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60" yWindow="560" windowWidth="25040" windowHeight="14140" tabRatio="766"/>
  </bookViews>
  <sheets>
    <sheet name="CHIKYU_IGN vs Edinb" sheetId="3" r:id="rId1"/>
    <sheet name="GeoRem SRM data" sheetId="1" r:id="rId2"/>
    <sheet name="SRMs" sheetId="2" r:id="rId3"/>
    <sheet name="CM1A" sheetId="13" r:id="rId4"/>
    <sheet name="CM2B" sheetId="14" r:id="rId5"/>
  </sheets>
  <externalReferences>
    <externalReference r:id="rId6"/>
  </externalReferences>
  <definedNames>
    <definedName name="Lithology">[1]definitions_list_lookup!$J$3:$J$19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356" i="3" l="1"/>
  <c r="AK357" i="3"/>
  <c r="AJ356" i="3"/>
  <c r="AJ357" i="3"/>
  <c r="AI356" i="3"/>
  <c r="AI357" i="3"/>
  <c r="AU349" i="3"/>
  <c r="AU350" i="3"/>
  <c r="AU446" i="3"/>
  <c r="AU447" i="3"/>
  <c r="AU448" i="3"/>
  <c r="AU449" i="3"/>
  <c r="AU450" i="3"/>
  <c r="AU451" i="3"/>
  <c r="AU452" i="3"/>
  <c r="AU453" i="3"/>
  <c r="AU454" i="3"/>
  <c r="AU455" i="3"/>
  <c r="AU456" i="3"/>
  <c r="AU457" i="3"/>
  <c r="AU458" i="3"/>
  <c r="AU459" i="3"/>
  <c r="AU460" i="3"/>
  <c r="AU461" i="3"/>
  <c r="AU462" i="3"/>
  <c r="AU463" i="3"/>
  <c r="AU464" i="3"/>
  <c r="AU465" i="3"/>
  <c r="AU466" i="3"/>
  <c r="AU467" i="3"/>
  <c r="AU468" i="3"/>
  <c r="AU469" i="3"/>
  <c r="AU470" i="3"/>
  <c r="AU471" i="3"/>
  <c r="AU472" i="3"/>
  <c r="AU473" i="3"/>
  <c r="AU474" i="3"/>
  <c r="AU475" i="3"/>
  <c r="AU476" i="3"/>
  <c r="AU477" i="3"/>
  <c r="AU478" i="3"/>
  <c r="AU479" i="3"/>
  <c r="AU480" i="3"/>
  <c r="AU481" i="3"/>
  <c r="AU482" i="3"/>
  <c r="AU483" i="3"/>
  <c r="AU484" i="3"/>
  <c r="AU485" i="3"/>
  <c r="AU486" i="3"/>
  <c r="AU487" i="3"/>
  <c r="AU488" i="3"/>
  <c r="AU423" i="3"/>
  <c r="AU424" i="3"/>
  <c r="AU425" i="3"/>
  <c r="AU426" i="3"/>
  <c r="AU427" i="3"/>
  <c r="AU428" i="3"/>
  <c r="AU429" i="3"/>
  <c r="AU430" i="3"/>
  <c r="AU431" i="3"/>
  <c r="AU432" i="3"/>
  <c r="AU433" i="3"/>
  <c r="AU434" i="3"/>
  <c r="AU435" i="3"/>
  <c r="AU436" i="3"/>
  <c r="AU437" i="3"/>
  <c r="AU438" i="3"/>
  <c r="AU439" i="3"/>
  <c r="AU440" i="3"/>
  <c r="AU441" i="3"/>
  <c r="AU442" i="3"/>
  <c r="AU443" i="3"/>
  <c r="AU444" i="3"/>
  <c r="AU445" i="3"/>
  <c r="AU422" i="3"/>
  <c r="AU348" i="3"/>
  <c r="M70" i="3"/>
  <c r="B138" i="3"/>
  <c r="C138" i="3"/>
  <c r="D138" i="3"/>
  <c r="E138" i="3"/>
  <c r="F138" i="3"/>
  <c r="G138" i="3"/>
  <c r="H138" i="3"/>
  <c r="K138" i="3"/>
  <c r="M138" i="3"/>
  <c r="B206" i="3"/>
  <c r="C206" i="3"/>
  <c r="D206" i="3"/>
  <c r="E206" i="3"/>
  <c r="F206" i="3"/>
  <c r="G206" i="3"/>
  <c r="H206" i="3"/>
  <c r="K206" i="3"/>
  <c r="M206" i="3"/>
  <c r="M69" i="3"/>
  <c r="B137" i="3"/>
  <c r="C137" i="3"/>
  <c r="D137" i="3"/>
  <c r="E137" i="3"/>
  <c r="F137" i="3"/>
  <c r="G137" i="3"/>
  <c r="H137" i="3"/>
  <c r="K137" i="3"/>
  <c r="M137" i="3"/>
  <c r="B205" i="3"/>
  <c r="C205" i="3"/>
  <c r="D205" i="3"/>
  <c r="E205" i="3"/>
  <c r="F205" i="3"/>
  <c r="G205" i="3"/>
  <c r="H205" i="3"/>
  <c r="K205" i="3"/>
  <c r="M205" i="3"/>
  <c r="M68" i="3"/>
  <c r="B136" i="3"/>
  <c r="C136" i="3"/>
  <c r="D136" i="3"/>
  <c r="E136" i="3"/>
  <c r="F136" i="3"/>
  <c r="G136" i="3"/>
  <c r="H136" i="3"/>
  <c r="K136" i="3"/>
  <c r="M136" i="3"/>
  <c r="B204" i="3"/>
  <c r="C204" i="3"/>
  <c r="D204" i="3"/>
  <c r="E204" i="3"/>
  <c r="F204" i="3"/>
  <c r="G204" i="3"/>
  <c r="H204" i="3"/>
  <c r="K204" i="3"/>
  <c r="M204" i="3"/>
  <c r="M67" i="3"/>
  <c r="B135" i="3"/>
  <c r="C135" i="3"/>
  <c r="D135" i="3"/>
  <c r="E135" i="3"/>
  <c r="F135" i="3"/>
  <c r="G135" i="3"/>
  <c r="H135" i="3"/>
  <c r="K135" i="3"/>
  <c r="M135" i="3"/>
  <c r="B203" i="3"/>
  <c r="C203" i="3"/>
  <c r="D203" i="3"/>
  <c r="E203" i="3"/>
  <c r="F203" i="3"/>
  <c r="G203" i="3"/>
  <c r="H203" i="3"/>
  <c r="K203" i="3"/>
  <c r="M203" i="3"/>
  <c r="M66" i="3"/>
  <c r="B134" i="3"/>
  <c r="C134" i="3"/>
  <c r="D134" i="3"/>
  <c r="E134" i="3"/>
  <c r="F134" i="3"/>
  <c r="G134" i="3"/>
  <c r="H134" i="3"/>
  <c r="K134" i="3"/>
  <c r="M134" i="3"/>
  <c r="B202" i="3"/>
  <c r="C202" i="3"/>
  <c r="D202" i="3"/>
  <c r="E202" i="3"/>
  <c r="F202" i="3"/>
  <c r="G202" i="3"/>
  <c r="H202" i="3"/>
  <c r="K202" i="3"/>
  <c r="M202" i="3"/>
  <c r="M65" i="3"/>
  <c r="B133" i="3"/>
  <c r="C133" i="3"/>
  <c r="D133" i="3"/>
  <c r="E133" i="3"/>
  <c r="F133" i="3"/>
  <c r="G133" i="3"/>
  <c r="H133" i="3"/>
  <c r="K133" i="3"/>
  <c r="M133" i="3"/>
  <c r="B201" i="3"/>
  <c r="C201" i="3"/>
  <c r="D201" i="3"/>
  <c r="E201" i="3"/>
  <c r="F201" i="3"/>
  <c r="G201" i="3"/>
  <c r="H201" i="3"/>
  <c r="K201" i="3"/>
  <c r="M201" i="3"/>
  <c r="M64" i="3"/>
  <c r="B132" i="3"/>
  <c r="C132" i="3"/>
  <c r="D132" i="3"/>
  <c r="E132" i="3"/>
  <c r="F132" i="3"/>
  <c r="G132" i="3"/>
  <c r="H132" i="3"/>
  <c r="K132" i="3"/>
  <c r="M132" i="3"/>
  <c r="B200" i="3"/>
  <c r="C200" i="3"/>
  <c r="D200" i="3"/>
  <c r="E200" i="3"/>
  <c r="F200" i="3"/>
  <c r="G200" i="3"/>
  <c r="H200" i="3"/>
  <c r="K200" i="3"/>
  <c r="M200" i="3"/>
  <c r="M63" i="3"/>
  <c r="B131" i="3"/>
  <c r="C131" i="3"/>
  <c r="D131" i="3"/>
  <c r="E131" i="3"/>
  <c r="F131" i="3"/>
  <c r="G131" i="3"/>
  <c r="H131" i="3"/>
  <c r="K131" i="3"/>
  <c r="M131" i="3"/>
  <c r="B199" i="3"/>
  <c r="C199" i="3"/>
  <c r="D199" i="3"/>
  <c r="E199" i="3"/>
  <c r="F199" i="3"/>
  <c r="G199" i="3"/>
  <c r="H199" i="3"/>
  <c r="K199" i="3"/>
  <c r="M199" i="3"/>
  <c r="M62" i="3"/>
  <c r="B130" i="3"/>
  <c r="C130" i="3"/>
  <c r="D130" i="3"/>
  <c r="E130" i="3"/>
  <c r="F130" i="3"/>
  <c r="G130" i="3"/>
  <c r="H130" i="3"/>
  <c r="K130" i="3"/>
  <c r="M130" i="3"/>
  <c r="B198" i="3"/>
  <c r="C198" i="3"/>
  <c r="D198" i="3"/>
  <c r="E198" i="3"/>
  <c r="F198" i="3"/>
  <c r="G198" i="3"/>
  <c r="H198" i="3"/>
  <c r="K198" i="3"/>
  <c r="M198" i="3"/>
  <c r="M61" i="3"/>
  <c r="B129" i="3"/>
  <c r="C129" i="3"/>
  <c r="D129" i="3"/>
  <c r="E129" i="3"/>
  <c r="F129" i="3"/>
  <c r="G129" i="3"/>
  <c r="H129" i="3"/>
  <c r="K129" i="3"/>
  <c r="M129" i="3"/>
  <c r="B197" i="3"/>
  <c r="C197" i="3"/>
  <c r="D197" i="3"/>
  <c r="E197" i="3"/>
  <c r="F197" i="3"/>
  <c r="G197" i="3"/>
  <c r="H197" i="3"/>
  <c r="K197" i="3"/>
  <c r="M197" i="3"/>
  <c r="M60" i="3"/>
  <c r="B128" i="3"/>
  <c r="C128" i="3"/>
  <c r="D128" i="3"/>
  <c r="E128" i="3"/>
  <c r="F128" i="3"/>
  <c r="G128" i="3"/>
  <c r="H128" i="3"/>
  <c r="K128" i="3"/>
  <c r="M128" i="3"/>
  <c r="B196" i="3"/>
  <c r="C196" i="3"/>
  <c r="D196" i="3"/>
  <c r="E196" i="3"/>
  <c r="F196" i="3"/>
  <c r="G196" i="3"/>
  <c r="H196" i="3"/>
  <c r="K196" i="3"/>
  <c r="M196" i="3"/>
  <c r="M59" i="3"/>
  <c r="B127" i="3"/>
  <c r="C127" i="3"/>
  <c r="D127" i="3"/>
  <c r="E127" i="3"/>
  <c r="F127" i="3"/>
  <c r="G127" i="3"/>
  <c r="H127" i="3"/>
  <c r="K127" i="3"/>
  <c r="M127" i="3"/>
  <c r="B195" i="3"/>
  <c r="C195" i="3"/>
  <c r="D195" i="3"/>
  <c r="E195" i="3"/>
  <c r="F195" i="3"/>
  <c r="G195" i="3"/>
  <c r="H195" i="3"/>
  <c r="K195" i="3"/>
  <c r="M195" i="3"/>
  <c r="M58" i="3"/>
  <c r="B126" i="3"/>
  <c r="C126" i="3"/>
  <c r="D126" i="3"/>
  <c r="E126" i="3"/>
  <c r="F126" i="3"/>
  <c r="G126" i="3"/>
  <c r="H126" i="3"/>
  <c r="K126" i="3"/>
  <c r="M126" i="3"/>
  <c r="B194" i="3"/>
  <c r="C194" i="3"/>
  <c r="D194" i="3"/>
  <c r="E194" i="3"/>
  <c r="F194" i="3"/>
  <c r="G194" i="3"/>
  <c r="H194" i="3"/>
  <c r="K194" i="3"/>
  <c r="M194" i="3"/>
  <c r="M57" i="3"/>
  <c r="B125" i="3"/>
  <c r="C125" i="3"/>
  <c r="D125" i="3"/>
  <c r="E125" i="3"/>
  <c r="F125" i="3"/>
  <c r="G125" i="3"/>
  <c r="H125" i="3"/>
  <c r="K125" i="3"/>
  <c r="M125" i="3"/>
  <c r="B193" i="3"/>
  <c r="C193" i="3"/>
  <c r="D193" i="3"/>
  <c r="E193" i="3"/>
  <c r="F193" i="3"/>
  <c r="G193" i="3"/>
  <c r="H193" i="3"/>
  <c r="K193" i="3"/>
  <c r="M193" i="3"/>
  <c r="M56" i="3"/>
  <c r="B124" i="3"/>
  <c r="C124" i="3"/>
  <c r="D124" i="3"/>
  <c r="E124" i="3"/>
  <c r="F124" i="3"/>
  <c r="G124" i="3"/>
  <c r="H124" i="3"/>
  <c r="K124" i="3"/>
  <c r="M124" i="3"/>
  <c r="B192" i="3"/>
  <c r="C192" i="3"/>
  <c r="D192" i="3"/>
  <c r="E192" i="3"/>
  <c r="F192" i="3"/>
  <c r="G192" i="3"/>
  <c r="H192" i="3"/>
  <c r="K192" i="3"/>
  <c r="M192" i="3"/>
  <c r="M55" i="3"/>
  <c r="B123" i="3"/>
  <c r="C123" i="3"/>
  <c r="D123" i="3"/>
  <c r="E123" i="3"/>
  <c r="F123" i="3"/>
  <c r="G123" i="3"/>
  <c r="H123" i="3"/>
  <c r="K123" i="3"/>
  <c r="M123" i="3"/>
  <c r="B191" i="3"/>
  <c r="C191" i="3"/>
  <c r="D191" i="3"/>
  <c r="E191" i="3"/>
  <c r="F191" i="3"/>
  <c r="G191" i="3"/>
  <c r="H191" i="3"/>
  <c r="K191" i="3"/>
  <c r="M191" i="3"/>
  <c r="M54" i="3"/>
  <c r="B122" i="3"/>
  <c r="C122" i="3"/>
  <c r="D122" i="3"/>
  <c r="E122" i="3"/>
  <c r="F122" i="3"/>
  <c r="G122" i="3"/>
  <c r="H122" i="3"/>
  <c r="K122" i="3"/>
  <c r="M122" i="3"/>
  <c r="B190" i="3"/>
  <c r="C190" i="3"/>
  <c r="D190" i="3"/>
  <c r="E190" i="3"/>
  <c r="F190" i="3"/>
  <c r="G190" i="3"/>
  <c r="H190" i="3"/>
  <c r="K190" i="3"/>
  <c r="M190" i="3"/>
  <c r="M53" i="3"/>
  <c r="B121" i="3"/>
  <c r="C121" i="3"/>
  <c r="D121" i="3"/>
  <c r="E121" i="3"/>
  <c r="F121" i="3"/>
  <c r="G121" i="3"/>
  <c r="H121" i="3"/>
  <c r="K121" i="3"/>
  <c r="M121" i="3"/>
  <c r="B189" i="3"/>
  <c r="C189" i="3"/>
  <c r="D189" i="3"/>
  <c r="E189" i="3"/>
  <c r="F189" i="3"/>
  <c r="G189" i="3"/>
  <c r="H189" i="3"/>
  <c r="K189" i="3"/>
  <c r="M189" i="3"/>
  <c r="M52" i="3"/>
  <c r="B120" i="3"/>
  <c r="C120" i="3"/>
  <c r="D120" i="3"/>
  <c r="E120" i="3"/>
  <c r="F120" i="3"/>
  <c r="G120" i="3"/>
  <c r="H120" i="3"/>
  <c r="K120" i="3"/>
  <c r="M120" i="3"/>
  <c r="B188" i="3"/>
  <c r="C188" i="3"/>
  <c r="D188" i="3"/>
  <c r="E188" i="3"/>
  <c r="F188" i="3"/>
  <c r="G188" i="3"/>
  <c r="H188" i="3"/>
  <c r="K188" i="3"/>
  <c r="M188" i="3"/>
  <c r="M51" i="3"/>
  <c r="B119" i="3"/>
  <c r="C119" i="3"/>
  <c r="D119" i="3"/>
  <c r="E119" i="3"/>
  <c r="F119" i="3"/>
  <c r="G119" i="3"/>
  <c r="H119" i="3"/>
  <c r="K119" i="3"/>
  <c r="M119" i="3"/>
  <c r="B187" i="3"/>
  <c r="C187" i="3"/>
  <c r="D187" i="3"/>
  <c r="E187" i="3"/>
  <c r="F187" i="3"/>
  <c r="G187" i="3"/>
  <c r="H187" i="3"/>
  <c r="K187" i="3"/>
  <c r="M187" i="3"/>
  <c r="M50" i="3"/>
  <c r="B118" i="3"/>
  <c r="C118" i="3"/>
  <c r="D118" i="3"/>
  <c r="E118" i="3"/>
  <c r="F118" i="3"/>
  <c r="G118" i="3"/>
  <c r="H118" i="3"/>
  <c r="K118" i="3"/>
  <c r="M118" i="3"/>
  <c r="B186" i="3"/>
  <c r="C186" i="3"/>
  <c r="D186" i="3"/>
  <c r="E186" i="3"/>
  <c r="F186" i="3"/>
  <c r="G186" i="3"/>
  <c r="H186" i="3"/>
  <c r="K186" i="3"/>
  <c r="M186" i="3"/>
  <c r="M49" i="3"/>
  <c r="B117" i="3"/>
  <c r="C117" i="3"/>
  <c r="D117" i="3"/>
  <c r="E117" i="3"/>
  <c r="F117" i="3"/>
  <c r="G117" i="3"/>
  <c r="H117" i="3"/>
  <c r="K117" i="3"/>
  <c r="M117" i="3"/>
  <c r="B185" i="3"/>
  <c r="C185" i="3"/>
  <c r="D185" i="3"/>
  <c r="E185" i="3"/>
  <c r="F185" i="3"/>
  <c r="G185" i="3"/>
  <c r="H185" i="3"/>
  <c r="K185" i="3"/>
  <c r="M185" i="3"/>
  <c r="M48" i="3"/>
  <c r="B116" i="3"/>
  <c r="C116" i="3"/>
  <c r="D116" i="3"/>
  <c r="E116" i="3"/>
  <c r="F116" i="3"/>
  <c r="G116" i="3"/>
  <c r="H116" i="3"/>
  <c r="K116" i="3"/>
  <c r="M116" i="3"/>
  <c r="B184" i="3"/>
  <c r="C184" i="3"/>
  <c r="D184" i="3"/>
  <c r="E184" i="3"/>
  <c r="F184" i="3"/>
  <c r="G184" i="3"/>
  <c r="H184" i="3"/>
  <c r="K184" i="3"/>
  <c r="M184" i="3"/>
  <c r="M47" i="3"/>
  <c r="B115" i="3"/>
  <c r="C115" i="3"/>
  <c r="D115" i="3"/>
  <c r="E115" i="3"/>
  <c r="F115" i="3"/>
  <c r="G115" i="3"/>
  <c r="H115" i="3"/>
  <c r="K115" i="3"/>
  <c r="M115" i="3"/>
  <c r="B183" i="3"/>
  <c r="C183" i="3"/>
  <c r="D183" i="3"/>
  <c r="E183" i="3"/>
  <c r="F183" i="3"/>
  <c r="G183" i="3"/>
  <c r="H183" i="3"/>
  <c r="K183" i="3"/>
  <c r="M183" i="3"/>
  <c r="M46" i="3"/>
  <c r="B114" i="3"/>
  <c r="C114" i="3"/>
  <c r="D114" i="3"/>
  <c r="E114" i="3"/>
  <c r="F114" i="3"/>
  <c r="G114" i="3"/>
  <c r="H114" i="3"/>
  <c r="K114" i="3"/>
  <c r="M114" i="3"/>
  <c r="B182" i="3"/>
  <c r="C182" i="3"/>
  <c r="D182" i="3"/>
  <c r="E182" i="3"/>
  <c r="F182" i="3"/>
  <c r="G182" i="3"/>
  <c r="H182" i="3"/>
  <c r="K182" i="3"/>
  <c r="M182" i="3"/>
  <c r="M45" i="3"/>
  <c r="B113" i="3"/>
  <c r="C113" i="3"/>
  <c r="D113" i="3"/>
  <c r="E113" i="3"/>
  <c r="F113" i="3"/>
  <c r="G113" i="3"/>
  <c r="H113" i="3"/>
  <c r="K113" i="3"/>
  <c r="M113" i="3"/>
  <c r="B181" i="3"/>
  <c r="C181" i="3"/>
  <c r="D181" i="3"/>
  <c r="E181" i="3"/>
  <c r="F181" i="3"/>
  <c r="G181" i="3"/>
  <c r="H181" i="3"/>
  <c r="K181" i="3"/>
  <c r="M181" i="3"/>
  <c r="M44" i="3"/>
  <c r="B112" i="3"/>
  <c r="C112" i="3"/>
  <c r="D112" i="3"/>
  <c r="E112" i="3"/>
  <c r="F112" i="3"/>
  <c r="G112" i="3"/>
  <c r="H112" i="3"/>
  <c r="K112" i="3"/>
  <c r="M112" i="3"/>
  <c r="B180" i="3"/>
  <c r="C180" i="3"/>
  <c r="D180" i="3"/>
  <c r="E180" i="3"/>
  <c r="F180" i="3"/>
  <c r="G180" i="3"/>
  <c r="H180" i="3"/>
  <c r="K180" i="3"/>
  <c r="M180" i="3"/>
  <c r="M43" i="3"/>
  <c r="B111" i="3"/>
  <c r="C111" i="3"/>
  <c r="D111" i="3"/>
  <c r="E111" i="3"/>
  <c r="F111" i="3"/>
  <c r="G111" i="3"/>
  <c r="H111" i="3"/>
  <c r="K111" i="3"/>
  <c r="M111" i="3"/>
  <c r="B179" i="3"/>
  <c r="C179" i="3"/>
  <c r="D179" i="3"/>
  <c r="E179" i="3"/>
  <c r="F179" i="3"/>
  <c r="G179" i="3"/>
  <c r="H179" i="3"/>
  <c r="K179" i="3"/>
  <c r="M179" i="3"/>
  <c r="M42" i="3"/>
  <c r="B110" i="3"/>
  <c r="C110" i="3"/>
  <c r="D110" i="3"/>
  <c r="E110" i="3"/>
  <c r="F110" i="3"/>
  <c r="G110" i="3"/>
  <c r="H110" i="3"/>
  <c r="K110" i="3"/>
  <c r="M110" i="3"/>
  <c r="B178" i="3"/>
  <c r="C178" i="3"/>
  <c r="D178" i="3"/>
  <c r="E178" i="3"/>
  <c r="F178" i="3"/>
  <c r="G178" i="3"/>
  <c r="H178" i="3"/>
  <c r="K178" i="3"/>
  <c r="M178" i="3"/>
  <c r="M41" i="3"/>
  <c r="B109" i="3"/>
  <c r="C109" i="3"/>
  <c r="D109" i="3"/>
  <c r="E109" i="3"/>
  <c r="F109" i="3"/>
  <c r="G109" i="3"/>
  <c r="H109" i="3"/>
  <c r="K109" i="3"/>
  <c r="M109" i="3"/>
  <c r="B177" i="3"/>
  <c r="C177" i="3"/>
  <c r="D177" i="3"/>
  <c r="E177" i="3"/>
  <c r="F177" i="3"/>
  <c r="G177" i="3"/>
  <c r="H177" i="3"/>
  <c r="K177" i="3"/>
  <c r="M177" i="3"/>
  <c r="M40" i="3"/>
  <c r="B108" i="3"/>
  <c r="C108" i="3"/>
  <c r="D108" i="3"/>
  <c r="E108" i="3"/>
  <c r="F108" i="3"/>
  <c r="G108" i="3"/>
  <c r="H108" i="3"/>
  <c r="K108" i="3"/>
  <c r="M108" i="3"/>
  <c r="B176" i="3"/>
  <c r="C176" i="3"/>
  <c r="D176" i="3"/>
  <c r="E176" i="3"/>
  <c r="F176" i="3"/>
  <c r="G176" i="3"/>
  <c r="H176" i="3"/>
  <c r="K176" i="3"/>
  <c r="M176" i="3"/>
  <c r="M39" i="3"/>
  <c r="B107" i="3"/>
  <c r="C107" i="3"/>
  <c r="D107" i="3"/>
  <c r="E107" i="3"/>
  <c r="F107" i="3"/>
  <c r="G107" i="3"/>
  <c r="H107" i="3"/>
  <c r="K107" i="3"/>
  <c r="M107" i="3"/>
  <c r="B175" i="3"/>
  <c r="C175" i="3"/>
  <c r="D175" i="3"/>
  <c r="E175" i="3"/>
  <c r="F175" i="3"/>
  <c r="G175" i="3"/>
  <c r="H175" i="3"/>
  <c r="K175" i="3"/>
  <c r="M175" i="3"/>
  <c r="M38" i="3"/>
  <c r="B106" i="3"/>
  <c r="C106" i="3"/>
  <c r="D106" i="3"/>
  <c r="E106" i="3"/>
  <c r="F106" i="3"/>
  <c r="G106" i="3"/>
  <c r="H106" i="3"/>
  <c r="K106" i="3"/>
  <c r="M106" i="3"/>
  <c r="B174" i="3"/>
  <c r="C174" i="3"/>
  <c r="D174" i="3"/>
  <c r="E174" i="3"/>
  <c r="F174" i="3"/>
  <c r="G174" i="3"/>
  <c r="H174" i="3"/>
  <c r="K174" i="3"/>
  <c r="M174" i="3"/>
  <c r="M37" i="3"/>
  <c r="B105" i="3"/>
  <c r="C105" i="3"/>
  <c r="D105" i="3"/>
  <c r="E105" i="3"/>
  <c r="F105" i="3"/>
  <c r="G105" i="3"/>
  <c r="H105" i="3"/>
  <c r="K105" i="3"/>
  <c r="M105" i="3"/>
  <c r="B173" i="3"/>
  <c r="C173" i="3"/>
  <c r="D173" i="3"/>
  <c r="E173" i="3"/>
  <c r="F173" i="3"/>
  <c r="G173" i="3"/>
  <c r="H173" i="3"/>
  <c r="K173" i="3"/>
  <c r="M173" i="3"/>
  <c r="M36" i="3"/>
  <c r="B104" i="3"/>
  <c r="C104" i="3"/>
  <c r="D104" i="3"/>
  <c r="E104" i="3"/>
  <c r="F104" i="3"/>
  <c r="G104" i="3"/>
  <c r="H104" i="3"/>
  <c r="K104" i="3"/>
  <c r="M104" i="3"/>
  <c r="B172" i="3"/>
  <c r="C172" i="3"/>
  <c r="D172" i="3"/>
  <c r="E172" i="3"/>
  <c r="F172" i="3"/>
  <c r="G172" i="3"/>
  <c r="H172" i="3"/>
  <c r="K172" i="3"/>
  <c r="M172" i="3"/>
  <c r="M35" i="3"/>
  <c r="B103" i="3"/>
  <c r="C103" i="3"/>
  <c r="D103" i="3"/>
  <c r="E103" i="3"/>
  <c r="F103" i="3"/>
  <c r="G103" i="3"/>
  <c r="H103" i="3"/>
  <c r="K103" i="3"/>
  <c r="M103" i="3"/>
  <c r="B171" i="3"/>
  <c r="C171" i="3"/>
  <c r="D171" i="3"/>
  <c r="E171" i="3"/>
  <c r="F171" i="3"/>
  <c r="G171" i="3"/>
  <c r="H171" i="3"/>
  <c r="K171" i="3"/>
  <c r="M171" i="3"/>
  <c r="M34" i="3"/>
  <c r="B102" i="3"/>
  <c r="C102" i="3"/>
  <c r="D102" i="3"/>
  <c r="E102" i="3"/>
  <c r="F102" i="3"/>
  <c r="G102" i="3"/>
  <c r="H102" i="3"/>
  <c r="K102" i="3"/>
  <c r="M102" i="3"/>
  <c r="B170" i="3"/>
  <c r="C170" i="3"/>
  <c r="D170" i="3"/>
  <c r="E170" i="3"/>
  <c r="F170" i="3"/>
  <c r="G170" i="3"/>
  <c r="H170" i="3"/>
  <c r="K170" i="3"/>
  <c r="M170" i="3"/>
  <c r="M33" i="3"/>
  <c r="B101" i="3"/>
  <c r="C101" i="3"/>
  <c r="D101" i="3"/>
  <c r="E101" i="3"/>
  <c r="F101" i="3"/>
  <c r="G101" i="3"/>
  <c r="H101" i="3"/>
  <c r="K101" i="3"/>
  <c r="M101" i="3"/>
  <c r="B169" i="3"/>
  <c r="C169" i="3"/>
  <c r="D169" i="3"/>
  <c r="E169" i="3"/>
  <c r="F169" i="3"/>
  <c r="G169" i="3"/>
  <c r="H169" i="3"/>
  <c r="K169" i="3"/>
  <c r="M169" i="3"/>
  <c r="M32" i="3"/>
  <c r="B100" i="3"/>
  <c r="C100" i="3"/>
  <c r="D100" i="3"/>
  <c r="E100" i="3"/>
  <c r="F100" i="3"/>
  <c r="G100" i="3"/>
  <c r="H100" i="3"/>
  <c r="K100" i="3"/>
  <c r="M100" i="3"/>
  <c r="B168" i="3"/>
  <c r="C168" i="3"/>
  <c r="D168" i="3"/>
  <c r="E168" i="3"/>
  <c r="F168" i="3"/>
  <c r="G168" i="3"/>
  <c r="H168" i="3"/>
  <c r="K168" i="3"/>
  <c r="M168" i="3"/>
  <c r="M31" i="3"/>
  <c r="B99" i="3"/>
  <c r="C99" i="3"/>
  <c r="D99" i="3"/>
  <c r="E99" i="3"/>
  <c r="F99" i="3"/>
  <c r="G99" i="3"/>
  <c r="H99" i="3"/>
  <c r="K99" i="3"/>
  <c r="M99" i="3"/>
  <c r="B167" i="3"/>
  <c r="C167" i="3"/>
  <c r="D167" i="3"/>
  <c r="E167" i="3"/>
  <c r="F167" i="3"/>
  <c r="G167" i="3"/>
  <c r="H167" i="3"/>
  <c r="K167" i="3"/>
  <c r="M167" i="3"/>
  <c r="M30" i="3"/>
  <c r="B98" i="3"/>
  <c r="C98" i="3"/>
  <c r="D98" i="3"/>
  <c r="E98" i="3"/>
  <c r="F98" i="3"/>
  <c r="G98" i="3"/>
  <c r="H98" i="3"/>
  <c r="I98" i="3"/>
  <c r="K98" i="3"/>
  <c r="M98" i="3"/>
  <c r="B166" i="3"/>
  <c r="C166" i="3"/>
  <c r="D166" i="3"/>
  <c r="E166" i="3"/>
  <c r="F166" i="3"/>
  <c r="G166" i="3"/>
  <c r="H166" i="3"/>
  <c r="I166" i="3"/>
  <c r="K166" i="3"/>
  <c r="M166" i="3"/>
  <c r="M29" i="3"/>
  <c r="B97" i="3"/>
  <c r="C97" i="3"/>
  <c r="D97" i="3"/>
  <c r="E97" i="3"/>
  <c r="F97" i="3"/>
  <c r="G97" i="3"/>
  <c r="H97" i="3"/>
  <c r="K97" i="3"/>
  <c r="M97" i="3"/>
  <c r="B165" i="3"/>
  <c r="C165" i="3"/>
  <c r="D165" i="3"/>
  <c r="E165" i="3"/>
  <c r="F165" i="3"/>
  <c r="G165" i="3"/>
  <c r="H165" i="3"/>
  <c r="K165" i="3"/>
  <c r="M165" i="3"/>
  <c r="M28" i="3"/>
  <c r="B96" i="3"/>
  <c r="C96" i="3"/>
  <c r="D96" i="3"/>
  <c r="E96" i="3"/>
  <c r="F96" i="3"/>
  <c r="G96" i="3"/>
  <c r="H96" i="3"/>
  <c r="K96" i="3"/>
  <c r="M96" i="3"/>
  <c r="B164" i="3"/>
  <c r="C164" i="3"/>
  <c r="D164" i="3"/>
  <c r="E164" i="3"/>
  <c r="F164" i="3"/>
  <c r="G164" i="3"/>
  <c r="H164" i="3"/>
  <c r="K164" i="3"/>
  <c r="M164" i="3"/>
  <c r="M27" i="3"/>
  <c r="B95" i="3"/>
  <c r="C95" i="3"/>
  <c r="D95" i="3"/>
  <c r="E95" i="3"/>
  <c r="F95" i="3"/>
  <c r="G95" i="3"/>
  <c r="H95" i="3"/>
  <c r="K95" i="3"/>
  <c r="M95" i="3"/>
  <c r="B163" i="3"/>
  <c r="C163" i="3"/>
  <c r="D163" i="3"/>
  <c r="E163" i="3"/>
  <c r="F163" i="3"/>
  <c r="G163" i="3"/>
  <c r="H163" i="3"/>
  <c r="K163" i="3"/>
  <c r="M163" i="3"/>
  <c r="M26" i="3"/>
  <c r="B94" i="3"/>
  <c r="C94" i="3"/>
  <c r="D94" i="3"/>
  <c r="E94" i="3"/>
  <c r="F94" i="3"/>
  <c r="G94" i="3"/>
  <c r="H94" i="3"/>
  <c r="K94" i="3"/>
  <c r="M94" i="3"/>
  <c r="B162" i="3"/>
  <c r="C162" i="3"/>
  <c r="D162" i="3"/>
  <c r="E162" i="3"/>
  <c r="F162" i="3"/>
  <c r="G162" i="3"/>
  <c r="H162" i="3"/>
  <c r="K162" i="3"/>
  <c r="M162" i="3"/>
  <c r="M25" i="3"/>
  <c r="B93" i="3"/>
  <c r="C93" i="3"/>
  <c r="D93" i="3"/>
  <c r="E93" i="3"/>
  <c r="F93" i="3"/>
  <c r="G93" i="3"/>
  <c r="H93" i="3"/>
  <c r="K93" i="3"/>
  <c r="M93" i="3"/>
  <c r="B161" i="3"/>
  <c r="C161" i="3"/>
  <c r="D161" i="3"/>
  <c r="E161" i="3"/>
  <c r="F161" i="3"/>
  <c r="G161" i="3"/>
  <c r="H161" i="3"/>
  <c r="K161" i="3"/>
  <c r="M161" i="3"/>
  <c r="M24" i="3"/>
  <c r="B92" i="3"/>
  <c r="C92" i="3"/>
  <c r="D92" i="3"/>
  <c r="E92" i="3"/>
  <c r="F92" i="3"/>
  <c r="G92" i="3"/>
  <c r="H92" i="3"/>
  <c r="K92" i="3"/>
  <c r="M92" i="3"/>
  <c r="B160" i="3"/>
  <c r="C160" i="3"/>
  <c r="D160" i="3"/>
  <c r="E160" i="3"/>
  <c r="F160" i="3"/>
  <c r="G160" i="3"/>
  <c r="H160" i="3"/>
  <c r="K160" i="3"/>
  <c r="M160" i="3"/>
  <c r="M23" i="3"/>
  <c r="B91" i="3"/>
  <c r="C91" i="3"/>
  <c r="D91" i="3"/>
  <c r="E91" i="3"/>
  <c r="F91" i="3"/>
  <c r="G91" i="3"/>
  <c r="H91" i="3"/>
  <c r="K91" i="3"/>
  <c r="M91" i="3"/>
  <c r="B159" i="3"/>
  <c r="C159" i="3"/>
  <c r="D159" i="3"/>
  <c r="E159" i="3"/>
  <c r="F159" i="3"/>
  <c r="G159" i="3"/>
  <c r="H159" i="3"/>
  <c r="K159" i="3"/>
  <c r="M159" i="3"/>
  <c r="M22" i="3"/>
  <c r="B90" i="3"/>
  <c r="C90" i="3"/>
  <c r="D90" i="3"/>
  <c r="E90" i="3"/>
  <c r="F90" i="3"/>
  <c r="G90" i="3"/>
  <c r="H90" i="3"/>
  <c r="K90" i="3"/>
  <c r="M90" i="3"/>
  <c r="B158" i="3"/>
  <c r="C158" i="3"/>
  <c r="D158" i="3"/>
  <c r="E158" i="3"/>
  <c r="F158" i="3"/>
  <c r="G158" i="3"/>
  <c r="H158" i="3"/>
  <c r="K158" i="3"/>
  <c r="M158" i="3"/>
  <c r="M21" i="3"/>
  <c r="B89" i="3"/>
  <c r="C89" i="3"/>
  <c r="D89" i="3"/>
  <c r="E89" i="3"/>
  <c r="F89" i="3"/>
  <c r="G89" i="3"/>
  <c r="H89" i="3"/>
  <c r="K89" i="3"/>
  <c r="M89" i="3"/>
  <c r="B157" i="3"/>
  <c r="C157" i="3"/>
  <c r="D157" i="3"/>
  <c r="E157" i="3"/>
  <c r="F157" i="3"/>
  <c r="G157" i="3"/>
  <c r="H157" i="3"/>
  <c r="K157" i="3"/>
  <c r="M157" i="3"/>
  <c r="M20" i="3"/>
  <c r="B88" i="3"/>
  <c r="C88" i="3"/>
  <c r="D88" i="3"/>
  <c r="E88" i="3"/>
  <c r="F88" i="3"/>
  <c r="G88" i="3"/>
  <c r="H88" i="3"/>
  <c r="I88" i="3"/>
  <c r="J88" i="3"/>
  <c r="K88" i="3"/>
  <c r="M88" i="3"/>
  <c r="B156" i="3"/>
  <c r="C156" i="3"/>
  <c r="D156" i="3"/>
  <c r="E156" i="3"/>
  <c r="F156" i="3"/>
  <c r="G156" i="3"/>
  <c r="H156" i="3"/>
  <c r="I156" i="3"/>
  <c r="J156" i="3"/>
  <c r="K156" i="3"/>
  <c r="M156" i="3"/>
  <c r="M19" i="3"/>
  <c r="B87" i="3"/>
  <c r="C87" i="3"/>
  <c r="D87" i="3"/>
  <c r="E87" i="3"/>
  <c r="F87" i="3"/>
  <c r="G87" i="3"/>
  <c r="H87" i="3"/>
  <c r="I87" i="3"/>
  <c r="K87" i="3"/>
  <c r="M87" i="3"/>
  <c r="B155" i="3"/>
  <c r="C155" i="3"/>
  <c r="D155" i="3"/>
  <c r="E155" i="3"/>
  <c r="G155" i="3"/>
  <c r="H155" i="3"/>
  <c r="I155" i="3"/>
  <c r="K155" i="3"/>
  <c r="M155" i="3"/>
  <c r="M18" i="3"/>
  <c r="B86" i="3"/>
  <c r="C86" i="3"/>
  <c r="D86" i="3"/>
  <c r="E86" i="3"/>
  <c r="F86" i="3"/>
  <c r="G86" i="3"/>
  <c r="H86" i="3"/>
  <c r="I86" i="3"/>
  <c r="K86" i="3"/>
  <c r="M86" i="3"/>
  <c r="B154" i="3"/>
  <c r="C154" i="3"/>
  <c r="D154" i="3"/>
  <c r="E154" i="3"/>
  <c r="G154" i="3"/>
  <c r="H154" i="3"/>
  <c r="K154" i="3"/>
  <c r="M154" i="3"/>
  <c r="M17" i="3"/>
  <c r="B85" i="3"/>
  <c r="C85" i="3"/>
  <c r="D85" i="3"/>
  <c r="E85" i="3"/>
  <c r="F85" i="3"/>
  <c r="G85" i="3"/>
  <c r="H85" i="3"/>
  <c r="I85" i="3"/>
  <c r="J85" i="3"/>
  <c r="K85" i="3"/>
  <c r="M85" i="3"/>
  <c r="B153" i="3"/>
  <c r="C153" i="3"/>
  <c r="D153" i="3"/>
  <c r="E153" i="3"/>
  <c r="F153" i="3"/>
  <c r="G153" i="3"/>
  <c r="H153" i="3"/>
  <c r="I153" i="3"/>
  <c r="J153" i="3"/>
  <c r="K153" i="3"/>
  <c r="M153" i="3"/>
  <c r="M16" i="3"/>
  <c r="B84" i="3"/>
  <c r="C84" i="3"/>
  <c r="D84" i="3"/>
  <c r="E84" i="3"/>
  <c r="F84" i="3"/>
  <c r="G84" i="3"/>
  <c r="H84" i="3"/>
  <c r="I84" i="3"/>
  <c r="J84" i="3"/>
  <c r="K84" i="3"/>
  <c r="M84" i="3"/>
  <c r="B152" i="3"/>
  <c r="C152" i="3"/>
  <c r="D152" i="3"/>
  <c r="E152" i="3"/>
  <c r="F152" i="3"/>
  <c r="G152" i="3"/>
  <c r="H152" i="3"/>
  <c r="I152" i="3"/>
  <c r="J152" i="3"/>
  <c r="K152" i="3"/>
  <c r="M152" i="3"/>
  <c r="M15" i="3"/>
  <c r="B83" i="3"/>
  <c r="C83" i="3"/>
  <c r="D83" i="3"/>
  <c r="E83" i="3"/>
  <c r="F83" i="3"/>
  <c r="G83" i="3"/>
  <c r="H83" i="3"/>
  <c r="I83" i="3"/>
  <c r="J83" i="3"/>
  <c r="K83" i="3"/>
  <c r="M83" i="3"/>
  <c r="B151" i="3"/>
  <c r="C151" i="3"/>
  <c r="D151" i="3"/>
  <c r="E151" i="3"/>
  <c r="F151" i="3"/>
  <c r="G151" i="3"/>
  <c r="H151" i="3"/>
  <c r="I151" i="3"/>
  <c r="J151" i="3"/>
  <c r="K151" i="3"/>
  <c r="M151" i="3"/>
  <c r="M14" i="3"/>
  <c r="B82" i="3"/>
  <c r="C82" i="3"/>
  <c r="D82" i="3"/>
  <c r="E82" i="3"/>
  <c r="F82" i="3"/>
  <c r="G82" i="3"/>
  <c r="H82" i="3"/>
  <c r="I82" i="3"/>
  <c r="J82" i="3"/>
  <c r="K82" i="3"/>
  <c r="M82" i="3"/>
  <c r="B150" i="3"/>
  <c r="C150" i="3"/>
  <c r="D150" i="3"/>
  <c r="E150" i="3"/>
  <c r="F150" i="3"/>
  <c r="G150" i="3"/>
  <c r="H150" i="3"/>
  <c r="I150" i="3"/>
  <c r="J150" i="3"/>
  <c r="K150" i="3"/>
  <c r="M150" i="3"/>
  <c r="M13" i="3"/>
  <c r="B81" i="3"/>
  <c r="C81" i="3"/>
  <c r="D81" i="3"/>
  <c r="E81" i="3"/>
  <c r="F81" i="3"/>
  <c r="G81" i="3"/>
  <c r="H81" i="3"/>
  <c r="I81" i="3"/>
  <c r="K81" i="3"/>
  <c r="M81" i="3"/>
  <c r="B149" i="3"/>
  <c r="C149" i="3"/>
  <c r="D149" i="3"/>
  <c r="E149" i="3"/>
  <c r="F149" i="3"/>
  <c r="G149" i="3"/>
  <c r="H149" i="3"/>
  <c r="I149" i="3"/>
  <c r="K149" i="3"/>
  <c r="M149" i="3"/>
  <c r="M12" i="3"/>
  <c r="B80" i="3"/>
  <c r="C80" i="3"/>
  <c r="D80" i="3"/>
  <c r="E80" i="3"/>
  <c r="F80" i="3"/>
  <c r="G80" i="3"/>
  <c r="H80" i="3"/>
  <c r="I80" i="3"/>
  <c r="J80" i="3"/>
  <c r="K80" i="3"/>
  <c r="M80" i="3"/>
  <c r="B148" i="3"/>
  <c r="C148" i="3"/>
  <c r="D148" i="3"/>
  <c r="E148" i="3"/>
  <c r="F148" i="3"/>
  <c r="G148" i="3"/>
  <c r="H148" i="3"/>
  <c r="I148" i="3"/>
  <c r="J148" i="3"/>
  <c r="K148" i="3"/>
  <c r="M148" i="3"/>
  <c r="M11" i="3"/>
  <c r="B79" i="3"/>
  <c r="C79" i="3"/>
  <c r="D79" i="3"/>
  <c r="E79" i="3"/>
  <c r="F79" i="3"/>
  <c r="G79" i="3"/>
  <c r="H79" i="3"/>
  <c r="I79" i="3"/>
  <c r="K79" i="3"/>
  <c r="M79" i="3"/>
  <c r="B147" i="3"/>
  <c r="C147" i="3"/>
  <c r="D147" i="3"/>
  <c r="E147" i="3"/>
  <c r="F147" i="3"/>
  <c r="G147" i="3"/>
  <c r="H147" i="3"/>
  <c r="I147" i="3"/>
  <c r="K147" i="3"/>
  <c r="M147" i="3"/>
  <c r="M10" i="3"/>
  <c r="B78" i="3"/>
  <c r="C78" i="3"/>
  <c r="D78" i="3"/>
  <c r="E78" i="3"/>
  <c r="F78" i="3"/>
  <c r="G78" i="3"/>
  <c r="H78" i="3"/>
  <c r="I78" i="3"/>
  <c r="J78" i="3"/>
  <c r="K78" i="3"/>
  <c r="M78" i="3"/>
  <c r="B146" i="3"/>
  <c r="C146" i="3"/>
  <c r="D146" i="3"/>
  <c r="E146" i="3"/>
  <c r="F146" i="3"/>
  <c r="G146" i="3"/>
  <c r="H146" i="3"/>
  <c r="I146" i="3"/>
  <c r="J146" i="3"/>
  <c r="K146" i="3"/>
  <c r="M146" i="3"/>
  <c r="M9" i="3"/>
  <c r="B77" i="3"/>
  <c r="C77" i="3"/>
  <c r="D77" i="3"/>
  <c r="E77" i="3"/>
  <c r="F77" i="3"/>
  <c r="G77" i="3"/>
  <c r="H77" i="3"/>
  <c r="I77" i="3"/>
  <c r="J77" i="3"/>
  <c r="K77" i="3"/>
  <c r="M77" i="3"/>
  <c r="B145" i="3"/>
  <c r="C145" i="3"/>
  <c r="D145" i="3"/>
  <c r="E145" i="3"/>
  <c r="F145" i="3"/>
  <c r="G145" i="3"/>
  <c r="H145" i="3"/>
  <c r="I145" i="3"/>
  <c r="J145" i="3"/>
  <c r="K145" i="3"/>
  <c r="M145" i="3"/>
  <c r="M8" i="3"/>
  <c r="B76" i="3"/>
  <c r="C76" i="3"/>
  <c r="D76" i="3"/>
  <c r="E76" i="3"/>
  <c r="F76" i="3"/>
  <c r="G76" i="3"/>
  <c r="H76" i="3"/>
  <c r="I76" i="3"/>
  <c r="J76" i="3"/>
  <c r="K76" i="3"/>
  <c r="M76" i="3"/>
  <c r="B144" i="3"/>
  <c r="C144" i="3"/>
  <c r="D144" i="3"/>
  <c r="E144" i="3"/>
  <c r="F144" i="3"/>
  <c r="G144" i="3"/>
  <c r="H144" i="3"/>
  <c r="I144" i="3"/>
  <c r="J144" i="3"/>
  <c r="K144" i="3"/>
  <c r="M144" i="3"/>
  <c r="M7" i="3"/>
  <c r="B75" i="3"/>
  <c r="C75" i="3"/>
  <c r="D75" i="3"/>
  <c r="E75" i="3"/>
  <c r="F75" i="3"/>
  <c r="G75" i="3"/>
  <c r="H75" i="3"/>
  <c r="K75" i="3"/>
  <c r="M75" i="3"/>
  <c r="B143" i="3"/>
  <c r="C143" i="3"/>
  <c r="D143" i="3"/>
  <c r="E143" i="3"/>
  <c r="F143" i="3"/>
  <c r="G143" i="3"/>
  <c r="H143" i="3"/>
  <c r="K143" i="3"/>
  <c r="M143" i="3"/>
  <c r="M6" i="3"/>
  <c r="B74" i="3"/>
  <c r="C74" i="3"/>
  <c r="D74" i="3"/>
  <c r="E74" i="3"/>
  <c r="F74" i="3"/>
  <c r="G74" i="3"/>
  <c r="H74" i="3"/>
  <c r="I74" i="3"/>
  <c r="J74" i="3"/>
  <c r="K74" i="3"/>
  <c r="M74" i="3"/>
  <c r="B142" i="3"/>
  <c r="C142" i="3"/>
  <c r="D142" i="3"/>
  <c r="E142" i="3"/>
  <c r="F142" i="3"/>
  <c r="G142" i="3"/>
  <c r="H142" i="3"/>
  <c r="I142" i="3"/>
  <c r="J142" i="3"/>
  <c r="K142" i="3"/>
  <c r="M142" i="3"/>
  <c r="M5" i="3"/>
  <c r="B73" i="3"/>
  <c r="C73" i="3"/>
  <c r="D73" i="3"/>
  <c r="E73" i="3"/>
  <c r="F73" i="3"/>
  <c r="G73" i="3"/>
  <c r="H73" i="3"/>
  <c r="I73" i="3"/>
  <c r="J73" i="3"/>
  <c r="K73" i="3"/>
  <c r="M73" i="3"/>
  <c r="B141" i="3"/>
  <c r="C141" i="3"/>
  <c r="D141" i="3"/>
  <c r="E141" i="3"/>
  <c r="F141" i="3"/>
  <c r="G141" i="3"/>
  <c r="H141" i="3"/>
  <c r="I141" i="3"/>
  <c r="J141" i="3"/>
  <c r="K141" i="3"/>
  <c r="M141" i="3"/>
  <c r="M4" i="3"/>
  <c r="B72" i="3"/>
  <c r="C72" i="3"/>
  <c r="D72" i="3"/>
  <c r="E72" i="3"/>
  <c r="F72" i="3"/>
  <c r="G72" i="3"/>
  <c r="H72" i="3"/>
  <c r="I72" i="3"/>
  <c r="J72" i="3"/>
  <c r="K72" i="3"/>
  <c r="M72" i="3"/>
  <c r="B140" i="3"/>
  <c r="C140" i="3"/>
  <c r="D140" i="3"/>
  <c r="E140" i="3"/>
  <c r="F140" i="3"/>
  <c r="G140" i="3"/>
  <c r="H140" i="3"/>
  <c r="I140" i="3"/>
  <c r="J140" i="3"/>
  <c r="K140" i="3"/>
  <c r="M140" i="3"/>
  <c r="AN349" i="3"/>
  <c r="AN350" i="3"/>
  <c r="AO349" i="3"/>
  <c r="AO350" i="3"/>
  <c r="AQ349" i="3"/>
  <c r="AQ350" i="3"/>
  <c r="AR349" i="3"/>
  <c r="AR350" i="3"/>
  <c r="AS349" i="3"/>
  <c r="AS350" i="3"/>
  <c r="AT349" i="3"/>
  <c r="AT350" i="3"/>
  <c r="AN3" i="3"/>
  <c r="AN4" i="3"/>
  <c r="AO3" i="3"/>
  <c r="AO4" i="3"/>
  <c r="AP3" i="3"/>
  <c r="AP4" i="3"/>
  <c r="AQ3" i="3"/>
  <c r="AQ4" i="3"/>
  <c r="AR3" i="3"/>
  <c r="AR4" i="3"/>
  <c r="AS3" i="3"/>
  <c r="AS4" i="3"/>
  <c r="AT3" i="3"/>
  <c r="AT4" i="3"/>
  <c r="AU3" i="3"/>
  <c r="AU4" i="3"/>
  <c r="AV3" i="3"/>
  <c r="AV4" i="3"/>
  <c r="AT425" i="3"/>
  <c r="AT439" i="3"/>
  <c r="AT440" i="3"/>
  <c r="AT441" i="3"/>
  <c r="AT442" i="3"/>
  <c r="AT443" i="3"/>
  <c r="AT444" i="3"/>
  <c r="AT445" i="3"/>
  <c r="AT447" i="3"/>
  <c r="AT450" i="3"/>
  <c r="AT452" i="3"/>
  <c r="AT453" i="3"/>
  <c r="AT454" i="3"/>
  <c r="AT455" i="3"/>
  <c r="AT456" i="3"/>
  <c r="AT458" i="3"/>
  <c r="AT460" i="3"/>
  <c r="AT461" i="3"/>
  <c r="AT463" i="3"/>
  <c r="AT465" i="3"/>
  <c r="AT466" i="3"/>
  <c r="AT467" i="3"/>
  <c r="AT468" i="3"/>
  <c r="AT470" i="3"/>
  <c r="AT471" i="3"/>
  <c r="AT472" i="3"/>
  <c r="AT473" i="3"/>
  <c r="AT475" i="3"/>
  <c r="AT476" i="3"/>
  <c r="AT477" i="3"/>
  <c r="AT478" i="3"/>
  <c r="AT479" i="3"/>
  <c r="AT480" i="3"/>
  <c r="AT482" i="3"/>
  <c r="AT483" i="3"/>
  <c r="AT484" i="3"/>
  <c r="AT485" i="3"/>
  <c r="AT486" i="3"/>
  <c r="AT487" i="3"/>
  <c r="AU102" i="3"/>
  <c r="AU80" i="3"/>
  <c r="AU81" i="3"/>
  <c r="AU82" i="3"/>
  <c r="AU83" i="3"/>
  <c r="AU84" i="3"/>
  <c r="AU85" i="3"/>
  <c r="AU86" i="3"/>
  <c r="AU87" i="3"/>
  <c r="AU88" i="3"/>
  <c r="AU89" i="3"/>
  <c r="AU90" i="3"/>
  <c r="AU91" i="3"/>
  <c r="AU92" i="3"/>
  <c r="AU76" i="3"/>
  <c r="AU77" i="3"/>
  <c r="AU78" i="3"/>
  <c r="AN77" i="3"/>
  <c r="AN76" i="3"/>
  <c r="M208" i="3"/>
  <c r="O208" i="3"/>
  <c r="AN423" i="3"/>
  <c r="AO423" i="3"/>
  <c r="AP349" i="3"/>
  <c r="AP350" i="3"/>
  <c r="AQ423" i="3"/>
  <c r="AR423" i="3"/>
  <c r="AS423" i="3"/>
  <c r="AT423" i="3"/>
  <c r="AN424" i="3"/>
  <c r="AO424" i="3"/>
  <c r="AQ424" i="3"/>
  <c r="AR424" i="3"/>
  <c r="AS424" i="3"/>
  <c r="AT424" i="3"/>
  <c r="AN425" i="3"/>
  <c r="AO425" i="3"/>
  <c r="AQ425" i="3"/>
  <c r="AR425" i="3"/>
  <c r="AS425" i="3"/>
  <c r="AN426" i="3"/>
  <c r="AO426" i="3"/>
  <c r="AQ426" i="3"/>
  <c r="AR426" i="3"/>
  <c r="AS426" i="3"/>
  <c r="AT426" i="3"/>
  <c r="AN427" i="3"/>
  <c r="AO427" i="3"/>
  <c r="AQ427" i="3"/>
  <c r="AR427" i="3"/>
  <c r="AS427" i="3"/>
  <c r="AT427" i="3"/>
  <c r="AN428" i="3"/>
  <c r="AO428" i="3"/>
  <c r="AQ428" i="3"/>
  <c r="AR428" i="3"/>
  <c r="AS428" i="3"/>
  <c r="AT428" i="3"/>
  <c r="AN429" i="3"/>
  <c r="AO429" i="3"/>
  <c r="AQ429" i="3"/>
  <c r="AR429" i="3"/>
  <c r="AS429" i="3"/>
  <c r="AT429" i="3"/>
  <c r="AN430" i="3"/>
  <c r="AO430" i="3"/>
  <c r="AQ430" i="3"/>
  <c r="AR430" i="3"/>
  <c r="AS430" i="3"/>
  <c r="AT430" i="3"/>
  <c r="AN431" i="3"/>
  <c r="AO431" i="3"/>
  <c r="AQ431" i="3"/>
  <c r="AR431" i="3"/>
  <c r="AS431" i="3"/>
  <c r="AT431" i="3"/>
  <c r="AN432" i="3"/>
  <c r="AO432" i="3"/>
  <c r="AQ432" i="3"/>
  <c r="AR432" i="3"/>
  <c r="AS432" i="3"/>
  <c r="AT432" i="3"/>
  <c r="AN433" i="3"/>
  <c r="AO433" i="3"/>
  <c r="AQ433" i="3"/>
  <c r="AR433" i="3"/>
  <c r="AS433" i="3"/>
  <c r="AT433" i="3"/>
  <c r="AN434" i="3"/>
  <c r="AO434" i="3"/>
  <c r="AQ434" i="3"/>
  <c r="AR434" i="3"/>
  <c r="AS434" i="3"/>
  <c r="AT434" i="3"/>
  <c r="AN435" i="3"/>
  <c r="AO435" i="3"/>
  <c r="AQ435" i="3"/>
  <c r="AR435" i="3"/>
  <c r="AS435" i="3"/>
  <c r="AT435" i="3"/>
  <c r="AN436" i="3"/>
  <c r="AO436" i="3"/>
  <c r="AQ436" i="3"/>
  <c r="AR436" i="3"/>
  <c r="AS436" i="3"/>
  <c r="AT436" i="3"/>
  <c r="AN437" i="3"/>
  <c r="AO437" i="3"/>
  <c r="AQ437" i="3"/>
  <c r="AR437" i="3"/>
  <c r="AS437" i="3"/>
  <c r="AT437" i="3"/>
  <c r="AN438" i="3"/>
  <c r="AO438" i="3"/>
  <c r="AQ438" i="3"/>
  <c r="AR438" i="3"/>
  <c r="AS438" i="3"/>
  <c r="AT438" i="3"/>
  <c r="AN439" i="3"/>
  <c r="AO439" i="3"/>
  <c r="AQ439" i="3"/>
  <c r="AR439" i="3"/>
  <c r="AS439" i="3"/>
  <c r="AN440" i="3"/>
  <c r="AO440" i="3"/>
  <c r="AQ440" i="3"/>
  <c r="AR440" i="3"/>
  <c r="AS440" i="3"/>
  <c r="AN441" i="3"/>
  <c r="AO441" i="3"/>
  <c r="AQ441" i="3"/>
  <c r="AR441" i="3"/>
  <c r="AS441" i="3"/>
  <c r="AN442" i="3"/>
  <c r="AO442" i="3"/>
  <c r="AQ442" i="3"/>
  <c r="AR442" i="3"/>
  <c r="AS442" i="3"/>
  <c r="AN443" i="3"/>
  <c r="AO443" i="3"/>
  <c r="AQ443" i="3"/>
  <c r="AR443" i="3"/>
  <c r="AS443" i="3"/>
  <c r="AN444" i="3"/>
  <c r="AO444" i="3"/>
  <c r="AQ444" i="3"/>
  <c r="AR444" i="3"/>
  <c r="AS444" i="3"/>
  <c r="AN445" i="3"/>
  <c r="AO445" i="3"/>
  <c r="AQ445" i="3"/>
  <c r="AR445" i="3"/>
  <c r="AS445" i="3"/>
  <c r="AN446" i="3"/>
  <c r="AO446" i="3"/>
  <c r="AQ446" i="3"/>
  <c r="AR446" i="3"/>
  <c r="AS446" i="3"/>
  <c r="AN447" i="3"/>
  <c r="AO447" i="3"/>
  <c r="AQ447" i="3"/>
  <c r="AR447" i="3"/>
  <c r="AS447" i="3"/>
  <c r="AN448" i="3"/>
  <c r="AO448" i="3"/>
  <c r="AQ448" i="3"/>
  <c r="AR448" i="3"/>
  <c r="AS448" i="3"/>
  <c r="AT448" i="3"/>
  <c r="AN449" i="3"/>
  <c r="AO449" i="3"/>
  <c r="AQ449" i="3"/>
  <c r="AR449" i="3"/>
  <c r="AS449" i="3"/>
  <c r="AN450" i="3"/>
  <c r="AO450" i="3"/>
  <c r="AQ450" i="3"/>
  <c r="AR450" i="3"/>
  <c r="AS450" i="3"/>
  <c r="AN451" i="3"/>
  <c r="AN452" i="3"/>
  <c r="AO452" i="3"/>
  <c r="AQ452" i="3"/>
  <c r="AR452" i="3"/>
  <c r="AS452" i="3"/>
  <c r="AN453" i="3"/>
  <c r="AO453" i="3"/>
  <c r="AQ453" i="3"/>
  <c r="AR453" i="3"/>
  <c r="AS453" i="3"/>
  <c r="AN454" i="3"/>
  <c r="AO454" i="3"/>
  <c r="AQ454" i="3"/>
  <c r="AR454" i="3"/>
  <c r="AS454" i="3"/>
  <c r="AN455" i="3"/>
  <c r="AO455" i="3"/>
  <c r="AQ455" i="3"/>
  <c r="AR455" i="3"/>
  <c r="AS455" i="3"/>
  <c r="AN456" i="3"/>
  <c r="AO456" i="3"/>
  <c r="AQ456" i="3"/>
  <c r="AR456" i="3"/>
  <c r="AS456" i="3"/>
  <c r="AN457" i="3"/>
  <c r="AN458" i="3"/>
  <c r="AO458" i="3"/>
  <c r="AQ458" i="3"/>
  <c r="AR458" i="3"/>
  <c r="AS458" i="3"/>
  <c r="AN459" i="3"/>
  <c r="AN460" i="3"/>
  <c r="AO460" i="3"/>
  <c r="AQ460" i="3"/>
  <c r="AR460" i="3"/>
  <c r="AS460" i="3"/>
  <c r="AN461" i="3"/>
  <c r="AO461" i="3"/>
  <c r="AQ461" i="3"/>
  <c r="AR461" i="3"/>
  <c r="AS461" i="3"/>
  <c r="AN462" i="3"/>
  <c r="AO462" i="3"/>
  <c r="AQ462" i="3"/>
  <c r="AR462" i="3"/>
  <c r="AS462" i="3"/>
  <c r="AN463" i="3"/>
  <c r="AO463" i="3"/>
  <c r="AQ463" i="3"/>
  <c r="AR463" i="3"/>
  <c r="AS463" i="3"/>
  <c r="AN464" i="3"/>
  <c r="AO464" i="3"/>
  <c r="AQ464" i="3"/>
  <c r="AR464" i="3"/>
  <c r="AS464" i="3"/>
  <c r="AN465" i="3"/>
  <c r="AO465" i="3"/>
  <c r="AQ465" i="3"/>
  <c r="AR465" i="3"/>
  <c r="AS465" i="3"/>
  <c r="AN466" i="3"/>
  <c r="AO466" i="3"/>
  <c r="AQ466" i="3"/>
  <c r="AR466" i="3"/>
  <c r="AS466" i="3"/>
  <c r="AN467" i="3"/>
  <c r="AO467" i="3"/>
  <c r="AQ467" i="3"/>
  <c r="AR467" i="3"/>
  <c r="AS467" i="3"/>
  <c r="AN468" i="3"/>
  <c r="AO468" i="3"/>
  <c r="AQ468" i="3"/>
  <c r="AR468" i="3"/>
  <c r="AS468" i="3"/>
  <c r="AN469" i="3"/>
  <c r="AO469" i="3"/>
  <c r="AQ469" i="3"/>
  <c r="AR469" i="3"/>
  <c r="AS469" i="3"/>
  <c r="AN470" i="3"/>
  <c r="AO470" i="3"/>
  <c r="AQ470" i="3"/>
  <c r="AR470" i="3"/>
  <c r="AS470" i="3"/>
  <c r="AN471" i="3"/>
  <c r="AO471" i="3"/>
  <c r="AQ471" i="3"/>
  <c r="AR471" i="3"/>
  <c r="AS471" i="3"/>
  <c r="AN472" i="3"/>
  <c r="AO472" i="3"/>
  <c r="AQ472" i="3"/>
  <c r="AR472" i="3"/>
  <c r="AS472" i="3"/>
  <c r="AN473" i="3"/>
  <c r="AO473" i="3"/>
  <c r="AQ473" i="3"/>
  <c r="AR473" i="3"/>
  <c r="AS473" i="3"/>
  <c r="AN474" i="3"/>
  <c r="AO474" i="3"/>
  <c r="AQ474" i="3"/>
  <c r="AR474" i="3"/>
  <c r="AS474" i="3"/>
  <c r="AN475" i="3"/>
  <c r="AO475" i="3"/>
  <c r="AQ475" i="3"/>
  <c r="AR475" i="3"/>
  <c r="AS475" i="3"/>
  <c r="AN476" i="3"/>
  <c r="AO476" i="3"/>
  <c r="AQ476" i="3"/>
  <c r="AR476" i="3"/>
  <c r="AS476" i="3"/>
  <c r="AN477" i="3"/>
  <c r="AO477" i="3"/>
  <c r="AQ477" i="3"/>
  <c r="AR477" i="3"/>
  <c r="AS477" i="3"/>
  <c r="AN478" i="3"/>
  <c r="AO478" i="3"/>
  <c r="AQ478" i="3"/>
  <c r="AR478" i="3"/>
  <c r="AS478" i="3"/>
  <c r="AN479" i="3"/>
  <c r="AO479" i="3"/>
  <c r="AQ479" i="3"/>
  <c r="AR479" i="3"/>
  <c r="AS479" i="3"/>
  <c r="AN480" i="3"/>
  <c r="AO480" i="3"/>
  <c r="AQ480" i="3"/>
  <c r="AR480" i="3"/>
  <c r="AS480" i="3"/>
  <c r="AN481" i="3"/>
  <c r="AO481" i="3"/>
  <c r="AQ481" i="3"/>
  <c r="AR481" i="3"/>
  <c r="AS481" i="3"/>
  <c r="AN482" i="3"/>
  <c r="AO482" i="3"/>
  <c r="AQ482" i="3"/>
  <c r="AR482" i="3"/>
  <c r="AS482" i="3"/>
  <c r="AN483" i="3"/>
  <c r="AO483" i="3"/>
  <c r="AQ483" i="3"/>
  <c r="AR483" i="3"/>
  <c r="AS483" i="3"/>
  <c r="AN484" i="3"/>
  <c r="AO484" i="3"/>
  <c r="AQ484" i="3"/>
  <c r="AR484" i="3"/>
  <c r="AS484" i="3"/>
  <c r="AN485" i="3"/>
  <c r="AO485" i="3"/>
  <c r="AQ485" i="3"/>
  <c r="AR485" i="3"/>
  <c r="AS485" i="3"/>
  <c r="AN486" i="3"/>
  <c r="AO486" i="3"/>
  <c r="AQ486" i="3"/>
  <c r="AR486" i="3"/>
  <c r="AS486" i="3"/>
  <c r="AN487" i="3"/>
  <c r="AO487" i="3"/>
  <c r="AQ487" i="3"/>
  <c r="AR487" i="3"/>
  <c r="AS487" i="3"/>
  <c r="AN488" i="3"/>
  <c r="AO488" i="3"/>
  <c r="AQ488" i="3"/>
  <c r="AR488" i="3"/>
  <c r="AS488" i="3"/>
  <c r="AT488" i="3"/>
  <c r="AO422" i="3"/>
  <c r="AQ422" i="3"/>
  <c r="AR422" i="3"/>
  <c r="AS422" i="3"/>
  <c r="AT422" i="3"/>
  <c r="AN422" i="3"/>
  <c r="AN348" i="3"/>
  <c r="M248" i="3"/>
  <c r="O248" i="3"/>
  <c r="M249" i="3"/>
  <c r="O249" i="3"/>
  <c r="M250" i="3"/>
  <c r="O250" i="3"/>
  <c r="M251" i="3"/>
  <c r="O251" i="3"/>
  <c r="M252" i="3"/>
  <c r="O252" i="3"/>
  <c r="M253" i="3"/>
  <c r="O253" i="3"/>
  <c r="M254" i="3"/>
  <c r="O254" i="3"/>
  <c r="M255" i="3"/>
  <c r="O255" i="3"/>
  <c r="M256" i="3"/>
  <c r="O256" i="3"/>
  <c r="M257" i="3"/>
  <c r="O257" i="3"/>
  <c r="M258" i="3"/>
  <c r="O258" i="3"/>
  <c r="M259" i="3"/>
  <c r="O259" i="3"/>
  <c r="M260" i="3"/>
  <c r="O260" i="3"/>
  <c r="M261" i="3"/>
  <c r="O261" i="3"/>
  <c r="M262" i="3"/>
  <c r="O262" i="3"/>
  <c r="M263" i="3"/>
  <c r="O263" i="3"/>
  <c r="M264" i="3"/>
  <c r="O264" i="3"/>
  <c r="M265" i="3"/>
  <c r="O265" i="3"/>
  <c r="M266" i="3"/>
  <c r="O266" i="3"/>
  <c r="M267" i="3"/>
  <c r="O267" i="3"/>
  <c r="M268" i="3"/>
  <c r="O268" i="3"/>
  <c r="M269" i="3"/>
  <c r="O269" i="3"/>
  <c r="M270" i="3"/>
  <c r="O270" i="3"/>
  <c r="M271" i="3"/>
  <c r="O271" i="3"/>
  <c r="M272" i="3"/>
  <c r="O272" i="3"/>
  <c r="M273" i="3"/>
  <c r="O273" i="3"/>
  <c r="M274" i="3"/>
  <c r="O274" i="3"/>
  <c r="M209" i="3"/>
  <c r="B278" i="3"/>
  <c r="C278" i="3"/>
  <c r="D278" i="3"/>
  <c r="E278" i="3"/>
  <c r="F278" i="3"/>
  <c r="G278" i="3"/>
  <c r="H278" i="3"/>
  <c r="I278" i="3"/>
  <c r="J278" i="3"/>
  <c r="K278" i="3"/>
  <c r="M278" i="3"/>
  <c r="M210" i="3"/>
  <c r="B279" i="3"/>
  <c r="C279" i="3"/>
  <c r="D279" i="3"/>
  <c r="E279" i="3"/>
  <c r="F279" i="3"/>
  <c r="G279" i="3"/>
  <c r="H279" i="3"/>
  <c r="I279" i="3"/>
  <c r="J279" i="3"/>
  <c r="K279" i="3"/>
  <c r="M279" i="3"/>
  <c r="M211" i="3"/>
  <c r="B280" i="3"/>
  <c r="C280" i="3"/>
  <c r="D280" i="3"/>
  <c r="E280" i="3"/>
  <c r="F280" i="3"/>
  <c r="G280" i="3"/>
  <c r="H280" i="3"/>
  <c r="I280" i="3"/>
  <c r="J280" i="3"/>
  <c r="K280" i="3"/>
  <c r="M280" i="3"/>
  <c r="M212" i="3"/>
  <c r="B281" i="3"/>
  <c r="C281" i="3"/>
  <c r="D281" i="3"/>
  <c r="E281" i="3"/>
  <c r="F281" i="3"/>
  <c r="G281" i="3"/>
  <c r="H281" i="3"/>
  <c r="I281" i="3"/>
  <c r="J281" i="3"/>
  <c r="K281" i="3"/>
  <c r="M281" i="3"/>
  <c r="M213" i="3"/>
  <c r="B282" i="3"/>
  <c r="C282" i="3"/>
  <c r="D282" i="3"/>
  <c r="E282" i="3"/>
  <c r="F282" i="3"/>
  <c r="G282" i="3"/>
  <c r="H282" i="3"/>
  <c r="I282" i="3"/>
  <c r="J282" i="3"/>
  <c r="K282" i="3"/>
  <c r="M282" i="3"/>
  <c r="M214" i="3"/>
  <c r="B283" i="3"/>
  <c r="C283" i="3"/>
  <c r="D283" i="3"/>
  <c r="E283" i="3"/>
  <c r="F283" i="3"/>
  <c r="G283" i="3"/>
  <c r="H283" i="3"/>
  <c r="I283" i="3"/>
  <c r="J283" i="3"/>
  <c r="K283" i="3"/>
  <c r="M283" i="3"/>
  <c r="M215" i="3"/>
  <c r="B284" i="3"/>
  <c r="C284" i="3"/>
  <c r="D284" i="3"/>
  <c r="E284" i="3"/>
  <c r="F284" i="3"/>
  <c r="G284" i="3"/>
  <c r="H284" i="3"/>
  <c r="I284" i="3"/>
  <c r="J284" i="3"/>
  <c r="K284" i="3"/>
  <c r="M284" i="3"/>
  <c r="M216" i="3"/>
  <c r="B285" i="3"/>
  <c r="C285" i="3"/>
  <c r="D285" i="3"/>
  <c r="E285" i="3"/>
  <c r="F285" i="3"/>
  <c r="G285" i="3"/>
  <c r="H285" i="3"/>
  <c r="I285" i="3"/>
  <c r="J285" i="3"/>
  <c r="K285" i="3"/>
  <c r="M285" i="3"/>
  <c r="M217" i="3"/>
  <c r="B286" i="3"/>
  <c r="C286" i="3"/>
  <c r="D286" i="3"/>
  <c r="E286" i="3"/>
  <c r="F286" i="3"/>
  <c r="G286" i="3"/>
  <c r="H286" i="3"/>
  <c r="I286" i="3"/>
  <c r="J286" i="3"/>
  <c r="K286" i="3"/>
  <c r="M286" i="3"/>
  <c r="M218" i="3"/>
  <c r="B287" i="3"/>
  <c r="C287" i="3"/>
  <c r="D287" i="3"/>
  <c r="E287" i="3"/>
  <c r="F287" i="3"/>
  <c r="G287" i="3"/>
  <c r="H287" i="3"/>
  <c r="I287" i="3"/>
  <c r="J287" i="3"/>
  <c r="K287" i="3"/>
  <c r="M287" i="3"/>
  <c r="M219" i="3"/>
  <c r="B288" i="3"/>
  <c r="C288" i="3"/>
  <c r="D288" i="3"/>
  <c r="E288" i="3"/>
  <c r="F288" i="3"/>
  <c r="G288" i="3"/>
  <c r="H288" i="3"/>
  <c r="I288" i="3"/>
  <c r="J288" i="3"/>
  <c r="K288" i="3"/>
  <c r="M288" i="3"/>
  <c r="M220" i="3"/>
  <c r="B289" i="3"/>
  <c r="C289" i="3"/>
  <c r="D289" i="3"/>
  <c r="E289" i="3"/>
  <c r="F289" i="3"/>
  <c r="G289" i="3"/>
  <c r="H289" i="3"/>
  <c r="I289" i="3"/>
  <c r="J289" i="3"/>
  <c r="K289" i="3"/>
  <c r="M289" i="3"/>
  <c r="M221" i="3"/>
  <c r="B290" i="3"/>
  <c r="C290" i="3"/>
  <c r="D290" i="3"/>
  <c r="E290" i="3"/>
  <c r="F290" i="3"/>
  <c r="G290" i="3"/>
  <c r="H290" i="3"/>
  <c r="I290" i="3"/>
  <c r="J290" i="3"/>
  <c r="K290" i="3"/>
  <c r="M290" i="3"/>
  <c r="M222" i="3"/>
  <c r="B291" i="3"/>
  <c r="C291" i="3"/>
  <c r="D291" i="3"/>
  <c r="E291" i="3"/>
  <c r="F291" i="3"/>
  <c r="G291" i="3"/>
  <c r="H291" i="3"/>
  <c r="I291" i="3"/>
  <c r="J291" i="3"/>
  <c r="K291" i="3"/>
  <c r="M291" i="3"/>
  <c r="M223" i="3"/>
  <c r="B292" i="3"/>
  <c r="C292" i="3"/>
  <c r="D292" i="3"/>
  <c r="E292" i="3"/>
  <c r="F292" i="3"/>
  <c r="G292" i="3"/>
  <c r="H292" i="3"/>
  <c r="I292" i="3"/>
  <c r="J292" i="3"/>
  <c r="K292" i="3"/>
  <c r="M292" i="3"/>
  <c r="M224" i="3"/>
  <c r="B293" i="3"/>
  <c r="C293" i="3"/>
  <c r="D293" i="3"/>
  <c r="E293" i="3"/>
  <c r="F293" i="3"/>
  <c r="G293" i="3"/>
  <c r="H293" i="3"/>
  <c r="I293" i="3"/>
  <c r="J293" i="3"/>
  <c r="K293" i="3"/>
  <c r="M293" i="3"/>
  <c r="M225" i="3"/>
  <c r="B294" i="3"/>
  <c r="C294" i="3"/>
  <c r="D294" i="3"/>
  <c r="E294" i="3"/>
  <c r="F294" i="3"/>
  <c r="G294" i="3"/>
  <c r="H294" i="3"/>
  <c r="I294" i="3"/>
  <c r="J294" i="3"/>
  <c r="M294" i="3"/>
  <c r="M226" i="3"/>
  <c r="B295" i="3"/>
  <c r="C295" i="3"/>
  <c r="D295" i="3"/>
  <c r="E295" i="3"/>
  <c r="F295" i="3"/>
  <c r="G295" i="3"/>
  <c r="H295" i="3"/>
  <c r="I295" i="3"/>
  <c r="J295" i="3"/>
  <c r="K295" i="3"/>
  <c r="M295" i="3"/>
  <c r="M227" i="3"/>
  <c r="B296" i="3"/>
  <c r="C296" i="3"/>
  <c r="D296" i="3"/>
  <c r="E296" i="3"/>
  <c r="F296" i="3"/>
  <c r="G296" i="3"/>
  <c r="H296" i="3"/>
  <c r="I296" i="3"/>
  <c r="J296" i="3"/>
  <c r="K296" i="3"/>
  <c r="M296" i="3"/>
  <c r="M228" i="3"/>
  <c r="B297" i="3"/>
  <c r="C297" i="3"/>
  <c r="D297" i="3"/>
  <c r="E297" i="3"/>
  <c r="F297" i="3"/>
  <c r="G297" i="3"/>
  <c r="H297" i="3"/>
  <c r="I297" i="3"/>
  <c r="J297" i="3"/>
  <c r="K297" i="3"/>
  <c r="M297" i="3"/>
  <c r="M229" i="3"/>
  <c r="B298" i="3"/>
  <c r="C298" i="3"/>
  <c r="D298" i="3"/>
  <c r="E298" i="3"/>
  <c r="F298" i="3"/>
  <c r="G298" i="3"/>
  <c r="H298" i="3"/>
  <c r="I298" i="3"/>
  <c r="J298" i="3"/>
  <c r="K298" i="3"/>
  <c r="M298" i="3"/>
  <c r="M230" i="3"/>
  <c r="B299" i="3"/>
  <c r="C299" i="3"/>
  <c r="D299" i="3"/>
  <c r="E299" i="3"/>
  <c r="F299" i="3"/>
  <c r="G299" i="3"/>
  <c r="H299" i="3"/>
  <c r="I299" i="3"/>
  <c r="J299" i="3"/>
  <c r="K299" i="3"/>
  <c r="M299" i="3"/>
  <c r="M231" i="3"/>
  <c r="B300" i="3"/>
  <c r="C300" i="3"/>
  <c r="D300" i="3"/>
  <c r="E300" i="3"/>
  <c r="F300" i="3"/>
  <c r="G300" i="3"/>
  <c r="H300" i="3"/>
  <c r="I300" i="3"/>
  <c r="J300" i="3"/>
  <c r="M300" i="3"/>
  <c r="M232" i="3"/>
  <c r="B301" i="3"/>
  <c r="C301" i="3"/>
  <c r="D301" i="3"/>
  <c r="E301" i="3"/>
  <c r="F301" i="3"/>
  <c r="G301" i="3"/>
  <c r="H301" i="3"/>
  <c r="I301" i="3"/>
  <c r="J301" i="3"/>
  <c r="K301" i="3"/>
  <c r="M301" i="3"/>
  <c r="M233" i="3"/>
  <c r="B302" i="3"/>
  <c r="C302" i="3"/>
  <c r="D302" i="3"/>
  <c r="E302" i="3"/>
  <c r="F302" i="3"/>
  <c r="G302" i="3"/>
  <c r="H302" i="3"/>
  <c r="I302" i="3"/>
  <c r="J302" i="3"/>
  <c r="K302" i="3"/>
  <c r="M302" i="3"/>
  <c r="M234" i="3"/>
  <c r="B303" i="3"/>
  <c r="C303" i="3"/>
  <c r="D303" i="3"/>
  <c r="E303" i="3"/>
  <c r="F303" i="3"/>
  <c r="G303" i="3"/>
  <c r="H303" i="3"/>
  <c r="I303" i="3"/>
  <c r="J303" i="3"/>
  <c r="K303" i="3"/>
  <c r="M303" i="3"/>
  <c r="M235" i="3"/>
  <c r="B304" i="3"/>
  <c r="C304" i="3"/>
  <c r="D304" i="3"/>
  <c r="E304" i="3"/>
  <c r="F304" i="3"/>
  <c r="G304" i="3"/>
  <c r="H304" i="3"/>
  <c r="I304" i="3"/>
  <c r="J304" i="3"/>
  <c r="K304" i="3"/>
  <c r="M304" i="3"/>
  <c r="M236" i="3"/>
  <c r="B305" i="3"/>
  <c r="C305" i="3"/>
  <c r="D305" i="3"/>
  <c r="E305" i="3"/>
  <c r="F305" i="3"/>
  <c r="G305" i="3"/>
  <c r="H305" i="3"/>
  <c r="I305" i="3"/>
  <c r="J305" i="3"/>
  <c r="K305" i="3"/>
  <c r="M305" i="3"/>
  <c r="M237" i="3"/>
  <c r="B306" i="3"/>
  <c r="C306" i="3"/>
  <c r="D306" i="3"/>
  <c r="E306" i="3"/>
  <c r="F306" i="3"/>
  <c r="G306" i="3"/>
  <c r="H306" i="3"/>
  <c r="I306" i="3"/>
  <c r="M306" i="3"/>
  <c r="M238" i="3"/>
  <c r="B307" i="3"/>
  <c r="C307" i="3"/>
  <c r="D307" i="3"/>
  <c r="E307" i="3"/>
  <c r="F307" i="3"/>
  <c r="G307" i="3"/>
  <c r="H307" i="3"/>
  <c r="I307" i="3"/>
  <c r="J307" i="3"/>
  <c r="M307" i="3"/>
  <c r="M239" i="3"/>
  <c r="B308" i="3"/>
  <c r="C308" i="3"/>
  <c r="D308" i="3"/>
  <c r="E308" i="3"/>
  <c r="F308" i="3"/>
  <c r="G308" i="3"/>
  <c r="H308" i="3"/>
  <c r="I308" i="3"/>
  <c r="J308" i="3"/>
  <c r="K308" i="3"/>
  <c r="M308" i="3"/>
  <c r="M240" i="3"/>
  <c r="B309" i="3"/>
  <c r="C309" i="3"/>
  <c r="D309" i="3"/>
  <c r="E309" i="3"/>
  <c r="F309" i="3"/>
  <c r="G309" i="3"/>
  <c r="H309" i="3"/>
  <c r="I309" i="3"/>
  <c r="J309" i="3"/>
  <c r="K309" i="3"/>
  <c r="M309" i="3"/>
  <c r="M241" i="3"/>
  <c r="B310" i="3"/>
  <c r="C310" i="3"/>
  <c r="D310" i="3"/>
  <c r="E310" i="3"/>
  <c r="F310" i="3"/>
  <c r="G310" i="3"/>
  <c r="H310" i="3"/>
  <c r="I310" i="3"/>
  <c r="J310" i="3"/>
  <c r="K310" i="3"/>
  <c r="M310" i="3"/>
  <c r="M242" i="3"/>
  <c r="B311" i="3"/>
  <c r="C311" i="3"/>
  <c r="D311" i="3"/>
  <c r="E311" i="3"/>
  <c r="F311" i="3"/>
  <c r="G311" i="3"/>
  <c r="H311" i="3"/>
  <c r="I311" i="3"/>
  <c r="J311" i="3"/>
  <c r="K311" i="3"/>
  <c r="M311" i="3"/>
  <c r="M243" i="3"/>
  <c r="B312" i="3"/>
  <c r="C312" i="3"/>
  <c r="D312" i="3"/>
  <c r="E312" i="3"/>
  <c r="F312" i="3"/>
  <c r="G312" i="3"/>
  <c r="H312" i="3"/>
  <c r="I312" i="3"/>
  <c r="K312" i="3"/>
  <c r="M312" i="3"/>
  <c r="M244" i="3"/>
  <c r="B313" i="3"/>
  <c r="C313" i="3"/>
  <c r="D313" i="3"/>
  <c r="E313" i="3"/>
  <c r="F313" i="3"/>
  <c r="G313" i="3"/>
  <c r="H313" i="3"/>
  <c r="I313" i="3"/>
  <c r="J313" i="3"/>
  <c r="K313" i="3"/>
  <c r="M313" i="3"/>
  <c r="M245" i="3"/>
  <c r="B314" i="3"/>
  <c r="C314" i="3"/>
  <c r="D314" i="3"/>
  <c r="E314" i="3"/>
  <c r="F314" i="3"/>
  <c r="G314" i="3"/>
  <c r="H314" i="3"/>
  <c r="I314" i="3"/>
  <c r="K314" i="3"/>
  <c r="M314" i="3"/>
  <c r="M246" i="3"/>
  <c r="B315" i="3"/>
  <c r="C315" i="3"/>
  <c r="D315" i="3"/>
  <c r="E315" i="3"/>
  <c r="F315" i="3"/>
  <c r="G315" i="3"/>
  <c r="H315" i="3"/>
  <c r="I315" i="3"/>
  <c r="J315" i="3"/>
  <c r="K315" i="3"/>
  <c r="M315" i="3"/>
  <c r="M247" i="3"/>
  <c r="B316" i="3"/>
  <c r="C316" i="3"/>
  <c r="D316" i="3"/>
  <c r="E316" i="3"/>
  <c r="F316" i="3"/>
  <c r="G316" i="3"/>
  <c r="H316" i="3"/>
  <c r="I316" i="3"/>
  <c r="J316" i="3"/>
  <c r="K316" i="3"/>
  <c r="M316" i="3"/>
  <c r="B317" i="3"/>
  <c r="C317" i="3"/>
  <c r="D317" i="3"/>
  <c r="E317" i="3"/>
  <c r="F317" i="3"/>
  <c r="G317" i="3"/>
  <c r="H317" i="3"/>
  <c r="I317" i="3"/>
  <c r="J317" i="3"/>
  <c r="K317" i="3"/>
  <c r="M317" i="3"/>
  <c r="B318" i="3"/>
  <c r="C318" i="3"/>
  <c r="D318" i="3"/>
  <c r="E318" i="3"/>
  <c r="F318" i="3"/>
  <c r="G318" i="3"/>
  <c r="H318" i="3"/>
  <c r="I318" i="3"/>
  <c r="J318" i="3"/>
  <c r="K318" i="3"/>
  <c r="M318" i="3"/>
  <c r="B319" i="3"/>
  <c r="C319" i="3"/>
  <c r="D319" i="3"/>
  <c r="E319" i="3"/>
  <c r="F319" i="3"/>
  <c r="G319" i="3"/>
  <c r="H319" i="3"/>
  <c r="I319" i="3"/>
  <c r="J319" i="3"/>
  <c r="K319" i="3"/>
  <c r="M319" i="3"/>
  <c r="B320" i="3"/>
  <c r="C320" i="3"/>
  <c r="D320" i="3"/>
  <c r="E320" i="3"/>
  <c r="F320" i="3"/>
  <c r="G320" i="3"/>
  <c r="H320" i="3"/>
  <c r="I320" i="3"/>
  <c r="J320" i="3"/>
  <c r="K320" i="3"/>
  <c r="M320" i="3"/>
  <c r="B321" i="3"/>
  <c r="C321" i="3"/>
  <c r="D321" i="3"/>
  <c r="E321" i="3"/>
  <c r="F321" i="3"/>
  <c r="G321" i="3"/>
  <c r="H321" i="3"/>
  <c r="I321" i="3"/>
  <c r="J321" i="3"/>
  <c r="K321" i="3"/>
  <c r="M321" i="3"/>
  <c r="B322" i="3"/>
  <c r="C322" i="3"/>
  <c r="D322" i="3"/>
  <c r="E322" i="3"/>
  <c r="F322" i="3"/>
  <c r="G322" i="3"/>
  <c r="H322" i="3"/>
  <c r="I322" i="3"/>
  <c r="J322" i="3"/>
  <c r="K322" i="3"/>
  <c r="M322" i="3"/>
  <c r="B323" i="3"/>
  <c r="C323" i="3"/>
  <c r="D323" i="3"/>
  <c r="E323" i="3"/>
  <c r="F323" i="3"/>
  <c r="G323" i="3"/>
  <c r="H323" i="3"/>
  <c r="I323" i="3"/>
  <c r="J323" i="3"/>
  <c r="K323" i="3"/>
  <c r="M323" i="3"/>
  <c r="B324" i="3"/>
  <c r="C324" i="3"/>
  <c r="D324" i="3"/>
  <c r="E324" i="3"/>
  <c r="F324" i="3"/>
  <c r="G324" i="3"/>
  <c r="H324" i="3"/>
  <c r="I324" i="3"/>
  <c r="J324" i="3"/>
  <c r="K324" i="3"/>
  <c r="M324" i="3"/>
  <c r="B325" i="3"/>
  <c r="C325" i="3"/>
  <c r="D325" i="3"/>
  <c r="E325" i="3"/>
  <c r="F325" i="3"/>
  <c r="G325" i="3"/>
  <c r="H325" i="3"/>
  <c r="I325" i="3"/>
  <c r="J325" i="3"/>
  <c r="K325" i="3"/>
  <c r="M325" i="3"/>
  <c r="B326" i="3"/>
  <c r="C326" i="3"/>
  <c r="D326" i="3"/>
  <c r="E326" i="3"/>
  <c r="F326" i="3"/>
  <c r="G326" i="3"/>
  <c r="H326" i="3"/>
  <c r="I326" i="3"/>
  <c r="J326" i="3"/>
  <c r="K326" i="3"/>
  <c r="M326" i="3"/>
  <c r="B327" i="3"/>
  <c r="C327" i="3"/>
  <c r="D327" i="3"/>
  <c r="E327" i="3"/>
  <c r="F327" i="3"/>
  <c r="G327" i="3"/>
  <c r="H327" i="3"/>
  <c r="I327" i="3"/>
  <c r="J327" i="3"/>
  <c r="K327" i="3"/>
  <c r="M327" i="3"/>
  <c r="B328" i="3"/>
  <c r="C328" i="3"/>
  <c r="D328" i="3"/>
  <c r="E328" i="3"/>
  <c r="F328" i="3"/>
  <c r="G328" i="3"/>
  <c r="H328" i="3"/>
  <c r="I328" i="3"/>
  <c r="J328" i="3"/>
  <c r="K328" i="3"/>
  <c r="M328" i="3"/>
  <c r="B329" i="3"/>
  <c r="C329" i="3"/>
  <c r="D329" i="3"/>
  <c r="E329" i="3"/>
  <c r="F329" i="3"/>
  <c r="G329" i="3"/>
  <c r="H329" i="3"/>
  <c r="I329" i="3"/>
  <c r="J329" i="3"/>
  <c r="K329" i="3"/>
  <c r="M329" i="3"/>
  <c r="B330" i="3"/>
  <c r="C330" i="3"/>
  <c r="D330" i="3"/>
  <c r="E330" i="3"/>
  <c r="F330" i="3"/>
  <c r="G330" i="3"/>
  <c r="H330" i="3"/>
  <c r="I330" i="3"/>
  <c r="J330" i="3"/>
  <c r="K330" i="3"/>
  <c r="M330" i="3"/>
  <c r="B331" i="3"/>
  <c r="C331" i="3"/>
  <c r="D331" i="3"/>
  <c r="E331" i="3"/>
  <c r="F331" i="3"/>
  <c r="G331" i="3"/>
  <c r="H331" i="3"/>
  <c r="I331" i="3"/>
  <c r="J331" i="3"/>
  <c r="K331" i="3"/>
  <c r="M331" i="3"/>
  <c r="B332" i="3"/>
  <c r="C332" i="3"/>
  <c r="D332" i="3"/>
  <c r="E332" i="3"/>
  <c r="F332" i="3"/>
  <c r="G332" i="3"/>
  <c r="H332" i="3"/>
  <c r="I332" i="3"/>
  <c r="J332" i="3"/>
  <c r="K332" i="3"/>
  <c r="M332" i="3"/>
  <c r="B333" i="3"/>
  <c r="C333" i="3"/>
  <c r="D333" i="3"/>
  <c r="E333" i="3"/>
  <c r="F333" i="3"/>
  <c r="G333" i="3"/>
  <c r="H333" i="3"/>
  <c r="I333" i="3"/>
  <c r="J333" i="3"/>
  <c r="K333" i="3"/>
  <c r="M333" i="3"/>
  <c r="B334" i="3"/>
  <c r="C334" i="3"/>
  <c r="D334" i="3"/>
  <c r="E334" i="3"/>
  <c r="F334" i="3"/>
  <c r="G334" i="3"/>
  <c r="H334" i="3"/>
  <c r="I334" i="3"/>
  <c r="J334" i="3"/>
  <c r="K334" i="3"/>
  <c r="M334" i="3"/>
  <c r="B335" i="3"/>
  <c r="C335" i="3"/>
  <c r="D335" i="3"/>
  <c r="E335" i="3"/>
  <c r="F335" i="3"/>
  <c r="G335" i="3"/>
  <c r="H335" i="3"/>
  <c r="I335" i="3"/>
  <c r="J335" i="3"/>
  <c r="K335" i="3"/>
  <c r="M335" i="3"/>
  <c r="B336" i="3"/>
  <c r="C336" i="3"/>
  <c r="D336" i="3"/>
  <c r="E336" i="3"/>
  <c r="F336" i="3"/>
  <c r="G336" i="3"/>
  <c r="H336" i="3"/>
  <c r="I336" i="3"/>
  <c r="J336" i="3"/>
  <c r="K336" i="3"/>
  <c r="M336" i="3"/>
  <c r="B337" i="3"/>
  <c r="C337" i="3"/>
  <c r="D337" i="3"/>
  <c r="E337" i="3"/>
  <c r="F337" i="3"/>
  <c r="G337" i="3"/>
  <c r="H337" i="3"/>
  <c r="I337" i="3"/>
  <c r="J337" i="3"/>
  <c r="K337" i="3"/>
  <c r="M337" i="3"/>
  <c r="B338" i="3"/>
  <c r="C338" i="3"/>
  <c r="D338" i="3"/>
  <c r="E338" i="3"/>
  <c r="F338" i="3"/>
  <c r="G338" i="3"/>
  <c r="H338" i="3"/>
  <c r="I338" i="3"/>
  <c r="J338" i="3"/>
  <c r="K338" i="3"/>
  <c r="M338" i="3"/>
  <c r="B339" i="3"/>
  <c r="C339" i="3"/>
  <c r="D339" i="3"/>
  <c r="E339" i="3"/>
  <c r="F339" i="3"/>
  <c r="G339" i="3"/>
  <c r="H339" i="3"/>
  <c r="I339" i="3"/>
  <c r="J339" i="3"/>
  <c r="K339" i="3"/>
  <c r="M339" i="3"/>
  <c r="B340" i="3"/>
  <c r="C340" i="3"/>
  <c r="D340" i="3"/>
  <c r="E340" i="3"/>
  <c r="F340" i="3"/>
  <c r="G340" i="3"/>
  <c r="H340" i="3"/>
  <c r="I340" i="3"/>
  <c r="J340" i="3"/>
  <c r="K340" i="3"/>
  <c r="M340" i="3"/>
  <c r="B341" i="3"/>
  <c r="C341" i="3"/>
  <c r="D341" i="3"/>
  <c r="E341" i="3"/>
  <c r="F341" i="3"/>
  <c r="G341" i="3"/>
  <c r="H341" i="3"/>
  <c r="I341" i="3"/>
  <c r="J341" i="3"/>
  <c r="K341" i="3"/>
  <c r="M341" i="3"/>
  <c r="B342" i="3"/>
  <c r="C342" i="3"/>
  <c r="D342" i="3"/>
  <c r="E342" i="3"/>
  <c r="F342" i="3"/>
  <c r="G342" i="3"/>
  <c r="H342" i="3"/>
  <c r="I342" i="3"/>
  <c r="J342" i="3"/>
  <c r="K342" i="3"/>
  <c r="M342" i="3"/>
  <c r="B343" i="3"/>
  <c r="C343" i="3"/>
  <c r="D343" i="3"/>
  <c r="E343" i="3"/>
  <c r="F343" i="3"/>
  <c r="G343" i="3"/>
  <c r="H343" i="3"/>
  <c r="I343" i="3"/>
  <c r="J343" i="3"/>
  <c r="K343" i="3"/>
  <c r="M343" i="3"/>
  <c r="B277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AN91" i="3"/>
  <c r="AO91" i="3"/>
  <c r="AP91" i="3"/>
  <c r="AQ91" i="3"/>
  <c r="AR91" i="3"/>
  <c r="AS91" i="3"/>
  <c r="AT91" i="3"/>
  <c r="AV91" i="3"/>
  <c r="AY91" i="3"/>
  <c r="AN92" i="3"/>
  <c r="AO92" i="3"/>
  <c r="AP92" i="3"/>
  <c r="AQ92" i="3"/>
  <c r="AR92" i="3"/>
  <c r="AS92" i="3"/>
  <c r="AT92" i="3"/>
  <c r="AV92" i="3"/>
  <c r="AY92" i="3"/>
  <c r="AN93" i="3"/>
  <c r="AO93" i="3"/>
  <c r="AP93" i="3"/>
  <c r="AQ93" i="3"/>
  <c r="AR93" i="3"/>
  <c r="AS93" i="3"/>
  <c r="AT93" i="3"/>
  <c r="AV93" i="3"/>
  <c r="AY93" i="3"/>
  <c r="AN94" i="3"/>
  <c r="AO94" i="3"/>
  <c r="AP94" i="3"/>
  <c r="AQ94" i="3"/>
  <c r="AR94" i="3"/>
  <c r="AS94" i="3"/>
  <c r="AT94" i="3"/>
  <c r="AV94" i="3"/>
  <c r="AY94" i="3"/>
  <c r="AN95" i="3"/>
  <c r="AO95" i="3"/>
  <c r="AP95" i="3"/>
  <c r="AQ95" i="3"/>
  <c r="AR95" i="3"/>
  <c r="AS95" i="3"/>
  <c r="AT95" i="3"/>
  <c r="AV95" i="3"/>
  <c r="AY95" i="3"/>
  <c r="AN96" i="3"/>
  <c r="AO96" i="3"/>
  <c r="AP96" i="3"/>
  <c r="AQ96" i="3"/>
  <c r="AR96" i="3"/>
  <c r="AS96" i="3"/>
  <c r="AT96" i="3"/>
  <c r="AV96" i="3"/>
  <c r="AY96" i="3"/>
  <c r="AN97" i="3"/>
  <c r="AO97" i="3"/>
  <c r="AP97" i="3"/>
  <c r="AQ97" i="3"/>
  <c r="AR97" i="3"/>
  <c r="AS97" i="3"/>
  <c r="AT97" i="3"/>
  <c r="AV97" i="3"/>
  <c r="AY97" i="3"/>
  <c r="AN98" i="3"/>
  <c r="AO98" i="3"/>
  <c r="AP98" i="3"/>
  <c r="AQ98" i="3"/>
  <c r="AR98" i="3"/>
  <c r="AS98" i="3"/>
  <c r="AT98" i="3"/>
  <c r="AV98" i="3"/>
  <c r="AY98" i="3"/>
  <c r="AN99" i="3"/>
  <c r="AO99" i="3"/>
  <c r="AP99" i="3"/>
  <c r="AQ99" i="3"/>
  <c r="AR99" i="3"/>
  <c r="AS99" i="3"/>
  <c r="AT99" i="3"/>
  <c r="AV99" i="3"/>
  <c r="AY99" i="3"/>
  <c r="AN100" i="3"/>
  <c r="AO100" i="3"/>
  <c r="AP100" i="3"/>
  <c r="AQ100" i="3"/>
  <c r="AR100" i="3"/>
  <c r="AS100" i="3"/>
  <c r="AT100" i="3"/>
  <c r="AV100" i="3"/>
  <c r="AY100" i="3"/>
  <c r="AN101" i="3"/>
  <c r="AO101" i="3"/>
  <c r="AP101" i="3"/>
  <c r="AQ101" i="3"/>
  <c r="AR101" i="3"/>
  <c r="AS101" i="3"/>
  <c r="AT101" i="3"/>
  <c r="AV101" i="3"/>
  <c r="AY101" i="3"/>
  <c r="AN102" i="3"/>
  <c r="AO102" i="3"/>
  <c r="AP102" i="3"/>
  <c r="AQ102" i="3"/>
  <c r="AR102" i="3"/>
  <c r="AS102" i="3"/>
  <c r="AT102" i="3"/>
  <c r="AV102" i="3"/>
  <c r="AY102" i="3"/>
  <c r="AN103" i="3"/>
  <c r="AO103" i="3"/>
  <c r="AP103" i="3"/>
  <c r="AQ103" i="3"/>
  <c r="AR103" i="3"/>
  <c r="AS103" i="3"/>
  <c r="AT103" i="3"/>
  <c r="AV103" i="3"/>
  <c r="AY103" i="3"/>
  <c r="AN104" i="3"/>
  <c r="AO104" i="3"/>
  <c r="AP104" i="3"/>
  <c r="AQ104" i="3"/>
  <c r="AR104" i="3"/>
  <c r="AS104" i="3"/>
  <c r="AT104" i="3"/>
  <c r="AV104" i="3"/>
  <c r="AY104" i="3"/>
  <c r="AN105" i="3"/>
  <c r="AO105" i="3"/>
  <c r="AP105" i="3"/>
  <c r="AQ105" i="3"/>
  <c r="AR105" i="3"/>
  <c r="AS105" i="3"/>
  <c r="AT105" i="3"/>
  <c r="AV105" i="3"/>
  <c r="AY105" i="3"/>
  <c r="AN106" i="3"/>
  <c r="AO106" i="3"/>
  <c r="AP106" i="3"/>
  <c r="AQ106" i="3"/>
  <c r="AR106" i="3"/>
  <c r="AS106" i="3"/>
  <c r="AT106" i="3"/>
  <c r="AV106" i="3"/>
  <c r="AY106" i="3"/>
  <c r="AN107" i="3"/>
  <c r="AO107" i="3"/>
  <c r="AP107" i="3"/>
  <c r="AQ107" i="3"/>
  <c r="AR107" i="3"/>
  <c r="AS107" i="3"/>
  <c r="AT107" i="3"/>
  <c r="AV107" i="3"/>
  <c r="AY107" i="3"/>
  <c r="AN108" i="3"/>
  <c r="AO108" i="3"/>
  <c r="AP108" i="3"/>
  <c r="AQ108" i="3"/>
  <c r="AR108" i="3"/>
  <c r="AS108" i="3"/>
  <c r="AT108" i="3"/>
  <c r="AV108" i="3"/>
  <c r="AY108" i="3"/>
  <c r="AN109" i="3"/>
  <c r="AO109" i="3"/>
  <c r="AP109" i="3"/>
  <c r="AQ109" i="3"/>
  <c r="AR109" i="3"/>
  <c r="AS109" i="3"/>
  <c r="AT109" i="3"/>
  <c r="AV109" i="3"/>
  <c r="AY109" i="3"/>
  <c r="AN110" i="3"/>
  <c r="AO110" i="3"/>
  <c r="AP110" i="3"/>
  <c r="AQ110" i="3"/>
  <c r="AR110" i="3"/>
  <c r="AS110" i="3"/>
  <c r="AT110" i="3"/>
  <c r="AV110" i="3"/>
  <c r="AY110" i="3"/>
  <c r="AN111" i="3"/>
  <c r="AO111" i="3"/>
  <c r="AP111" i="3"/>
  <c r="AQ111" i="3"/>
  <c r="AR111" i="3"/>
  <c r="AS111" i="3"/>
  <c r="AT111" i="3"/>
  <c r="AV111" i="3"/>
  <c r="AY111" i="3"/>
  <c r="AN112" i="3"/>
  <c r="AO112" i="3"/>
  <c r="AP112" i="3"/>
  <c r="AQ112" i="3"/>
  <c r="AR112" i="3"/>
  <c r="AS112" i="3"/>
  <c r="AT112" i="3"/>
  <c r="AV112" i="3"/>
  <c r="AY112" i="3"/>
  <c r="AN113" i="3"/>
  <c r="AO113" i="3"/>
  <c r="AP113" i="3"/>
  <c r="AQ113" i="3"/>
  <c r="AR113" i="3"/>
  <c r="AS113" i="3"/>
  <c r="AT113" i="3"/>
  <c r="AV113" i="3"/>
  <c r="AY113" i="3"/>
  <c r="AN114" i="3"/>
  <c r="AO114" i="3"/>
  <c r="AP114" i="3"/>
  <c r="AQ114" i="3"/>
  <c r="AR114" i="3"/>
  <c r="AS114" i="3"/>
  <c r="AT114" i="3"/>
  <c r="AV114" i="3"/>
  <c r="AY114" i="3"/>
  <c r="AN115" i="3"/>
  <c r="AO115" i="3"/>
  <c r="AP115" i="3"/>
  <c r="AQ115" i="3"/>
  <c r="AR115" i="3"/>
  <c r="AS115" i="3"/>
  <c r="AT115" i="3"/>
  <c r="AV115" i="3"/>
  <c r="AY115" i="3"/>
  <c r="AN116" i="3"/>
  <c r="AO116" i="3"/>
  <c r="AP116" i="3"/>
  <c r="AQ116" i="3"/>
  <c r="AR116" i="3"/>
  <c r="AS116" i="3"/>
  <c r="AT116" i="3"/>
  <c r="AV116" i="3"/>
  <c r="AY116" i="3"/>
  <c r="AN117" i="3"/>
  <c r="AO117" i="3"/>
  <c r="AP117" i="3"/>
  <c r="AQ117" i="3"/>
  <c r="AR117" i="3"/>
  <c r="AS117" i="3"/>
  <c r="AT117" i="3"/>
  <c r="AV117" i="3"/>
  <c r="AY117" i="3"/>
  <c r="AN118" i="3"/>
  <c r="AO118" i="3"/>
  <c r="AP118" i="3"/>
  <c r="AQ118" i="3"/>
  <c r="AR118" i="3"/>
  <c r="AS118" i="3"/>
  <c r="AT118" i="3"/>
  <c r="AV118" i="3"/>
  <c r="AY118" i="3"/>
  <c r="AN119" i="3"/>
  <c r="AO119" i="3"/>
  <c r="AP119" i="3"/>
  <c r="AQ119" i="3"/>
  <c r="AR119" i="3"/>
  <c r="AS119" i="3"/>
  <c r="AT119" i="3"/>
  <c r="AV119" i="3"/>
  <c r="AY119" i="3"/>
  <c r="AN120" i="3"/>
  <c r="AO120" i="3"/>
  <c r="AP120" i="3"/>
  <c r="AQ120" i="3"/>
  <c r="AR120" i="3"/>
  <c r="AS120" i="3"/>
  <c r="AT120" i="3"/>
  <c r="AV120" i="3"/>
  <c r="AY120" i="3"/>
  <c r="AN121" i="3"/>
  <c r="AO121" i="3"/>
  <c r="AP121" i="3"/>
  <c r="AQ121" i="3"/>
  <c r="AR121" i="3"/>
  <c r="AS121" i="3"/>
  <c r="AT121" i="3"/>
  <c r="AV121" i="3"/>
  <c r="AY121" i="3"/>
  <c r="AN122" i="3"/>
  <c r="AO122" i="3"/>
  <c r="AP122" i="3"/>
  <c r="AQ122" i="3"/>
  <c r="AR122" i="3"/>
  <c r="AS122" i="3"/>
  <c r="AT122" i="3"/>
  <c r="AV122" i="3"/>
  <c r="AY122" i="3"/>
  <c r="AN123" i="3"/>
  <c r="AO123" i="3"/>
  <c r="AP123" i="3"/>
  <c r="AQ123" i="3"/>
  <c r="AR123" i="3"/>
  <c r="AS123" i="3"/>
  <c r="AT123" i="3"/>
  <c r="AV123" i="3"/>
  <c r="AY123" i="3"/>
  <c r="AN124" i="3"/>
  <c r="AO124" i="3"/>
  <c r="AP124" i="3"/>
  <c r="AQ124" i="3"/>
  <c r="AR124" i="3"/>
  <c r="AS124" i="3"/>
  <c r="AT124" i="3"/>
  <c r="AV124" i="3"/>
  <c r="AY124" i="3"/>
  <c r="AN125" i="3"/>
  <c r="AO125" i="3"/>
  <c r="AP125" i="3"/>
  <c r="AQ125" i="3"/>
  <c r="AR125" i="3"/>
  <c r="AS125" i="3"/>
  <c r="AT125" i="3"/>
  <c r="AV125" i="3"/>
  <c r="AY125" i="3"/>
  <c r="AN126" i="3"/>
  <c r="AO126" i="3"/>
  <c r="AP126" i="3"/>
  <c r="AQ126" i="3"/>
  <c r="AR126" i="3"/>
  <c r="AS126" i="3"/>
  <c r="AT126" i="3"/>
  <c r="AV126" i="3"/>
  <c r="AY126" i="3"/>
  <c r="AN127" i="3"/>
  <c r="AO127" i="3"/>
  <c r="AP127" i="3"/>
  <c r="AQ127" i="3"/>
  <c r="AR127" i="3"/>
  <c r="AS127" i="3"/>
  <c r="AT127" i="3"/>
  <c r="AV127" i="3"/>
  <c r="AY127" i="3"/>
  <c r="AN128" i="3"/>
  <c r="AO128" i="3"/>
  <c r="AP128" i="3"/>
  <c r="AQ128" i="3"/>
  <c r="AR128" i="3"/>
  <c r="AS128" i="3"/>
  <c r="AT128" i="3"/>
  <c r="AV128" i="3"/>
  <c r="AY128" i="3"/>
  <c r="AN129" i="3"/>
  <c r="AO129" i="3"/>
  <c r="AP129" i="3"/>
  <c r="AQ129" i="3"/>
  <c r="AR129" i="3"/>
  <c r="AS129" i="3"/>
  <c r="AT129" i="3"/>
  <c r="AV129" i="3"/>
  <c r="AY129" i="3"/>
  <c r="AN130" i="3"/>
  <c r="AO130" i="3"/>
  <c r="AP130" i="3"/>
  <c r="AQ130" i="3"/>
  <c r="AR130" i="3"/>
  <c r="AS130" i="3"/>
  <c r="AT130" i="3"/>
  <c r="AV130" i="3"/>
  <c r="AY130" i="3"/>
  <c r="AN131" i="3"/>
  <c r="AO131" i="3"/>
  <c r="AP131" i="3"/>
  <c r="AQ131" i="3"/>
  <c r="AR131" i="3"/>
  <c r="AS131" i="3"/>
  <c r="AT131" i="3"/>
  <c r="AV131" i="3"/>
  <c r="AY131" i="3"/>
  <c r="AN132" i="3"/>
  <c r="AO132" i="3"/>
  <c r="AP132" i="3"/>
  <c r="AQ132" i="3"/>
  <c r="AR132" i="3"/>
  <c r="AS132" i="3"/>
  <c r="AT132" i="3"/>
  <c r="AV132" i="3"/>
  <c r="AY132" i="3"/>
  <c r="AN133" i="3"/>
  <c r="AO133" i="3"/>
  <c r="AP133" i="3"/>
  <c r="AQ133" i="3"/>
  <c r="AR133" i="3"/>
  <c r="AS133" i="3"/>
  <c r="AT133" i="3"/>
  <c r="AV133" i="3"/>
  <c r="AY133" i="3"/>
  <c r="AN134" i="3"/>
  <c r="AO134" i="3"/>
  <c r="AP134" i="3"/>
  <c r="AQ134" i="3"/>
  <c r="AR134" i="3"/>
  <c r="AS134" i="3"/>
  <c r="AT134" i="3"/>
  <c r="AV134" i="3"/>
  <c r="AY134" i="3"/>
  <c r="AN135" i="3"/>
  <c r="AO135" i="3"/>
  <c r="AP135" i="3"/>
  <c r="AQ135" i="3"/>
  <c r="AR135" i="3"/>
  <c r="AS135" i="3"/>
  <c r="AT135" i="3"/>
  <c r="AV135" i="3"/>
  <c r="AY135" i="3"/>
  <c r="AN136" i="3"/>
  <c r="AO136" i="3"/>
  <c r="AP136" i="3"/>
  <c r="AQ136" i="3"/>
  <c r="AR136" i="3"/>
  <c r="AS136" i="3"/>
  <c r="AT136" i="3"/>
  <c r="AV136" i="3"/>
  <c r="AY136" i="3"/>
  <c r="AN137" i="3"/>
  <c r="AO137" i="3"/>
  <c r="AP137" i="3"/>
  <c r="AQ137" i="3"/>
  <c r="AR137" i="3"/>
  <c r="AS137" i="3"/>
  <c r="AT137" i="3"/>
  <c r="AV137" i="3"/>
  <c r="AY137" i="3"/>
  <c r="AN138" i="3"/>
  <c r="AO138" i="3"/>
  <c r="AP138" i="3"/>
  <c r="AQ138" i="3"/>
  <c r="AR138" i="3"/>
  <c r="AS138" i="3"/>
  <c r="AT138" i="3"/>
  <c r="AV138" i="3"/>
  <c r="AY138" i="3"/>
  <c r="AN139" i="3"/>
  <c r="AO139" i="3"/>
  <c r="AP139" i="3"/>
  <c r="AQ139" i="3"/>
  <c r="AR139" i="3"/>
  <c r="AS139" i="3"/>
  <c r="AT139" i="3"/>
  <c r="AV139" i="3"/>
  <c r="AY139" i="3"/>
  <c r="AN140" i="3"/>
  <c r="AO140" i="3"/>
  <c r="AP140" i="3"/>
  <c r="AQ140" i="3"/>
  <c r="AR140" i="3"/>
  <c r="AS140" i="3"/>
  <c r="AT140" i="3"/>
  <c r="AV140" i="3"/>
  <c r="AY140" i="3"/>
  <c r="AN141" i="3"/>
  <c r="AO141" i="3"/>
  <c r="AP141" i="3"/>
  <c r="AQ141" i="3"/>
  <c r="AR141" i="3"/>
  <c r="AS141" i="3"/>
  <c r="AT141" i="3"/>
  <c r="AV141" i="3"/>
  <c r="AY141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" i="3"/>
  <c r="AT348" i="3"/>
  <c r="AS348" i="3"/>
  <c r="AR348" i="3"/>
  <c r="AQ348" i="3"/>
  <c r="AP348" i="3"/>
  <c r="AO348" i="3"/>
  <c r="F277" i="3"/>
  <c r="G277" i="3"/>
  <c r="AV2" i="3"/>
  <c r="AU2" i="3"/>
  <c r="AT2" i="3"/>
  <c r="AS2" i="3"/>
  <c r="AR2" i="3"/>
  <c r="AQ2" i="3"/>
  <c r="AP2" i="3"/>
  <c r="AO2" i="3"/>
  <c r="AN2" i="3"/>
  <c r="O216" i="3"/>
  <c r="O217" i="3"/>
  <c r="O218" i="3"/>
  <c r="O219" i="3"/>
  <c r="O220" i="3"/>
  <c r="O221" i="3"/>
  <c r="O222" i="3"/>
  <c r="O209" i="3"/>
  <c r="O210" i="3"/>
  <c r="O211" i="3"/>
  <c r="O212" i="3"/>
  <c r="O213" i="3"/>
  <c r="O214" i="3"/>
  <c r="O215" i="3"/>
  <c r="AI12" i="3"/>
  <c r="AJ12" i="3"/>
  <c r="AK12" i="3"/>
  <c r="AI13" i="3"/>
  <c r="AJ13" i="3"/>
  <c r="AK13" i="3"/>
  <c r="AO76" i="3"/>
  <c r="AP76" i="3"/>
  <c r="AQ76" i="3"/>
  <c r="AR76" i="3"/>
  <c r="AS76" i="3"/>
  <c r="AT76" i="3"/>
  <c r="AV76" i="3"/>
  <c r="AY76" i="3"/>
  <c r="AO77" i="3"/>
  <c r="AP77" i="3"/>
  <c r="AQ77" i="3"/>
  <c r="AR77" i="3"/>
  <c r="AS77" i="3"/>
  <c r="AT77" i="3"/>
  <c r="AV77" i="3"/>
  <c r="AY77" i="3"/>
  <c r="AN78" i="3"/>
  <c r="AO78" i="3"/>
  <c r="AP78" i="3"/>
  <c r="AQ78" i="3"/>
  <c r="AR78" i="3"/>
  <c r="AS78" i="3"/>
  <c r="AT78" i="3"/>
  <c r="AV78" i="3"/>
  <c r="AY78" i="3"/>
  <c r="AN79" i="3"/>
  <c r="AO79" i="3"/>
  <c r="AP79" i="3"/>
  <c r="AQ79" i="3"/>
  <c r="AR79" i="3"/>
  <c r="AS79" i="3"/>
  <c r="AT79" i="3"/>
  <c r="AV79" i="3"/>
  <c r="AY79" i="3"/>
  <c r="AN80" i="3"/>
  <c r="AO80" i="3"/>
  <c r="AP80" i="3"/>
  <c r="AQ80" i="3"/>
  <c r="AR80" i="3"/>
  <c r="AS80" i="3"/>
  <c r="AT80" i="3"/>
  <c r="AV80" i="3"/>
  <c r="AY80" i="3"/>
  <c r="AN81" i="3"/>
  <c r="AO81" i="3"/>
  <c r="AP81" i="3"/>
  <c r="AQ81" i="3"/>
  <c r="AR81" i="3"/>
  <c r="AS81" i="3"/>
  <c r="AT81" i="3"/>
  <c r="AV81" i="3"/>
  <c r="AY81" i="3"/>
  <c r="AN82" i="3"/>
  <c r="AO82" i="3"/>
  <c r="AP82" i="3"/>
  <c r="AQ82" i="3"/>
  <c r="AR82" i="3"/>
  <c r="AS82" i="3"/>
  <c r="AT82" i="3"/>
  <c r="AV82" i="3"/>
  <c r="AY82" i="3"/>
  <c r="AN83" i="3"/>
  <c r="AO83" i="3"/>
  <c r="AP83" i="3"/>
  <c r="AQ83" i="3"/>
  <c r="AR83" i="3"/>
  <c r="AS83" i="3"/>
  <c r="AT83" i="3"/>
  <c r="AV83" i="3"/>
  <c r="AY83" i="3"/>
  <c r="AN84" i="3"/>
  <c r="AO84" i="3"/>
  <c r="AP84" i="3"/>
  <c r="AQ84" i="3"/>
  <c r="AR84" i="3"/>
  <c r="AS84" i="3"/>
  <c r="AT84" i="3"/>
  <c r="AV84" i="3"/>
  <c r="AY84" i="3"/>
  <c r="AN85" i="3"/>
  <c r="AO85" i="3"/>
  <c r="AP85" i="3"/>
  <c r="AQ85" i="3"/>
  <c r="AR85" i="3"/>
  <c r="AS85" i="3"/>
  <c r="AT85" i="3"/>
  <c r="AV85" i="3"/>
  <c r="AY85" i="3"/>
  <c r="AN86" i="3"/>
  <c r="AO86" i="3"/>
  <c r="AP86" i="3"/>
  <c r="AQ86" i="3"/>
  <c r="AR86" i="3"/>
  <c r="AS86" i="3"/>
  <c r="AT86" i="3"/>
  <c r="AV86" i="3"/>
  <c r="AY86" i="3"/>
  <c r="AN87" i="3"/>
  <c r="AO87" i="3"/>
  <c r="AP87" i="3"/>
  <c r="AQ87" i="3"/>
  <c r="AR87" i="3"/>
  <c r="AS87" i="3"/>
  <c r="AT87" i="3"/>
  <c r="AV87" i="3"/>
  <c r="AY87" i="3"/>
  <c r="AN88" i="3"/>
  <c r="AO88" i="3"/>
  <c r="AP88" i="3"/>
  <c r="AQ88" i="3"/>
  <c r="AR88" i="3"/>
  <c r="AS88" i="3"/>
  <c r="AT88" i="3"/>
  <c r="AV88" i="3"/>
  <c r="AY88" i="3"/>
  <c r="AN89" i="3"/>
  <c r="AO89" i="3"/>
  <c r="AP89" i="3"/>
  <c r="AQ89" i="3"/>
  <c r="AR89" i="3"/>
  <c r="AS89" i="3"/>
  <c r="AT89" i="3"/>
  <c r="AV89" i="3"/>
  <c r="AY89" i="3"/>
  <c r="AN90" i="3"/>
  <c r="AO90" i="3"/>
  <c r="AP90" i="3"/>
  <c r="AQ90" i="3"/>
  <c r="AR90" i="3"/>
  <c r="AS90" i="3"/>
  <c r="AT90" i="3"/>
  <c r="AV90" i="3"/>
  <c r="AY90" i="3"/>
  <c r="C277" i="3"/>
  <c r="D277" i="3"/>
  <c r="E277" i="3"/>
  <c r="H277" i="3"/>
  <c r="I277" i="3"/>
  <c r="J277" i="3"/>
  <c r="K277" i="3"/>
  <c r="M277" i="3"/>
  <c r="D6" i="2"/>
  <c r="E6" i="2"/>
  <c r="F6" i="2"/>
  <c r="G6" i="2"/>
  <c r="H6" i="2"/>
  <c r="I6" i="2"/>
  <c r="J6" i="2"/>
  <c r="K6" i="2"/>
  <c r="L6" i="2"/>
  <c r="M6" i="2"/>
  <c r="P6" i="2"/>
  <c r="S6" i="2"/>
  <c r="AD6" i="2"/>
  <c r="AE6" i="2"/>
  <c r="AF6" i="2"/>
  <c r="AG6" i="2"/>
  <c r="AH6" i="2"/>
  <c r="AL6" i="2"/>
  <c r="AN6" i="2"/>
  <c r="AO6" i="2"/>
  <c r="AP6" i="2"/>
  <c r="AQ6" i="2"/>
  <c r="AR6" i="2"/>
  <c r="AS6" i="2"/>
  <c r="O7" i="2"/>
  <c r="O8" i="2"/>
  <c r="D9" i="2"/>
  <c r="E9" i="2"/>
  <c r="F9" i="2"/>
  <c r="G9" i="2"/>
  <c r="H9" i="2"/>
  <c r="I9" i="2"/>
  <c r="J9" i="2"/>
  <c r="K9" i="2"/>
  <c r="L9" i="2"/>
  <c r="M9" i="2"/>
  <c r="N9" i="2"/>
  <c r="O9" i="2"/>
  <c r="P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R17" i="2"/>
  <c r="S17" i="2"/>
  <c r="T17" i="2"/>
  <c r="V17" i="2"/>
  <c r="D26" i="2"/>
  <c r="E26" i="2"/>
  <c r="F26" i="2"/>
  <c r="G26" i="2"/>
  <c r="H26" i="2"/>
  <c r="I26" i="2"/>
  <c r="J26" i="2"/>
  <c r="K26" i="2"/>
  <c r="L26" i="2"/>
  <c r="M26" i="2"/>
  <c r="Q26" i="2"/>
  <c r="R26" i="2"/>
  <c r="S26" i="2"/>
  <c r="T26" i="2"/>
  <c r="U26" i="2"/>
  <c r="V26" i="2"/>
  <c r="W26" i="2"/>
  <c r="Y26" i="2"/>
  <c r="AD26" i="2"/>
  <c r="AE26" i="2"/>
  <c r="AF26" i="2"/>
  <c r="AG26" i="2"/>
  <c r="AN26" i="2"/>
  <c r="AO26" i="2"/>
  <c r="AP26" i="2"/>
  <c r="AQ26" i="2"/>
  <c r="AR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D34" i="2"/>
  <c r="E34" i="2"/>
  <c r="F34" i="2"/>
  <c r="G34" i="2"/>
  <c r="H34" i="2"/>
  <c r="I34" i="2"/>
  <c r="J34" i="2"/>
  <c r="K34" i="2"/>
  <c r="L34" i="2"/>
  <c r="M34" i="2"/>
  <c r="P34" i="2"/>
  <c r="Q34" i="2"/>
  <c r="R34" i="2"/>
  <c r="S34" i="2"/>
  <c r="T34" i="2"/>
  <c r="U34" i="2"/>
  <c r="V34" i="2"/>
  <c r="W34" i="2"/>
  <c r="Y34" i="2"/>
  <c r="AB34" i="2"/>
  <c r="AD34" i="2"/>
  <c r="AE34" i="2"/>
  <c r="AF34" i="2"/>
  <c r="AG34" i="2"/>
  <c r="AH34" i="2"/>
  <c r="AJ34" i="2"/>
  <c r="AK34" i="2"/>
  <c r="AL34" i="2"/>
  <c r="AM34" i="2"/>
  <c r="AN34" i="2"/>
  <c r="AO34" i="2"/>
  <c r="AP34" i="2"/>
  <c r="AQ34" i="2"/>
  <c r="AR34" i="2"/>
  <c r="AS34" i="2"/>
  <c r="D43" i="2"/>
  <c r="E43" i="2"/>
  <c r="F43" i="2"/>
  <c r="G43" i="2"/>
  <c r="H43" i="2"/>
  <c r="I43" i="2"/>
  <c r="J43" i="2"/>
  <c r="K43" i="2"/>
  <c r="L43" i="2"/>
  <c r="M43" i="2"/>
  <c r="N43" i="2"/>
  <c r="Q43" i="2"/>
  <c r="R43" i="2"/>
  <c r="S43" i="2"/>
  <c r="T43" i="2"/>
  <c r="U43" i="2"/>
  <c r="V43" i="2"/>
  <c r="W43" i="2"/>
  <c r="Y43" i="2"/>
  <c r="AC43" i="2"/>
  <c r="AD43" i="2"/>
  <c r="AE43" i="2"/>
  <c r="AF43" i="2"/>
  <c r="AG43" i="2"/>
  <c r="AN43" i="2"/>
  <c r="AO43" i="2"/>
  <c r="AP43" i="2"/>
  <c r="AQ43" i="2"/>
  <c r="AR43" i="2"/>
  <c r="AS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</calcChain>
</file>

<file path=xl/sharedStrings.xml><?xml version="1.0" encoding="utf-8"?>
<sst xmlns="http://schemas.openxmlformats.org/spreadsheetml/2006/main" count="4238" uniqueCount="719">
  <si>
    <t>0.348414   </t>
  </si>
  <si>
    <t>145Nd/144Nd</t>
  </si>
  <si>
    <t>0.512654 - 0.512672    7 values</t>
  </si>
  <si>
    <t>143Nd/144Nd</t>
  </si>
  <si>
    <t>-0.147 ‰NIST979   </t>
  </si>
  <si>
    <t>d53/52Cr</t>
  </si>
  <si>
    <t>1.24 ‰CDT   </t>
  </si>
  <si>
    <t>d34S</t>
  </si>
  <si>
    <t>4.13 - 4.5 ‰LSVEC   3 values</t>
  </si>
  <si>
    <t>d7Li</t>
  </si>
  <si>
    <t>-6.1 ‰LSVEC   </t>
  </si>
  <si>
    <t>d6Li</t>
  </si>
  <si>
    <t>0.09 - 0.15 µg/g   18 values ( compiled: 0.13 - 0.15 µg/g  , 2 values ) (uncertain : ()0.09 µg/g )</t>
  </si>
  <si>
    <t>U</t>
  </si>
  <si>
    <t>0.35 - 0.75 µg/g   20 values ( compiled: 0.48 - 0.53 µg/g  , 2 values )</t>
  </si>
  <si>
    <t>Th</t>
  </si>
  <si>
    <t>0.007 - 0.08 µg/g   3 values ( compiled: 0.014 µg/g )</t>
  </si>
  <si>
    <t>Bi</t>
  </si>
  <si>
    <t>1.3 - 2.03 µg/g   11 values ( compiled: 1.9 - 1.92 µg/g  , 2 values )</t>
  </si>
  <si>
    <t>Pb</t>
  </si>
  <si>
    <t>0.023 - 0.1 µg/g   3 values ( compiled: 0.06 - 0.066 µg/g  , 2 values )</t>
  </si>
  <si>
    <t>Tl</t>
  </si>
  <si>
    <t>0.0021 - 0.0042 µg/g   2 values compiled</t>
  </si>
  <si>
    <t>Hg</t>
  </si>
  <si>
    <t>0.0012 µg/g    ( compiled: 0.00102 - 0.0011 µg/g  , 2 values )</t>
  </si>
  <si>
    <t>Au</t>
  </si>
  <si>
    <t>&lt;0.0005 µg/g    , uncertain compiled</t>
  </si>
  <si>
    <t>Pt</t>
  </si>
  <si>
    <t>0.00027 µg/g    compiled</t>
  </si>
  <si>
    <t>Re</t>
  </si>
  <si>
    <t>3.3 - 3.63 µg/g   2 values ( compiled: 0.81 µg/g )</t>
  </si>
  <si>
    <t>W</t>
  </si>
  <si>
    <t>0.13 - 0.38 µg/g   14 values ( compiled: 0.17 - 0.18 µg/g  , 2 values )</t>
  </si>
  <si>
    <t>Ta</t>
  </si>
  <si>
    <t>0.72 - 1.05 µg/g   20 values ( compiled: 0.88 µg/g )</t>
  </si>
  <si>
    <t>Hf</t>
  </si>
  <si>
    <t>0.129 - 0.17 µg/g   26 values ( compiled: 0.15 µg/g )</t>
  </si>
  <si>
    <t>Lu</t>
  </si>
  <si>
    <t>0.88 - 1.12 µg/g   26 values ( compiled: 0.97 - 1.06 µg/g  , 2 values )</t>
  </si>
  <si>
    <t>Yb</t>
  </si>
  <si>
    <t>0.34841   </t>
  </si>
  <si>
    <t>0.12 - 0.19 µg/g   24 values ( compiled: 0.15 - 0.16 µg/g  , 2 values )</t>
  </si>
  <si>
    <t>Tm</t>
  </si>
  <si>
    <t>0.51221 - 0.51224    6 values</t>
  </si>
  <si>
    <t>0.89 - 2 µg/g   25 values ( compiled: 1.04 - 1.07 µg/g  , 2 values )</t>
  </si>
  <si>
    <t>Er</t>
  </si>
  <si>
    <t>4.45 ‰CDT   </t>
  </si>
  <si>
    <t>0.3 - 0.4 µg/g   24 values ( compiled: 0.32 - 0.33 µg/g  , 2 values )</t>
  </si>
  <si>
    <t>Ho</t>
  </si>
  <si>
    <t>0.02 - 0.053 µg/g   9 values ( compiled: 0.03 - 0.05 µg/g  , 2 values )</t>
  </si>
  <si>
    <t>1.51 - 1.95 µg/g   25 values ( compiled: 1.53 - 1.56 µg/g  , 2 values )</t>
  </si>
  <si>
    <t>Dy</t>
  </si>
  <si>
    <t>0.081 - 0.21 µg/g   10 values ( compiled: 0.194 µg/g )</t>
  </si>
  <si>
    <t>0.22 - 0.31 µg/g   25 values ( compiled: 0.29 - 0.31 µg/g  , 2 values )</t>
  </si>
  <si>
    <t>Tb</t>
  </si>
  <si>
    <t>0.022 µg/g    compiled</t>
  </si>
  <si>
    <t>1.4 - 1.99 µg/g   25 values ( compiled: 1.61 - 1.63 µg/g  , 2 values )</t>
  </si>
  <si>
    <t>Gd</t>
  </si>
  <si>
    <t>1.07 - 3.17 µg/g   8 values ( compiled: 1.46 µg/g )</t>
  </si>
  <si>
    <t>0.553 - 0.7 µg/g   26 values ( compiled: 0.62 - 0.63 µg/g  , 2 values )</t>
  </si>
  <si>
    <t>Eu</t>
  </si>
  <si>
    <t>0.03 µg/g    compiled</t>
  </si>
  <si>
    <t>1.31 - 1.74 µg/g   26 values ( compiled: 1.49 µg/g )</t>
  </si>
  <si>
    <t>Sm</t>
  </si>
  <si>
    <t>0.00177 - 0.002 µg/g   2 values compiled</t>
  </si>
  <si>
    <t>4.81 - 5.97 µg/g   26 values ( compiled: 5.47 - 5.65 µg/g  , 2 values ) (uncertain : ()5 µg/g )</t>
  </si>
  <si>
    <t>Nd</t>
  </si>
  <si>
    <t>0.00076 µg/g    ( compiled: 0.0007 µg/g )</t>
  </si>
  <si>
    <t>1.06 - 1.29 µg/g   24 values ( compiled: 1.13 - 1.14 µg/g  , 2 values )</t>
  </si>
  <si>
    <t>Pr</t>
  </si>
  <si>
    <t>&lt;0.0013 µg/g    , uncertain</t>
  </si>
  <si>
    <t>Ir</t>
  </si>
  <si>
    <t>7.64 - 11.23 µg/g   27 values ( compiled: 7.86 - 8.17 µg/g  , 2 values )</t>
  </si>
  <si>
    <t>Ce</t>
  </si>
  <si>
    <t>1.45 - 1.74 µg/g   2 values compiled</t>
  </si>
  <si>
    <t>3.27 - 4.13 µg/g   27 values ( compiled: 3.6 - 3.74 µg/g  , 2 values )</t>
  </si>
  <si>
    <t>La</t>
  </si>
  <si>
    <t>0.07 - 2.628 µg/g   8 values ( compiled: 0.286 µg/g )</t>
  </si>
  <si>
    <t>54.7 - 83 µg/g   19 values ( compiled: 63 - 64.3 µg/g  , 2 values )</t>
  </si>
  <si>
    <t>Ba</t>
  </si>
  <si>
    <t>0.21 - 0.3 µg/g   3 values ( compiled: 0.252 µg/g )</t>
  </si>
  <si>
    <t>0.18 - 0.68 µg/g   16 values ( compiled: 0.26 - 0.27 µg/g  , 2 values )</t>
  </si>
  <si>
    <t>Cs</t>
  </si>
  <si>
    <t>0.047 - 0.0614 µg/g   9 values ( compiled: 0.062 µg/g )</t>
  </si>
  <si>
    <t>0.072 - 0.078 µg/g   2 values</t>
  </si>
  <si>
    <t>I</t>
  </si>
  <si>
    <t>0.29 - 0.42 µg/g   10 values ( compiled: 0.39 µg/g )</t>
  </si>
  <si>
    <t>0.006 - 0.013 µg/g   2 values</t>
  </si>
  <si>
    <t>Te</t>
  </si>
  <si>
    <t>0.05 - 0.06 µg/g   8 values ( compiled: 0.05 - 0.07 µg/g  , 2 values )</t>
  </si>
  <si>
    <t>0.031 - 0.22 µg/g   4 values ( compiled: 0.085 - 0.11 µg/g  , 2 values ) (uncertain : ()0.05 µg/g )</t>
  </si>
  <si>
    <t>Sb</t>
  </si>
  <si>
    <t>0.3 - 0.389 µg/g   8 values ( compiled: 0.362 µg/g )</t>
  </si>
  <si>
    <t>0.43 - 0.48 µg/g   4 values ( compiled: 0.36 - 0.48 µg/g  , 2 values )</t>
  </si>
  <si>
    <t>Sn</t>
  </si>
  <si>
    <t>0.11 - 0.134 µg/g   8 values ( compiled: 0.145 µg/g )</t>
  </si>
  <si>
    <t>38.6803 - 38.714    3 values</t>
  </si>
  <si>
    <t>208Pb/204Pb</t>
  </si>
  <si>
    <t>0.041 - 0.048 µg/g   2 values</t>
  </si>
  <si>
    <t>In</t>
  </si>
  <si>
    <t>0.52 - 0.65 µg/g   8 values ( compiled: 0.598 µg/g )</t>
  </si>
  <si>
    <t>15.5611 - 15.567    3 values</t>
  </si>
  <si>
    <t>207Pb/204Pb</t>
  </si>
  <si>
    <t>0.085 - 0.087 µg/g   2 values compiled (uncertain : &lt;0.28 µg/g )</t>
  </si>
  <si>
    <t>Cd</t>
  </si>
  <si>
    <t>0.075 - 0.1 µg/g   9 values ( compiled: 0.152 µg/g )</t>
  </si>
  <si>
    <t>18.3797 - 18.381    3 values</t>
  </si>
  <si>
    <t>206Pb/204Pb</t>
  </si>
  <si>
    <t>0.025 µg/g    ( compiled: 0.024 µg/g )</t>
  </si>
  <si>
    <t>Ag</t>
  </si>
  <si>
    <t>0.42 - 0.612 µg/g   8 values ( compiled: 0.39 - 0.554 µg/g  , 2 values )</t>
  </si>
  <si>
    <t>0.282965 - 0.283007    9 values</t>
  </si>
  <si>
    <t>176Hf/177Hf</t>
  </si>
  <si>
    <t>0.00018 µg/g    compiled</t>
  </si>
  <si>
    <t>Pd</t>
  </si>
  <si>
    <t>0.45 - 0.61 µg/g   9 values ( compiled: 0.585 µg/g )</t>
  </si>
  <si>
    <t>0.51281   </t>
  </si>
  <si>
    <t>0.33 - 0.82 µg/g   4 values ( compiled: 0.45 - 0.59 µg/g  , 2 values )</t>
  </si>
  <si>
    <t>Mo</t>
  </si>
  <si>
    <t>0.376 - 0.521 µg/g   8 values ( compiled: 0.506 µg/g )</t>
  </si>
  <si>
    <t>0.70407   </t>
  </si>
  <si>
    <t>87Sr/86Sr</t>
  </si>
  <si>
    <t>2 - 3.4 µg/g   22 values ( compiled: 2.8 - 3.34 µg/g  , 2 values )</t>
  </si>
  <si>
    <t>Nb</t>
  </si>
  <si>
    <t>1.508 - 1.91 µg/g   9 values ( compiled: 1.84 µg/g )</t>
  </si>
  <si>
    <t>-1.4 ‰NIST986   </t>
  </si>
  <si>
    <t>d64/58Ni</t>
  </si>
  <si>
    <t>23 - 37.44 µg/g   21 values ( compiled: 32.8 - 33.5 µg/g  , 2 values ) (uncertain : ()35 µg/g )</t>
  </si>
  <si>
    <t>Zr</t>
  </si>
  <si>
    <t>0.31 - 0.43 µg/g   8 values ( compiled: 0.385 µg/g )</t>
  </si>
  <si>
    <t>0.394 ‰NIST986   </t>
  </si>
  <si>
    <t>d62/58Ni</t>
  </si>
  <si>
    <t>8.13 - 11.4 µg/g   24 values ( compiled: 10.4 - 10.75 µg/g  , 2 values )</t>
  </si>
  <si>
    <t>Y</t>
  </si>
  <si>
    <t>2.278 - 3.42 µg/g   9 values ( compiled: 2.98 µg/g )</t>
  </si>
  <si>
    <t>0.3 ‰NIST986   </t>
  </si>
  <si>
    <t>d61/58Ni</t>
  </si>
  <si>
    <t>300 - 375.25 µg/g   20 values ( compiled: 321 - 327 µg/g  , 2 values )</t>
  </si>
  <si>
    <t>Sr</t>
  </si>
  <si>
    <t>1.126 - 1.58 µg/g   9 values ( compiled: 1.45 µg/g )</t>
  </si>
  <si>
    <t>0.205 ‰NIST986   </t>
  </si>
  <si>
    <t>d60/58Ni</t>
  </si>
  <si>
    <t>4 - 6.46 µg/g   19 values ( compiled: 4 - 6.87 µg/g  , 2 values ) (uncertain : ()8 µg/g )</t>
  </si>
  <si>
    <t>Rb</t>
  </si>
  <si>
    <t>34.1 - 35.9 µg/g   2 values ( compiled: 36.5 µg/g )</t>
  </si>
  <si>
    <t>0.119 - 0.125 ‰IRMM14   2 values</t>
  </si>
  <si>
    <t>d57Fe</t>
  </si>
  <si>
    <t>&lt;0.7 µg/g    , uncertain</t>
  </si>
  <si>
    <t>Br</t>
  </si>
  <si>
    <t>0.34 - 0.56 µg/g   9 values ( compiled: 0.51 µg/g )</t>
  </si>
  <si>
    <t>0.095 - 0.099 ‰IRMM14   2 values</t>
  </si>
  <si>
    <t>d56Fe</t>
  </si>
  <si>
    <t>0.135 - 0.159 µg/g   3 values ( compiled: 0.15 - 0.17 µg/g  , 2 values ) (uncertain : ()0.5 µg/g )</t>
  </si>
  <si>
    <t>Se</t>
  </si>
  <si>
    <t>0.0081 µg/g   </t>
  </si>
  <si>
    <t>6.8 µg/g    ( compiled: 6.8 µg/g )</t>
  </si>
  <si>
    <t>1.31 µg/g    ( compiled: 1.09 - 1.11 µg/g  , 2 values ) (uncertain : ()1.3 µg/g )</t>
  </si>
  <si>
    <t>As</t>
  </si>
  <si>
    <t>0.11 - 0.13 µg/g   2 values compiled</t>
  </si>
  <si>
    <t>3.8 µg/g   </t>
  </si>
  <si>
    <t>0.91 µg/g    ( compiled: 0.84 - 1.01 µg/g  , 2 values )</t>
  </si>
  <si>
    <t>Ge</t>
  </si>
  <si>
    <t>0.31 - 0.8 µg/g   2 values compiled</t>
  </si>
  <si>
    <t>1.21 µg/g    ( compiled: 1.21 µg/g )</t>
  </si>
  <si>
    <t>16.2 - 19.7 µg/g   10 values ( compiled: 17.9 - 18.9 µg/g  , 2 values )</t>
  </si>
  <si>
    <t>Ga</t>
  </si>
  <si>
    <t>0.025 µg/g   </t>
  </si>
  <si>
    <t>0.018 µg/g   </t>
  </si>
  <si>
    <t>87 - 139 µg/g   13 values ( compiled: 109 - 111 µg/g  , 2 values )</t>
  </si>
  <si>
    <t>Zn</t>
  </si>
  <si>
    <t>0.07 µg/g    compiled</t>
  </si>
  <si>
    <t>0.0009 µg/g   </t>
  </si>
  <si>
    <t>52 - 92 µg/g   12 values ( compiled: 85.7 - 86.8 µg/g  , 2 values )</t>
  </si>
  <si>
    <t>Cu</t>
  </si>
  <si>
    <t>&lt;0.2 µg/g    , uncertain</t>
  </si>
  <si>
    <t>0.2 µg/g    ( compiled: 0.2 µg/g )</t>
  </si>
  <si>
    <t>19 - 42 µg/g   14 values ( compiled: 24 - 25.4 µg/g  , 3 values ) (uncertain : &lt;70 µg/g )</t>
  </si>
  <si>
    <t>Ni</t>
  </si>
  <si>
    <t>0.61 - 0.64 µg/g   2 values ( compiled: 0.424 µg/g )</t>
  </si>
  <si>
    <t>0.053 µg/g   </t>
  </si>
  <si>
    <t>54.6 - 66.7 µg/g   14 values ( compiled: 60.1 - 61.6 µg/g  , 2 values )</t>
  </si>
  <si>
    <t>Co</t>
  </si>
  <si>
    <t>0.739 - 1.853 µg/g   8 values ( compiled: 1.91 µg/g )</t>
  </si>
  <si>
    <t>439 µg/g    ( compiled: 439 µg/g )</t>
  </si>
  <si>
    <t>105958 - 109452 µg/g   3 values</t>
  </si>
  <si>
    <t>Fe</t>
  </si>
  <si>
    <t>7.66 - 10.9 µg/g   3 values ( compiled: 11.6 µg/g )</t>
  </si>
  <si>
    <t>39.1 µg/g    ( compiled: 39.1 µg/g )</t>
  </si>
  <si>
    <t>1277 - 1540 µg/g   4 values</t>
  </si>
  <si>
    <t>Mn</t>
  </si>
  <si>
    <t>3.43 - 4.6 µg/g   3 values ( compiled: 4.53 µg/g )</t>
  </si>
  <si>
    <t>0.28 µg/g   </t>
  </si>
  <si>
    <t>44.35 - 82.2 µg/g   15 values ( compiled: 57.8 - 59.3 µg/g  , 3 values )</t>
  </si>
  <si>
    <t>Cr</t>
  </si>
  <si>
    <t>440 - 447 µg/g   2 values ( compiled: 435 - 438 µg/g  , 2 values )</t>
  </si>
  <si>
    <t>0.009 µg/g   </t>
  </si>
  <si>
    <t>632 - 753.03 µg/g   12 values ( compiled: 635 - 640 µg/g  , 2 values )</t>
  </si>
  <si>
    <t>V</t>
  </si>
  <si>
    <t>1.65 - 2.4 µg/g   8 values ( compiled: 2.85 µg/g )</t>
  </si>
  <si>
    <t>1.24 µg/g    ( compiled: 1.24 µg/g )</t>
  </si>
  <si>
    <t>9771 - 10769 µg/g   2 values</t>
  </si>
  <si>
    <t>Ti</t>
  </si>
  <si>
    <t>0.029 µg/g    ( compiled: 2 µg/g )</t>
  </si>
  <si>
    <t>70.9 - 80 µg/g   3 values ( compiled: 80 µg/g )</t>
  </si>
  <si>
    <t>33.7 - 54.13 µg/g   17 values ( compiled: 35.8 - 36.6 µg/g  , 2 values )</t>
  </si>
  <si>
    <t>Sc</t>
  </si>
  <si>
    <t>0.86 - 1.06 µg/g   3 values compiled</t>
  </si>
  <si>
    <t>55.5 µg/g    ( compiled: 55.5 µg/g )</t>
  </si>
  <si>
    <t>87000 µg/g   </t>
  </si>
  <si>
    <t>Ca</t>
  </si>
  <si>
    <t>15.9 µg/g    compiled</t>
  </si>
  <si>
    <t>148 - 151 µg/g   2 values ( compiled: 148 µg/g )</t>
  </si>
  <si>
    <t>&lt;5000 µg/g    , uncertain</t>
  </si>
  <si>
    <t>K</t>
  </si>
  <si>
    <t>48 - 48.5 µg/g   2 values compiled</t>
  </si>
  <si>
    <t>37.4 - 40.3 µg/g   2 values ( compiled: 40.3 µg/g )</t>
  </si>
  <si>
    <t>81 µg/g    compiled</t>
  </si>
  <si>
    <t>Cl</t>
  </si>
  <si>
    <t>11 - 11.4 µg/g   2 values compiled</t>
  </si>
  <si>
    <t>60800 µg/g   </t>
  </si>
  <si>
    <t>1887 - 2146 µg/g   5 values ( compiled: 1910 - 1950 µg/g  , 3 values )</t>
  </si>
  <si>
    <t>S</t>
  </si>
  <si>
    <t>12.9 µg/g    ( compiled: 13.6 - 13.8 µg/g  , 2 values )</t>
  </si>
  <si>
    <t>1098 µg/g   </t>
  </si>
  <si>
    <t>215 - 227 µg/g   3 values</t>
  </si>
  <si>
    <t>P</t>
  </si>
  <si>
    <t>25.8 - 32.43 µg/g   7 values ( compiled: 25.8 - 28 µg/g  , 2 values )</t>
  </si>
  <si>
    <t>439 - 458 µg/g   2 values ( compiled: 439 µg/g )</t>
  </si>
  <si>
    <t>9240 µg/g   </t>
  </si>
  <si>
    <t>Na</t>
  </si>
  <si>
    <t>124 µg/g    ( compiled: 125 - 130 µg/g  , 2 values )</t>
  </si>
  <si>
    <t>214 µg/g    ( compiled: 214 µg/g )</t>
  </si>
  <si>
    <t>133 - 150 µg/g   2 values compiled</t>
  </si>
  <si>
    <t>F</t>
  </si>
  <si>
    <t>175 µg/g    ( compiled: 174 - 175 µg/g  , 2 values )</t>
  </si>
  <si>
    <t>43 - 50.6 µg/g   2 values</t>
  </si>
  <si>
    <t>295 - 300 µg/g   2 values compiled</t>
  </si>
  <si>
    <t>C</t>
  </si>
  <si>
    <t>22.83 - 24.6 µg/g   2 values ( compiled: 24.7 µg/g )</t>
  </si>
  <si>
    <t>10 µg/g   </t>
  </si>
  <si>
    <t>S(t)</t>
  </si>
  <si>
    <t>7 - 9.78 µg/g   2 values ( compiled: 2.4 - 4.03 µg/g  , 2 values )</t>
  </si>
  <si>
    <t>B</t>
  </si>
  <si>
    <t>659 - 699 µg/g   4 values ( compiled: 400 - 707 µg/g  , 4 values )</t>
  </si>
  <si>
    <t>10 µg/g    compiled</t>
  </si>
  <si>
    <t>0.34 - 0.36 µg/g   2 values compiled (uncertain : &lt;2 µg/g )</t>
  </si>
  <si>
    <t>Be</t>
  </si>
  <si>
    <t>70 µg/g    compiled</t>
  </si>
  <si>
    <t>333 - 374 µg/g   2 values</t>
  </si>
  <si>
    <t>4.1 - 5.03 µg/g   8 values ( compiled: 4.3 - 4.59 µg/g  , 2 values )</t>
  </si>
  <si>
    <t>Li</t>
  </si>
  <si>
    <t>710 - 1050 µg/g   3 values compiled</t>
  </si>
  <si>
    <t>419 µg/g   </t>
  </si>
  <si>
    <t>C(t)</t>
  </si>
  <si>
    <t>0.85 - 1.85 %m/m   2 values</t>
  </si>
  <si>
    <t>LOI</t>
  </si>
  <si>
    <t>4.9 µg/g    compiled</t>
  </si>
  <si>
    <t>419 µg/g    compiled</t>
  </si>
  <si>
    <t>0.17 %m/m   </t>
  </si>
  <si>
    <t>LOD</t>
  </si>
  <si>
    <t>0.2 µg/g    compiled</t>
  </si>
  <si>
    <t>4.81 µg/g   </t>
  </si>
  <si>
    <t>13.63 - 15.3 %m/m   3 values</t>
  </si>
  <si>
    <t>FeO(t)</t>
  </si>
  <si>
    <t>11.922 - 13.634 µg/g   6 values ( compiled: 15.2 - 16 µg/g  , 3 values )</t>
  </si>
  <si>
    <t>1.3 µg/g    ( compiled: 1.3 µg/g )</t>
  </si>
  <si>
    <t>10.89 - 12.74 %m/m   2 values</t>
  </si>
  <si>
    <t>FeO</t>
  </si>
  <si>
    <t>1.357 %m/m    compiled</t>
  </si>
  <si>
    <t>10.8 µg/g    ( compiled: 10.8 µg/g )</t>
  </si>
  <si>
    <t>15.27 - 15.85 %m/m   4 values ( compiled: 15.06 - 15.16 %m/m  , 2 values )</t>
  </si>
  <si>
    <t>Fe2O3(t)</t>
  </si>
  <si>
    <t>6.56 %m/m   </t>
  </si>
  <si>
    <t>5.15 %m/m    ( compiled: 5.16 %m/m )</t>
  </si>
  <si>
    <t>15.33 - 16.27 %m/m   3 values</t>
  </si>
  <si>
    <t>Fe2O3</t>
  </si>
  <si>
    <t>5.38 - 5.54 %m/m   2 values</t>
  </si>
  <si>
    <t>9.02 %m/m    ( compiled: 9.02 %m/m )</t>
  </si>
  <si>
    <t>0.15 - 0.2 %m/m   14 values ( compiled: 0.17 - 0.189 %m/m  , 2 values )</t>
  </si>
  <si>
    <t>MnO</t>
  </si>
  <si>
    <t>6.691 - 6.85 %m/m   2 values compiled</t>
  </si>
  <si>
    <t>3.29 %m/m    compiled</t>
  </si>
  <si>
    <t>1.45 - 2.18 %m/m   15 values ( compiled: 1.6 - 1.62 %m/m  , 2 values )</t>
  </si>
  <si>
    <t>TiO2</t>
  </si>
  <si>
    <t>6.58 - 6.85 %m/m   2 values</t>
  </si>
  <si>
    <t>0.147 %m/m    ( compiled: 0.147 %m/m )</t>
  </si>
  <si>
    <t>11.46 - 12.37 %m/m   12 values ( compiled: 11.9 - 11.98 %m/m  , 2 values )</t>
  </si>
  <si>
    <t>CaO</t>
  </si>
  <si>
    <t>0.128 - 0.13 %m/m   3 values ( compiled: 0.126 - 0.127 %m/m  , 2 values )</t>
  </si>
  <si>
    <t>1.26 %m/m    ( compiled: 1.26 %m/m )</t>
  </si>
  <si>
    <t>0.2 - 0.3 %m/m   12 values ( compiled: 0.24 %m/m )</t>
  </si>
  <si>
    <t>K2O</t>
  </si>
  <si>
    <t>0.54 - 0.592 %m/m   3 values ( compiled: 0.561 - 0.58 %m/m  , 2 values )</t>
  </si>
  <si>
    <t>9.6 %m/m    ( compiled: 9.6 %m/m )</t>
  </si>
  <si>
    <t>0.22 %m/m   </t>
  </si>
  <si>
    <t>SO3</t>
  </si>
  <si>
    <t>13.5 - 14.2 %m/m   3 values ( compiled: 14.1 - 14.2 %m/m  , 2 values )</t>
  </si>
  <si>
    <t>1.32 %m/m    ( compiled: 1.32 %m/m )</t>
  </si>
  <si>
    <t>0.03 - 0.19 %m/m   12 values ( compiled: 0.05 - 0.056 %m/m  , 2 values )</t>
  </si>
  <si>
    <t>P2O5</t>
  </si>
  <si>
    <t>0.04 - 0.06 %m/m   3 values ( compiled: 0.059 - 0.06 %m/m  , 2 values )</t>
  </si>
  <si>
    <t>1.32 %m/m    ( compiled: 0.256 %m/m )</t>
  </si>
  <si>
    <t>42.34 - 45.61 %m/m   11 values ( compiled: 43.44 - 43.66 %m/m  , 2 values )</t>
  </si>
  <si>
    <t>SiO2</t>
  </si>
  <si>
    <t>0.01 - 0.017 %m/m   3 values ( compiled: 0.007 - 0.017 %m/m  , 2 values )</t>
  </si>
  <si>
    <t>70.9 - 80</t>
  </si>
  <si>
    <t>148 - 151</t>
  </si>
  <si>
    <t>37.4 - 40.3</t>
  </si>
  <si>
    <t>439 - 458</t>
  </si>
  <si>
    <t>JB-1b</t>
  </si>
  <si>
    <t>51.11 %m/m    ( compiled: 51.11 %m/m )</t>
  </si>
  <si>
    <t>16.63 - 18.35 %m/m   12 values ( compiled: 17.49 - 17.66 %m/m  , 2 values )</t>
  </si>
  <si>
    <t>Al2O3</t>
  </si>
  <si>
    <t>46.3 - 46.93 %m/m   3 values ( compiled: 46.47 - 46.68 %m/m  , 2 values )</t>
  </si>
  <si>
    <t>0.09 - 0.15</t>
  </si>
  <si>
    <t>0.35 - 0.75</t>
  </si>
  <si>
    <t>1.3 - 2.03</t>
  </si>
  <si>
    <t>7.64 - 11.23</t>
  </si>
  <si>
    <t>3.27 - 4.13</t>
  </si>
  <si>
    <t>54.7 - 83</t>
  </si>
  <si>
    <t>0.031 - 0.22</t>
  </si>
  <si>
    <t>0.43 - 0.48</t>
  </si>
  <si>
    <t>0.041 - 0.048</t>
  </si>
  <si>
    <t>0.085 - 0.087</t>
  </si>
  <si>
    <t>0.33 - 0.82</t>
  </si>
  <si>
    <t>2 - 3.4</t>
  </si>
  <si>
    <t>23 - 37.44</t>
  </si>
  <si>
    <t>8.13 - 11.4</t>
  </si>
  <si>
    <t>300 - 375</t>
  </si>
  <si>
    <t>4 - 6.46</t>
  </si>
  <si>
    <t>&lt;0.7</t>
  </si>
  <si>
    <t>0.135 - 0.159</t>
  </si>
  <si>
    <t>16.2 - 19.7</t>
  </si>
  <si>
    <t>87 - 139</t>
  </si>
  <si>
    <t>52 - 92</t>
  </si>
  <si>
    <t>19 - 42</t>
  </si>
  <si>
    <t>54.6 - 66.7</t>
  </si>
  <si>
    <t>44.35 - 82.2</t>
  </si>
  <si>
    <t>632 - 753</t>
  </si>
  <si>
    <t>0.85 - 1.85</t>
  </si>
  <si>
    <t>0.05 - 0.056</t>
  </si>
  <si>
    <t>0.2 - 0.3</t>
  </si>
  <si>
    <t>0.95 - 1.83</t>
  </si>
  <si>
    <t>11.46 - 12.37</t>
  </si>
  <si>
    <t>7.53 - 8.62</t>
  </si>
  <si>
    <t>0.15 - 0.2</t>
  </si>
  <si>
    <t>15.27 - 15.85</t>
  </si>
  <si>
    <t>16.63 - 18.35</t>
  </si>
  <si>
    <t>1.45 - 2.18</t>
  </si>
  <si>
    <t>42.34 - 45.61</t>
  </si>
  <si>
    <t>JGb-1</t>
  </si>
  <si>
    <t>14.38 %m/m    ( compiled: 14.38 %m/m )</t>
  </si>
  <si>
    <t>7.53 - 8.62 %m/m   12 values ( compiled: 7.83 - 7.85 %m/m  , 2 values )</t>
  </si>
  <si>
    <t>MgO</t>
  </si>
  <si>
    <t>23.32 - 23.9 %m/m   3 values ( compiled: 23.32 - 23.48 %m/m  , 2 values )</t>
  </si>
  <si>
    <t>0.02 - 0.053</t>
  </si>
  <si>
    <t>0.081 - 0.21</t>
  </si>
  <si>
    <t>1.07 - 3.17</t>
  </si>
  <si>
    <t>2.278 - 3.42</t>
  </si>
  <si>
    <t>1.126 - 1.58</t>
  </si>
  <si>
    <t>34.1 - 35.9</t>
  </si>
  <si>
    <t>0.11 - 0.13</t>
  </si>
  <si>
    <t>0.31 - 0.8</t>
  </si>
  <si>
    <t>&lt;0.2</t>
  </si>
  <si>
    <t>0.61 - 0.64</t>
  </si>
  <si>
    <t>0.739 - 1.853</t>
  </si>
  <si>
    <t>7.66 - 10.9</t>
  </si>
  <si>
    <t>3.43 - 4.6</t>
  </si>
  <si>
    <t>440 - 447</t>
  </si>
  <si>
    <t>1.65 - 2.4</t>
  </si>
  <si>
    <t>0.86 - 1.06</t>
  </si>
  <si>
    <t>48 - 48.5</t>
  </si>
  <si>
    <t>11 - 11.4</t>
  </si>
  <si>
    <t>25.8 - 32.43</t>
  </si>
  <si>
    <t>0.01 - 0.017</t>
  </si>
  <si>
    <t>0.04 - 0.06</t>
  </si>
  <si>
    <t>0.907 - 0.95</t>
  </si>
  <si>
    <t>13.5 - 14.2</t>
  </si>
  <si>
    <t>6.15 - 6.24</t>
  </si>
  <si>
    <t>0.128 - 0.13</t>
  </si>
  <si>
    <t>6.691 - 6.85</t>
  </si>
  <si>
    <t>23.32 - 23.9</t>
  </si>
  <si>
    <t>0.54 - 0.592</t>
  </si>
  <si>
    <t>46.3 - 46.93</t>
  </si>
  <si>
    <t>JGb-2</t>
  </si>
  <si>
    <t>8.14 %m/m    ( compiled: 8.14 %m/m )</t>
  </si>
  <si>
    <t>0.95 - 1.83 %m/m   11 values ( compiled: 1.2 - 1.23 %m/m  , 2 values )</t>
  </si>
  <si>
    <t>Na2O</t>
  </si>
  <si>
    <t>6.15 - 6.24 %m/m   3 values ( compiled: 6.183 - 6.24 %m/m  , 2 values )</t>
  </si>
  <si>
    <t>2.63 %m/m    ( compiled: 2.63 %m/m )</t>
  </si>
  <si>
    <t>1.23 - 1.28 %m/m   2 values compiled</t>
  </si>
  <si>
    <t>H2O+</t>
  </si>
  <si>
    <t>0.907 - 0.95 %m/m   3 values ( compiled: 0.92 - 0.921 %m/m  , 2 values )</t>
  </si>
  <si>
    <t xml:space="preserve"> %m/m</t>
  </si>
  <si>
    <t>1.53 %m/m   </t>
  </si>
  <si>
    <t>0.85 - 1.27 %m/m   2 values</t>
  </si>
  <si>
    <t>H2O(t)</t>
  </si>
  <si>
    <t>1.26 - 1.77 %m/m   3 values compiled</t>
  </si>
  <si>
    <t>1.06 %m/m   </t>
  </si>
  <si>
    <t>H2O-</t>
  </si>
  <si>
    <t>0.04 %m/m - 0.13 %m/m    2 values compiled</t>
  </si>
  <si>
    <t>0.142 %m/m - 0.16 %m/m    2 values compiled</t>
  </si>
  <si>
    <t>JB-1b  (basalt  powder) [Geological Survey of Japan, 1-1-3 Higashi, Tsukuba, Ibaraki 305-0046, Japan ]    Info</t>
  </si>
  <si>
    <t>JGb-1  (gabbro  powder) [Geological Survey of Japan, 1-1-3 Higashi, Tsukuba, Ibaraki 305-0046, Japan ]    Info</t>
  </si>
  <si>
    <t>JGb-2  (gabbro  powder) [Geological Survey of Japan, 1-1-3 Higashi, Tsukuba, Ibaraki 305-0046, Japan ]    Info</t>
  </si>
  <si>
    <t>% deviation of mean from SRM</t>
  </si>
  <si>
    <t>St. Andrews</t>
  </si>
  <si>
    <t>SD(%)</t>
  </si>
  <si>
    <t>Average</t>
  </si>
  <si>
    <t>&lt; 3</t>
  </si>
  <si>
    <t>&lt; 2</t>
  </si>
  <si>
    <t>JGB1_8</t>
  </si>
  <si>
    <t>JGB1_7</t>
  </si>
  <si>
    <t>JGB1_6</t>
  </si>
  <si>
    <t>JGB1_5</t>
  </si>
  <si>
    <t>JGB1_4</t>
  </si>
  <si>
    <t>JGB1_3</t>
  </si>
  <si>
    <t>JGB1_2</t>
  </si>
  <si>
    <t>JGB1_1</t>
  </si>
  <si>
    <t>mean</t>
  </si>
  <si>
    <t>max</t>
  </si>
  <si>
    <t>min</t>
  </si>
  <si>
    <t>GeoRem</t>
  </si>
  <si>
    <t>&lt; 1</t>
  </si>
  <si>
    <t>&lt; 0.01</t>
  </si>
  <si>
    <t>JB1B_8</t>
  </si>
  <si>
    <t>JB1B_7</t>
  </si>
  <si>
    <t>JB1B_6</t>
  </si>
  <si>
    <t>JB1B_5</t>
  </si>
  <si>
    <t>JB1B_4</t>
  </si>
  <si>
    <t>JB1B_3</t>
  </si>
  <si>
    <t>JB1B_2</t>
  </si>
  <si>
    <t>JB1B_1</t>
  </si>
  <si>
    <t>Chikyu</t>
  </si>
  <si>
    <t>ppm</t>
  </si>
  <si>
    <t>%</t>
  </si>
  <si>
    <t>Total</t>
  </si>
  <si>
    <t>mass%</t>
  </si>
  <si>
    <t>Chikyu (anhydrous Σ = 100%)</t>
  </si>
  <si>
    <t>Chikyu (recalibrated)</t>
  </si>
  <si>
    <t>c</t>
  </si>
  <si>
    <t>m</t>
  </si>
  <si>
    <r>
      <t>R</t>
    </r>
    <r>
      <rPr>
        <b/>
        <vertAlign val="superscript"/>
        <sz val="10"/>
        <rFont val="Arial"/>
      </rPr>
      <t>2</t>
    </r>
  </si>
  <si>
    <t>with LOI</t>
  </si>
  <si>
    <t>mass %</t>
  </si>
  <si>
    <t>without LOI</t>
  </si>
  <si>
    <t>TOTAL</t>
  </si>
  <si>
    <t>Measured on beads</t>
  </si>
  <si>
    <t>Interval bottom</t>
  </si>
  <si>
    <t>Section</t>
  </si>
  <si>
    <t>Core</t>
  </si>
  <si>
    <t>Lab</t>
  </si>
  <si>
    <t>Sample name</t>
  </si>
  <si>
    <t>Bottom Depth</t>
  </si>
  <si>
    <t>Top Depth</t>
  </si>
  <si>
    <t>Summary</t>
  </si>
  <si>
    <t>Interval top</t>
  </si>
  <si>
    <t>n.d.</t>
  </si>
  <si>
    <t>BT1</t>
  </si>
  <si>
    <t>TiO2B</t>
  </si>
  <si>
    <t>Al2O3B</t>
  </si>
  <si>
    <t>Fe2O3B</t>
  </si>
  <si>
    <t>MgOB</t>
  </si>
  <si>
    <t>MnOB</t>
  </si>
  <si>
    <t>CaOB</t>
  </si>
  <si>
    <t>Na2OB</t>
  </si>
  <si>
    <t>P2O5B</t>
  </si>
  <si>
    <t>K2OP</t>
  </si>
  <si>
    <t>Edinburgh</t>
  </si>
  <si>
    <t>Edinburgh (anhydrous Σ = 100%)</t>
  </si>
  <si>
    <t>CM1A_7_2_11-16</t>
  </si>
  <si>
    <t>CM1A_10_4_0-5</t>
  </si>
  <si>
    <t>CM1A_14_3_10-15</t>
  </si>
  <si>
    <t>CM1A_18_2_62-67</t>
  </si>
  <si>
    <t>CM1A_21_3_53-58</t>
  </si>
  <si>
    <t>CM1A_24_1_0-5</t>
  </si>
  <si>
    <t>CM1A_26_1_90-97</t>
  </si>
  <si>
    <t>CM1A_29_1_84-89</t>
  </si>
  <si>
    <t>CM1A_33_4_0-5</t>
  </si>
  <si>
    <t>CM1A_37_1_65-70</t>
  </si>
  <si>
    <t>CM1A_40_3_74-79</t>
  </si>
  <si>
    <t>CM1A_44_1_9-14</t>
  </si>
  <si>
    <t>CM1A_49_1_0-6</t>
  </si>
  <si>
    <t>CM1A_52_2_0-5</t>
  </si>
  <si>
    <t>CM1A_56_1_0-5</t>
  </si>
  <si>
    <t>CM1A_60_2_0-5</t>
  </si>
  <si>
    <t>CM1A_63_1_0-5</t>
  </si>
  <si>
    <t>CM1A_70_2_23-28</t>
  </si>
  <si>
    <t>CM1A_76_1_28-35</t>
  </si>
  <si>
    <t>CM1A_80_1_7-12</t>
  </si>
  <si>
    <t>CM1A_88_1_0-5</t>
  </si>
  <si>
    <t>CM1A_92_2_0-5</t>
  </si>
  <si>
    <t>CM1A_95_1_63-68</t>
  </si>
  <si>
    <t>CM1A_98_4_20-25</t>
  </si>
  <si>
    <t>CM1A_102_1_64-69</t>
  </si>
  <si>
    <t>CM1A_107_3_80-85</t>
  </si>
  <si>
    <t>CM1A_113_4_0-5</t>
  </si>
  <si>
    <t>CM1A_119_3_48-53</t>
  </si>
  <si>
    <t>CM1A_125_2_0-5</t>
  </si>
  <si>
    <t>CM1A_123_2_52-57</t>
  </si>
  <si>
    <t>CM1A_138_1_47-52</t>
  </si>
  <si>
    <t>CM1A_142_1_84-88</t>
  </si>
  <si>
    <t>CM1A_145_2_0-5</t>
  </si>
  <si>
    <t>CM1A_149_1_34-39</t>
  </si>
  <si>
    <t>CM1A_152_4_0-5</t>
  </si>
  <si>
    <t>CM1A_155_4_0-5</t>
  </si>
  <si>
    <t>CM1A_160_1_75-80</t>
  </si>
  <si>
    <t>CM1A_164_2_33-38</t>
  </si>
  <si>
    <t>CM1A_169_2_0-5</t>
  </si>
  <si>
    <t>CM1A_178_1_85-90</t>
  </si>
  <si>
    <t>CM2B_13_4_0-5</t>
  </si>
  <si>
    <t>CM2B_17_3_33-38</t>
  </si>
  <si>
    <t>CM2B_20_1_23-28</t>
  </si>
  <si>
    <t>CM2B_23_3_30-35</t>
  </si>
  <si>
    <t>CM2B_31_1_76-82</t>
  </si>
  <si>
    <t>CM2B_37_3_31-36</t>
  </si>
  <si>
    <t>CM2B_48_1_17-22</t>
  </si>
  <si>
    <t>CM2B_53_4_29-34</t>
  </si>
  <si>
    <t>CM2B_60_1_46-51</t>
  </si>
  <si>
    <t>CM2B_64_1_67-74</t>
  </si>
  <si>
    <t>CM2B_69_4_0-5</t>
  </si>
  <si>
    <t>CM2B_73_2_0-5</t>
  </si>
  <si>
    <t>CM2B_76_2_0-5</t>
  </si>
  <si>
    <t>CM2B_80_2_0-5</t>
  </si>
  <si>
    <t>CM2B_84_2_0-5</t>
  </si>
  <si>
    <t>CM2B_87_2_69-74</t>
  </si>
  <si>
    <t>CM2B_91_4_5-10</t>
  </si>
  <si>
    <t>CM2B_95_1_0-5</t>
  </si>
  <si>
    <t>CM2B_99_2_91-96</t>
  </si>
  <si>
    <t>CM2B_102_4_0-5</t>
  </si>
  <si>
    <t>CM2B_106_2_0-5</t>
  </si>
  <si>
    <t>CM2B_110_2_0-5</t>
  </si>
  <si>
    <t>CM2B_113_3_0-5</t>
  </si>
  <si>
    <t>CM2B_118_2_86-91</t>
  </si>
  <si>
    <t>CM2B_121_2_0-5</t>
  </si>
  <si>
    <t>CM2B_125_4_0-5</t>
  </si>
  <si>
    <t>CM2B_129_1_5-10</t>
  </si>
  <si>
    <t>Sample source</t>
  </si>
  <si>
    <t>Sample code</t>
  </si>
  <si>
    <t>VP</t>
  </si>
  <si>
    <t>CrP</t>
  </si>
  <si>
    <t>CoP</t>
  </si>
  <si>
    <t>NiP</t>
  </si>
  <si>
    <t>CuP</t>
  </si>
  <si>
    <t>ZnP</t>
  </si>
  <si>
    <t>SrP</t>
  </si>
  <si>
    <t>C5707A-5Z-2 W, 59.0--65.0 cm</t>
  </si>
  <si>
    <t>CHEM</t>
  </si>
  <si>
    <t>C5707A-6Z-2 W, 12.0--17.0 cm</t>
  </si>
  <si>
    <t>C5707A-6Z-3 W, 26.0--33.0 cm</t>
  </si>
  <si>
    <t>C5707A-7Z-2 W, 11.0--16.0 cm</t>
  </si>
  <si>
    <t>OMAN</t>
  </si>
  <si>
    <t>C5707A-9Z-3 W, 55.0--60.0 cm</t>
  </si>
  <si>
    <t>C5707A-10Z-4 W, 0.0--5.0 cm</t>
  </si>
  <si>
    <t>C5707A-10Z-4 W, 13.0--20.0 cm</t>
  </si>
  <si>
    <t>C5707A-11Z-4 W, 10.0--16.0 cm</t>
  </si>
  <si>
    <t>C5707A-14Z-3 W, 10.0--15.0 cm</t>
  </si>
  <si>
    <t>C5707A-15Z-1 W, 63.0--72.0 cm</t>
  </si>
  <si>
    <t>C5707A-18Z-1 W, 26.0--33.0 cm</t>
  </si>
  <si>
    <t>C5707A-18Z-2 W, 62.0--67.0 cm</t>
  </si>
  <si>
    <t>C5707A-20Z-4 W, 68.0--74.0 cm</t>
  </si>
  <si>
    <t>C5707A-21Z-3 W, 53.0--58.0 cm</t>
  </si>
  <si>
    <t>C5707A-24Z-1 W, 0.0--5.0 cm</t>
  </si>
  <si>
    <t>C5707A-24Z-4 W, 52.0--59.0 cm</t>
  </si>
  <si>
    <t>C5707A-25Z-4 W, 50.0--59.0 cm</t>
  </si>
  <si>
    <t>C5707A-26Z-1 W, 90.0--96.0 cm</t>
  </si>
  <si>
    <t>C5707A-29Z-1 W, 84.0--89.0 cm</t>
  </si>
  <si>
    <t>C5707A-30Z-2 W, 12.0--18.0 cm</t>
  </si>
  <si>
    <t>C5707A-32Z-2 W, 4.0--11.0 cm</t>
  </si>
  <si>
    <t>C5707A-33Z-4 W, 0.0--5.0 cm</t>
  </si>
  <si>
    <t>C5707A-36Z-3 W, 0.0--6.0 cm</t>
  </si>
  <si>
    <t>C5707A-37Z-1 W, 65.0--70.0 cm</t>
  </si>
  <si>
    <t>C5707A-39Z-2 W, 32.0--38.0 cm</t>
  </si>
  <si>
    <t>C5707A-40Z-3 W, 74.0--79.0 cm</t>
  </si>
  <si>
    <t>C5707A-41Z-2 W, 0.0--6.0 cm</t>
  </si>
  <si>
    <t>C5707A-44Z-1 W, 9.0--14.0 cm</t>
  </si>
  <si>
    <t>C5707A-46Z-4 W, 2.0--8.0 cm</t>
  </si>
  <si>
    <t>C5707A-49Z-1 W, 0.0--6.0 cm</t>
  </si>
  <si>
    <t>C5707A-50Z-1 W, 31.0--38.0 cm</t>
  </si>
  <si>
    <t>C5707A-51Z-1 W, 31.0--39.0 cm</t>
  </si>
  <si>
    <t>C5707A-52Z-2 W, 0.0--5.0 cm</t>
  </si>
  <si>
    <t>C5707A-54Z-3 W, 47.0--55.0 cm</t>
  </si>
  <si>
    <t>C5707A-55Z-1 W, 26.0--32.0 cm</t>
  </si>
  <si>
    <t>C5707A-56Z-1 W, 0.0--5.0 cm</t>
  </si>
  <si>
    <t>C5707A-58Z-2 W, 1.0--6.0 cm</t>
  </si>
  <si>
    <t>C5707A-60Z-1 W, 27.0--34.0 cm</t>
  </si>
  <si>
    <t>C5707A-60Z-1 W, 60.0--66.0 cm</t>
  </si>
  <si>
    <t>C5707A-60Z-2 W, 0.0--5.0 cm</t>
  </si>
  <si>
    <t>C5707A-62Z-2 W, 24.0--30.0 cm</t>
  </si>
  <si>
    <t>C5707A-63Z-1 W, 0.0--5.0 cm</t>
  </si>
  <si>
    <t>C5707A-68Z-1 W, 19.0--26.0 cm</t>
  </si>
  <si>
    <t>C5707A-70Z-2 W, 23.0--28.0 cm</t>
  </si>
  <si>
    <t>C5707A-75Z-3 W, 66.0--73.0 cm</t>
  </si>
  <si>
    <t>C5707A-76Z-1 W, 28.0--35.0 cm</t>
  </si>
  <si>
    <t>C5707A-79Z-2 W, 11.0--18.0 cm</t>
  </si>
  <si>
    <t>C5707A-80Z-1 W, 7.0--12.0 cm</t>
  </si>
  <si>
    <t>C5707A-88Z-1 W, 0.0--5.0 cm</t>
  </si>
  <si>
    <t>C5707A-92Z-2 W, 0.0--5.0 cm</t>
  </si>
  <si>
    <t>C5707A-94Z-2 W, 62.0--69.0 cm</t>
  </si>
  <si>
    <t>C5707A-95Z-1 W, 63.0--68.0 cm</t>
  </si>
  <si>
    <t>C5707A-96Z-1 W, 40.0--46.0 cm</t>
  </si>
  <si>
    <t>C5707A-98Z-4 W, 20.0--25.0 cm</t>
  </si>
  <si>
    <t>C5707A-100Z-3 W, 31.0--37.0 cm</t>
  </si>
  <si>
    <t>C5707A-102Z-1 W, 64.0--69.0 cm</t>
  </si>
  <si>
    <t>C5707A-103Z-3 W, 50.0--56.0 cm</t>
  </si>
  <si>
    <t>C5707A-107Z-3 W, 80.0--85.0 cm</t>
  </si>
  <si>
    <t>C5707A-110Z-1 W, 36.0--43.0 cm</t>
  </si>
  <si>
    <t>C5707A-113Z-2 W, 59.0--66.0 cm</t>
  </si>
  <si>
    <t>C5707A-113Z-4 W, 0.0--5.0 cm</t>
  </si>
  <si>
    <t>C5707A-115Z-2 W, 27.0--34.0 cm</t>
  </si>
  <si>
    <t>C5707A-119Z-3 W, 48.0--53.0 cm</t>
  </si>
  <si>
    <t>C5707A-123Z-2 W, 63.0--73.0 cm</t>
  </si>
  <si>
    <t>C5707A-125Z-2 W, 0.0--5.0 cm</t>
  </si>
  <si>
    <t>C5707A-128Z-1 W, 50.0--58.0 cm</t>
  </si>
  <si>
    <t>C5707A-132Z-2 W, 52.0--57.0 cm</t>
  </si>
  <si>
    <t>C5707A-133Z-1 W, 76.0--83.0 cm</t>
  </si>
  <si>
    <t>C5707A-133Z-3 W, 18.0--24.0 cm</t>
  </si>
  <si>
    <t>C5707A-135Z-2 W, 60.0--68.0 cm</t>
  </si>
  <si>
    <t>C5707A-138Z-1 W, 47.0--52.0 cm</t>
  </si>
  <si>
    <t>C5707A-140Z-2 W, 40.0--48.0 cm</t>
  </si>
  <si>
    <t>C5707A-142Z-1 W, 84.0--88.0 cm</t>
  </si>
  <si>
    <t>C5707A-143Z-1 W, 3.0--10.0 cm</t>
  </si>
  <si>
    <t>C5707A-143Z-3 W, 50.0--58.0 cm</t>
  </si>
  <si>
    <t>C5707A-145Z-2 W, 0.0--5.0 cm</t>
  </si>
  <si>
    <t>C5707A-148Z-1 W, 30.0--38.0 cm</t>
  </si>
  <si>
    <t>C5707A-149Z-1 W, 34.0--39.0 cm</t>
  </si>
  <si>
    <t>C5707A-149Z-4 W, 28.0--36.0 cm</t>
  </si>
  <si>
    <t>C5707A-152Z-4 W, 0.0--5.0 cm</t>
  </si>
  <si>
    <t>C5707A-153Z-4 W, 35.0--44.0 cm</t>
  </si>
  <si>
    <t>C5707A-155Z-4 W, 0.0--5.0 cm</t>
  </si>
  <si>
    <t>C5707A-157Z-4 W, 51.0--60.0 cm</t>
  </si>
  <si>
    <t>C5707A-158Z-1 W, 59.0--65.0 cm</t>
  </si>
  <si>
    <t>C5707A-160Z-1 W, 75.0--80.0 cm</t>
  </si>
  <si>
    <t>C5707A-163Z-2 W, 1.0--8.0 cm</t>
  </si>
  <si>
    <t>C5707A-164Z-2 W, 33.0--38.0 cm</t>
  </si>
  <si>
    <t>C5707A-166Z-1 W, 69.0--77.0 cm</t>
  </si>
  <si>
    <t>C5707A-169Z-2 W, 0.0--5.0 cm</t>
  </si>
  <si>
    <t>C5707A-171Z-1 W, 62.0--68.0 cm</t>
  </si>
  <si>
    <t>C5707A-173Z-3 W, 58.0--66.0 cm</t>
  </si>
  <si>
    <t>C5707A-175Z-4 W, 1.0--8.0 cm</t>
  </si>
  <si>
    <t>C5707A-178Z-1 W, 85.0--90.0 cm</t>
  </si>
  <si>
    <t>C5707A-179Z-1 W, 1.0--8.0 cm</t>
  </si>
  <si>
    <t>C5707A-179Z-4 W, 22.0--27.0 cm</t>
  </si>
  <si>
    <t>Laboratory</t>
  </si>
  <si>
    <t>SiO2 recalc</t>
  </si>
  <si>
    <t>Top</t>
  </si>
  <si>
    <t>Top depth
[m CSF-A, DSF,
MSF, WSF]</t>
  </si>
  <si>
    <t>Bottom Depth
[m CSF-A, DSF,
MSF, WSF]</t>
  </si>
  <si>
    <t>C5708B-4Z-1 W, 17.5--24.0 cm</t>
  </si>
  <si>
    <t>C5708B-6Z-1 W, 19.0--24.0 cm</t>
  </si>
  <si>
    <t>C5708B-11Z-1 W, 34.0--39.0 cm</t>
  </si>
  <si>
    <t>C5708B-13Z-4 W, 0.0--5.0 cm</t>
  </si>
  <si>
    <t>C5708B-15Z-4 W, 38.0--43.0 cm</t>
  </si>
  <si>
    <t>C5708B-17Z-3 W, 33.0--38.0 cm</t>
  </si>
  <si>
    <t>C5708B-18Z-2 W, 77.0--83.0 cm</t>
  </si>
  <si>
    <t>C5708B-20Z-1 W, 23.0--28.0 cm</t>
  </si>
  <si>
    <t>C5708B-22Z-3 W, 51.0--57.0 cm</t>
  </si>
  <si>
    <t>C5708B-23Z-2 W, 17.0--19.0 cm</t>
  </si>
  <si>
    <t>C5708B-23Z-3 W, 30.0--35.0 cm</t>
  </si>
  <si>
    <t>C5708B-27Z-1 W, 13.0--18.0 cm</t>
  </si>
  <si>
    <t>C5708B-31Z-1 W, 76.0--82.0 cm</t>
  </si>
  <si>
    <t>C5708B-35Z-2 W, 1.0--5.0 cm</t>
  </si>
  <si>
    <t>C5708B-35Z-3 W, 16.0--23.0 cm</t>
  </si>
  <si>
    <t>C5708B-37Z-3 W, 31.0--36.0 cm</t>
  </si>
  <si>
    <t>C5708B-41Z-1 W, 15.0--20.0 cm</t>
  </si>
  <si>
    <t>C5708B-42Z-1 W, 6.0--12.0 cm</t>
  </si>
  <si>
    <t>C5708B-42Z-2 W, 47.0--51.0 cm</t>
  </si>
  <si>
    <t>C5708B-44Z-2 W, 40.0--45.0 cm</t>
  </si>
  <si>
    <t>C5708B-48Z-1 W, 17.0--22.0 cm</t>
  </si>
  <si>
    <t>C5708B-50Z-1 W, 32.0--37.0 cm</t>
  </si>
  <si>
    <t>C5708B-52Z-3 W, 35.0--38.0 cm</t>
  </si>
  <si>
    <t>C5708B-53Z-4 W, 29.0--34.0 cm</t>
  </si>
  <si>
    <t>C5708B-55Z-2 W, 65.0--70.0 cm</t>
  </si>
  <si>
    <t>C5708B-57Z-3 W, 50.0--55.0 cm</t>
  </si>
  <si>
    <t>C5708B-58Z-3 W, 43.0--49.0 cm</t>
  </si>
  <si>
    <t>C5708B-60Z-1 W, 46.0--51.0 cm</t>
  </si>
  <si>
    <t>C5708B-62Z-2 W, 2.5--6.5 cm</t>
  </si>
  <si>
    <t>C5708B-64Z-1 W, 67.0--74.0 cm</t>
  </si>
  <si>
    <t>C5708B-67Z-1 W, 47.0--53.0 cm</t>
  </si>
  <si>
    <t>C5708B-69Z-4 W, 0.0--5.0 cm</t>
  </si>
  <si>
    <t>C5708B-69Z-4 W, 22.0--29.0 cm</t>
  </si>
  <si>
    <t>C5708B-71Z-1 W, 25.0--30.0 cm</t>
  </si>
  <si>
    <t>C5708B-73Z-2 W, 0.0--5.0 cm</t>
  </si>
  <si>
    <t>C5708B-76Z-1 W, 47.0--53.0 cm</t>
  </si>
  <si>
    <t>C5708B-76Z-2 W, 0.0--5.0 cm</t>
  </si>
  <si>
    <t>C5708B-77Z-4 W, 53.0--59.0 cm</t>
  </si>
  <si>
    <t>C5708B-80Z-2 W, 0.0--5.0 cm</t>
  </si>
  <si>
    <t>C5708B-81Z-4 W, 33.0--39.0 cm</t>
  </si>
  <si>
    <t>C5708B-83Z-2 W, 20.0--25.0 cm</t>
  </si>
  <si>
    <t>C5708B-84Z-2 W, 0.0--5.0 cm</t>
  </si>
  <si>
    <t>C5708B-85Z-4 W, 30.0--35.0 cm</t>
  </si>
  <si>
    <t>C5708B-87Z-2 W, 69.0--74.0 cm</t>
  </si>
  <si>
    <t>C5708B-89Z-1 W, 6.0--11.0 cm</t>
  </si>
  <si>
    <t>C5708B-89Z-3 W, 0.0--2.0 cm</t>
  </si>
  <si>
    <t>C5708B-91Z-4 W, 5.0--10.0 cm</t>
  </si>
  <si>
    <t>C5708B-93Z-2 W, 60.0--65.0 cm</t>
  </si>
  <si>
    <t>C5708B-95Z-1 W, 0.0--5.0 cm</t>
  </si>
  <si>
    <t>C5708B-96Z-2 W, 68.0--73.0 cm</t>
  </si>
  <si>
    <t>C5708B-99Z-2 W, 91.0--96.0 cm</t>
  </si>
  <si>
    <t>C5708B-100Z-4 W, 10.0--15.0 cm</t>
  </si>
  <si>
    <t>C5708B-102Z-4 W, 0.0--5.0 cm</t>
  </si>
  <si>
    <t>C5708B-104Z-3 W, 5.0--10.0 cm</t>
  </si>
  <si>
    <t>C5708B-106Z-2 W, 0.0--5.0 cm</t>
  </si>
  <si>
    <t>C5708B-108Z-1 W, 5.0--11.0 cm</t>
  </si>
  <si>
    <t>C5708B-110Z-2 W, 0.0--5.0 cm</t>
  </si>
  <si>
    <t>C5708B-111Z-4 W, 20.0--25.0 cm</t>
  </si>
  <si>
    <t>C5708B-113Z-3 W, 0.0--5.0 cm</t>
  </si>
  <si>
    <t>C5708B-115Z-2 W, 35.0--40.0 cm</t>
  </si>
  <si>
    <t>C5708B-118Z-2 W, 86.0--89.0 cm</t>
  </si>
  <si>
    <t>C5708B-119Z-3 W, 10.0--15.0 cm</t>
  </si>
  <si>
    <t>C5708B-121Z-2 W, 0.0--5.0 cm</t>
  </si>
  <si>
    <t>C5708B-124Z-2 W, 84.0--89.0 cm</t>
  </si>
  <si>
    <t>C5708B-125Z-4 W, 0.0--5.0 cm</t>
  </si>
  <si>
    <t>C5708B-127Z-3 W, 61.0--65.0 cm</t>
  </si>
  <si>
    <t>C5708B-129Z-1 W, 5.0--10.0 cm</t>
  </si>
  <si>
    <t>Edinburgh without fliers</t>
  </si>
  <si>
    <t>Top depth
[m CSF-A, DSF,
MSF, WSF]</t>
    <phoneticPr fontId="0"/>
  </si>
  <si>
    <t>ScP</t>
  </si>
  <si>
    <t>Top depth
[m CSF-A, DSF,
MSF, WSF]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</si>
</sst>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0.0"/>
    <numFmt numFmtId="166" formatCode="0.000"/>
  </numFmts>
  <fonts count="64" x14ac:knownFonts="1"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Arial"/>
    </font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2"/>
      <color theme="10"/>
      <name val="Tahoma"/>
      <family val="2"/>
    </font>
    <font>
      <sz val="9"/>
      <color theme="1"/>
      <name val="Arial"/>
      <family val="2"/>
    </font>
    <font>
      <sz val="11"/>
      <color indexed="8"/>
      <name val="ＭＳ Ｐゴシック"/>
      <family val="3"/>
      <charset val="128"/>
    </font>
    <font>
      <sz val="9"/>
      <color theme="0"/>
      <name val="Arial"/>
      <family val="2"/>
    </font>
    <font>
      <sz val="11"/>
      <color indexed="9"/>
      <name val="ＭＳ Ｐゴシック"/>
      <family val="3"/>
      <charset val="128"/>
    </font>
    <font>
      <sz val="9"/>
      <color rgb="FFFF0000"/>
      <name val="Arial"/>
      <family val="2"/>
    </font>
    <font>
      <sz val="11"/>
      <color indexed="10"/>
      <name val="ＭＳ Ｐゴシック"/>
      <family val="3"/>
      <charset val="128"/>
    </font>
    <font>
      <b/>
      <sz val="9"/>
      <color rgb="FFFA7D00"/>
      <name val="Arial"/>
      <family val="2"/>
    </font>
    <font>
      <b/>
      <sz val="11"/>
      <color indexed="52"/>
      <name val="ＭＳ Ｐゴシック"/>
      <family val="3"/>
      <charset val="128"/>
    </font>
    <font>
      <sz val="9"/>
      <color rgb="FFFA7D00"/>
      <name val="Arial"/>
      <family val="2"/>
    </font>
    <font>
      <sz val="11"/>
      <color indexed="52"/>
      <name val="ＭＳ Ｐゴシック"/>
      <family val="3"/>
      <charset val="128"/>
    </font>
    <font>
      <sz val="12"/>
      <name val="Osaka"/>
      <family val="3"/>
      <charset val="128"/>
    </font>
    <font>
      <sz val="9"/>
      <color rgb="FF3F3F76"/>
      <name val="Arial"/>
      <family val="2"/>
    </font>
    <font>
      <sz val="11"/>
      <color indexed="62"/>
      <name val="ＭＳ Ｐゴシック"/>
      <family val="3"/>
      <charset val="128"/>
    </font>
    <font>
      <sz val="9"/>
      <color rgb="FF9C0006"/>
      <name val="Arial"/>
      <family val="2"/>
    </font>
    <font>
      <sz val="11"/>
      <color indexed="20"/>
      <name val="ＭＳ Ｐゴシック"/>
      <family val="3"/>
      <charset val="128"/>
    </font>
    <font>
      <sz val="9"/>
      <color rgb="FF9C6500"/>
      <name val="Arial"/>
      <family val="2"/>
    </font>
    <font>
      <sz val="11"/>
      <color indexed="60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0"/>
      <name val="Arial"/>
    </font>
    <font>
      <sz val="8"/>
      <name val="Arial"/>
      <family val="2"/>
    </font>
    <font>
      <sz val="9"/>
      <color rgb="FF006100"/>
      <name val="Arial"/>
      <family val="2"/>
    </font>
    <font>
      <sz val="11"/>
      <color indexed="17"/>
      <name val="ＭＳ Ｐゴシック"/>
      <family val="3"/>
      <charset val="128"/>
    </font>
    <font>
      <b/>
      <sz val="9"/>
      <color rgb="FF3F3F3F"/>
      <name val="Arial"/>
      <family val="2"/>
    </font>
    <font>
      <b/>
      <sz val="11"/>
      <color indexed="63"/>
      <name val="ＭＳ Ｐゴシック"/>
      <family val="3"/>
      <charset val="128"/>
    </font>
    <font>
      <i/>
      <sz val="9"/>
      <color rgb="FF7F7F7F"/>
      <name val="Arial"/>
      <family val="2"/>
    </font>
    <font>
      <i/>
      <sz val="11"/>
      <color indexed="23"/>
      <name val="ＭＳ Ｐゴシック"/>
      <family val="3"/>
      <charset val="128"/>
    </font>
    <font>
      <b/>
      <sz val="15"/>
      <color theme="3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3"/>
      <color theme="3"/>
      <name val="Arial"/>
      <family val="2"/>
    </font>
    <font>
      <b/>
      <sz val="13"/>
      <color indexed="56"/>
      <name val="ＭＳ Ｐゴシック"/>
      <family val="3"/>
      <charset val="128"/>
    </font>
    <font>
      <b/>
      <sz val="11"/>
      <color theme="3"/>
      <name val="Arial"/>
      <family val="2"/>
    </font>
    <font>
      <b/>
      <sz val="11"/>
      <color indexed="56"/>
      <name val="ＭＳ Ｐゴシック"/>
      <family val="3"/>
      <charset val="128"/>
    </font>
    <font>
      <b/>
      <sz val="9"/>
      <color theme="1"/>
      <name val="Arial"/>
    </font>
    <font>
      <b/>
      <sz val="11"/>
      <color indexed="8"/>
      <name val="ＭＳ Ｐゴシック"/>
      <family val="3"/>
      <charset val="128"/>
    </font>
    <font>
      <b/>
      <sz val="9"/>
      <color theme="0"/>
      <name val="Arial"/>
      <family val="2"/>
    </font>
    <font>
      <b/>
      <sz val="11"/>
      <color indexed="9"/>
      <name val="ＭＳ Ｐゴシック"/>
      <family val="3"/>
      <charset val="128"/>
    </font>
    <font>
      <sz val="12"/>
      <color theme="1"/>
      <name val="Arial"/>
    </font>
    <font>
      <b/>
      <sz val="12"/>
      <color theme="1"/>
      <name val="Arial"/>
    </font>
    <font>
      <b/>
      <sz val="12"/>
      <name val="Arial"/>
      <family val="2"/>
    </font>
    <font>
      <sz val="12"/>
      <color rgb="FFFF0000"/>
      <name val="Arial"/>
    </font>
    <font>
      <b/>
      <sz val="12"/>
      <color rgb="FFFF0000"/>
      <name val="Arial"/>
    </font>
    <font>
      <b/>
      <sz val="12"/>
      <color indexed="12"/>
      <name val="Arial"/>
    </font>
    <font>
      <b/>
      <sz val="12"/>
      <color indexed="61"/>
      <name val="Arial"/>
    </font>
    <font>
      <sz val="10"/>
      <color theme="0" tint="-0.249977111117893"/>
      <name val="Arial"/>
    </font>
    <font>
      <b/>
      <sz val="10"/>
      <color theme="1"/>
      <name val="Arial"/>
    </font>
    <font>
      <sz val="10"/>
      <color rgb="FFFF0000"/>
      <name val="Arial"/>
      <family val="2"/>
    </font>
    <font>
      <sz val="10"/>
      <color theme="8"/>
      <name val="Arial"/>
    </font>
    <font>
      <b/>
      <sz val="10"/>
      <color theme="8"/>
      <name val="Arial"/>
    </font>
    <font>
      <b/>
      <sz val="10"/>
      <color theme="0" tint="-0.249977111117893"/>
      <name val="Arial"/>
    </font>
    <font>
      <b/>
      <vertAlign val="superscript"/>
      <sz val="10"/>
      <name val="Arial"/>
    </font>
    <font>
      <i/>
      <sz val="10"/>
      <name val="Arial"/>
      <family val="2"/>
    </font>
    <font>
      <u/>
      <sz val="12"/>
      <color theme="11"/>
      <name val="Tahoma"/>
      <family val="2"/>
    </font>
    <font>
      <b/>
      <sz val="10"/>
      <color rgb="FFFF0000"/>
      <name val="Arial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3AFC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4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/>
    <xf numFmtId="0" fontId="9" fillId="37" borderId="0" applyNumberFormat="0" applyBorder="0" applyAlignment="0" applyProtection="0">
      <alignment vertical="center"/>
    </xf>
    <xf numFmtId="0" fontId="8" fillId="18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8" fillId="22" borderId="0" applyNumberFormat="0" applyBorder="0" applyAlignment="0" applyProtection="0"/>
    <xf numFmtId="0" fontId="9" fillId="39" borderId="0" applyNumberFormat="0" applyBorder="0" applyAlignment="0" applyProtection="0">
      <alignment vertical="center"/>
    </xf>
    <xf numFmtId="0" fontId="8" fillId="26" borderId="0" applyNumberFormat="0" applyBorder="0" applyAlignment="0" applyProtection="0"/>
    <xf numFmtId="0" fontId="9" fillId="40" borderId="0" applyNumberFormat="0" applyBorder="0" applyAlignment="0" applyProtection="0">
      <alignment vertical="center"/>
    </xf>
    <xf numFmtId="0" fontId="8" fillId="30" borderId="0" applyNumberFormat="0" applyBorder="0" applyAlignment="0" applyProtection="0"/>
    <xf numFmtId="0" fontId="9" fillId="41" borderId="0" applyNumberFormat="0" applyBorder="0" applyAlignment="0" applyProtection="0">
      <alignment vertical="center"/>
    </xf>
    <xf numFmtId="0" fontId="8" fillId="11" borderId="0" applyNumberFormat="0" applyBorder="0" applyAlignment="0" applyProtection="0"/>
    <xf numFmtId="0" fontId="9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/>
    <xf numFmtId="0" fontId="9" fillId="43" borderId="0" applyNumberFormat="0" applyBorder="0" applyAlignment="0" applyProtection="0">
      <alignment vertical="center"/>
    </xf>
    <xf numFmtId="0" fontId="8" fillId="19" borderId="0" applyNumberFormat="0" applyBorder="0" applyAlignment="0" applyProtection="0"/>
    <xf numFmtId="0" fontId="9" fillId="44" borderId="0" applyNumberFormat="0" applyBorder="0" applyAlignment="0" applyProtection="0">
      <alignment vertical="center"/>
    </xf>
    <xf numFmtId="0" fontId="8" fillId="23" borderId="0" applyNumberFormat="0" applyBorder="0" applyAlignment="0" applyProtection="0"/>
    <xf numFmtId="0" fontId="9" fillId="39" borderId="0" applyNumberFormat="0" applyBorder="0" applyAlignment="0" applyProtection="0">
      <alignment vertical="center"/>
    </xf>
    <xf numFmtId="0" fontId="8" fillId="27" borderId="0" applyNumberFormat="0" applyBorder="0" applyAlignment="0" applyProtection="0"/>
    <xf numFmtId="0" fontId="9" fillId="42" borderId="0" applyNumberFormat="0" applyBorder="0" applyAlignment="0" applyProtection="0">
      <alignment vertical="center"/>
    </xf>
    <xf numFmtId="0" fontId="8" fillId="31" borderId="0" applyNumberFormat="0" applyBorder="0" applyAlignment="0" applyProtection="0"/>
    <xf numFmtId="0" fontId="9" fillId="45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1" fillId="46" borderId="0" applyNumberFormat="0" applyBorder="0" applyAlignment="0" applyProtection="0">
      <alignment vertical="center"/>
    </xf>
    <xf numFmtId="0" fontId="10" fillId="16" borderId="0" applyNumberFormat="0" applyBorder="0" applyAlignment="0" applyProtection="0"/>
    <xf numFmtId="0" fontId="11" fillId="43" borderId="0" applyNumberFormat="0" applyBorder="0" applyAlignment="0" applyProtection="0">
      <alignment vertical="center"/>
    </xf>
    <xf numFmtId="0" fontId="10" fillId="20" borderId="0" applyNumberFormat="0" applyBorder="0" applyAlignment="0" applyProtection="0"/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1" fillId="47" borderId="0" applyNumberFormat="0" applyBorder="0" applyAlignment="0" applyProtection="0">
      <alignment vertical="center"/>
    </xf>
    <xf numFmtId="0" fontId="10" fillId="28" borderId="0" applyNumberFormat="0" applyBorder="0" applyAlignment="0" applyProtection="0"/>
    <xf numFmtId="0" fontId="11" fillId="48" borderId="0" applyNumberFormat="0" applyBorder="0" applyAlignment="0" applyProtection="0">
      <alignment vertical="center"/>
    </xf>
    <xf numFmtId="0" fontId="10" fillId="32" borderId="0" applyNumberFormat="0" applyBorder="0" applyAlignment="0" applyProtection="0"/>
    <xf numFmtId="0" fontId="11" fillId="49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1" fillId="50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51" borderId="0" applyNumberFormat="0" applyBorder="0" applyAlignment="0" applyProtection="0">
      <alignment vertical="center"/>
    </xf>
    <xf numFmtId="0" fontId="10" fillId="17" borderId="0" applyNumberFormat="0" applyBorder="0" applyAlignment="0" applyProtection="0"/>
    <xf numFmtId="0" fontId="11" fillId="52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1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1" fillId="48" borderId="0" applyNumberFormat="0" applyBorder="0" applyAlignment="0" applyProtection="0">
      <alignment vertical="center"/>
    </xf>
    <xf numFmtId="0" fontId="10" fillId="29" borderId="0" applyNumberFormat="0" applyBorder="0" applyAlignment="0" applyProtection="0"/>
    <xf numFmtId="0" fontId="11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/>
    <xf numFmtId="0" fontId="15" fillId="54" borderId="10" applyNumberFormat="0" applyAlignment="0" applyProtection="0">
      <alignment vertical="center"/>
    </xf>
    <xf numFmtId="0" fontId="16" fillId="0" borderId="6" applyNumberFormat="0" applyFill="0" applyAlignment="0" applyProtection="0"/>
    <xf numFmtId="0" fontId="17" fillId="0" borderId="11" applyNumberFormat="0" applyFill="0" applyAlignment="0" applyProtection="0">
      <alignment vertical="center"/>
    </xf>
    <xf numFmtId="0" fontId="8" fillId="8" borderId="8" applyNumberFormat="0" applyFont="0" applyAlignment="0" applyProtection="0"/>
    <xf numFmtId="0" fontId="18" fillId="55" borderId="12" applyNumberFormat="0" applyFont="0" applyAlignment="0" applyProtection="0">
      <alignment vertical="center"/>
    </xf>
    <xf numFmtId="0" fontId="19" fillId="5" borderId="4" applyNumberFormat="0" applyAlignment="0" applyProtection="0"/>
    <xf numFmtId="0" fontId="20" fillId="41" borderId="10" applyNumberFormat="0" applyAlignment="0" applyProtection="0">
      <alignment vertical="center"/>
    </xf>
    <xf numFmtId="0" fontId="21" fillId="3" borderId="0" applyNumberFormat="0" applyBorder="0" applyAlignment="0" applyProtection="0"/>
    <xf numFmtId="0" fontId="22" fillId="37" borderId="0" applyNumberFormat="0" applyBorder="0" applyAlignment="0" applyProtection="0">
      <alignment vertical="center"/>
    </xf>
    <xf numFmtId="164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6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5" fillId="0" borderId="0">
      <alignment vertical="center"/>
    </xf>
    <xf numFmtId="0" fontId="2" fillId="0" borderId="0"/>
    <xf numFmtId="0" fontId="5" fillId="0" borderId="0"/>
    <xf numFmtId="0" fontId="5" fillId="0" borderId="0"/>
    <xf numFmtId="0" fontId="26" fillId="0" borderId="0"/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>
      <alignment vertical="center"/>
    </xf>
    <xf numFmtId="0" fontId="2" fillId="0" borderId="0"/>
    <xf numFmtId="0" fontId="28" fillId="2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30" fillId="6" borderId="5" applyNumberFormat="0" applyAlignment="0" applyProtection="0"/>
    <xf numFmtId="0" fontId="31" fillId="54" borderId="13" applyNumberFormat="0" applyAlignment="0" applyProtection="0">
      <alignment vertical="center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0" borderId="1" applyNumberFormat="0" applyFill="0" applyAlignment="0" applyProtection="0"/>
    <xf numFmtId="0" fontId="35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" applyNumberFormat="0" applyFill="0" applyAlignment="0" applyProtection="0"/>
    <xf numFmtId="0" fontId="38" fillId="0" borderId="15" applyNumberFormat="0" applyFill="0" applyAlignment="0" applyProtection="0">
      <alignment vertical="center"/>
    </xf>
    <xf numFmtId="0" fontId="39" fillId="0" borderId="3" applyNumberFormat="0" applyFill="0" applyAlignment="0" applyProtection="0"/>
    <xf numFmtId="0" fontId="40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/>
    <xf numFmtId="0" fontId="42" fillId="0" borderId="17" applyNumberFormat="0" applyFill="0" applyAlignment="0" applyProtection="0">
      <alignment vertical="center"/>
    </xf>
    <xf numFmtId="0" fontId="43" fillId="7" borderId="7" applyNumberFormat="0" applyAlignment="0" applyProtection="0"/>
    <xf numFmtId="0" fontId="44" fillId="57" borderId="18" applyNumberFormat="0" applyAlignment="0" applyProtection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>
      <alignment vertical="center"/>
    </xf>
    <xf numFmtId="0" fontId="5" fillId="0" borderId="0">
      <alignment vertical="center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7" fillId="33" borderId="0" xfId="2" applyFill="1" applyBorder="1" applyAlignment="1">
      <alignment vertical="center" wrapText="1"/>
    </xf>
    <xf numFmtId="0" fontId="0" fillId="33" borderId="0" xfId="0" applyFill="1" applyBorder="1"/>
    <xf numFmtId="0" fontId="0" fillId="0" borderId="0" xfId="0" applyFill="1" applyAlignment="1"/>
    <xf numFmtId="0" fontId="0" fillId="34" borderId="0" xfId="0" applyFill="1" applyAlignment="1"/>
    <xf numFmtId="0" fontId="0" fillId="35" borderId="0" xfId="0" applyFill="1" applyAlignment="1"/>
    <xf numFmtId="0" fontId="45" fillId="0" borderId="0" xfId="0" applyFont="1"/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/>
    <xf numFmtId="1" fontId="47" fillId="0" borderId="0" xfId="0" applyNumberFormat="1" applyFont="1" applyAlignment="1">
      <alignment horizontal="center"/>
    </xf>
    <xf numFmtId="1" fontId="47" fillId="0" borderId="0" xfId="0" applyNumberFormat="1" applyFont="1" applyFill="1" applyAlignment="1">
      <alignment horizontal="center"/>
    </xf>
    <xf numFmtId="0" fontId="48" fillId="0" borderId="0" xfId="0" applyFont="1"/>
    <xf numFmtId="2" fontId="49" fillId="0" borderId="0" xfId="0" applyNumberFormat="1" applyFont="1" applyAlignment="1">
      <alignment horizontal="center"/>
    </xf>
    <xf numFmtId="2" fontId="49" fillId="0" borderId="0" xfId="0" applyNumberFormat="1" applyFont="1" applyFill="1" applyAlignment="1">
      <alignment horizontal="center"/>
    </xf>
    <xf numFmtId="2" fontId="49" fillId="0" borderId="0" xfId="0" applyNumberFormat="1" applyFont="1" applyAlignment="1">
      <alignment horizontal="right"/>
    </xf>
    <xf numFmtId="0" fontId="49" fillId="0" borderId="0" xfId="0" applyFont="1"/>
    <xf numFmtId="0" fontId="45" fillId="0" borderId="0" xfId="1" applyFont="1"/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Fill="1" applyAlignment="1">
      <alignment horizontal="center"/>
    </xf>
    <xf numFmtId="2" fontId="50" fillId="0" borderId="0" xfId="0" applyNumberFormat="1" applyFont="1" applyAlignment="1">
      <alignment horizontal="right"/>
    </xf>
    <xf numFmtId="0" fontId="50" fillId="0" borderId="0" xfId="0" applyFont="1"/>
    <xf numFmtId="1" fontId="50" fillId="0" borderId="0" xfId="0" applyNumberFormat="1" applyFont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1" fontId="45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right"/>
    </xf>
    <xf numFmtId="2" fontId="45" fillId="0" borderId="0" xfId="0" applyNumberFormat="1" applyFont="1" applyAlignment="1">
      <alignment horizontal="right"/>
    </xf>
    <xf numFmtId="0" fontId="47" fillId="0" borderId="0" xfId="0" applyFont="1"/>
    <xf numFmtId="2" fontId="45" fillId="58" borderId="0" xfId="0" applyNumberFormat="1" applyFont="1" applyFill="1" applyAlignment="1">
      <alignment horizontal="center"/>
    </xf>
    <xf numFmtId="0" fontId="45" fillId="58" borderId="0" xfId="0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2" fontId="45" fillId="58" borderId="0" xfId="0" applyNumberFormat="1" applyFont="1" applyFill="1" applyAlignment="1">
      <alignment horizontal="right"/>
    </xf>
    <xf numFmtId="0" fontId="45" fillId="58" borderId="0" xfId="1" applyFont="1" applyFill="1"/>
    <xf numFmtId="0" fontId="45" fillId="58" borderId="0" xfId="0" applyFont="1" applyFill="1" applyAlignment="1">
      <alignment horizontal="right"/>
    </xf>
    <xf numFmtId="0" fontId="45" fillId="58" borderId="0" xfId="0" applyFont="1" applyFill="1"/>
    <xf numFmtId="2" fontId="51" fillId="0" borderId="0" xfId="0" applyNumberFormat="1" applyFont="1" applyAlignment="1">
      <alignment horizontal="center"/>
    </xf>
    <xf numFmtId="2" fontId="51" fillId="0" borderId="0" xfId="0" applyNumberFormat="1" applyFont="1" applyFill="1" applyAlignment="1">
      <alignment horizontal="center"/>
    </xf>
    <xf numFmtId="0" fontId="48" fillId="0" borderId="0" xfId="1" applyFont="1"/>
    <xf numFmtId="0" fontId="45" fillId="0" borderId="0" xfId="1" applyFont="1" applyAlignment="1">
      <alignment horizontal="center"/>
    </xf>
    <xf numFmtId="0" fontId="45" fillId="0" borderId="0" xfId="1" applyFont="1" applyFill="1" applyAlignment="1">
      <alignment horizontal="center"/>
    </xf>
    <xf numFmtId="2" fontId="45" fillId="0" borderId="0" xfId="1" applyNumberFormat="1" applyFont="1"/>
    <xf numFmtId="165" fontId="45" fillId="0" borderId="0" xfId="1" applyNumberFormat="1" applyFont="1"/>
    <xf numFmtId="0" fontId="46" fillId="0" borderId="0" xfId="1" applyFont="1"/>
    <xf numFmtId="14" fontId="45" fillId="0" borderId="0" xfId="1" applyNumberFormat="1" applyFont="1"/>
    <xf numFmtId="2" fontId="45" fillId="0" borderId="0" xfId="1" applyNumberFormat="1" applyFont="1" applyAlignment="1">
      <alignment horizontal="center"/>
    </xf>
    <xf numFmtId="2" fontId="50" fillId="0" borderId="0" xfId="0" applyNumberFormat="1" applyFont="1"/>
    <xf numFmtId="2" fontId="45" fillId="58" borderId="0" xfId="1" applyNumberFormat="1" applyFont="1" applyFill="1"/>
    <xf numFmtId="165" fontId="45" fillId="58" borderId="0" xfId="1" applyNumberFormat="1" applyFont="1" applyFill="1"/>
    <xf numFmtId="2" fontId="47" fillId="0" borderId="0" xfId="0" applyNumberFormat="1" applyFont="1" applyAlignment="1">
      <alignment horizontal="center"/>
    </xf>
    <xf numFmtId="0" fontId="26" fillId="0" borderId="0" xfId="86"/>
    <xf numFmtId="0" fontId="52" fillId="0" borderId="0" xfId="86" applyFont="1"/>
    <xf numFmtId="0" fontId="26" fillId="0" borderId="0" xfId="86" applyAlignment="1">
      <alignment horizontal="center"/>
    </xf>
    <xf numFmtId="0" fontId="26" fillId="0" borderId="0" xfId="86" applyAlignment="1">
      <alignment horizontal="left"/>
    </xf>
    <xf numFmtId="0" fontId="6" fillId="0" borderId="0" xfId="86" applyFont="1"/>
    <xf numFmtId="2" fontId="26" fillId="59" borderId="0" xfId="86" applyNumberFormat="1" applyFill="1" applyAlignment="1">
      <alignment horizontal="center"/>
    </xf>
    <xf numFmtId="2" fontId="26" fillId="0" borderId="0" xfId="86" applyNumberFormat="1" applyFill="1" applyAlignment="1">
      <alignment horizontal="center"/>
    </xf>
    <xf numFmtId="0" fontId="53" fillId="0" borderId="0" xfId="0" applyFont="1" applyBorder="1" applyAlignment="1">
      <alignment horizontal="center"/>
    </xf>
    <xf numFmtId="2" fontId="26" fillId="34" borderId="0" xfId="86" applyNumberFormat="1" applyFill="1" applyAlignment="1">
      <alignment horizontal="center"/>
    </xf>
    <xf numFmtId="0" fontId="26" fillId="34" borderId="0" xfId="86" applyFill="1" applyAlignment="1">
      <alignment horizontal="center"/>
    </xf>
    <xf numFmtId="0" fontId="6" fillId="34" borderId="0" xfId="86" applyFont="1" applyFill="1"/>
    <xf numFmtId="2" fontId="3" fillId="0" borderId="0" xfId="1" applyNumberFormat="1" applyFont="1" applyAlignment="1">
      <alignment horizontal="center"/>
    </xf>
    <xf numFmtId="0" fontId="3" fillId="0" borderId="0" xfId="12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/>
    <xf numFmtId="2" fontId="26" fillId="0" borderId="0" xfId="86" applyNumberFormat="1" applyAlignment="1">
      <alignment horizontal="center"/>
    </xf>
    <xf numFmtId="2" fontId="52" fillId="0" borderId="0" xfId="86" applyNumberFormat="1" applyFont="1" applyFill="1" applyAlignment="1">
      <alignment horizontal="center"/>
    </xf>
    <xf numFmtId="0" fontId="26" fillId="33" borderId="0" xfId="86" applyFill="1"/>
    <xf numFmtId="0" fontId="6" fillId="33" borderId="0" xfId="86" applyFont="1" applyFill="1"/>
    <xf numFmtId="0" fontId="26" fillId="0" borderId="0" xfId="86" applyFill="1" applyAlignment="1">
      <alignment horizontal="center"/>
    </xf>
    <xf numFmtId="0" fontId="26" fillId="0" borderId="0" xfId="86" applyFill="1"/>
    <xf numFmtId="0" fontId="26" fillId="60" borderId="0" xfId="86" applyFill="1"/>
    <xf numFmtId="0" fontId="52" fillId="60" borderId="0" xfId="86" applyFont="1" applyFill="1"/>
    <xf numFmtId="0" fontId="6" fillId="60" borderId="0" xfId="86" applyFont="1" applyFill="1"/>
    <xf numFmtId="0" fontId="55" fillId="0" borderId="0" xfId="86" applyFont="1" applyAlignment="1">
      <alignment horizontal="center"/>
    </xf>
    <xf numFmtId="0" fontId="56" fillId="0" borderId="0" xfId="86" applyFont="1" applyFill="1" applyAlignment="1">
      <alignment horizontal="left"/>
    </xf>
    <xf numFmtId="2" fontId="56" fillId="0" borderId="0" xfId="86" applyNumberFormat="1" applyFont="1" applyAlignment="1">
      <alignment horizontal="left"/>
    </xf>
    <xf numFmtId="0" fontId="26" fillId="61" borderId="0" xfId="86" applyFill="1" applyAlignment="1">
      <alignment horizontal="center"/>
    </xf>
    <xf numFmtId="0" fontId="6" fillId="61" borderId="0" xfId="86" applyFont="1" applyFill="1"/>
    <xf numFmtId="2" fontId="3" fillId="0" borderId="0" xfId="77" applyNumberFormat="1" applyFont="1" applyAlignment="1">
      <alignment horizontal="center"/>
    </xf>
    <xf numFmtId="0" fontId="52" fillId="0" borderId="0" xfId="86" applyFont="1" applyFill="1"/>
    <xf numFmtId="0" fontId="52" fillId="0" borderId="0" xfId="86" applyFont="1" applyFill="1" applyAlignment="1">
      <alignment horizontal="center"/>
    </xf>
    <xf numFmtId="0" fontId="57" fillId="0" borderId="0" xfId="86" applyFont="1" applyFill="1" applyAlignment="1">
      <alignment horizontal="left"/>
    </xf>
    <xf numFmtId="2" fontId="6" fillId="0" borderId="0" xfId="86" applyNumberFormat="1" applyFont="1" applyAlignment="1">
      <alignment horizontal="left"/>
    </xf>
    <xf numFmtId="0" fontId="52" fillId="0" borderId="0" xfId="86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2" fillId="34" borderId="0" xfId="86" applyFont="1" applyFill="1" applyAlignment="1">
      <alignment horizontal="center"/>
    </xf>
    <xf numFmtId="0" fontId="6" fillId="0" borderId="0" xfId="86" applyFont="1" applyAlignment="1">
      <alignment horizontal="center"/>
    </xf>
    <xf numFmtId="0" fontId="26" fillId="62" borderId="0" xfId="86" applyFill="1"/>
    <xf numFmtId="0" fontId="6" fillId="62" borderId="0" xfId="86" applyFont="1" applyFill="1"/>
    <xf numFmtId="2" fontId="6" fillId="0" borderId="0" xfId="86" applyNumberFormat="1" applyFont="1" applyAlignment="1">
      <alignment horizontal="center"/>
    </xf>
    <xf numFmtId="2" fontId="57" fillId="0" borderId="0" xfId="86" applyNumberFormat="1" applyFont="1" applyAlignment="1">
      <alignment horizontal="center"/>
    </xf>
    <xf numFmtId="165" fontId="6" fillId="0" borderId="0" xfId="86" applyNumberFormat="1" applyFont="1" applyAlignment="1">
      <alignment horizontal="center"/>
    </xf>
    <xf numFmtId="0" fontId="59" fillId="0" borderId="0" xfId="77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26" fillId="0" borderId="0" xfId="86" applyNumberFormat="1" applyFont="1" applyFill="1" applyAlignment="1">
      <alignment horizontal="center"/>
    </xf>
    <xf numFmtId="0" fontId="3" fillId="0" borderId="0" xfId="77" applyFont="1" applyFill="1" applyBorder="1" applyAlignment="1">
      <alignment horizontal="center"/>
    </xf>
    <xf numFmtId="0" fontId="53" fillId="0" borderId="0" xfId="77" applyFont="1" applyFill="1" applyBorder="1" applyAlignment="1">
      <alignment wrapText="1"/>
    </xf>
    <xf numFmtId="0" fontId="3" fillId="0" borderId="0" xfId="77" applyFont="1" applyFill="1" applyBorder="1"/>
    <xf numFmtId="0" fontId="6" fillId="0" borderId="0" xfId="77" applyFont="1" applyFill="1" applyBorder="1" applyAlignment="1">
      <alignment horizontal="left"/>
    </xf>
    <xf numFmtId="0" fontId="59" fillId="0" borderId="0" xfId="77" applyFont="1" applyBorder="1" applyAlignment="1">
      <alignment horizontal="left"/>
    </xf>
    <xf numFmtId="0" fontId="53" fillId="0" borderId="0" xfId="77" applyFont="1" applyBorder="1"/>
    <xf numFmtId="0" fontId="3" fillId="0" borderId="0" xfId="77" applyFont="1" applyBorder="1"/>
    <xf numFmtId="1" fontId="3" fillId="0" borderId="0" xfId="77" applyNumberFormat="1" applyFont="1" applyBorder="1" applyAlignment="1">
      <alignment horizontal="center"/>
    </xf>
    <xf numFmtId="0" fontId="26" fillId="0" borderId="0" xfId="77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62" borderId="0" xfId="77" applyFont="1" applyFill="1" applyBorder="1"/>
    <xf numFmtId="0" fontId="3" fillId="62" borderId="0" xfId="77" applyFont="1" applyFill="1" applyBorder="1" applyAlignment="1">
      <alignment horizontal="center"/>
    </xf>
    <xf numFmtId="0" fontId="53" fillId="0" borderId="0" xfId="77" applyFont="1" applyFill="1" applyBorder="1" applyAlignment="1">
      <alignment horizontal="center"/>
    </xf>
    <xf numFmtId="0" fontId="53" fillId="0" borderId="0" xfId="77" applyFont="1" applyFill="1" applyBorder="1"/>
    <xf numFmtId="0" fontId="26" fillId="33" borderId="0" xfId="86" applyFill="1" applyAlignment="1">
      <alignment horizontal="center"/>
    </xf>
    <xf numFmtId="1" fontId="26" fillId="0" borderId="0" xfId="86" applyNumberFormat="1" applyFill="1" applyAlignment="1">
      <alignment horizontal="center"/>
    </xf>
    <xf numFmtId="0" fontId="6" fillId="60" borderId="0" xfId="77" applyFont="1" applyFill="1" applyAlignment="1">
      <alignment horizontal="left"/>
    </xf>
    <xf numFmtId="1" fontId="26" fillId="60" borderId="0" xfId="0" applyNumberFormat="1" applyFont="1" applyFill="1" applyAlignment="1">
      <alignment horizontal="center"/>
    </xf>
    <xf numFmtId="2" fontId="3" fillId="0" borderId="0" xfId="77" applyNumberFormat="1" applyFont="1" applyFill="1" applyAlignment="1">
      <alignment horizontal="center"/>
    </xf>
    <xf numFmtId="0" fontId="26" fillId="0" borderId="0" xfId="86" applyAlignment="1">
      <alignment vertical="center" textRotation="90"/>
    </xf>
    <xf numFmtId="0" fontId="55" fillId="0" borderId="0" xfId="86" applyFont="1" applyAlignment="1">
      <alignment vertical="center" textRotation="90"/>
    </xf>
    <xf numFmtId="165" fontId="26" fillId="61" borderId="0" xfId="86" applyNumberFormat="1" applyFill="1" applyAlignment="1">
      <alignment horizontal="center"/>
    </xf>
    <xf numFmtId="0" fontId="6" fillId="0" borderId="0" xfId="0" applyFont="1" applyAlignment="1">
      <alignment horizontal="left"/>
    </xf>
    <xf numFmtId="2" fontId="61" fillId="0" borderId="0" xfId="86" applyNumberFormat="1" applyFont="1" applyAlignment="1">
      <alignment horizontal="left"/>
    </xf>
    <xf numFmtId="0" fontId="54" fillId="0" borderId="0" xfId="86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26" fillId="0" borderId="0" xfId="77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wrapText="1"/>
    </xf>
    <xf numFmtId="0" fontId="3" fillId="0" borderId="0" xfId="0" applyFont="1" applyBorder="1"/>
    <xf numFmtId="0" fontId="53" fillId="0" borderId="0" xfId="0" applyFont="1" applyBorder="1"/>
    <xf numFmtId="2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2" fontId="26" fillId="59" borderId="0" xfId="86" applyNumberFormat="1" applyFont="1" applyFill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2" fontId="3" fillId="0" borderId="0" xfId="393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394" applyFont="1" applyFill="1" applyBorder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/>
    <xf numFmtId="166" fontId="26" fillId="0" borderId="0" xfId="0" applyNumberFormat="1" applyFont="1" applyBorder="1"/>
    <xf numFmtId="0" fontId="26" fillId="0" borderId="0" xfId="0" applyFont="1" applyBorder="1"/>
    <xf numFmtId="0" fontId="3" fillId="0" borderId="0" xfId="0" applyFont="1" applyBorder="1" applyAlignment="1">
      <alignment horizontal="right" vertical="center" wrapText="1"/>
    </xf>
    <xf numFmtId="0" fontId="3" fillId="0" borderId="0" xfId="83" applyFont="1" applyBorder="1" applyAlignment="1">
      <alignment horizontal="left" vertical="center"/>
    </xf>
    <xf numFmtId="0" fontId="3" fillId="0" borderId="0" xfId="83" applyFont="1" applyBorder="1" applyAlignment="1">
      <alignment horizontal="right" vertical="center" wrapText="1"/>
    </xf>
    <xf numFmtId="0" fontId="3" fillId="0" borderId="0" xfId="83" applyFont="1" applyBorder="1" applyAlignment="1">
      <alignment horizontal="left" vertical="top"/>
    </xf>
    <xf numFmtId="0" fontId="3" fillId="0" borderId="0" xfId="83" applyFont="1" applyBorder="1" applyAlignment="1">
      <alignment horizontal="right" vertical="top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/>
    <xf numFmtId="2" fontId="53" fillId="0" borderId="0" xfId="0" applyNumberFormat="1" applyFont="1" applyBorder="1"/>
    <xf numFmtId="0" fontId="53" fillId="63" borderId="0" xfId="77" applyFont="1" applyFill="1" applyBorder="1" applyAlignment="1">
      <alignment horizontal="center"/>
    </xf>
    <xf numFmtId="1" fontId="3" fillId="64" borderId="0" xfId="0" applyNumberFormat="1" applyFont="1" applyFill="1" applyAlignment="1">
      <alignment horizontal="center"/>
    </xf>
    <xf numFmtId="2" fontId="3" fillId="64" borderId="0" xfId="77" applyNumberFormat="1" applyFont="1" applyFill="1" applyAlignment="1">
      <alignment horizontal="center"/>
    </xf>
    <xf numFmtId="2" fontId="26" fillId="64" borderId="0" xfId="86" applyNumberFormat="1" applyFill="1" applyAlignment="1">
      <alignment horizontal="center"/>
    </xf>
    <xf numFmtId="0" fontId="62" fillId="0" borderId="19" xfId="0" applyFont="1" applyBorder="1" applyAlignment="1">
      <alignment vertical="center"/>
    </xf>
    <xf numFmtId="0" fontId="62" fillId="0" borderId="19" xfId="0" applyFont="1" applyBorder="1" applyAlignment="1">
      <alignment vertical="center" wrapText="1"/>
    </xf>
    <xf numFmtId="0" fontId="62" fillId="0" borderId="20" xfId="0" applyFont="1" applyBorder="1" applyAlignment="1">
      <alignment vertical="center"/>
    </xf>
    <xf numFmtId="0" fontId="62" fillId="0" borderId="20" xfId="0" applyFont="1" applyBorder="1" applyAlignment="1">
      <alignment vertical="center" wrapText="1"/>
    </xf>
    <xf numFmtId="0" fontId="62" fillId="0" borderId="21" xfId="0" applyFont="1" applyBorder="1" applyAlignment="1">
      <alignment vertical="center"/>
    </xf>
    <xf numFmtId="0" fontId="62" fillId="0" borderId="21" xfId="0" applyFont="1" applyBorder="1" applyAlignment="1">
      <alignment vertical="center" wrapText="1"/>
    </xf>
    <xf numFmtId="0" fontId="62" fillId="0" borderId="0" xfId="0" applyFont="1"/>
    <xf numFmtId="0" fontId="62" fillId="0" borderId="22" xfId="0" applyFont="1" applyBorder="1"/>
    <xf numFmtId="0" fontId="62" fillId="0" borderId="0" xfId="0" applyFont="1" applyBorder="1"/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3" fillId="0" borderId="20" xfId="83" applyFont="1" applyBorder="1" applyAlignment="1">
      <alignment horizontal="left" vertical="center"/>
    </xf>
    <xf numFmtId="0" fontId="63" fillId="0" borderId="0" xfId="83" applyFont="1" applyBorder="1" applyAlignment="1">
      <alignment horizontal="left" vertical="top"/>
    </xf>
    <xf numFmtId="0" fontId="63" fillId="0" borderId="25" xfId="0" applyFont="1" applyBorder="1" applyAlignment="1">
      <alignment vertical="center"/>
    </xf>
    <xf numFmtId="0" fontId="63" fillId="0" borderId="0" xfId="83" applyFont="1" applyBorder="1" applyAlignment="1">
      <alignment horizontal="left" vertical="center"/>
    </xf>
    <xf numFmtId="0" fontId="63" fillId="0" borderId="26" xfId="0" applyFont="1" applyBorder="1" applyAlignment="1">
      <alignment vertical="center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vertical="center" wrapText="1"/>
    </xf>
    <xf numFmtId="0" fontId="63" fillId="0" borderId="20" xfId="0" applyFont="1" applyBorder="1" applyAlignment="1">
      <alignment vertical="center" wrapText="1"/>
    </xf>
    <xf numFmtId="0" fontId="63" fillId="0" borderId="0" xfId="0" applyFont="1" applyBorder="1" applyAlignment="1">
      <alignment horizontal="right" vertical="center" wrapText="1"/>
    </xf>
    <xf numFmtId="0" fontId="63" fillId="0" borderId="20" xfId="83" applyFont="1" applyBorder="1" applyAlignment="1">
      <alignment horizontal="right" vertical="center" wrapText="1"/>
    </xf>
    <xf numFmtId="0" fontId="63" fillId="0" borderId="0" xfId="83" applyFont="1" applyBorder="1" applyAlignment="1">
      <alignment horizontal="right" vertical="top" wrapText="1"/>
    </xf>
    <xf numFmtId="0" fontId="63" fillId="0" borderId="25" xfId="0" applyFont="1" applyBorder="1" applyAlignment="1">
      <alignment vertical="center" wrapText="1"/>
    </xf>
    <xf numFmtId="0" fontId="63" fillId="0" borderId="0" xfId="83" applyFont="1" applyBorder="1" applyAlignment="1">
      <alignment horizontal="right" vertical="center" wrapText="1"/>
    </xf>
    <xf numFmtId="0" fontId="63" fillId="0" borderId="26" xfId="0" applyFont="1" applyBorder="1" applyAlignment="1">
      <alignment vertical="center" wrapText="1"/>
    </xf>
    <xf numFmtId="0" fontId="63" fillId="0" borderId="0" xfId="0" applyFont="1"/>
    <xf numFmtId="0" fontId="63" fillId="0" borderId="0" xfId="394" applyFont="1" applyFill="1">
      <alignment vertical="center"/>
    </xf>
    <xf numFmtId="0" fontId="63" fillId="0" borderId="0" xfId="0" applyFont="1" applyFill="1"/>
    <xf numFmtId="2" fontId="63" fillId="0" borderId="0" xfId="0" applyNumberFormat="1" applyFont="1"/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0" fontId="53" fillId="63" borderId="0" xfId="77" applyFont="1" applyFill="1" applyBorder="1" applyAlignment="1">
      <alignment horizontal="center"/>
    </xf>
    <xf numFmtId="0" fontId="26" fillId="0" borderId="0" xfId="86" applyAlignment="1">
      <alignment horizontal="center" vertical="center" textRotation="90"/>
    </xf>
    <xf numFmtId="0" fontId="0" fillId="0" borderId="0" xfId="0" applyAlignment="1">
      <alignment horizontal="center"/>
    </xf>
  </cellXfs>
  <cellStyles count="474">
    <cellStyle name="20 % - Accent1 2" xfId="3"/>
    <cellStyle name="20 % - Accent1 3" xfId="4"/>
    <cellStyle name="20 % - Accent2 2" xfId="5"/>
    <cellStyle name="20 % - Accent2 3" xfId="6"/>
    <cellStyle name="20 % - Accent3 2" xfId="7"/>
    <cellStyle name="20 % - Accent3 3" xfId="8"/>
    <cellStyle name="20 % - Accent4 2" xfId="9"/>
    <cellStyle name="20 % - Accent4 3" xfId="10"/>
    <cellStyle name="20 % - Accent5 2" xfId="11"/>
    <cellStyle name="20 % - Accent5 3" xfId="12"/>
    <cellStyle name="20 % - Accent6 2" xfId="13"/>
    <cellStyle name="20 % - Accent6 3" xfId="14"/>
    <cellStyle name="40 % - Accent1 2" xfId="15"/>
    <cellStyle name="40 % - Accent1 3" xfId="16"/>
    <cellStyle name="40 % - Accent2 2" xfId="17"/>
    <cellStyle name="40 % - Accent2 3" xfId="18"/>
    <cellStyle name="40 % - Accent3 2" xfId="19"/>
    <cellStyle name="40 % - Accent3 3" xfId="20"/>
    <cellStyle name="40 % - Accent4 2" xfId="21"/>
    <cellStyle name="40 % - Accent4 3" xfId="22"/>
    <cellStyle name="40 % - Accent5 2" xfId="23"/>
    <cellStyle name="40 % - Accent5 3" xfId="24"/>
    <cellStyle name="40 % - Accent6 2" xfId="25"/>
    <cellStyle name="40 % - Accent6 3" xfId="26"/>
    <cellStyle name="60 % - Accent1 2" xfId="27"/>
    <cellStyle name="60 % - Accent1 3" xfId="28"/>
    <cellStyle name="60 % - Accent2 2" xfId="29"/>
    <cellStyle name="60 % - Accent2 3" xfId="30"/>
    <cellStyle name="60 % - Accent3 2" xfId="31"/>
    <cellStyle name="60 % - Accent3 3" xfId="32"/>
    <cellStyle name="60 % - Accent4 2" xfId="33"/>
    <cellStyle name="60 % - Accent4 3" xfId="34"/>
    <cellStyle name="60 % - Accent5 2" xfId="35"/>
    <cellStyle name="60 % - Accent5 3" xfId="36"/>
    <cellStyle name="60 % - Accent6 2" xfId="37"/>
    <cellStyle name="60 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Avertissement 2" xfId="51"/>
    <cellStyle name="Avertissement 3" xfId="52"/>
    <cellStyle name="Calcul 2" xfId="53"/>
    <cellStyle name="Calcul 3" xfId="54"/>
    <cellStyle name="Cellule liée 2" xfId="55"/>
    <cellStyle name="Cellule liée 3" xfId="56"/>
    <cellStyle name="Commentaire 2" xfId="57"/>
    <cellStyle name="Commentaire 3" xfId="58"/>
    <cellStyle name="Entrée 2" xfId="59"/>
    <cellStyle name="Entrée 3" xfId="60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Hyperlink" xfId="2" builtinId="8"/>
    <cellStyle name="Insatisfaisant 2" xfId="61"/>
    <cellStyle name="Insatisfaisant 3" xfId="62"/>
    <cellStyle name="Monétaire 2" xfId="63"/>
    <cellStyle name="Neutre 2" xfId="64"/>
    <cellStyle name="Neutre 3" xfId="65"/>
    <cellStyle name="Normal" xfId="0" builtinId="0"/>
    <cellStyle name="Normal 2" xfId="66"/>
    <cellStyle name="Normal 2 2" xfId="67"/>
    <cellStyle name="Normal 2 2 2" xfId="68"/>
    <cellStyle name="Normal 2 3" xfId="69"/>
    <cellStyle name="Normal 2 3 2" xfId="70"/>
    <cellStyle name="Normal 2 4" xfId="71"/>
    <cellStyle name="Normal 2 4 2" xfId="72"/>
    <cellStyle name="Normal 2 4 2 2" xfId="73"/>
    <cellStyle name="Normal 2 4 3" xfId="74"/>
    <cellStyle name="Normal 2 4 3 2" xfId="75"/>
    <cellStyle name="Normal 2 4 3 3" xfId="76"/>
    <cellStyle name="Normal 2 5" xfId="77"/>
    <cellStyle name="Normal 2 6" xfId="78"/>
    <cellStyle name="Normal 3" xfId="1"/>
    <cellStyle name="Normal 3 2" xfId="79"/>
    <cellStyle name="Normal 3 2 2" xfId="80"/>
    <cellStyle name="Normal 3 3" xfId="81"/>
    <cellStyle name="Normal 3 4" xfId="82"/>
    <cellStyle name="Normal 4" xfId="83"/>
    <cellStyle name="Normal 4 2" xfId="84"/>
    <cellStyle name="Normal 4 3" xfId="85"/>
    <cellStyle name="Normal 5" xfId="86"/>
    <cellStyle name="Normal 5 2" xfId="87"/>
    <cellStyle name="Normal 5 2 2" xfId="88"/>
    <cellStyle name="Normal 5 2 3" xfId="89"/>
    <cellStyle name="Normal 5 3" xfId="90"/>
    <cellStyle name="Normal 5 3 2" xfId="91"/>
    <cellStyle name="Normal 5 4" xfId="92"/>
    <cellStyle name="Normal 5 5" xfId="93"/>
    <cellStyle name="Normal 6" xfId="94"/>
    <cellStyle name="Normal 6 2" xfId="95"/>
    <cellStyle name="Normal 6 2 2" xfId="96"/>
    <cellStyle name="Normal 6 2 2 2" xfId="97"/>
    <cellStyle name="Normal 6 2 3" xfId="98"/>
    <cellStyle name="Normal 6 2 3 2" xfId="99"/>
    <cellStyle name="Normal 6 2 3 3" xfId="100"/>
    <cellStyle name="Normal 6 2 4" xfId="101"/>
    <cellStyle name="Normal 6 2 4 2" xfId="102"/>
    <cellStyle name="Normal 6 2 4 3" xfId="103"/>
    <cellStyle name="Normal 6 2 5" xfId="104"/>
    <cellStyle name="Normal 6 2 5 2" xfId="105"/>
    <cellStyle name="Normal 6 3" xfId="106"/>
    <cellStyle name="Normal 6 4" xfId="107"/>
    <cellStyle name="Normal 7" xfId="108"/>
    <cellStyle name="Normal 7 2" xfId="109"/>
    <cellStyle name="Normal 7 2 2" xfId="110"/>
    <cellStyle name="Normal 7 3" xfId="111"/>
    <cellStyle name="Normal 7 3 2" xfId="112"/>
    <cellStyle name="Normal 7 3 3" xfId="113"/>
    <cellStyle name="Normal 7 4" xfId="114"/>
    <cellStyle name="Normal 7 5" xfId="115"/>
    <cellStyle name="Normal 7 5 2" xfId="116"/>
    <cellStyle name="Normal 7 5 3" xfId="117"/>
    <cellStyle name="Normal 7 6" xfId="118"/>
    <cellStyle name="Normal 7 6 2" xfId="119"/>
    <cellStyle name="Normal 8" xfId="120"/>
    <cellStyle name="Normal 9" xfId="121"/>
    <cellStyle name="Satisfaisant 2" xfId="122"/>
    <cellStyle name="Satisfaisant 3" xfId="123"/>
    <cellStyle name="Sortie 2" xfId="124"/>
    <cellStyle name="Sortie 3" xfId="125"/>
    <cellStyle name="Texte explicatif 2" xfId="126"/>
    <cellStyle name="Texte explicatif 3" xfId="127"/>
    <cellStyle name="Titre 1 2" xfId="128"/>
    <cellStyle name="Titre 1 3" xfId="129"/>
    <cellStyle name="Titre 2" xfId="130"/>
    <cellStyle name="Titre 2 2" xfId="131"/>
    <cellStyle name="Titre 2 3" xfId="132"/>
    <cellStyle name="Titre 3 2" xfId="133"/>
    <cellStyle name="Titre 3 3" xfId="134"/>
    <cellStyle name="Titre 4 2" xfId="135"/>
    <cellStyle name="Titre 4 3" xfId="136"/>
    <cellStyle name="Total 2" xfId="137"/>
    <cellStyle name="Total 3" xfId="138"/>
    <cellStyle name="Vérification 2" xfId="139"/>
    <cellStyle name="Vérification 3" xfId="140"/>
    <cellStyle name="標準 11" xfId="393"/>
    <cellStyle name="標準 4" xfId="39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SiO2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50264501436375"/>
                  <c:y val="0.44039562127904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Edinb'!$B$277:$B$343</c:f>
              <c:numCache>
                <c:formatCode>0.00</c:formatCode>
                <c:ptCount val="67"/>
                <c:pt idx="0">
                  <c:v>49.17806924357438</c:v>
                </c:pt>
                <c:pt idx="1">
                  <c:v>47.63332231470235</c:v>
                </c:pt>
                <c:pt idx="2">
                  <c:v>45.93729078440051</c:v>
                </c:pt>
                <c:pt idx="3">
                  <c:v>41.99602006216174</c:v>
                </c:pt>
                <c:pt idx="4">
                  <c:v>46.90374018662441</c:v>
                </c:pt>
                <c:pt idx="5">
                  <c:v>47.23710887273183</c:v>
                </c:pt>
                <c:pt idx="6">
                  <c:v>48.17654148802494</c:v>
                </c:pt>
                <c:pt idx="7">
                  <c:v>48.74370088713255</c:v>
                </c:pt>
                <c:pt idx="8">
                  <c:v>47.84808405311815</c:v>
                </c:pt>
                <c:pt idx="9">
                  <c:v>47.2541241334896</c:v>
                </c:pt>
                <c:pt idx="10">
                  <c:v>47.13495482937053</c:v>
                </c:pt>
                <c:pt idx="11">
                  <c:v>47.9234246995293</c:v>
                </c:pt>
                <c:pt idx="12">
                  <c:v>47.07703627950017</c:v>
                </c:pt>
                <c:pt idx="13">
                  <c:v>46.21167909187002</c:v>
                </c:pt>
                <c:pt idx="14">
                  <c:v>43.30198275363261</c:v>
                </c:pt>
                <c:pt idx="15">
                  <c:v>45.55826927205889</c:v>
                </c:pt>
                <c:pt idx="16">
                  <c:v>46.39667814497262</c:v>
                </c:pt>
                <c:pt idx="17">
                  <c:v>40.91454953915116</c:v>
                </c:pt>
                <c:pt idx="18">
                  <c:v>40.74439725483635</c:v>
                </c:pt>
                <c:pt idx="19">
                  <c:v>41.04609948002342</c:v>
                </c:pt>
                <c:pt idx="20">
                  <c:v>40.56513626622246</c:v>
                </c:pt>
                <c:pt idx="21">
                  <c:v>41.16056509776627</c:v>
                </c:pt>
                <c:pt idx="22">
                  <c:v>40.71185482550628</c:v>
                </c:pt>
                <c:pt idx="23">
                  <c:v>40.92179209922087</c:v>
                </c:pt>
                <c:pt idx="24">
                  <c:v>40.74160216922122</c:v>
                </c:pt>
                <c:pt idx="25">
                  <c:v>53.47491234263454</c:v>
                </c:pt>
                <c:pt idx="26">
                  <c:v>45.82988843450554</c:v>
                </c:pt>
                <c:pt idx="27">
                  <c:v>43.0145685906059</c:v>
                </c:pt>
                <c:pt idx="28">
                  <c:v>40.6671356406531</c:v>
                </c:pt>
                <c:pt idx="29">
                  <c:v>40.76298029488298</c:v>
                </c:pt>
                <c:pt idx="30">
                  <c:v>40.89045132141116</c:v>
                </c:pt>
                <c:pt idx="31">
                  <c:v>40.70352390493662</c:v>
                </c:pt>
                <c:pt idx="32">
                  <c:v>43.99040641571322</c:v>
                </c:pt>
                <c:pt idx="33">
                  <c:v>44.07318440914211</c:v>
                </c:pt>
                <c:pt idx="34">
                  <c:v>43.99723281136701</c:v>
                </c:pt>
                <c:pt idx="35">
                  <c:v>42.95743812481966</c:v>
                </c:pt>
                <c:pt idx="36">
                  <c:v>41.6435018257924</c:v>
                </c:pt>
                <c:pt idx="37">
                  <c:v>44.19314216610897</c:v>
                </c:pt>
                <c:pt idx="38">
                  <c:v>43.55620120075208</c:v>
                </c:pt>
                <c:pt idx="39">
                  <c:v>44.35645682277653</c:v>
                </c:pt>
                <c:pt idx="40">
                  <c:v>40.8586323729756</c:v>
                </c:pt>
                <c:pt idx="41">
                  <c:v>40.73948109428636</c:v>
                </c:pt>
                <c:pt idx="42">
                  <c:v>40.76074008564036</c:v>
                </c:pt>
                <c:pt idx="43">
                  <c:v>40.72558996857002</c:v>
                </c:pt>
                <c:pt idx="44">
                  <c:v>41.15427034409618</c:v>
                </c:pt>
                <c:pt idx="45">
                  <c:v>40.88807337638418</c:v>
                </c:pt>
                <c:pt idx="46">
                  <c:v>41.38830019264405</c:v>
                </c:pt>
                <c:pt idx="47">
                  <c:v>42.47145446553436</c:v>
                </c:pt>
                <c:pt idx="48">
                  <c:v>40.79048519603702</c:v>
                </c:pt>
                <c:pt idx="49">
                  <c:v>41.43757914355819</c:v>
                </c:pt>
                <c:pt idx="50">
                  <c:v>43.71627318092198</c:v>
                </c:pt>
                <c:pt idx="51">
                  <c:v>44.2756006941011</c:v>
                </c:pt>
                <c:pt idx="52">
                  <c:v>44.43668590918678</c:v>
                </c:pt>
                <c:pt idx="53">
                  <c:v>44.4843314047988</c:v>
                </c:pt>
                <c:pt idx="54">
                  <c:v>43.89639994933869</c:v>
                </c:pt>
                <c:pt idx="55">
                  <c:v>44.43479856993945</c:v>
                </c:pt>
                <c:pt idx="56">
                  <c:v>40.51328431373287</c:v>
                </c:pt>
                <c:pt idx="57">
                  <c:v>43.55463200035496</c:v>
                </c:pt>
                <c:pt idx="58">
                  <c:v>44.07643603876772</c:v>
                </c:pt>
                <c:pt idx="59">
                  <c:v>44.57310455623792</c:v>
                </c:pt>
                <c:pt idx="60">
                  <c:v>44.63489823487195</c:v>
                </c:pt>
                <c:pt idx="61">
                  <c:v>43.55675689784746</c:v>
                </c:pt>
                <c:pt idx="62">
                  <c:v>40.95829044171545</c:v>
                </c:pt>
                <c:pt idx="63">
                  <c:v>45.09227271004452</c:v>
                </c:pt>
                <c:pt idx="64">
                  <c:v>44.37014818284189</c:v>
                </c:pt>
                <c:pt idx="65">
                  <c:v>43.87702176173593</c:v>
                </c:pt>
                <c:pt idx="66">
                  <c:v>42.86121561345767</c:v>
                </c:pt>
              </c:numCache>
            </c:numRef>
          </c:xVal>
          <c:yVal>
            <c:numRef>
              <c:f>'CHIKYU_IGN vs Edinb'!$B$72:$B$138</c:f>
              <c:numCache>
                <c:formatCode>0.00</c:formatCode>
                <c:ptCount val="67"/>
                <c:pt idx="0">
                  <c:v>49.58260613579493</c:v>
                </c:pt>
                <c:pt idx="1">
                  <c:v>46.87817155847845</c:v>
                </c:pt>
                <c:pt idx="2">
                  <c:v>46.577383990364</c:v>
                </c:pt>
                <c:pt idx="3">
                  <c:v>40.98387501774076</c:v>
                </c:pt>
                <c:pt idx="4">
                  <c:v>47.20576000657347</c:v>
                </c:pt>
                <c:pt idx="5">
                  <c:v>47.695314073895</c:v>
                </c:pt>
                <c:pt idx="6">
                  <c:v>48.95792172001175</c:v>
                </c:pt>
                <c:pt idx="7">
                  <c:v>49.44044073550787</c:v>
                </c:pt>
                <c:pt idx="8">
                  <c:v>47.18700890518597</c:v>
                </c:pt>
                <c:pt idx="9">
                  <c:v>49.03264812575575</c:v>
                </c:pt>
                <c:pt idx="10">
                  <c:v>47.72920978935834</c:v>
                </c:pt>
                <c:pt idx="11">
                  <c:v>48.80387554312541</c:v>
                </c:pt>
                <c:pt idx="12">
                  <c:v>46.76948813676886</c:v>
                </c:pt>
                <c:pt idx="13">
                  <c:v>47.91536427025727</c:v>
                </c:pt>
                <c:pt idx="14">
                  <c:v>42.59125942237656</c:v>
                </c:pt>
                <c:pt idx="15">
                  <c:v>45.1041307099298</c:v>
                </c:pt>
                <c:pt idx="16">
                  <c:v>46.91680535951292</c:v>
                </c:pt>
                <c:pt idx="17">
                  <c:v>40.3399032219993</c:v>
                </c:pt>
                <c:pt idx="18">
                  <c:v>40.23635340461452</c:v>
                </c:pt>
                <c:pt idx="19">
                  <c:v>40.72121269183692</c:v>
                </c:pt>
                <c:pt idx="20">
                  <c:v>40.15568634896526</c:v>
                </c:pt>
                <c:pt idx="21">
                  <c:v>40.79627032922255</c:v>
                </c:pt>
                <c:pt idx="22">
                  <c:v>40.19198956173256</c:v>
                </c:pt>
                <c:pt idx="23">
                  <c:v>40.51741434455735</c:v>
                </c:pt>
                <c:pt idx="24">
                  <c:v>40.25833215481073</c:v>
                </c:pt>
                <c:pt idx="25">
                  <c:v>54.0440685967631</c:v>
                </c:pt>
                <c:pt idx="26">
                  <c:v>46.47057001558998</c:v>
                </c:pt>
                <c:pt idx="27">
                  <c:v>42.49187705943811</c:v>
                </c:pt>
                <c:pt idx="28">
                  <c:v>40.2412126331597</c:v>
                </c:pt>
                <c:pt idx="29">
                  <c:v>40.02985357532104</c:v>
                </c:pt>
                <c:pt idx="30">
                  <c:v>40.41595197255573</c:v>
                </c:pt>
                <c:pt idx="31">
                  <c:v>40.23786163823015</c:v>
                </c:pt>
                <c:pt idx="32">
                  <c:v>43.59617192584913</c:v>
                </c:pt>
                <c:pt idx="33">
                  <c:v>43.83214203366382</c:v>
                </c:pt>
                <c:pt idx="34">
                  <c:v>44.06548751556151</c:v>
                </c:pt>
                <c:pt idx="35">
                  <c:v>42.91362861392245</c:v>
                </c:pt>
                <c:pt idx="36">
                  <c:v>41.2223823246878</c:v>
                </c:pt>
                <c:pt idx="37">
                  <c:v>44.12078405347111</c:v>
                </c:pt>
                <c:pt idx="38">
                  <c:v>43.39273864821309</c:v>
                </c:pt>
                <c:pt idx="39">
                  <c:v>44.19895974884025</c:v>
                </c:pt>
                <c:pt idx="40">
                  <c:v>40.12573112881683</c:v>
                </c:pt>
                <c:pt idx="41">
                  <c:v>40.19564663065902</c:v>
                </c:pt>
                <c:pt idx="42">
                  <c:v>40.24542555384449</c:v>
                </c:pt>
                <c:pt idx="43">
                  <c:v>40.28759878780675</c:v>
                </c:pt>
                <c:pt idx="44">
                  <c:v>40.76957215338667</c:v>
                </c:pt>
                <c:pt idx="45">
                  <c:v>40.25958702064896</c:v>
                </c:pt>
                <c:pt idx="46">
                  <c:v>40.23602003589568</c:v>
                </c:pt>
                <c:pt idx="47">
                  <c:v>40.85041233167472</c:v>
                </c:pt>
                <c:pt idx="48">
                  <c:v>42.22397341966262</c:v>
                </c:pt>
                <c:pt idx="49">
                  <c:v>39.96005183749658</c:v>
                </c:pt>
                <c:pt idx="50">
                  <c:v>41.31186513939917</c:v>
                </c:pt>
                <c:pt idx="51">
                  <c:v>43.47315377115807</c:v>
                </c:pt>
                <c:pt idx="52">
                  <c:v>44.02831747733262</c:v>
                </c:pt>
                <c:pt idx="53">
                  <c:v>44.27862407299153</c:v>
                </c:pt>
                <c:pt idx="54">
                  <c:v>44.34818713319046</c:v>
                </c:pt>
                <c:pt idx="55">
                  <c:v>43.79106476175345</c:v>
                </c:pt>
                <c:pt idx="56">
                  <c:v>44.7656691134952</c:v>
                </c:pt>
                <c:pt idx="57">
                  <c:v>43.22542034124143</c:v>
                </c:pt>
                <c:pt idx="58">
                  <c:v>43.98994771916441</c:v>
                </c:pt>
                <c:pt idx="59">
                  <c:v>43.97114797236972</c:v>
                </c:pt>
                <c:pt idx="60">
                  <c:v>43.97658212963994</c:v>
                </c:pt>
                <c:pt idx="61">
                  <c:v>43.44726927123994</c:v>
                </c:pt>
                <c:pt idx="62">
                  <c:v>40.42035266876447</c:v>
                </c:pt>
                <c:pt idx="63">
                  <c:v>44.8547031624422</c:v>
                </c:pt>
                <c:pt idx="64">
                  <c:v>43.63652858260663</c:v>
                </c:pt>
                <c:pt idx="65">
                  <c:v>44.24022477171623</c:v>
                </c:pt>
                <c:pt idx="66">
                  <c:v>42.8807400066072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81644463629192"/>
                  <c:y val="-0.039352270544895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Edinb'!$AN$76:$AN$142</c:f>
              <c:numCache>
                <c:formatCode>0.00</c:formatCode>
                <c:ptCount val="67"/>
                <c:pt idx="0">
                  <c:v>49.53678994554602</c:v>
                </c:pt>
                <c:pt idx="1">
                  <c:v>47.8469912800529</c:v>
                </c:pt>
                <c:pt idx="2">
                  <c:v>45.99170238905571</c:v>
                </c:pt>
                <c:pt idx="3">
                  <c:v>41.68034634599872</c:v>
                </c:pt>
                <c:pt idx="4">
                  <c:v>47.04890139014844</c:v>
                </c:pt>
                <c:pt idx="5">
                  <c:v>47.41357339588136</c:v>
                </c:pt>
                <c:pt idx="6">
                  <c:v>48.44121873375049</c:v>
                </c:pt>
                <c:pt idx="7">
                  <c:v>49.0616344004343</c:v>
                </c:pt>
                <c:pt idx="8">
                  <c:v>48.08191914570595</c:v>
                </c:pt>
                <c:pt idx="9">
                  <c:v>47.43218638962428</c:v>
                </c:pt>
                <c:pt idx="10">
                  <c:v>47.30182708784842</c:v>
                </c:pt>
                <c:pt idx="11">
                  <c:v>48.1643342788151</c:v>
                </c:pt>
                <c:pt idx="12">
                  <c:v>47.23846998614524</c:v>
                </c:pt>
                <c:pt idx="13">
                  <c:v>46.29185575859663</c:v>
                </c:pt>
                <c:pt idx="14">
                  <c:v>43.1089389341987</c:v>
                </c:pt>
                <c:pt idx="15">
                  <c:v>45.57709075670522</c:v>
                </c:pt>
                <c:pt idx="16">
                  <c:v>46.49422622278556</c:v>
                </c:pt>
                <c:pt idx="17">
                  <c:v>40.49732574087745</c:v>
                </c:pt>
                <c:pt idx="18">
                  <c:v>40.31119615706548</c:v>
                </c:pt>
                <c:pt idx="19">
                  <c:v>40.64122822119762</c:v>
                </c:pt>
                <c:pt idx="20">
                  <c:v>40.11510256162076</c:v>
                </c:pt>
                <c:pt idx="21">
                  <c:v>40.76644216044653</c:v>
                </c:pt>
                <c:pt idx="22">
                  <c:v>40.27559799362132</c:v>
                </c:pt>
                <c:pt idx="23">
                  <c:v>40.50524837733771</c:v>
                </c:pt>
                <c:pt idx="24">
                  <c:v>40.3081386129111</c:v>
                </c:pt>
                <c:pt idx="25">
                  <c:v>54.23710661160793</c:v>
                </c:pt>
                <c:pt idx="26">
                  <c:v>45.87421495850562</c:v>
                </c:pt>
                <c:pt idx="27">
                  <c:v>42.79453658126378</c:v>
                </c:pt>
                <c:pt idx="28">
                  <c:v>40.22667967731044</c:v>
                </c:pt>
                <c:pt idx="29">
                  <c:v>40.3315241445725</c:v>
                </c:pt>
                <c:pt idx="30">
                  <c:v>40.47096470049168</c:v>
                </c:pt>
                <c:pt idx="31">
                  <c:v>40.26648479961017</c:v>
                </c:pt>
                <c:pt idx="32">
                  <c:v>43.8620055781487</c:v>
                </c:pt>
                <c:pt idx="33">
                  <c:v>43.95255642516055</c:v>
                </c:pt>
                <c:pt idx="34">
                  <c:v>43.86947297235437</c:v>
                </c:pt>
                <c:pt idx="35">
                  <c:v>42.73204156474023</c:v>
                </c:pt>
                <c:pt idx="36">
                  <c:v>41.29472664723431</c:v>
                </c:pt>
                <c:pt idx="37">
                  <c:v>44.08377821550661</c:v>
                </c:pt>
                <c:pt idx="38">
                  <c:v>43.3870284935027</c:v>
                </c:pt>
                <c:pt idx="39">
                  <c:v>44.26242811843525</c:v>
                </c:pt>
                <c:pt idx="40">
                  <c:v>40.436157952798</c:v>
                </c:pt>
                <c:pt idx="41">
                  <c:v>40.30581836903985</c:v>
                </c:pt>
                <c:pt idx="42">
                  <c:v>40.32907357968199</c:v>
                </c:pt>
                <c:pt idx="43">
                  <c:v>40.29062286661876</c:v>
                </c:pt>
                <c:pt idx="44">
                  <c:v>40.7595563294068</c:v>
                </c:pt>
                <c:pt idx="45">
                  <c:v>40.46836346642667</c:v>
                </c:pt>
                <c:pt idx="46">
                  <c:v>41.01556158073333</c:v>
                </c:pt>
                <c:pt idx="47">
                  <c:v>42.20042403984803</c:v>
                </c:pt>
                <c:pt idx="48">
                  <c:v>40.36161175594491</c:v>
                </c:pt>
                <c:pt idx="49">
                  <c:v>41.0694678251383</c:v>
                </c:pt>
                <c:pt idx="50">
                  <c:v>43.56213123261057</c:v>
                </c:pt>
                <c:pt idx="51">
                  <c:v>44.17397959927722</c:v>
                </c:pt>
                <c:pt idx="52">
                  <c:v>44.35019071605942</c:v>
                </c:pt>
                <c:pt idx="53">
                  <c:v>44.40231012370941</c:v>
                </c:pt>
                <c:pt idx="54">
                  <c:v>43.7591719045816</c:v>
                </c:pt>
                <c:pt idx="55">
                  <c:v>44.34812615565677</c:v>
                </c:pt>
                <c:pt idx="56">
                  <c:v>40.05838171079239</c:v>
                </c:pt>
                <c:pt idx="57">
                  <c:v>43.3853119451883</c:v>
                </c:pt>
                <c:pt idx="58">
                  <c:v>43.95611338280801</c:v>
                </c:pt>
                <c:pt idx="59">
                  <c:v>44.49941907406867</c:v>
                </c:pt>
                <c:pt idx="60">
                  <c:v>44.56701517912643</c:v>
                </c:pt>
                <c:pt idx="61">
                  <c:v>43.38763637055534</c:v>
                </c:pt>
                <c:pt idx="62">
                  <c:v>40.54517391419253</c:v>
                </c:pt>
                <c:pt idx="63">
                  <c:v>44.27740509721075</c:v>
                </c:pt>
                <c:pt idx="64">
                  <c:v>43.73797410516293</c:v>
                </c:pt>
                <c:pt idx="65">
                  <c:v>42.62678375956135</c:v>
                </c:pt>
              </c:numCache>
            </c:numRef>
          </c:xVal>
          <c:yVal>
            <c:numRef>
              <c:f>'CHIKYU_IGN vs Edinb'!$B$72:$B$137</c:f>
              <c:numCache>
                <c:formatCode>0.00</c:formatCode>
                <c:ptCount val="66"/>
                <c:pt idx="0">
                  <c:v>49.58260613579493</c:v>
                </c:pt>
                <c:pt idx="1">
                  <c:v>46.87817155847845</c:v>
                </c:pt>
                <c:pt idx="2">
                  <c:v>46.577383990364</c:v>
                </c:pt>
                <c:pt idx="3">
                  <c:v>40.98387501774076</c:v>
                </c:pt>
                <c:pt idx="4">
                  <c:v>47.20576000657347</c:v>
                </c:pt>
                <c:pt idx="5">
                  <c:v>47.695314073895</c:v>
                </c:pt>
                <c:pt idx="6">
                  <c:v>48.95792172001175</c:v>
                </c:pt>
                <c:pt idx="7">
                  <c:v>49.44044073550787</c:v>
                </c:pt>
                <c:pt idx="8">
                  <c:v>47.18700890518597</c:v>
                </c:pt>
                <c:pt idx="9">
                  <c:v>49.03264812575575</c:v>
                </c:pt>
                <c:pt idx="10">
                  <c:v>47.72920978935834</c:v>
                </c:pt>
                <c:pt idx="11">
                  <c:v>48.80387554312541</c:v>
                </c:pt>
                <c:pt idx="12">
                  <c:v>46.76948813676886</c:v>
                </c:pt>
                <c:pt idx="13">
                  <c:v>47.91536427025727</c:v>
                </c:pt>
                <c:pt idx="14">
                  <c:v>42.59125942237656</c:v>
                </c:pt>
                <c:pt idx="15">
                  <c:v>45.1041307099298</c:v>
                </c:pt>
                <c:pt idx="16">
                  <c:v>46.91680535951292</c:v>
                </c:pt>
                <c:pt idx="17">
                  <c:v>40.3399032219993</c:v>
                </c:pt>
                <c:pt idx="18">
                  <c:v>40.23635340461452</c:v>
                </c:pt>
                <c:pt idx="19">
                  <c:v>40.72121269183692</c:v>
                </c:pt>
                <c:pt idx="20">
                  <c:v>40.15568634896526</c:v>
                </c:pt>
                <c:pt idx="21">
                  <c:v>40.79627032922255</c:v>
                </c:pt>
                <c:pt idx="22">
                  <c:v>40.19198956173256</c:v>
                </c:pt>
                <c:pt idx="23">
                  <c:v>40.51741434455735</c:v>
                </c:pt>
                <c:pt idx="24">
                  <c:v>40.25833215481073</c:v>
                </c:pt>
                <c:pt idx="25">
                  <c:v>54.0440685967631</c:v>
                </c:pt>
                <c:pt idx="26">
                  <c:v>46.47057001558998</c:v>
                </c:pt>
                <c:pt idx="27">
                  <c:v>42.49187705943811</c:v>
                </c:pt>
                <c:pt idx="28">
                  <c:v>40.2412126331597</c:v>
                </c:pt>
                <c:pt idx="29">
                  <c:v>40.02985357532104</c:v>
                </c:pt>
                <c:pt idx="30">
                  <c:v>40.41595197255573</c:v>
                </c:pt>
                <c:pt idx="31">
                  <c:v>40.23786163823015</c:v>
                </c:pt>
                <c:pt idx="32">
                  <c:v>43.59617192584913</c:v>
                </c:pt>
                <c:pt idx="33">
                  <c:v>43.83214203366382</c:v>
                </c:pt>
                <c:pt idx="34">
                  <c:v>44.06548751556151</c:v>
                </c:pt>
                <c:pt idx="35">
                  <c:v>42.91362861392245</c:v>
                </c:pt>
                <c:pt idx="36">
                  <c:v>41.2223823246878</c:v>
                </c:pt>
                <c:pt idx="37">
                  <c:v>44.12078405347111</c:v>
                </c:pt>
                <c:pt idx="38">
                  <c:v>43.39273864821309</c:v>
                </c:pt>
                <c:pt idx="39">
                  <c:v>44.19895974884025</c:v>
                </c:pt>
                <c:pt idx="40">
                  <c:v>40.12573112881683</c:v>
                </c:pt>
                <c:pt idx="41">
                  <c:v>40.19564663065902</c:v>
                </c:pt>
                <c:pt idx="42">
                  <c:v>40.24542555384449</c:v>
                </c:pt>
                <c:pt idx="43">
                  <c:v>40.28759878780675</c:v>
                </c:pt>
                <c:pt idx="44">
                  <c:v>40.76957215338667</c:v>
                </c:pt>
                <c:pt idx="45">
                  <c:v>40.25958702064896</c:v>
                </c:pt>
                <c:pt idx="46">
                  <c:v>40.23602003589568</c:v>
                </c:pt>
                <c:pt idx="47">
                  <c:v>40.85041233167472</c:v>
                </c:pt>
                <c:pt idx="48">
                  <c:v>42.22397341966262</c:v>
                </c:pt>
                <c:pt idx="49">
                  <c:v>39.96005183749658</c:v>
                </c:pt>
                <c:pt idx="50">
                  <c:v>41.31186513939917</c:v>
                </c:pt>
                <c:pt idx="51">
                  <c:v>43.47315377115807</c:v>
                </c:pt>
                <c:pt idx="52">
                  <c:v>44.02831747733262</c:v>
                </c:pt>
                <c:pt idx="53">
                  <c:v>44.27862407299153</c:v>
                </c:pt>
                <c:pt idx="54">
                  <c:v>44.34818713319046</c:v>
                </c:pt>
                <c:pt idx="55">
                  <c:v>43.79106476175345</c:v>
                </c:pt>
                <c:pt idx="56">
                  <c:v>44.7656691134952</c:v>
                </c:pt>
                <c:pt idx="57">
                  <c:v>43.22542034124143</c:v>
                </c:pt>
                <c:pt idx="58">
                  <c:v>43.98994771916441</c:v>
                </c:pt>
                <c:pt idx="59">
                  <c:v>43.97114797236972</c:v>
                </c:pt>
                <c:pt idx="60">
                  <c:v>43.97658212963994</c:v>
                </c:pt>
                <c:pt idx="61">
                  <c:v>43.44726927123994</c:v>
                </c:pt>
                <c:pt idx="62">
                  <c:v>40.42035266876447</c:v>
                </c:pt>
                <c:pt idx="63">
                  <c:v>44.8547031624422</c:v>
                </c:pt>
                <c:pt idx="64">
                  <c:v>43.63652858260663</c:v>
                </c:pt>
                <c:pt idx="65">
                  <c:v>44.24022477171623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6154872"/>
        <c:axId val="-2145767432"/>
      </c:scatterChart>
      <c:valAx>
        <c:axId val="-2076154872"/>
        <c:scaling>
          <c:orientation val="minMax"/>
          <c:max val="56.0"/>
          <c:min val="44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45767432"/>
        <c:crosses val="autoZero"/>
        <c:crossBetween val="midCat"/>
      </c:valAx>
      <c:valAx>
        <c:axId val="-2145767432"/>
        <c:scaling>
          <c:orientation val="minMax"/>
          <c:max val="56.0"/>
          <c:min val="44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761548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V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98861914472411"/>
                  <c:y val="0.50241686166669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Edinb'!$I$489:$I$555</c:f>
              <c:numCache>
                <c:formatCode>0</c:formatCode>
                <c:ptCount val="67"/>
                <c:pt idx="0">
                  <c:v>148.0</c:v>
                </c:pt>
                <c:pt idx="1">
                  <c:v>52.0</c:v>
                </c:pt>
                <c:pt idx="2">
                  <c:v>21.0</c:v>
                </c:pt>
                <c:pt idx="3">
                  <c:v>31.0</c:v>
                </c:pt>
                <c:pt idx="4">
                  <c:v>50.0</c:v>
                </c:pt>
                <c:pt idx="5">
                  <c:v>110.0</c:v>
                </c:pt>
                <c:pt idx="6">
                  <c:v>102.0</c:v>
                </c:pt>
                <c:pt idx="7">
                  <c:v>94.0</c:v>
                </c:pt>
                <c:pt idx="8">
                  <c:v>136.0</c:v>
                </c:pt>
                <c:pt idx="9">
                  <c:v>110.0</c:v>
                </c:pt>
                <c:pt idx="10">
                  <c:v>66.0</c:v>
                </c:pt>
                <c:pt idx="11">
                  <c:v>120.0</c:v>
                </c:pt>
                <c:pt idx="12">
                  <c:v>45.0</c:v>
                </c:pt>
                <c:pt idx="13">
                  <c:v>24.0</c:v>
                </c:pt>
                <c:pt idx="14">
                  <c:v>42.0</c:v>
                </c:pt>
                <c:pt idx="15">
                  <c:v>92.0</c:v>
                </c:pt>
                <c:pt idx="16">
                  <c:v>96.0</c:v>
                </c:pt>
                <c:pt idx="25">
                  <c:v>13.0</c:v>
                </c:pt>
                <c:pt idx="26">
                  <c:v>50.0</c:v>
                </c:pt>
                <c:pt idx="27">
                  <c:v>10.0</c:v>
                </c:pt>
                <c:pt idx="31">
                  <c:v>3.75</c:v>
                </c:pt>
                <c:pt idx="32">
                  <c:v>13.0</c:v>
                </c:pt>
                <c:pt idx="33">
                  <c:v>2.0</c:v>
                </c:pt>
                <c:pt idx="34">
                  <c:v>1.0</c:v>
                </c:pt>
                <c:pt idx="38">
                  <c:v>5.0</c:v>
                </c:pt>
                <c:pt idx="39">
                  <c:v>3.0</c:v>
                </c:pt>
                <c:pt idx="45">
                  <c:v>18.0</c:v>
                </c:pt>
                <c:pt idx="46">
                  <c:v>3.0</c:v>
                </c:pt>
                <c:pt idx="47">
                  <c:v>4.0</c:v>
                </c:pt>
                <c:pt idx="49">
                  <c:v>7.0</c:v>
                </c:pt>
                <c:pt idx="50">
                  <c:v>10.0</c:v>
                </c:pt>
                <c:pt idx="51">
                  <c:v>8.0</c:v>
                </c:pt>
                <c:pt idx="52">
                  <c:v>1.0</c:v>
                </c:pt>
                <c:pt idx="53">
                  <c:v>4.0</c:v>
                </c:pt>
                <c:pt idx="54">
                  <c:v>4.0</c:v>
                </c:pt>
                <c:pt idx="56">
                  <c:v>4.0</c:v>
                </c:pt>
                <c:pt idx="57">
                  <c:v>13.0</c:v>
                </c:pt>
                <c:pt idx="58">
                  <c:v>4.0</c:v>
                </c:pt>
                <c:pt idx="59">
                  <c:v>6.0</c:v>
                </c:pt>
                <c:pt idx="60">
                  <c:v>6.0</c:v>
                </c:pt>
                <c:pt idx="63">
                  <c:v>6.0</c:v>
                </c:pt>
                <c:pt idx="64">
                  <c:v>4.0</c:v>
                </c:pt>
                <c:pt idx="65">
                  <c:v>5.0</c:v>
                </c:pt>
                <c:pt idx="66">
                  <c:v>16.0</c:v>
                </c:pt>
              </c:numCache>
            </c:numRef>
          </c:xVal>
          <c:yVal>
            <c:numRef>
              <c:f>'CHIKYU_IGN vs Edinb'!$I$420:$I$486</c:f>
              <c:numCache>
                <c:formatCode>0</c:formatCode>
                <c:ptCount val="67"/>
                <c:pt idx="0">
                  <c:v>186.7</c:v>
                </c:pt>
                <c:pt idx="1">
                  <c:v>97.3</c:v>
                </c:pt>
                <c:pt idx="2">
                  <c:v>50.7</c:v>
                </c:pt>
                <c:pt idx="3">
                  <c:v>62.1</c:v>
                </c:pt>
                <c:pt idx="4">
                  <c:v>75.5</c:v>
                </c:pt>
                <c:pt idx="5">
                  <c:v>146.6</c:v>
                </c:pt>
                <c:pt idx="6">
                  <c:v>152.8</c:v>
                </c:pt>
                <c:pt idx="7">
                  <c:v>139.0</c:v>
                </c:pt>
                <c:pt idx="9">
                  <c:v>153.5</c:v>
                </c:pt>
                <c:pt idx="10">
                  <c:v>99.7</c:v>
                </c:pt>
                <c:pt idx="11">
                  <c:v>155.3</c:v>
                </c:pt>
                <c:pt idx="12">
                  <c:v>85.2</c:v>
                </c:pt>
                <c:pt idx="13">
                  <c:v>64.7</c:v>
                </c:pt>
                <c:pt idx="14">
                  <c:v>70.0</c:v>
                </c:pt>
                <c:pt idx="15">
                  <c:v>121.6</c:v>
                </c:pt>
                <c:pt idx="16">
                  <c:v>137.6</c:v>
                </c:pt>
                <c:pt idx="17">
                  <c:v>9.4</c:v>
                </c:pt>
                <c:pt idx="18">
                  <c:v>11.6</c:v>
                </c:pt>
                <c:pt idx="19">
                  <c:v>10.2</c:v>
                </c:pt>
                <c:pt idx="20">
                  <c:v>10.0</c:v>
                </c:pt>
                <c:pt idx="21">
                  <c:v>7.6</c:v>
                </c:pt>
                <c:pt idx="22">
                  <c:v>7.9</c:v>
                </c:pt>
                <c:pt idx="23">
                  <c:v>9.6</c:v>
                </c:pt>
                <c:pt idx="24">
                  <c:v>8.2</c:v>
                </c:pt>
                <c:pt idx="25">
                  <c:v>48.2</c:v>
                </c:pt>
                <c:pt idx="26">
                  <c:v>60.7</c:v>
                </c:pt>
                <c:pt idx="27">
                  <c:v>15.3</c:v>
                </c:pt>
                <c:pt idx="28">
                  <c:v>32.7</c:v>
                </c:pt>
                <c:pt idx="29">
                  <c:v>21.6</c:v>
                </c:pt>
                <c:pt idx="30">
                  <c:v>19.1</c:v>
                </c:pt>
                <c:pt idx="31">
                  <c:v>22.3</c:v>
                </c:pt>
                <c:pt idx="32">
                  <c:v>36.6</c:v>
                </c:pt>
                <c:pt idx="33">
                  <c:v>33.9</c:v>
                </c:pt>
                <c:pt idx="34">
                  <c:v>34.9</c:v>
                </c:pt>
                <c:pt idx="35">
                  <c:v>29.0</c:v>
                </c:pt>
                <c:pt idx="36">
                  <c:v>5.4</c:v>
                </c:pt>
                <c:pt idx="37">
                  <c:v>33.5</c:v>
                </c:pt>
                <c:pt idx="38">
                  <c:v>27.4</c:v>
                </c:pt>
                <c:pt idx="39">
                  <c:v>35.0</c:v>
                </c:pt>
                <c:pt idx="40">
                  <c:v>10.9</c:v>
                </c:pt>
                <c:pt idx="41">
                  <c:v>10.3</c:v>
                </c:pt>
                <c:pt idx="42">
                  <c:v>12.7</c:v>
                </c:pt>
                <c:pt idx="43">
                  <c:v>8.0</c:v>
                </c:pt>
                <c:pt idx="44">
                  <c:v>16.2</c:v>
                </c:pt>
                <c:pt idx="45">
                  <c:v>43.5</c:v>
                </c:pt>
                <c:pt idx="46">
                  <c:v>21.1</c:v>
                </c:pt>
                <c:pt idx="47">
                  <c:v>30.3</c:v>
                </c:pt>
                <c:pt idx="48">
                  <c:v>26.8</c:v>
                </c:pt>
                <c:pt idx="49">
                  <c:v>22.4</c:v>
                </c:pt>
                <c:pt idx="50">
                  <c:v>21.0</c:v>
                </c:pt>
                <c:pt idx="51">
                  <c:v>32.5</c:v>
                </c:pt>
                <c:pt idx="52">
                  <c:v>33.3</c:v>
                </c:pt>
                <c:pt idx="53">
                  <c:v>32.4</c:v>
                </c:pt>
                <c:pt idx="54">
                  <c:v>33.3</c:v>
                </c:pt>
                <c:pt idx="55">
                  <c:v>33.1</c:v>
                </c:pt>
                <c:pt idx="56">
                  <c:v>36.2</c:v>
                </c:pt>
                <c:pt idx="57">
                  <c:v>29.9</c:v>
                </c:pt>
                <c:pt idx="58">
                  <c:v>31.9</c:v>
                </c:pt>
                <c:pt idx="59">
                  <c:v>33.4</c:v>
                </c:pt>
                <c:pt idx="60">
                  <c:v>35.8</c:v>
                </c:pt>
                <c:pt idx="61">
                  <c:v>30.7</c:v>
                </c:pt>
                <c:pt idx="62">
                  <c:v>14.1</c:v>
                </c:pt>
                <c:pt idx="63">
                  <c:v>37.7</c:v>
                </c:pt>
                <c:pt idx="64">
                  <c:v>28.8</c:v>
                </c:pt>
                <c:pt idx="65">
                  <c:v>35.6</c:v>
                </c:pt>
                <c:pt idx="66">
                  <c:v>39.4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66764211184377"/>
                  <c:y val="0.016516644746955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Edinb'!$AN$422:$AN$488</c:f>
              <c:numCache>
                <c:formatCode>0</c:formatCode>
                <c:ptCount val="67"/>
                <c:pt idx="0">
                  <c:v>192.2504</c:v>
                </c:pt>
                <c:pt idx="1">
                  <c:v>83.8376</c:v>
                </c:pt>
                <c:pt idx="2">
                  <c:v>48.8293</c:v>
                </c:pt>
                <c:pt idx="3">
                  <c:v>60.1223</c:v>
                </c:pt>
                <c:pt idx="4">
                  <c:v>81.57899999999999</c:v>
                </c:pt>
                <c:pt idx="5">
                  <c:v>149.337</c:v>
                </c:pt>
                <c:pt idx="6">
                  <c:v>140.3026</c:v>
                </c:pt>
                <c:pt idx="7">
                  <c:v>131.2682</c:v>
                </c:pt>
                <c:pt idx="8">
                  <c:v>178.6988</c:v>
                </c:pt>
                <c:pt idx="9">
                  <c:v>149.337</c:v>
                </c:pt>
                <c:pt idx="10">
                  <c:v>99.6478</c:v>
                </c:pt>
                <c:pt idx="11">
                  <c:v>160.63</c:v>
                </c:pt>
                <c:pt idx="12">
                  <c:v>75.9325</c:v>
                </c:pt>
                <c:pt idx="13">
                  <c:v>52.21720000000001</c:v>
                </c:pt>
                <c:pt idx="14">
                  <c:v>72.5446</c:v>
                </c:pt>
                <c:pt idx="15">
                  <c:v>129.0096</c:v>
                </c:pt>
                <c:pt idx="16">
                  <c:v>133.5268</c:v>
                </c:pt>
                <c:pt idx="17">
                  <c:v>25.114</c:v>
                </c:pt>
                <c:pt idx="18">
                  <c:v>25.114</c:v>
                </c:pt>
                <c:pt idx="19">
                  <c:v>25.114</c:v>
                </c:pt>
                <c:pt idx="20">
                  <c:v>25.114</c:v>
                </c:pt>
                <c:pt idx="21">
                  <c:v>25.114</c:v>
                </c:pt>
                <c:pt idx="22">
                  <c:v>25.114</c:v>
                </c:pt>
                <c:pt idx="23">
                  <c:v>25.114</c:v>
                </c:pt>
                <c:pt idx="24">
                  <c:v>25.114</c:v>
                </c:pt>
                <c:pt idx="25">
                  <c:v>39.7949</c:v>
                </c:pt>
                <c:pt idx="26">
                  <c:v>81.57899999999999</c:v>
                </c:pt>
                <c:pt idx="27">
                  <c:v>36.407</c:v>
                </c:pt>
                <c:pt idx="28">
                  <c:v>25.114</c:v>
                </c:pt>
                <c:pt idx="29">
                  <c:v>25.114</c:v>
                </c:pt>
                <c:pt idx="30">
                  <c:v>25.114</c:v>
                </c:pt>
                <c:pt idx="31">
                  <c:v>29.348875</c:v>
                </c:pt>
                <c:pt idx="32">
                  <c:v>39.7949</c:v>
                </c:pt>
                <c:pt idx="33">
                  <c:v>27.3726</c:v>
                </c:pt>
                <c:pt idx="34">
                  <c:v>26.2433</c:v>
                </c:pt>
                <c:pt idx="35">
                  <c:v>25.114</c:v>
                </c:pt>
                <c:pt idx="36">
                  <c:v>25.114</c:v>
                </c:pt>
                <c:pt idx="37">
                  <c:v>25.114</c:v>
                </c:pt>
                <c:pt idx="38">
                  <c:v>30.7605</c:v>
                </c:pt>
                <c:pt idx="39">
                  <c:v>28.5019</c:v>
                </c:pt>
                <c:pt idx="40">
                  <c:v>25.114</c:v>
                </c:pt>
                <c:pt idx="41">
                  <c:v>25.114</c:v>
                </c:pt>
                <c:pt idx="42">
                  <c:v>25.114</c:v>
                </c:pt>
                <c:pt idx="43">
                  <c:v>25.114</c:v>
                </c:pt>
                <c:pt idx="44">
                  <c:v>25.114</c:v>
                </c:pt>
                <c:pt idx="45">
                  <c:v>45.4414</c:v>
                </c:pt>
                <c:pt idx="46">
                  <c:v>28.5019</c:v>
                </c:pt>
                <c:pt idx="47">
                  <c:v>29.6312</c:v>
                </c:pt>
                <c:pt idx="48">
                  <c:v>25.114</c:v>
                </c:pt>
                <c:pt idx="49">
                  <c:v>33.0191</c:v>
                </c:pt>
                <c:pt idx="50">
                  <c:v>36.407</c:v>
                </c:pt>
                <c:pt idx="51">
                  <c:v>34.1484</c:v>
                </c:pt>
                <c:pt idx="52">
                  <c:v>26.2433</c:v>
                </c:pt>
                <c:pt idx="53">
                  <c:v>29.6312</c:v>
                </c:pt>
                <c:pt idx="54">
                  <c:v>29.6312</c:v>
                </c:pt>
                <c:pt idx="55">
                  <c:v>25.114</c:v>
                </c:pt>
                <c:pt idx="56">
                  <c:v>29.6312</c:v>
                </c:pt>
                <c:pt idx="57">
                  <c:v>39.7949</c:v>
                </c:pt>
                <c:pt idx="58">
                  <c:v>29.6312</c:v>
                </c:pt>
                <c:pt idx="59">
                  <c:v>31.8898</c:v>
                </c:pt>
                <c:pt idx="60">
                  <c:v>31.8898</c:v>
                </c:pt>
                <c:pt idx="61">
                  <c:v>25.114</c:v>
                </c:pt>
                <c:pt idx="62">
                  <c:v>25.114</c:v>
                </c:pt>
                <c:pt idx="63">
                  <c:v>31.8898</c:v>
                </c:pt>
                <c:pt idx="64">
                  <c:v>29.6312</c:v>
                </c:pt>
                <c:pt idx="65">
                  <c:v>30.7605</c:v>
                </c:pt>
                <c:pt idx="66">
                  <c:v>43.1828</c:v>
                </c:pt>
              </c:numCache>
            </c:numRef>
          </c:xVal>
          <c:yVal>
            <c:numRef>
              <c:f>'CHIKYU_IGN vs Edinb'!$I$350:$I$416</c:f>
              <c:numCache>
                <c:formatCode>0</c:formatCode>
                <c:ptCount val="67"/>
                <c:pt idx="0">
                  <c:v>186.7</c:v>
                </c:pt>
                <c:pt idx="1">
                  <c:v>97.3</c:v>
                </c:pt>
                <c:pt idx="2">
                  <c:v>50.7</c:v>
                </c:pt>
                <c:pt idx="3">
                  <c:v>62.1</c:v>
                </c:pt>
                <c:pt idx="4">
                  <c:v>75.5</c:v>
                </c:pt>
                <c:pt idx="5">
                  <c:v>146.6</c:v>
                </c:pt>
                <c:pt idx="6">
                  <c:v>152.8</c:v>
                </c:pt>
                <c:pt idx="7">
                  <c:v>139.0</c:v>
                </c:pt>
                <c:pt idx="8">
                  <c:v>93.8</c:v>
                </c:pt>
                <c:pt idx="9">
                  <c:v>153.5</c:v>
                </c:pt>
                <c:pt idx="10">
                  <c:v>99.7</c:v>
                </c:pt>
                <c:pt idx="11">
                  <c:v>155.3</c:v>
                </c:pt>
                <c:pt idx="12">
                  <c:v>85.2</c:v>
                </c:pt>
                <c:pt idx="13">
                  <c:v>64.7</c:v>
                </c:pt>
                <c:pt idx="14">
                  <c:v>70.0</c:v>
                </c:pt>
                <c:pt idx="15">
                  <c:v>121.6</c:v>
                </c:pt>
                <c:pt idx="16">
                  <c:v>137.6</c:v>
                </c:pt>
                <c:pt idx="17">
                  <c:v>9.4</c:v>
                </c:pt>
                <c:pt idx="18">
                  <c:v>11.6</c:v>
                </c:pt>
                <c:pt idx="19">
                  <c:v>10.2</c:v>
                </c:pt>
                <c:pt idx="20">
                  <c:v>10.0</c:v>
                </c:pt>
                <c:pt idx="21">
                  <c:v>7.6</c:v>
                </c:pt>
                <c:pt idx="22">
                  <c:v>7.9</c:v>
                </c:pt>
                <c:pt idx="23">
                  <c:v>9.6</c:v>
                </c:pt>
                <c:pt idx="24">
                  <c:v>8.2</c:v>
                </c:pt>
                <c:pt idx="25">
                  <c:v>48.2</c:v>
                </c:pt>
                <c:pt idx="26">
                  <c:v>60.7</c:v>
                </c:pt>
                <c:pt idx="27">
                  <c:v>15.3</c:v>
                </c:pt>
                <c:pt idx="28">
                  <c:v>32.7</c:v>
                </c:pt>
                <c:pt idx="29">
                  <c:v>21.6</c:v>
                </c:pt>
                <c:pt idx="30">
                  <c:v>19.1</c:v>
                </c:pt>
                <c:pt idx="31">
                  <c:v>22.3</c:v>
                </c:pt>
                <c:pt idx="32">
                  <c:v>36.6</c:v>
                </c:pt>
                <c:pt idx="33">
                  <c:v>33.9</c:v>
                </c:pt>
                <c:pt idx="34">
                  <c:v>34.9</c:v>
                </c:pt>
                <c:pt idx="35">
                  <c:v>29.0</c:v>
                </c:pt>
                <c:pt idx="36">
                  <c:v>5.4</c:v>
                </c:pt>
                <c:pt idx="37">
                  <c:v>33.5</c:v>
                </c:pt>
                <c:pt idx="38">
                  <c:v>27.4</c:v>
                </c:pt>
                <c:pt idx="39">
                  <c:v>35.0</c:v>
                </c:pt>
                <c:pt idx="40">
                  <c:v>10.9</c:v>
                </c:pt>
                <c:pt idx="41">
                  <c:v>10.3</c:v>
                </c:pt>
                <c:pt idx="42">
                  <c:v>12.7</c:v>
                </c:pt>
                <c:pt idx="43">
                  <c:v>8.0</c:v>
                </c:pt>
                <c:pt idx="44">
                  <c:v>16.2</c:v>
                </c:pt>
                <c:pt idx="45">
                  <c:v>43.5</c:v>
                </c:pt>
                <c:pt idx="46">
                  <c:v>21.1</c:v>
                </c:pt>
                <c:pt idx="47">
                  <c:v>30.3</c:v>
                </c:pt>
                <c:pt idx="48">
                  <c:v>26.8</c:v>
                </c:pt>
                <c:pt idx="49">
                  <c:v>22.4</c:v>
                </c:pt>
                <c:pt idx="50">
                  <c:v>21.0</c:v>
                </c:pt>
                <c:pt idx="51">
                  <c:v>32.5</c:v>
                </c:pt>
                <c:pt idx="52">
                  <c:v>33.3</c:v>
                </c:pt>
                <c:pt idx="53">
                  <c:v>32.4</c:v>
                </c:pt>
                <c:pt idx="54">
                  <c:v>33.3</c:v>
                </c:pt>
                <c:pt idx="55">
                  <c:v>33.1</c:v>
                </c:pt>
                <c:pt idx="56">
                  <c:v>36.2</c:v>
                </c:pt>
                <c:pt idx="57">
                  <c:v>29.9</c:v>
                </c:pt>
                <c:pt idx="58">
                  <c:v>31.9</c:v>
                </c:pt>
                <c:pt idx="59">
                  <c:v>33.4</c:v>
                </c:pt>
                <c:pt idx="60">
                  <c:v>35.8</c:v>
                </c:pt>
                <c:pt idx="61">
                  <c:v>30.7</c:v>
                </c:pt>
                <c:pt idx="62">
                  <c:v>14.1</c:v>
                </c:pt>
                <c:pt idx="63">
                  <c:v>37.7</c:v>
                </c:pt>
                <c:pt idx="64">
                  <c:v>28.8</c:v>
                </c:pt>
                <c:pt idx="65">
                  <c:v>35.6</c:v>
                </c:pt>
                <c:pt idx="66">
                  <c:v>39.4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9119336"/>
        <c:axId val="-2058180456"/>
      </c:scatterChart>
      <c:valAx>
        <c:axId val="-2059119336"/>
        <c:scaling>
          <c:orientation val="minMax"/>
          <c:max val="20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8180456"/>
        <c:crosses val="autoZero"/>
        <c:crossBetween val="midCat"/>
      </c:valAx>
      <c:valAx>
        <c:axId val="-2058180456"/>
        <c:scaling>
          <c:orientation val="minMax"/>
          <c:max val="2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91193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Cr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0368545614218"/>
          <c:y val="0.130988664878429"/>
          <c:w val="0.748478335293154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0758674069333"/>
                  <c:y val="0.43233022728054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Edinb'!$J$489:$J$555</c:f>
              <c:numCache>
                <c:formatCode>0</c:formatCode>
                <c:ptCount val="67"/>
                <c:pt idx="0">
                  <c:v>1513.0</c:v>
                </c:pt>
                <c:pt idx="1">
                  <c:v>597.0</c:v>
                </c:pt>
                <c:pt idx="2">
                  <c:v>169.0</c:v>
                </c:pt>
                <c:pt idx="3">
                  <c:v>1947.0</c:v>
                </c:pt>
                <c:pt idx="4">
                  <c:v>134.0</c:v>
                </c:pt>
                <c:pt idx="5">
                  <c:v>286.0</c:v>
                </c:pt>
                <c:pt idx="6">
                  <c:v>561.0</c:v>
                </c:pt>
                <c:pt idx="7">
                  <c:v>454.0</c:v>
                </c:pt>
                <c:pt idx="8">
                  <c:v>1504.0</c:v>
                </c:pt>
                <c:pt idx="9">
                  <c:v>536.0</c:v>
                </c:pt>
                <c:pt idx="10">
                  <c:v>268.0</c:v>
                </c:pt>
                <c:pt idx="11">
                  <c:v>278.0</c:v>
                </c:pt>
                <c:pt idx="12">
                  <c:v>560.0</c:v>
                </c:pt>
                <c:pt idx="13">
                  <c:v>843.0</c:v>
                </c:pt>
                <c:pt idx="14">
                  <c:v>1212.0</c:v>
                </c:pt>
                <c:pt idx="15">
                  <c:v>1171.0</c:v>
                </c:pt>
                <c:pt idx="16">
                  <c:v>208.0</c:v>
                </c:pt>
                <c:pt idx="17">
                  <c:v>1613.0</c:v>
                </c:pt>
                <c:pt idx="18">
                  <c:v>2387.0</c:v>
                </c:pt>
                <c:pt idx="19">
                  <c:v>2523.0</c:v>
                </c:pt>
                <c:pt idx="20">
                  <c:v>2372.0</c:v>
                </c:pt>
                <c:pt idx="21">
                  <c:v>1771.0</c:v>
                </c:pt>
                <c:pt idx="22">
                  <c:v>1157.0</c:v>
                </c:pt>
                <c:pt idx="23">
                  <c:v>1898.0</c:v>
                </c:pt>
                <c:pt idx="24">
                  <c:v>1301.0</c:v>
                </c:pt>
                <c:pt idx="25">
                  <c:v>124.0</c:v>
                </c:pt>
                <c:pt idx="26">
                  <c:v>438.0</c:v>
                </c:pt>
                <c:pt idx="27">
                  <c:v>2212.0</c:v>
                </c:pt>
                <c:pt idx="28">
                  <c:v>2322.0</c:v>
                </c:pt>
                <c:pt idx="30">
                  <c:v>2783.0</c:v>
                </c:pt>
                <c:pt idx="31">
                  <c:v>3262.0</c:v>
                </c:pt>
                <c:pt idx="32">
                  <c:v>2446.0</c:v>
                </c:pt>
                <c:pt idx="33">
                  <c:v>2340.0</c:v>
                </c:pt>
                <c:pt idx="34">
                  <c:v>2475.0</c:v>
                </c:pt>
                <c:pt idx="36">
                  <c:v>314.0</c:v>
                </c:pt>
                <c:pt idx="38">
                  <c:v>2017.0</c:v>
                </c:pt>
                <c:pt idx="39">
                  <c:v>2178.0</c:v>
                </c:pt>
                <c:pt idx="40">
                  <c:v>2256.0</c:v>
                </c:pt>
                <c:pt idx="41">
                  <c:v>1917.0</c:v>
                </c:pt>
                <c:pt idx="42">
                  <c:v>3436.0</c:v>
                </c:pt>
                <c:pt idx="43">
                  <c:v>2203.0</c:v>
                </c:pt>
                <c:pt idx="44">
                  <c:v>2011.0</c:v>
                </c:pt>
                <c:pt idx="45">
                  <c:v>1613.0</c:v>
                </c:pt>
                <c:pt idx="46">
                  <c:v>2756.0</c:v>
                </c:pt>
                <c:pt idx="47">
                  <c:v>2720.0</c:v>
                </c:pt>
                <c:pt idx="48">
                  <c:v>2670.0</c:v>
                </c:pt>
                <c:pt idx="49">
                  <c:v>1799.0</c:v>
                </c:pt>
                <c:pt idx="50">
                  <c:v>1927.0</c:v>
                </c:pt>
                <c:pt idx="51">
                  <c:v>2443.0</c:v>
                </c:pt>
                <c:pt idx="52">
                  <c:v>2103.0</c:v>
                </c:pt>
                <c:pt idx="53">
                  <c:v>2398.0</c:v>
                </c:pt>
                <c:pt idx="54">
                  <c:v>2199.0</c:v>
                </c:pt>
                <c:pt idx="55">
                  <c:v>2484.0</c:v>
                </c:pt>
                <c:pt idx="56">
                  <c:v>2362.0</c:v>
                </c:pt>
                <c:pt idx="57">
                  <c:v>2085.0</c:v>
                </c:pt>
                <c:pt idx="58">
                  <c:v>2115.0</c:v>
                </c:pt>
                <c:pt idx="59">
                  <c:v>2347.0</c:v>
                </c:pt>
                <c:pt idx="60">
                  <c:v>2353.0</c:v>
                </c:pt>
                <c:pt idx="61">
                  <c:v>1943.0</c:v>
                </c:pt>
                <c:pt idx="62">
                  <c:v>1397.0</c:v>
                </c:pt>
                <c:pt idx="63">
                  <c:v>2353.0</c:v>
                </c:pt>
                <c:pt idx="64">
                  <c:v>2179.0</c:v>
                </c:pt>
                <c:pt idx="65">
                  <c:v>2162.0</c:v>
                </c:pt>
                <c:pt idx="66">
                  <c:v>2421.0</c:v>
                </c:pt>
              </c:numCache>
            </c:numRef>
          </c:xVal>
          <c:yVal>
            <c:numRef>
              <c:f>'CHIKYU_IGN vs Edinb'!$J$420:$J$486</c:f>
              <c:numCache>
                <c:formatCode>0</c:formatCode>
                <c:ptCount val="67"/>
                <c:pt idx="0">
                  <c:v>1671.0</c:v>
                </c:pt>
                <c:pt idx="1">
                  <c:v>639.6</c:v>
                </c:pt>
                <c:pt idx="2">
                  <c:v>197.0</c:v>
                </c:pt>
                <c:pt idx="3">
                  <c:v>2078.8</c:v>
                </c:pt>
                <c:pt idx="4">
                  <c:v>139.2</c:v>
                </c:pt>
                <c:pt idx="5">
                  <c:v>329.8</c:v>
                </c:pt>
                <c:pt idx="6">
                  <c:v>630.7</c:v>
                </c:pt>
                <c:pt idx="7">
                  <c:v>509.7</c:v>
                </c:pt>
                <c:pt idx="9">
                  <c:v>588.9</c:v>
                </c:pt>
                <c:pt idx="10">
                  <c:v>279.5</c:v>
                </c:pt>
                <c:pt idx="11">
                  <c:v>306.9</c:v>
                </c:pt>
                <c:pt idx="12">
                  <c:v>594.9</c:v>
                </c:pt>
                <c:pt idx="13">
                  <c:v>924.2</c:v>
                </c:pt>
                <c:pt idx="14">
                  <c:v>1317.9</c:v>
                </c:pt>
                <c:pt idx="15">
                  <c:v>1280.5</c:v>
                </c:pt>
                <c:pt idx="16">
                  <c:v>232.5</c:v>
                </c:pt>
                <c:pt idx="17">
                  <c:v>1723.5</c:v>
                </c:pt>
                <c:pt idx="18">
                  <c:v>2264.5</c:v>
                </c:pt>
                <c:pt idx="19">
                  <c:v>2571.0</c:v>
                </c:pt>
                <c:pt idx="20">
                  <c:v>2286.4</c:v>
                </c:pt>
                <c:pt idx="21">
                  <c:v>1825.8</c:v>
                </c:pt>
                <c:pt idx="22">
                  <c:v>1244.3</c:v>
                </c:pt>
                <c:pt idx="23">
                  <c:v>1962.8</c:v>
                </c:pt>
                <c:pt idx="24">
                  <c:v>1337.5</c:v>
                </c:pt>
                <c:pt idx="25">
                  <c:v>154.8</c:v>
                </c:pt>
                <c:pt idx="26">
                  <c:v>927.6</c:v>
                </c:pt>
                <c:pt idx="27">
                  <c:v>2506.7</c:v>
                </c:pt>
                <c:pt idx="28">
                  <c:v>2307.3</c:v>
                </c:pt>
                <c:pt idx="29">
                  <c:v>2986.8</c:v>
                </c:pt>
                <c:pt idx="30">
                  <c:v>3672.1</c:v>
                </c:pt>
                <c:pt idx="31">
                  <c:v>3452.3</c:v>
                </c:pt>
                <c:pt idx="32">
                  <c:v>2611.2</c:v>
                </c:pt>
                <c:pt idx="33">
                  <c:v>2490.7</c:v>
                </c:pt>
                <c:pt idx="34">
                  <c:v>2631.6</c:v>
                </c:pt>
                <c:pt idx="35">
                  <c:v>2556.3</c:v>
                </c:pt>
                <c:pt idx="36">
                  <c:v>338.1</c:v>
                </c:pt>
                <c:pt idx="37">
                  <c:v>2699.3</c:v>
                </c:pt>
                <c:pt idx="38">
                  <c:v>2152.0</c:v>
                </c:pt>
                <c:pt idx="39">
                  <c:v>2255.7</c:v>
                </c:pt>
                <c:pt idx="40">
                  <c:v>2426.2</c:v>
                </c:pt>
                <c:pt idx="41">
                  <c:v>2116.0</c:v>
                </c:pt>
                <c:pt idx="42">
                  <c:v>3650.4</c:v>
                </c:pt>
                <c:pt idx="43">
                  <c:v>2369.9</c:v>
                </c:pt>
                <c:pt idx="44">
                  <c:v>2113.6</c:v>
                </c:pt>
                <c:pt idx="45">
                  <c:v>1647.0</c:v>
                </c:pt>
                <c:pt idx="46">
                  <c:v>3032.4</c:v>
                </c:pt>
                <c:pt idx="47">
                  <c:v>2921.5</c:v>
                </c:pt>
                <c:pt idx="48">
                  <c:v>2747.9</c:v>
                </c:pt>
                <c:pt idx="49">
                  <c:v>1892.5</c:v>
                </c:pt>
                <c:pt idx="50">
                  <c:v>2083.4</c:v>
                </c:pt>
                <c:pt idx="51">
                  <c:v>2653.9</c:v>
                </c:pt>
                <c:pt idx="52">
                  <c:v>2276.9</c:v>
                </c:pt>
                <c:pt idx="53">
                  <c:v>2577.5</c:v>
                </c:pt>
                <c:pt idx="54">
                  <c:v>2341.9</c:v>
                </c:pt>
                <c:pt idx="55">
                  <c:v>2655.6</c:v>
                </c:pt>
                <c:pt idx="56">
                  <c:v>2563.3</c:v>
                </c:pt>
                <c:pt idx="57">
                  <c:v>2227.8</c:v>
                </c:pt>
                <c:pt idx="58">
                  <c:v>2230.2</c:v>
                </c:pt>
                <c:pt idx="59">
                  <c:v>2525.4</c:v>
                </c:pt>
                <c:pt idx="60">
                  <c:v>2604.2</c:v>
                </c:pt>
                <c:pt idx="61">
                  <c:v>2542.3</c:v>
                </c:pt>
                <c:pt idx="62">
                  <c:v>1596.7</c:v>
                </c:pt>
                <c:pt idx="63">
                  <c:v>2503.6</c:v>
                </c:pt>
                <c:pt idx="64">
                  <c:v>2351.2</c:v>
                </c:pt>
                <c:pt idx="65">
                  <c:v>2203.7</c:v>
                </c:pt>
                <c:pt idx="66">
                  <c:v>2617.5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66764211184377"/>
                  <c:y val="0.016516644746955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Edinb'!$AO$422:$AO$488</c:f>
              <c:numCache>
                <c:formatCode>0</c:formatCode>
                <c:ptCount val="67"/>
                <c:pt idx="0">
                  <c:v>1636.5302</c:v>
                </c:pt>
                <c:pt idx="1">
                  <c:v>667.9517999999999</c:v>
                </c:pt>
                <c:pt idx="2">
                  <c:v>215.3846</c:v>
                </c:pt>
                <c:pt idx="3">
                  <c:v>2095.4418</c:v>
                </c:pt>
                <c:pt idx="4">
                  <c:v>178.3756</c:v>
                </c:pt>
                <c:pt idx="5">
                  <c:v>339.1003999999999</c:v>
                </c:pt>
                <c:pt idx="6">
                  <c:v>629.8853999999999</c:v>
                </c:pt>
                <c:pt idx="7">
                  <c:v>516.7436</c:v>
                </c:pt>
                <c:pt idx="8">
                  <c:v>1627.0136</c:v>
                </c:pt>
                <c:pt idx="9">
                  <c:v>603.4503999999999</c:v>
                </c:pt>
                <c:pt idx="10">
                  <c:v>320.0672</c:v>
                </c:pt>
                <c:pt idx="11">
                  <c:v>330.6411999999999</c:v>
                </c:pt>
                <c:pt idx="12">
                  <c:v>628.8279999999999</c:v>
                </c:pt>
                <c:pt idx="13">
                  <c:v>928.0721999999998</c:v>
                </c:pt>
                <c:pt idx="14">
                  <c:v>1318.2528</c:v>
                </c:pt>
                <c:pt idx="15">
                  <c:v>1274.8994</c:v>
                </c:pt>
                <c:pt idx="16">
                  <c:v>256.6232</c:v>
                </c:pt>
                <c:pt idx="17">
                  <c:v>1742.2702</c:v>
                </c:pt>
                <c:pt idx="18">
                  <c:v>2560.6978</c:v>
                </c:pt>
                <c:pt idx="19">
                  <c:v>2704.5042</c:v>
                </c:pt>
                <c:pt idx="20">
                  <c:v>2544.8368</c:v>
                </c:pt>
                <c:pt idx="21">
                  <c:v>1909.3394</c:v>
                </c:pt>
                <c:pt idx="22">
                  <c:v>1260.0958</c:v>
                </c:pt>
                <c:pt idx="23">
                  <c:v>2043.6292</c:v>
                </c:pt>
                <c:pt idx="24">
                  <c:v>1412.3614</c:v>
                </c:pt>
                <c:pt idx="25">
                  <c:v>167.8016</c:v>
                </c:pt>
                <c:pt idx="26">
                  <c:v>499.8252</c:v>
                </c:pt>
                <c:pt idx="27">
                  <c:v>2375.6528</c:v>
                </c:pt>
                <c:pt idx="28">
                  <c:v>2491.9668</c:v>
                </c:pt>
                <c:pt idx="30">
                  <c:v>2979.4282</c:v>
                </c:pt>
                <c:pt idx="31">
                  <c:v>3485.9228</c:v>
                </c:pt>
                <c:pt idx="32">
                  <c:v>2623.0844</c:v>
                </c:pt>
                <c:pt idx="33">
                  <c:v>2511.0</c:v>
                </c:pt>
                <c:pt idx="34">
                  <c:v>2653.749</c:v>
                </c:pt>
                <c:pt idx="36">
                  <c:v>368.7076</c:v>
                </c:pt>
                <c:pt idx="38">
                  <c:v>2169.4598</c:v>
                </c:pt>
                <c:pt idx="39">
                  <c:v>2339.7012</c:v>
                </c:pt>
                <c:pt idx="40">
                  <c:v>2422.1784</c:v>
                </c:pt>
                <c:pt idx="41">
                  <c:v>2063.7198</c:v>
                </c:pt>
                <c:pt idx="42">
                  <c:v>3669.9104</c:v>
                </c:pt>
                <c:pt idx="43">
                  <c:v>2366.1362</c:v>
                </c:pt>
                <c:pt idx="44">
                  <c:v>2163.1154</c:v>
                </c:pt>
                <c:pt idx="45">
                  <c:v>1742.2702</c:v>
                </c:pt>
                <c:pt idx="46">
                  <c:v>2950.8784</c:v>
                </c:pt>
                <c:pt idx="47">
                  <c:v>2912.812</c:v>
                </c:pt>
                <c:pt idx="48">
                  <c:v>2859.942</c:v>
                </c:pt>
                <c:pt idx="49">
                  <c:v>1938.9466</c:v>
                </c:pt>
                <c:pt idx="50">
                  <c:v>2074.2938</c:v>
                </c:pt>
                <c:pt idx="51">
                  <c:v>2619.9122</c:v>
                </c:pt>
                <c:pt idx="52">
                  <c:v>2260.3962</c:v>
                </c:pt>
                <c:pt idx="53">
                  <c:v>2572.3292</c:v>
                </c:pt>
                <c:pt idx="54">
                  <c:v>2361.9066</c:v>
                </c:pt>
                <c:pt idx="55">
                  <c:v>2663.2656</c:v>
                </c:pt>
                <c:pt idx="56">
                  <c:v>2534.2628</c:v>
                </c:pt>
                <c:pt idx="57">
                  <c:v>2241.363</c:v>
                </c:pt>
                <c:pt idx="58">
                  <c:v>2273.085</c:v>
                </c:pt>
                <c:pt idx="59">
                  <c:v>2518.4018</c:v>
                </c:pt>
                <c:pt idx="60">
                  <c:v>2524.7462</c:v>
                </c:pt>
                <c:pt idx="61">
                  <c:v>2091.2122</c:v>
                </c:pt>
                <c:pt idx="62">
                  <c:v>1513.8718</c:v>
                </c:pt>
                <c:pt idx="63">
                  <c:v>2524.7462</c:v>
                </c:pt>
                <c:pt idx="64">
                  <c:v>2340.7586</c:v>
                </c:pt>
                <c:pt idx="65">
                  <c:v>2322.7828</c:v>
                </c:pt>
                <c:pt idx="66">
                  <c:v>2596.6494</c:v>
                </c:pt>
              </c:numCache>
            </c:numRef>
          </c:xVal>
          <c:yVal>
            <c:numRef>
              <c:f>'CHIKYU_IGN vs Edinb'!$J$350:$J$416</c:f>
              <c:numCache>
                <c:formatCode>0</c:formatCode>
                <c:ptCount val="67"/>
                <c:pt idx="0">
                  <c:v>1671.0</c:v>
                </c:pt>
                <c:pt idx="1">
                  <c:v>639.6</c:v>
                </c:pt>
                <c:pt idx="2">
                  <c:v>197.0</c:v>
                </c:pt>
                <c:pt idx="3">
                  <c:v>2078.8</c:v>
                </c:pt>
                <c:pt idx="4">
                  <c:v>139.2</c:v>
                </c:pt>
                <c:pt idx="5">
                  <c:v>329.8</c:v>
                </c:pt>
                <c:pt idx="6">
                  <c:v>630.7</c:v>
                </c:pt>
                <c:pt idx="7">
                  <c:v>509.7</c:v>
                </c:pt>
                <c:pt idx="8">
                  <c:v>265.8</c:v>
                </c:pt>
                <c:pt idx="9">
                  <c:v>588.9</c:v>
                </c:pt>
                <c:pt idx="10">
                  <c:v>279.5</c:v>
                </c:pt>
                <c:pt idx="11">
                  <c:v>306.9</c:v>
                </c:pt>
                <c:pt idx="12">
                  <c:v>594.9</c:v>
                </c:pt>
                <c:pt idx="13">
                  <c:v>924.2</c:v>
                </c:pt>
                <c:pt idx="14">
                  <c:v>1317.9</c:v>
                </c:pt>
                <c:pt idx="15">
                  <c:v>1280.5</c:v>
                </c:pt>
                <c:pt idx="16">
                  <c:v>232.5</c:v>
                </c:pt>
                <c:pt idx="17">
                  <c:v>1723.5</c:v>
                </c:pt>
                <c:pt idx="18">
                  <c:v>2264.5</c:v>
                </c:pt>
                <c:pt idx="19">
                  <c:v>2571.0</c:v>
                </c:pt>
                <c:pt idx="20">
                  <c:v>2286.4</c:v>
                </c:pt>
                <c:pt idx="21">
                  <c:v>1825.8</c:v>
                </c:pt>
                <c:pt idx="22">
                  <c:v>1244.3</c:v>
                </c:pt>
                <c:pt idx="23">
                  <c:v>1962.8</c:v>
                </c:pt>
                <c:pt idx="24">
                  <c:v>1337.5</c:v>
                </c:pt>
                <c:pt idx="25">
                  <c:v>154.8</c:v>
                </c:pt>
                <c:pt idx="26">
                  <c:v>927.6</c:v>
                </c:pt>
                <c:pt idx="27">
                  <c:v>2506.7</c:v>
                </c:pt>
                <c:pt idx="28">
                  <c:v>2307.3</c:v>
                </c:pt>
                <c:pt idx="29">
                  <c:v>2986.8</c:v>
                </c:pt>
                <c:pt idx="30">
                  <c:v>3672.1</c:v>
                </c:pt>
                <c:pt idx="31">
                  <c:v>3452.3</c:v>
                </c:pt>
                <c:pt idx="32">
                  <c:v>2611.2</c:v>
                </c:pt>
                <c:pt idx="33">
                  <c:v>2490.7</c:v>
                </c:pt>
                <c:pt idx="34">
                  <c:v>2631.6</c:v>
                </c:pt>
                <c:pt idx="35">
                  <c:v>2556.3</c:v>
                </c:pt>
                <c:pt idx="36">
                  <c:v>338.1</c:v>
                </c:pt>
                <c:pt idx="37">
                  <c:v>2699.3</c:v>
                </c:pt>
                <c:pt idx="38">
                  <c:v>2152.0</c:v>
                </c:pt>
                <c:pt idx="39">
                  <c:v>2255.7</c:v>
                </c:pt>
                <c:pt idx="40">
                  <c:v>2426.2</c:v>
                </c:pt>
                <c:pt idx="41">
                  <c:v>2116.0</c:v>
                </c:pt>
                <c:pt idx="42">
                  <c:v>3650.4</c:v>
                </c:pt>
                <c:pt idx="43">
                  <c:v>2369.9</c:v>
                </c:pt>
                <c:pt idx="44">
                  <c:v>2113.6</c:v>
                </c:pt>
                <c:pt idx="45">
                  <c:v>1647.0</c:v>
                </c:pt>
                <c:pt idx="46">
                  <c:v>3032.4</c:v>
                </c:pt>
                <c:pt idx="47">
                  <c:v>2921.5</c:v>
                </c:pt>
                <c:pt idx="48">
                  <c:v>2747.9</c:v>
                </c:pt>
                <c:pt idx="49">
                  <c:v>1892.5</c:v>
                </c:pt>
                <c:pt idx="50">
                  <c:v>2083.4</c:v>
                </c:pt>
                <c:pt idx="51">
                  <c:v>2653.9</c:v>
                </c:pt>
                <c:pt idx="52">
                  <c:v>2276.9</c:v>
                </c:pt>
                <c:pt idx="53">
                  <c:v>2577.5</c:v>
                </c:pt>
                <c:pt idx="54">
                  <c:v>2341.9</c:v>
                </c:pt>
                <c:pt idx="55">
                  <c:v>2655.6</c:v>
                </c:pt>
                <c:pt idx="56">
                  <c:v>2563.3</c:v>
                </c:pt>
                <c:pt idx="57">
                  <c:v>2227.8</c:v>
                </c:pt>
                <c:pt idx="58">
                  <c:v>2230.2</c:v>
                </c:pt>
                <c:pt idx="59">
                  <c:v>2525.4</c:v>
                </c:pt>
                <c:pt idx="60">
                  <c:v>2604.2</c:v>
                </c:pt>
                <c:pt idx="61">
                  <c:v>2542.3</c:v>
                </c:pt>
                <c:pt idx="62">
                  <c:v>1596.7</c:v>
                </c:pt>
                <c:pt idx="63">
                  <c:v>2503.6</c:v>
                </c:pt>
                <c:pt idx="64">
                  <c:v>2351.2</c:v>
                </c:pt>
                <c:pt idx="65">
                  <c:v>2203.7</c:v>
                </c:pt>
                <c:pt idx="66">
                  <c:v>2617.5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9110840"/>
        <c:axId val="-2058928408"/>
      </c:scatterChart>
      <c:valAx>
        <c:axId val="-2059110840"/>
        <c:scaling>
          <c:orientation val="minMax"/>
          <c:max val="400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8928408"/>
        <c:crosses val="autoZero"/>
        <c:crossBetween val="midCat"/>
      </c:valAx>
      <c:valAx>
        <c:axId val="-2058928408"/>
        <c:scaling>
          <c:orientation val="minMax"/>
          <c:max val="40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911084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Co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2"/>
          <c:order val="0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8981272"/>
        <c:axId val="-2058283688"/>
      </c:scatterChart>
      <c:valAx>
        <c:axId val="-2058981272"/>
        <c:scaling>
          <c:orientation val="minMax"/>
          <c:max val="20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8283688"/>
        <c:crosses val="autoZero"/>
        <c:crossBetween val="midCat"/>
      </c:valAx>
      <c:valAx>
        <c:axId val="-2058283688"/>
        <c:scaling>
          <c:orientation val="minMax"/>
          <c:max val="2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89812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Ni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7145408808776"/>
          <c:y val="0.130988664878429"/>
          <c:w val="0.752259053629638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04102823630978"/>
                  <c:y val="0.45853110064298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Edinb'!$L$489:$L$555</c:f>
              <c:numCache>
                <c:formatCode>0</c:formatCode>
                <c:ptCount val="67"/>
                <c:pt idx="0">
                  <c:v>184.0</c:v>
                </c:pt>
                <c:pt idx="1">
                  <c:v>209.0</c:v>
                </c:pt>
                <c:pt idx="2">
                  <c:v>120.0</c:v>
                </c:pt>
                <c:pt idx="3">
                  <c:v>1374.0</c:v>
                </c:pt>
                <c:pt idx="4">
                  <c:v>150.0</c:v>
                </c:pt>
                <c:pt idx="5">
                  <c:v>149.0</c:v>
                </c:pt>
                <c:pt idx="6">
                  <c:v>111.0</c:v>
                </c:pt>
                <c:pt idx="7">
                  <c:v>158.0</c:v>
                </c:pt>
                <c:pt idx="8">
                  <c:v>183.0</c:v>
                </c:pt>
                <c:pt idx="9">
                  <c:v>94.0</c:v>
                </c:pt>
                <c:pt idx="10">
                  <c:v>174.0</c:v>
                </c:pt>
                <c:pt idx="11">
                  <c:v>115.0</c:v>
                </c:pt>
                <c:pt idx="12">
                  <c:v>207.0</c:v>
                </c:pt>
                <c:pt idx="13">
                  <c:v>270.0</c:v>
                </c:pt>
                <c:pt idx="14">
                  <c:v>1104.0</c:v>
                </c:pt>
                <c:pt idx="15">
                  <c:v>526.0</c:v>
                </c:pt>
                <c:pt idx="16">
                  <c:v>100.0</c:v>
                </c:pt>
                <c:pt idx="17">
                  <c:v>2028.0</c:v>
                </c:pt>
                <c:pt idx="18">
                  <c:v>2093.0</c:v>
                </c:pt>
                <c:pt idx="19">
                  <c:v>2018.0</c:v>
                </c:pt>
                <c:pt idx="20">
                  <c:v>2590.0</c:v>
                </c:pt>
                <c:pt idx="21">
                  <c:v>2690.0</c:v>
                </c:pt>
                <c:pt idx="22">
                  <c:v>1966.0</c:v>
                </c:pt>
                <c:pt idx="23">
                  <c:v>2280.0</c:v>
                </c:pt>
                <c:pt idx="24">
                  <c:v>2198.0</c:v>
                </c:pt>
                <c:pt idx="25">
                  <c:v>251.0</c:v>
                </c:pt>
                <c:pt idx="26">
                  <c:v>179.0</c:v>
                </c:pt>
                <c:pt idx="27">
                  <c:v>2122.0</c:v>
                </c:pt>
                <c:pt idx="28">
                  <c:v>1929.0</c:v>
                </c:pt>
                <c:pt idx="30">
                  <c:v>2822.0</c:v>
                </c:pt>
                <c:pt idx="31">
                  <c:v>2852.0</c:v>
                </c:pt>
                <c:pt idx="32">
                  <c:v>2448.0</c:v>
                </c:pt>
                <c:pt idx="33">
                  <c:v>2441.0</c:v>
                </c:pt>
                <c:pt idx="34">
                  <c:v>2375.0</c:v>
                </c:pt>
                <c:pt idx="36">
                  <c:v>2011.0</c:v>
                </c:pt>
                <c:pt idx="38">
                  <c:v>2475.0</c:v>
                </c:pt>
                <c:pt idx="39">
                  <c:v>2466.0</c:v>
                </c:pt>
                <c:pt idx="40">
                  <c:v>2494.0</c:v>
                </c:pt>
                <c:pt idx="41">
                  <c:v>2391.0</c:v>
                </c:pt>
                <c:pt idx="42">
                  <c:v>2726.0</c:v>
                </c:pt>
                <c:pt idx="43">
                  <c:v>1888.0</c:v>
                </c:pt>
                <c:pt idx="44">
                  <c:v>1660.0</c:v>
                </c:pt>
                <c:pt idx="45">
                  <c:v>1728.0</c:v>
                </c:pt>
                <c:pt idx="46">
                  <c:v>2110.0</c:v>
                </c:pt>
                <c:pt idx="47">
                  <c:v>1985.0</c:v>
                </c:pt>
                <c:pt idx="48">
                  <c:v>2539.0</c:v>
                </c:pt>
                <c:pt idx="49">
                  <c:v>2415.0</c:v>
                </c:pt>
                <c:pt idx="50">
                  <c:v>2353.0</c:v>
                </c:pt>
                <c:pt idx="51">
                  <c:v>2513.0</c:v>
                </c:pt>
                <c:pt idx="52">
                  <c:v>2365.0</c:v>
                </c:pt>
                <c:pt idx="53">
                  <c:v>2347.0</c:v>
                </c:pt>
                <c:pt idx="54">
                  <c:v>2386.0</c:v>
                </c:pt>
                <c:pt idx="55">
                  <c:v>2412.0</c:v>
                </c:pt>
                <c:pt idx="56">
                  <c:v>2397.0</c:v>
                </c:pt>
                <c:pt idx="57">
                  <c:v>2483.0</c:v>
                </c:pt>
                <c:pt idx="58">
                  <c:v>2389.0</c:v>
                </c:pt>
                <c:pt idx="59">
                  <c:v>2446.0</c:v>
                </c:pt>
                <c:pt idx="60">
                  <c:v>2326.0</c:v>
                </c:pt>
                <c:pt idx="61">
                  <c:v>2406.0</c:v>
                </c:pt>
                <c:pt idx="62">
                  <c:v>2418.0</c:v>
                </c:pt>
                <c:pt idx="63">
                  <c:v>2306.0</c:v>
                </c:pt>
                <c:pt idx="64">
                  <c:v>2463.0</c:v>
                </c:pt>
                <c:pt idx="65">
                  <c:v>2304.0</c:v>
                </c:pt>
                <c:pt idx="66">
                  <c:v>1836.0</c:v>
                </c:pt>
              </c:numCache>
            </c:numRef>
          </c:xVal>
          <c:yVal>
            <c:numRef>
              <c:f>'CHIKYU_IGN vs Edinb'!$L$420:$L$486</c:f>
              <c:numCache>
                <c:formatCode>0</c:formatCode>
                <c:ptCount val="67"/>
                <c:pt idx="0">
                  <c:v>173.9</c:v>
                </c:pt>
                <c:pt idx="1">
                  <c:v>199.5</c:v>
                </c:pt>
                <c:pt idx="2">
                  <c:v>127.4</c:v>
                </c:pt>
                <c:pt idx="3">
                  <c:v>1355.1</c:v>
                </c:pt>
                <c:pt idx="4">
                  <c:v>151.4</c:v>
                </c:pt>
                <c:pt idx="5">
                  <c:v>151.1</c:v>
                </c:pt>
                <c:pt idx="6">
                  <c:v>107.5</c:v>
                </c:pt>
                <c:pt idx="7">
                  <c:v>152.2</c:v>
                </c:pt>
                <c:pt idx="8">
                  <c:v>98.5</c:v>
                </c:pt>
                <c:pt idx="9">
                  <c:v>87.1</c:v>
                </c:pt>
                <c:pt idx="10">
                  <c:v>171.5</c:v>
                </c:pt>
                <c:pt idx="11">
                  <c:v>117.3</c:v>
                </c:pt>
                <c:pt idx="12">
                  <c:v>202.4</c:v>
                </c:pt>
                <c:pt idx="13">
                  <c:v>258.3</c:v>
                </c:pt>
                <c:pt idx="14">
                  <c:v>1102.4</c:v>
                </c:pt>
                <c:pt idx="15">
                  <c:v>515.3</c:v>
                </c:pt>
                <c:pt idx="16">
                  <c:v>103.0</c:v>
                </c:pt>
                <c:pt idx="17">
                  <c:v>1954.5</c:v>
                </c:pt>
                <c:pt idx="18">
                  <c:v>2031.1</c:v>
                </c:pt>
                <c:pt idx="19">
                  <c:v>1966.6</c:v>
                </c:pt>
                <c:pt idx="20">
                  <c:v>2495.5</c:v>
                </c:pt>
                <c:pt idx="21">
                  <c:v>2628.0</c:v>
                </c:pt>
                <c:pt idx="22">
                  <c:v>1917.9</c:v>
                </c:pt>
                <c:pt idx="23">
                  <c:v>2221.9</c:v>
                </c:pt>
                <c:pt idx="24">
                  <c:v>2156.3</c:v>
                </c:pt>
                <c:pt idx="25">
                  <c:v>246.9</c:v>
                </c:pt>
                <c:pt idx="26">
                  <c:v>417.1</c:v>
                </c:pt>
                <c:pt idx="27">
                  <c:v>1877.2</c:v>
                </c:pt>
                <c:pt idx="28">
                  <c:v>2068.8</c:v>
                </c:pt>
                <c:pt idx="29">
                  <c:v>2755.1</c:v>
                </c:pt>
                <c:pt idx="31">
                  <c:v>2785.8</c:v>
                </c:pt>
                <c:pt idx="32">
                  <c:v>2374.8</c:v>
                </c:pt>
                <c:pt idx="33">
                  <c:v>2374.2</c:v>
                </c:pt>
                <c:pt idx="34">
                  <c:v>2344.1</c:v>
                </c:pt>
                <c:pt idx="35">
                  <c:v>2746.0</c:v>
                </c:pt>
                <c:pt idx="36">
                  <c:v>1914.3</c:v>
                </c:pt>
                <c:pt idx="37">
                  <c:v>2264.7</c:v>
                </c:pt>
                <c:pt idx="38">
                  <c:v>2376.2</c:v>
                </c:pt>
                <c:pt idx="39">
                  <c:v>2366.6</c:v>
                </c:pt>
                <c:pt idx="40">
                  <c:v>2425.0</c:v>
                </c:pt>
                <c:pt idx="41">
                  <c:v>2341.3</c:v>
                </c:pt>
                <c:pt idx="42">
                  <c:v>2645.0</c:v>
                </c:pt>
                <c:pt idx="43">
                  <c:v>1851.5</c:v>
                </c:pt>
                <c:pt idx="44">
                  <c:v>1612.2</c:v>
                </c:pt>
                <c:pt idx="45">
                  <c:v>1690.9</c:v>
                </c:pt>
                <c:pt idx="46">
                  <c:v>2063.7</c:v>
                </c:pt>
                <c:pt idx="47">
                  <c:v>1948.4</c:v>
                </c:pt>
                <c:pt idx="48">
                  <c:v>2477.0</c:v>
                </c:pt>
                <c:pt idx="49">
                  <c:v>2370.4</c:v>
                </c:pt>
                <c:pt idx="50">
                  <c:v>2303.9</c:v>
                </c:pt>
                <c:pt idx="51">
                  <c:v>2433.9</c:v>
                </c:pt>
                <c:pt idx="52">
                  <c:v>2292.2</c:v>
                </c:pt>
                <c:pt idx="53">
                  <c:v>2298.8</c:v>
                </c:pt>
                <c:pt idx="54">
                  <c:v>2335.6</c:v>
                </c:pt>
                <c:pt idx="55">
                  <c:v>2370.2</c:v>
                </c:pt>
                <c:pt idx="56">
                  <c:v>2344.4</c:v>
                </c:pt>
                <c:pt idx="57">
                  <c:v>2411.5</c:v>
                </c:pt>
                <c:pt idx="58">
                  <c:v>2320.5</c:v>
                </c:pt>
                <c:pt idx="59">
                  <c:v>2375.0</c:v>
                </c:pt>
                <c:pt idx="60">
                  <c:v>2273.2</c:v>
                </c:pt>
                <c:pt idx="61">
                  <c:v>2414.1</c:v>
                </c:pt>
                <c:pt idx="62">
                  <c:v>2350.5</c:v>
                </c:pt>
                <c:pt idx="63">
                  <c:v>2251.5</c:v>
                </c:pt>
                <c:pt idx="64">
                  <c:v>2393.6</c:v>
                </c:pt>
                <c:pt idx="65">
                  <c:v>2228.4</c:v>
                </c:pt>
                <c:pt idx="66">
                  <c:v>1831.8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66764211184377"/>
                  <c:y val="0.016516644746955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Edinb'!$AQ$422:$AQ$488</c:f>
              <c:numCache>
                <c:formatCode>0</c:formatCode>
                <c:ptCount val="67"/>
                <c:pt idx="0">
                  <c:v>192.172</c:v>
                </c:pt>
                <c:pt idx="1">
                  <c:v>216.3845</c:v>
                </c:pt>
                <c:pt idx="2">
                  <c:v>130.188</c:v>
                </c:pt>
                <c:pt idx="3">
                  <c:v>1344.687</c:v>
                </c:pt>
                <c:pt idx="4">
                  <c:v>159.243</c:v>
                </c:pt>
                <c:pt idx="5">
                  <c:v>158.2745</c:v>
                </c:pt>
                <c:pt idx="6">
                  <c:v>121.4715</c:v>
                </c:pt>
                <c:pt idx="7">
                  <c:v>166.991</c:v>
                </c:pt>
                <c:pt idx="8">
                  <c:v>191.2035</c:v>
                </c:pt>
                <c:pt idx="9">
                  <c:v>105.007</c:v>
                </c:pt>
                <c:pt idx="10">
                  <c:v>182.487</c:v>
                </c:pt>
                <c:pt idx="11">
                  <c:v>125.3455</c:v>
                </c:pt>
                <c:pt idx="12">
                  <c:v>214.4475</c:v>
                </c:pt>
                <c:pt idx="13">
                  <c:v>275.463</c:v>
                </c:pt>
                <c:pt idx="14">
                  <c:v>1083.192</c:v>
                </c:pt>
                <c:pt idx="15">
                  <c:v>523.399</c:v>
                </c:pt>
                <c:pt idx="16">
                  <c:v>110.818</c:v>
                </c:pt>
                <c:pt idx="17">
                  <c:v>1978.086</c:v>
                </c:pt>
                <c:pt idx="18">
                  <c:v>2041.0385</c:v>
                </c:pt>
                <c:pt idx="19">
                  <c:v>1968.401</c:v>
                </c:pt>
                <c:pt idx="20">
                  <c:v>2522.383</c:v>
                </c:pt>
                <c:pt idx="21">
                  <c:v>2619.233</c:v>
                </c:pt>
                <c:pt idx="22">
                  <c:v>1918.039</c:v>
                </c:pt>
                <c:pt idx="23">
                  <c:v>2222.148</c:v>
                </c:pt>
                <c:pt idx="24">
                  <c:v>2142.731</c:v>
                </c:pt>
                <c:pt idx="25">
                  <c:v>257.0615</c:v>
                </c:pt>
                <c:pt idx="26">
                  <c:v>187.3295</c:v>
                </c:pt>
                <c:pt idx="27">
                  <c:v>2069.125</c:v>
                </c:pt>
                <c:pt idx="28">
                  <c:v>1882.2045</c:v>
                </c:pt>
                <c:pt idx="30">
                  <c:v>2747.075</c:v>
                </c:pt>
                <c:pt idx="31">
                  <c:v>2776.13</c:v>
                </c:pt>
                <c:pt idx="32">
                  <c:v>2384.856</c:v>
                </c:pt>
                <c:pt idx="33">
                  <c:v>2378.0765</c:v>
                </c:pt>
                <c:pt idx="34">
                  <c:v>2314.1555</c:v>
                </c:pt>
                <c:pt idx="36">
                  <c:v>1961.6215</c:v>
                </c:pt>
                <c:pt idx="38">
                  <c:v>2411.0055</c:v>
                </c:pt>
                <c:pt idx="39">
                  <c:v>2402.289</c:v>
                </c:pt>
                <c:pt idx="40">
                  <c:v>2429.407</c:v>
                </c:pt>
                <c:pt idx="41">
                  <c:v>2329.6515</c:v>
                </c:pt>
                <c:pt idx="42">
                  <c:v>2654.099</c:v>
                </c:pt>
                <c:pt idx="43">
                  <c:v>1842.496</c:v>
                </c:pt>
                <c:pt idx="44">
                  <c:v>1621.678</c:v>
                </c:pt>
                <c:pt idx="45">
                  <c:v>1687.536</c:v>
                </c:pt>
                <c:pt idx="46">
                  <c:v>2057.503</c:v>
                </c:pt>
                <c:pt idx="47">
                  <c:v>1936.4405</c:v>
                </c:pt>
                <c:pt idx="48">
                  <c:v>2472.9895</c:v>
                </c:pt>
                <c:pt idx="49">
                  <c:v>2352.8955</c:v>
                </c:pt>
                <c:pt idx="50">
                  <c:v>2292.8485</c:v>
                </c:pt>
                <c:pt idx="51">
                  <c:v>2447.8085</c:v>
                </c:pt>
                <c:pt idx="52">
                  <c:v>2304.4705</c:v>
                </c:pt>
                <c:pt idx="53">
                  <c:v>2287.0375</c:v>
                </c:pt>
                <c:pt idx="54">
                  <c:v>2324.809</c:v>
                </c:pt>
                <c:pt idx="55">
                  <c:v>2349.99</c:v>
                </c:pt>
                <c:pt idx="56">
                  <c:v>2335.4625</c:v>
                </c:pt>
                <c:pt idx="57">
                  <c:v>2418.7535</c:v>
                </c:pt>
                <c:pt idx="58">
                  <c:v>2327.7145</c:v>
                </c:pt>
                <c:pt idx="59">
                  <c:v>2382.919</c:v>
                </c:pt>
                <c:pt idx="60">
                  <c:v>2266.699</c:v>
                </c:pt>
                <c:pt idx="61">
                  <c:v>2344.179</c:v>
                </c:pt>
                <c:pt idx="62">
                  <c:v>2355.801</c:v>
                </c:pt>
                <c:pt idx="63">
                  <c:v>2247.329</c:v>
                </c:pt>
                <c:pt idx="64">
                  <c:v>2399.3835</c:v>
                </c:pt>
                <c:pt idx="65">
                  <c:v>2245.392</c:v>
                </c:pt>
                <c:pt idx="66">
                  <c:v>1792.134</c:v>
                </c:pt>
              </c:numCache>
            </c:numRef>
          </c:xVal>
          <c:yVal>
            <c:numRef>
              <c:f>'CHIKYU_IGN vs Edinb'!$L$350:$L$416</c:f>
              <c:numCache>
                <c:formatCode>0</c:formatCode>
                <c:ptCount val="67"/>
                <c:pt idx="0">
                  <c:v>173.9</c:v>
                </c:pt>
                <c:pt idx="1">
                  <c:v>199.5</c:v>
                </c:pt>
                <c:pt idx="2">
                  <c:v>127.4</c:v>
                </c:pt>
                <c:pt idx="3">
                  <c:v>1355.1</c:v>
                </c:pt>
                <c:pt idx="4">
                  <c:v>151.4</c:v>
                </c:pt>
                <c:pt idx="5">
                  <c:v>151.1</c:v>
                </c:pt>
                <c:pt idx="6">
                  <c:v>107.5</c:v>
                </c:pt>
                <c:pt idx="7">
                  <c:v>152.2</c:v>
                </c:pt>
                <c:pt idx="8">
                  <c:v>98.5</c:v>
                </c:pt>
                <c:pt idx="9">
                  <c:v>87.1</c:v>
                </c:pt>
                <c:pt idx="10">
                  <c:v>171.5</c:v>
                </c:pt>
                <c:pt idx="11">
                  <c:v>117.3</c:v>
                </c:pt>
                <c:pt idx="12">
                  <c:v>202.4</c:v>
                </c:pt>
                <c:pt idx="13">
                  <c:v>258.3</c:v>
                </c:pt>
                <c:pt idx="14">
                  <c:v>1102.4</c:v>
                </c:pt>
                <c:pt idx="15">
                  <c:v>515.3</c:v>
                </c:pt>
                <c:pt idx="16">
                  <c:v>103.0</c:v>
                </c:pt>
                <c:pt idx="17">
                  <c:v>1954.5</c:v>
                </c:pt>
                <c:pt idx="18">
                  <c:v>2031.1</c:v>
                </c:pt>
                <c:pt idx="19">
                  <c:v>1966.6</c:v>
                </c:pt>
                <c:pt idx="20">
                  <c:v>2495.5</c:v>
                </c:pt>
                <c:pt idx="21">
                  <c:v>2628.0</c:v>
                </c:pt>
                <c:pt idx="22">
                  <c:v>1917.9</c:v>
                </c:pt>
                <c:pt idx="23">
                  <c:v>2221.9</c:v>
                </c:pt>
                <c:pt idx="24">
                  <c:v>2156.3</c:v>
                </c:pt>
                <c:pt idx="25">
                  <c:v>246.9</c:v>
                </c:pt>
                <c:pt idx="26">
                  <c:v>417.1</c:v>
                </c:pt>
                <c:pt idx="27">
                  <c:v>1877.2</c:v>
                </c:pt>
                <c:pt idx="28">
                  <c:v>2068.8</c:v>
                </c:pt>
                <c:pt idx="29">
                  <c:v>2755.1</c:v>
                </c:pt>
                <c:pt idx="30">
                  <c:v>1784.5</c:v>
                </c:pt>
                <c:pt idx="31">
                  <c:v>2785.8</c:v>
                </c:pt>
                <c:pt idx="32">
                  <c:v>2374.8</c:v>
                </c:pt>
                <c:pt idx="33">
                  <c:v>2374.2</c:v>
                </c:pt>
                <c:pt idx="34">
                  <c:v>2344.1</c:v>
                </c:pt>
                <c:pt idx="35">
                  <c:v>2746.0</c:v>
                </c:pt>
                <c:pt idx="36">
                  <c:v>1914.3</c:v>
                </c:pt>
                <c:pt idx="37">
                  <c:v>2264.7</c:v>
                </c:pt>
                <c:pt idx="38">
                  <c:v>2376.2</c:v>
                </c:pt>
                <c:pt idx="39">
                  <c:v>2366.6</c:v>
                </c:pt>
                <c:pt idx="40">
                  <c:v>2425.0</c:v>
                </c:pt>
                <c:pt idx="41">
                  <c:v>2341.3</c:v>
                </c:pt>
                <c:pt idx="42">
                  <c:v>2645.0</c:v>
                </c:pt>
                <c:pt idx="43">
                  <c:v>1851.5</c:v>
                </c:pt>
                <c:pt idx="44">
                  <c:v>1612.2</c:v>
                </c:pt>
                <c:pt idx="45">
                  <c:v>1690.9</c:v>
                </c:pt>
                <c:pt idx="46">
                  <c:v>2063.7</c:v>
                </c:pt>
                <c:pt idx="47">
                  <c:v>1948.4</c:v>
                </c:pt>
                <c:pt idx="48">
                  <c:v>2477.0</c:v>
                </c:pt>
                <c:pt idx="49">
                  <c:v>2370.4</c:v>
                </c:pt>
                <c:pt idx="50">
                  <c:v>2303.9</c:v>
                </c:pt>
                <c:pt idx="51">
                  <c:v>2433.9</c:v>
                </c:pt>
                <c:pt idx="52">
                  <c:v>2292.2</c:v>
                </c:pt>
                <c:pt idx="53">
                  <c:v>2298.8</c:v>
                </c:pt>
                <c:pt idx="54">
                  <c:v>2335.6</c:v>
                </c:pt>
                <c:pt idx="55">
                  <c:v>2370.2</c:v>
                </c:pt>
                <c:pt idx="56">
                  <c:v>2344.4</c:v>
                </c:pt>
                <c:pt idx="57">
                  <c:v>2411.5</c:v>
                </c:pt>
                <c:pt idx="58">
                  <c:v>2320.5</c:v>
                </c:pt>
                <c:pt idx="59">
                  <c:v>2375.0</c:v>
                </c:pt>
                <c:pt idx="60">
                  <c:v>2273.2</c:v>
                </c:pt>
                <c:pt idx="61">
                  <c:v>2414.1</c:v>
                </c:pt>
                <c:pt idx="62">
                  <c:v>2350.5</c:v>
                </c:pt>
                <c:pt idx="63">
                  <c:v>2251.5</c:v>
                </c:pt>
                <c:pt idx="64">
                  <c:v>2393.6</c:v>
                </c:pt>
                <c:pt idx="65">
                  <c:v>2228.4</c:v>
                </c:pt>
                <c:pt idx="66">
                  <c:v>1831.8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936744"/>
        <c:axId val="-2075506056"/>
      </c:scatterChart>
      <c:valAx>
        <c:axId val="-2057936744"/>
        <c:scaling>
          <c:orientation val="minMax"/>
          <c:max val="300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75506056"/>
        <c:crosses val="autoZero"/>
        <c:crossBetween val="midCat"/>
      </c:valAx>
      <c:valAx>
        <c:axId val="-2075506056"/>
        <c:scaling>
          <c:orientation val="minMax"/>
          <c:max val="30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79367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Cu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18462706339401"/>
                  <c:y val="0.2803245882474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Edinb'!$M$489:$M$555</c:f>
              <c:numCache>
                <c:formatCode>0</c:formatCode>
                <c:ptCount val="67"/>
                <c:pt idx="0">
                  <c:v>429.0</c:v>
                </c:pt>
                <c:pt idx="1">
                  <c:v>117.0</c:v>
                </c:pt>
                <c:pt idx="2">
                  <c:v>33.0</c:v>
                </c:pt>
                <c:pt idx="3">
                  <c:v>398.0</c:v>
                </c:pt>
                <c:pt idx="4">
                  <c:v>7.0</c:v>
                </c:pt>
                <c:pt idx="5">
                  <c:v>152.0</c:v>
                </c:pt>
                <c:pt idx="6">
                  <c:v>84.0</c:v>
                </c:pt>
                <c:pt idx="7">
                  <c:v>206.0</c:v>
                </c:pt>
                <c:pt idx="8">
                  <c:v>425.0</c:v>
                </c:pt>
                <c:pt idx="9">
                  <c:v>78.0</c:v>
                </c:pt>
                <c:pt idx="10">
                  <c:v>311.0</c:v>
                </c:pt>
                <c:pt idx="11">
                  <c:v>193.0</c:v>
                </c:pt>
                <c:pt idx="12">
                  <c:v>87.0</c:v>
                </c:pt>
                <c:pt idx="13">
                  <c:v>7.0</c:v>
                </c:pt>
                <c:pt idx="14">
                  <c:v>96.0</c:v>
                </c:pt>
                <c:pt idx="15">
                  <c:v>300.0</c:v>
                </c:pt>
                <c:pt idx="16">
                  <c:v>64.0</c:v>
                </c:pt>
                <c:pt idx="18">
                  <c:v>2.0</c:v>
                </c:pt>
                <c:pt idx="19">
                  <c:v>4.0</c:v>
                </c:pt>
                <c:pt idx="21">
                  <c:v>2.0</c:v>
                </c:pt>
                <c:pt idx="22">
                  <c:v>1.0</c:v>
                </c:pt>
                <c:pt idx="26">
                  <c:v>233.0</c:v>
                </c:pt>
                <c:pt idx="27">
                  <c:v>35.0</c:v>
                </c:pt>
                <c:pt idx="28">
                  <c:v>5.0</c:v>
                </c:pt>
                <c:pt idx="32">
                  <c:v>4.0</c:v>
                </c:pt>
                <c:pt idx="33">
                  <c:v>3.0</c:v>
                </c:pt>
                <c:pt idx="36">
                  <c:v>6.0</c:v>
                </c:pt>
                <c:pt idx="38">
                  <c:v>2.0</c:v>
                </c:pt>
                <c:pt idx="39">
                  <c:v>2.0</c:v>
                </c:pt>
                <c:pt idx="41">
                  <c:v>11.0</c:v>
                </c:pt>
                <c:pt idx="42">
                  <c:v>1.0</c:v>
                </c:pt>
                <c:pt idx="45">
                  <c:v>4.0</c:v>
                </c:pt>
                <c:pt idx="46">
                  <c:v>16.0</c:v>
                </c:pt>
                <c:pt idx="47">
                  <c:v>6.0</c:v>
                </c:pt>
                <c:pt idx="51">
                  <c:v>3.0</c:v>
                </c:pt>
                <c:pt idx="52">
                  <c:v>7.0</c:v>
                </c:pt>
                <c:pt idx="53">
                  <c:v>4.0</c:v>
                </c:pt>
                <c:pt idx="54">
                  <c:v>4.0</c:v>
                </c:pt>
                <c:pt idx="56">
                  <c:v>15.0</c:v>
                </c:pt>
                <c:pt idx="57">
                  <c:v>13.0</c:v>
                </c:pt>
                <c:pt idx="58">
                  <c:v>4.0</c:v>
                </c:pt>
                <c:pt idx="59">
                  <c:v>15.0</c:v>
                </c:pt>
                <c:pt idx="60">
                  <c:v>5.0</c:v>
                </c:pt>
                <c:pt idx="61">
                  <c:v>11.0</c:v>
                </c:pt>
                <c:pt idx="63">
                  <c:v>2.0</c:v>
                </c:pt>
                <c:pt idx="64">
                  <c:v>3.0</c:v>
                </c:pt>
                <c:pt idx="66">
                  <c:v>7.0</c:v>
                </c:pt>
              </c:numCache>
            </c:numRef>
          </c:xVal>
          <c:yVal>
            <c:numRef>
              <c:f>'CHIKYU_IGN vs Edinb'!$M$420:$M$486</c:f>
              <c:numCache>
                <c:formatCode>0</c:formatCode>
                <c:ptCount val="67"/>
                <c:pt idx="0">
                  <c:v>368.2</c:v>
                </c:pt>
                <c:pt idx="1">
                  <c:v>109.6</c:v>
                </c:pt>
                <c:pt idx="2">
                  <c:v>30.5</c:v>
                </c:pt>
                <c:pt idx="3">
                  <c:v>346.8</c:v>
                </c:pt>
                <c:pt idx="4">
                  <c:v>7.9</c:v>
                </c:pt>
                <c:pt idx="5">
                  <c:v>141.7</c:v>
                </c:pt>
                <c:pt idx="6">
                  <c:v>75.9</c:v>
                </c:pt>
                <c:pt idx="7">
                  <c:v>187.6</c:v>
                </c:pt>
                <c:pt idx="9">
                  <c:v>72.4</c:v>
                </c:pt>
                <c:pt idx="10">
                  <c:v>279.4</c:v>
                </c:pt>
                <c:pt idx="11">
                  <c:v>168.1</c:v>
                </c:pt>
                <c:pt idx="12">
                  <c:v>75.5</c:v>
                </c:pt>
                <c:pt idx="13">
                  <c:v>8.8</c:v>
                </c:pt>
                <c:pt idx="14">
                  <c:v>86.0</c:v>
                </c:pt>
                <c:pt idx="15">
                  <c:v>266.6</c:v>
                </c:pt>
                <c:pt idx="16">
                  <c:v>62.5</c:v>
                </c:pt>
                <c:pt idx="17">
                  <c:v>1.2</c:v>
                </c:pt>
                <c:pt idx="19">
                  <c:v>2.3</c:v>
                </c:pt>
                <c:pt idx="24">
                  <c:v>1.3</c:v>
                </c:pt>
                <c:pt idx="25">
                  <c:v>2.8</c:v>
                </c:pt>
                <c:pt idx="27">
                  <c:v>0.6</c:v>
                </c:pt>
                <c:pt idx="28">
                  <c:v>29.0</c:v>
                </c:pt>
                <c:pt idx="30">
                  <c:v>1.2</c:v>
                </c:pt>
                <c:pt idx="32">
                  <c:v>4.9</c:v>
                </c:pt>
                <c:pt idx="36">
                  <c:v>2.9</c:v>
                </c:pt>
                <c:pt idx="38">
                  <c:v>0.6</c:v>
                </c:pt>
                <c:pt idx="39">
                  <c:v>1.8</c:v>
                </c:pt>
                <c:pt idx="40">
                  <c:v>0.7</c:v>
                </c:pt>
                <c:pt idx="41">
                  <c:v>9.7</c:v>
                </c:pt>
                <c:pt idx="43">
                  <c:v>0.9</c:v>
                </c:pt>
                <c:pt idx="44">
                  <c:v>2.4</c:v>
                </c:pt>
                <c:pt idx="45">
                  <c:v>4.6</c:v>
                </c:pt>
                <c:pt idx="46">
                  <c:v>10.2</c:v>
                </c:pt>
                <c:pt idx="47">
                  <c:v>6.7</c:v>
                </c:pt>
                <c:pt idx="48">
                  <c:v>1.5</c:v>
                </c:pt>
                <c:pt idx="49">
                  <c:v>2.2</c:v>
                </c:pt>
                <c:pt idx="50">
                  <c:v>0.7</c:v>
                </c:pt>
                <c:pt idx="52">
                  <c:v>5.1</c:v>
                </c:pt>
                <c:pt idx="53">
                  <c:v>2.9</c:v>
                </c:pt>
                <c:pt idx="54">
                  <c:v>10.5</c:v>
                </c:pt>
                <c:pt idx="55">
                  <c:v>1.9</c:v>
                </c:pt>
                <c:pt idx="56">
                  <c:v>8.2</c:v>
                </c:pt>
                <c:pt idx="57">
                  <c:v>8.5</c:v>
                </c:pt>
                <c:pt idx="58">
                  <c:v>1.7</c:v>
                </c:pt>
                <c:pt idx="59">
                  <c:v>16.2</c:v>
                </c:pt>
                <c:pt idx="60">
                  <c:v>1.5</c:v>
                </c:pt>
                <c:pt idx="61">
                  <c:v>8.9</c:v>
                </c:pt>
                <c:pt idx="62">
                  <c:v>0.6</c:v>
                </c:pt>
                <c:pt idx="63">
                  <c:v>1.7</c:v>
                </c:pt>
                <c:pt idx="64">
                  <c:v>1.5</c:v>
                </c:pt>
                <c:pt idx="65">
                  <c:v>2.1</c:v>
                </c:pt>
                <c:pt idx="66">
                  <c:v>7.1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0302633106589465"/>
                  <c:y val="-0.15930990613072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Edinb'!$AR$422:$AR$488</c:f>
              <c:numCache>
                <c:formatCode>0</c:formatCode>
                <c:ptCount val="67"/>
                <c:pt idx="0">
                  <c:v>377.0994</c:v>
                </c:pt>
                <c:pt idx="1">
                  <c:v>103.2882</c:v>
                </c:pt>
                <c:pt idx="2">
                  <c:v>29.5698</c:v>
                </c:pt>
                <c:pt idx="3">
                  <c:v>349.8938</c:v>
                </c:pt>
                <c:pt idx="4">
                  <c:v>6.7522</c:v>
                </c:pt>
                <c:pt idx="5">
                  <c:v>134.0042</c:v>
                </c:pt>
                <c:pt idx="6">
                  <c:v>74.3274</c:v>
                </c:pt>
                <c:pt idx="7">
                  <c:v>181.3946</c:v>
                </c:pt>
                <c:pt idx="8">
                  <c:v>373.589</c:v>
                </c:pt>
                <c:pt idx="9">
                  <c:v>69.0618</c:v>
                </c:pt>
                <c:pt idx="10">
                  <c:v>273.5426</c:v>
                </c:pt>
                <c:pt idx="11">
                  <c:v>169.9858</c:v>
                </c:pt>
                <c:pt idx="12">
                  <c:v>76.9602</c:v>
                </c:pt>
                <c:pt idx="13">
                  <c:v>6.7522</c:v>
                </c:pt>
                <c:pt idx="14">
                  <c:v>84.8586</c:v>
                </c:pt>
                <c:pt idx="15">
                  <c:v>263.889</c:v>
                </c:pt>
                <c:pt idx="16">
                  <c:v>56.7754</c:v>
                </c:pt>
                <c:pt idx="17">
                  <c:v>0.609</c:v>
                </c:pt>
                <c:pt idx="18">
                  <c:v>2.3642</c:v>
                </c:pt>
                <c:pt idx="19">
                  <c:v>4.119400000000001</c:v>
                </c:pt>
                <c:pt idx="20">
                  <c:v>0.609</c:v>
                </c:pt>
                <c:pt idx="21">
                  <c:v>2.3642</c:v>
                </c:pt>
                <c:pt idx="22">
                  <c:v>1.4866</c:v>
                </c:pt>
                <c:pt idx="23">
                  <c:v>0.609</c:v>
                </c:pt>
                <c:pt idx="24">
                  <c:v>0.609</c:v>
                </c:pt>
                <c:pt idx="25">
                  <c:v>0.609</c:v>
                </c:pt>
                <c:pt idx="26">
                  <c:v>205.0898</c:v>
                </c:pt>
                <c:pt idx="27">
                  <c:v>31.325</c:v>
                </c:pt>
                <c:pt idx="28">
                  <c:v>4.997</c:v>
                </c:pt>
                <c:pt idx="30">
                  <c:v>0.609</c:v>
                </c:pt>
                <c:pt idx="31">
                  <c:v>0.609</c:v>
                </c:pt>
                <c:pt idx="32">
                  <c:v>4.119400000000001</c:v>
                </c:pt>
                <c:pt idx="33">
                  <c:v>3.2418</c:v>
                </c:pt>
                <c:pt idx="34">
                  <c:v>0.609</c:v>
                </c:pt>
                <c:pt idx="36">
                  <c:v>5.8746</c:v>
                </c:pt>
                <c:pt idx="38">
                  <c:v>2.3642</c:v>
                </c:pt>
                <c:pt idx="39">
                  <c:v>2.3642</c:v>
                </c:pt>
                <c:pt idx="40">
                  <c:v>0.609</c:v>
                </c:pt>
                <c:pt idx="41">
                  <c:v>10.2626</c:v>
                </c:pt>
                <c:pt idx="42">
                  <c:v>1.4866</c:v>
                </c:pt>
                <c:pt idx="43">
                  <c:v>0.609</c:v>
                </c:pt>
                <c:pt idx="44">
                  <c:v>0.609</c:v>
                </c:pt>
                <c:pt idx="45">
                  <c:v>4.119400000000001</c:v>
                </c:pt>
                <c:pt idx="46">
                  <c:v>14.6506</c:v>
                </c:pt>
                <c:pt idx="47">
                  <c:v>5.8746</c:v>
                </c:pt>
                <c:pt idx="48">
                  <c:v>0.609</c:v>
                </c:pt>
                <c:pt idx="49">
                  <c:v>0.609</c:v>
                </c:pt>
                <c:pt idx="50">
                  <c:v>0.609</c:v>
                </c:pt>
                <c:pt idx="51">
                  <c:v>3.2418</c:v>
                </c:pt>
                <c:pt idx="52">
                  <c:v>6.7522</c:v>
                </c:pt>
                <c:pt idx="53">
                  <c:v>4.119400000000001</c:v>
                </c:pt>
                <c:pt idx="54">
                  <c:v>4.119400000000001</c:v>
                </c:pt>
                <c:pt idx="55">
                  <c:v>0.609</c:v>
                </c:pt>
                <c:pt idx="56">
                  <c:v>13.773</c:v>
                </c:pt>
                <c:pt idx="57">
                  <c:v>12.0178</c:v>
                </c:pt>
                <c:pt idx="58">
                  <c:v>4.119400000000001</c:v>
                </c:pt>
                <c:pt idx="59">
                  <c:v>13.773</c:v>
                </c:pt>
                <c:pt idx="60">
                  <c:v>4.997</c:v>
                </c:pt>
                <c:pt idx="61">
                  <c:v>10.2626</c:v>
                </c:pt>
                <c:pt idx="62">
                  <c:v>0.609</c:v>
                </c:pt>
                <c:pt idx="63">
                  <c:v>2.3642</c:v>
                </c:pt>
                <c:pt idx="64">
                  <c:v>3.2418</c:v>
                </c:pt>
                <c:pt idx="65">
                  <c:v>0.609</c:v>
                </c:pt>
                <c:pt idx="66">
                  <c:v>6.7522</c:v>
                </c:pt>
              </c:numCache>
            </c:numRef>
          </c:xVal>
          <c:yVal>
            <c:numRef>
              <c:f>'CHIKYU_IGN vs Edinb'!$M$350:$M$416</c:f>
              <c:numCache>
                <c:formatCode>0</c:formatCode>
                <c:ptCount val="67"/>
                <c:pt idx="0">
                  <c:v>368.2</c:v>
                </c:pt>
                <c:pt idx="1">
                  <c:v>109.6</c:v>
                </c:pt>
                <c:pt idx="2">
                  <c:v>30.5</c:v>
                </c:pt>
                <c:pt idx="3">
                  <c:v>346.8</c:v>
                </c:pt>
                <c:pt idx="4">
                  <c:v>7.9</c:v>
                </c:pt>
                <c:pt idx="5">
                  <c:v>141.7</c:v>
                </c:pt>
                <c:pt idx="6">
                  <c:v>75.9</c:v>
                </c:pt>
                <c:pt idx="7">
                  <c:v>187.6</c:v>
                </c:pt>
                <c:pt idx="8">
                  <c:v>15.2</c:v>
                </c:pt>
                <c:pt idx="9">
                  <c:v>72.4</c:v>
                </c:pt>
                <c:pt idx="10">
                  <c:v>279.4</c:v>
                </c:pt>
                <c:pt idx="11">
                  <c:v>168.1</c:v>
                </c:pt>
                <c:pt idx="12">
                  <c:v>75.5</c:v>
                </c:pt>
                <c:pt idx="13">
                  <c:v>8.8</c:v>
                </c:pt>
                <c:pt idx="14">
                  <c:v>86.0</c:v>
                </c:pt>
                <c:pt idx="15">
                  <c:v>266.6</c:v>
                </c:pt>
                <c:pt idx="16">
                  <c:v>62.5</c:v>
                </c:pt>
                <c:pt idx="17">
                  <c:v>1.2</c:v>
                </c:pt>
                <c:pt idx="19">
                  <c:v>2.3</c:v>
                </c:pt>
                <c:pt idx="24">
                  <c:v>1.3</c:v>
                </c:pt>
                <c:pt idx="25">
                  <c:v>2.8</c:v>
                </c:pt>
                <c:pt idx="26">
                  <c:v>120.7</c:v>
                </c:pt>
                <c:pt idx="27">
                  <c:v>0.6</c:v>
                </c:pt>
                <c:pt idx="28">
                  <c:v>29.0</c:v>
                </c:pt>
                <c:pt idx="30">
                  <c:v>1.2</c:v>
                </c:pt>
                <c:pt idx="32">
                  <c:v>4.9</c:v>
                </c:pt>
                <c:pt idx="36">
                  <c:v>2.9</c:v>
                </c:pt>
                <c:pt idx="38">
                  <c:v>0.6</c:v>
                </c:pt>
                <c:pt idx="39">
                  <c:v>1.8</c:v>
                </c:pt>
                <c:pt idx="40">
                  <c:v>0.7</c:v>
                </c:pt>
                <c:pt idx="41">
                  <c:v>9.7</c:v>
                </c:pt>
                <c:pt idx="43">
                  <c:v>0.9</c:v>
                </c:pt>
                <c:pt idx="44">
                  <c:v>2.4</c:v>
                </c:pt>
                <c:pt idx="45">
                  <c:v>4.6</c:v>
                </c:pt>
                <c:pt idx="46">
                  <c:v>10.2</c:v>
                </c:pt>
                <c:pt idx="47">
                  <c:v>6.7</c:v>
                </c:pt>
                <c:pt idx="48">
                  <c:v>1.5</c:v>
                </c:pt>
                <c:pt idx="49">
                  <c:v>2.2</c:v>
                </c:pt>
                <c:pt idx="50">
                  <c:v>0.7</c:v>
                </c:pt>
                <c:pt idx="52">
                  <c:v>5.1</c:v>
                </c:pt>
                <c:pt idx="53">
                  <c:v>2.9</c:v>
                </c:pt>
                <c:pt idx="54">
                  <c:v>10.5</c:v>
                </c:pt>
                <c:pt idx="55">
                  <c:v>1.9</c:v>
                </c:pt>
                <c:pt idx="56">
                  <c:v>8.2</c:v>
                </c:pt>
                <c:pt idx="57">
                  <c:v>8.5</c:v>
                </c:pt>
                <c:pt idx="58">
                  <c:v>1.7</c:v>
                </c:pt>
                <c:pt idx="59">
                  <c:v>16.2</c:v>
                </c:pt>
                <c:pt idx="60">
                  <c:v>1.5</c:v>
                </c:pt>
                <c:pt idx="61">
                  <c:v>8.9</c:v>
                </c:pt>
                <c:pt idx="62">
                  <c:v>0.6</c:v>
                </c:pt>
                <c:pt idx="63">
                  <c:v>1.7</c:v>
                </c:pt>
                <c:pt idx="64">
                  <c:v>1.5</c:v>
                </c:pt>
                <c:pt idx="65">
                  <c:v>2.1</c:v>
                </c:pt>
                <c:pt idx="66">
                  <c:v>7.1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5644696"/>
        <c:axId val="-2058224248"/>
      </c:scatterChart>
      <c:valAx>
        <c:axId val="-2075644696"/>
        <c:scaling>
          <c:orientation val="minMax"/>
          <c:max val="50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8224248"/>
        <c:crosses val="autoZero"/>
        <c:crossBetween val="midCat"/>
      </c:valAx>
      <c:valAx>
        <c:axId val="-2058224248"/>
        <c:scaling>
          <c:orientation val="minMax"/>
          <c:max val="5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7564469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Zn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57306163761666"/>
                  <c:y val="0.41643915689578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Edinb'!$N$489:$N$555</c:f>
              <c:numCache>
                <c:formatCode>0</c:formatCode>
                <c:ptCount val="67"/>
                <c:pt idx="0">
                  <c:v>8.0</c:v>
                </c:pt>
                <c:pt idx="1">
                  <c:v>25.0</c:v>
                </c:pt>
                <c:pt idx="2">
                  <c:v>20.0</c:v>
                </c:pt>
                <c:pt idx="3">
                  <c:v>41.0</c:v>
                </c:pt>
                <c:pt idx="4">
                  <c:v>39.0</c:v>
                </c:pt>
                <c:pt idx="5">
                  <c:v>23.0</c:v>
                </c:pt>
                <c:pt idx="6">
                  <c:v>12.0</c:v>
                </c:pt>
                <c:pt idx="7">
                  <c:v>18.0</c:v>
                </c:pt>
                <c:pt idx="8">
                  <c:v>5.0</c:v>
                </c:pt>
                <c:pt idx="9">
                  <c:v>18.0</c:v>
                </c:pt>
                <c:pt idx="10">
                  <c:v>20.0</c:v>
                </c:pt>
                <c:pt idx="11">
                  <c:v>19.0</c:v>
                </c:pt>
                <c:pt idx="12">
                  <c:v>13.0</c:v>
                </c:pt>
                <c:pt idx="13">
                  <c:v>11.0</c:v>
                </c:pt>
                <c:pt idx="14">
                  <c:v>77.0</c:v>
                </c:pt>
                <c:pt idx="15">
                  <c:v>42.0</c:v>
                </c:pt>
                <c:pt idx="16">
                  <c:v>22.0</c:v>
                </c:pt>
                <c:pt idx="17">
                  <c:v>21.0</c:v>
                </c:pt>
                <c:pt idx="18">
                  <c:v>39.0</c:v>
                </c:pt>
                <c:pt idx="19">
                  <c:v>28.0</c:v>
                </c:pt>
                <c:pt idx="20">
                  <c:v>29.0</c:v>
                </c:pt>
                <c:pt idx="21">
                  <c:v>38.0</c:v>
                </c:pt>
                <c:pt idx="22">
                  <c:v>42.0</c:v>
                </c:pt>
                <c:pt idx="23">
                  <c:v>40.0</c:v>
                </c:pt>
                <c:pt idx="24">
                  <c:v>47.0</c:v>
                </c:pt>
                <c:pt idx="25">
                  <c:v>6.0</c:v>
                </c:pt>
                <c:pt idx="26">
                  <c:v>13.0</c:v>
                </c:pt>
                <c:pt idx="27">
                  <c:v>43.0</c:v>
                </c:pt>
                <c:pt idx="28">
                  <c:v>29.0</c:v>
                </c:pt>
                <c:pt idx="30">
                  <c:v>35.0</c:v>
                </c:pt>
                <c:pt idx="31">
                  <c:v>44.0</c:v>
                </c:pt>
                <c:pt idx="32">
                  <c:v>42.0</c:v>
                </c:pt>
                <c:pt idx="33">
                  <c:v>21.0</c:v>
                </c:pt>
                <c:pt idx="34">
                  <c:v>21.0</c:v>
                </c:pt>
                <c:pt idx="36">
                  <c:v>10.0</c:v>
                </c:pt>
                <c:pt idx="38">
                  <c:v>16.0</c:v>
                </c:pt>
                <c:pt idx="39">
                  <c:v>40.0</c:v>
                </c:pt>
                <c:pt idx="40">
                  <c:v>33.0</c:v>
                </c:pt>
                <c:pt idx="41">
                  <c:v>39.0</c:v>
                </c:pt>
                <c:pt idx="42">
                  <c:v>36.0</c:v>
                </c:pt>
                <c:pt idx="43">
                  <c:v>44.0</c:v>
                </c:pt>
                <c:pt idx="44">
                  <c:v>39.0</c:v>
                </c:pt>
                <c:pt idx="45">
                  <c:v>28.0</c:v>
                </c:pt>
                <c:pt idx="46">
                  <c:v>36.0</c:v>
                </c:pt>
                <c:pt idx="47">
                  <c:v>46.0</c:v>
                </c:pt>
                <c:pt idx="48">
                  <c:v>45.0</c:v>
                </c:pt>
                <c:pt idx="49">
                  <c:v>47.0</c:v>
                </c:pt>
                <c:pt idx="50">
                  <c:v>32.0</c:v>
                </c:pt>
                <c:pt idx="51">
                  <c:v>33.0</c:v>
                </c:pt>
                <c:pt idx="52">
                  <c:v>47.0</c:v>
                </c:pt>
                <c:pt idx="53">
                  <c:v>35.0</c:v>
                </c:pt>
                <c:pt idx="54">
                  <c:v>38.0</c:v>
                </c:pt>
                <c:pt idx="55">
                  <c:v>46.0</c:v>
                </c:pt>
                <c:pt idx="56">
                  <c:v>41.0</c:v>
                </c:pt>
                <c:pt idx="57">
                  <c:v>47.0</c:v>
                </c:pt>
                <c:pt idx="58">
                  <c:v>32.0</c:v>
                </c:pt>
                <c:pt idx="59">
                  <c:v>44.0</c:v>
                </c:pt>
                <c:pt idx="60">
                  <c:v>33.0</c:v>
                </c:pt>
                <c:pt idx="61">
                  <c:v>48.0</c:v>
                </c:pt>
                <c:pt idx="62">
                  <c:v>45.0</c:v>
                </c:pt>
                <c:pt idx="63">
                  <c:v>48.0</c:v>
                </c:pt>
                <c:pt idx="64">
                  <c:v>40.0</c:v>
                </c:pt>
                <c:pt idx="65">
                  <c:v>38.0</c:v>
                </c:pt>
                <c:pt idx="66">
                  <c:v>51.0</c:v>
                </c:pt>
              </c:numCache>
            </c:numRef>
          </c:xVal>
          <c:yVal>
            <c:numRef>
              <c:f>'CHIKYU_IGN vs Edinb'!$N$350:$N$416</c:f>
              <c:numCache>
                <c:formatCode>0</c:formatCode>
                <c:ptCount val="67"/>
                <c:pt idx="0">
                  <c:v>8.2</c:v>
                </c:pt>
                <c:pt idx="1">
                  <c:v>25.5</c:v>
                </c:pt>
                <c:pt idx="2">
                  <c:v>15.8</c:v>
                </c:pt>
                <c:pt idx="3">
                  <c:v>41.9</c:v>
                </c:pt>
                <c:pt idx="4">
                  <c:v>33.6</c:v>
                </c:pt>
                <c:pt idx="5">
                  <c:v>24.3</c:v>
                </c:pt>
                <c:pt idx="6">
                  <c:v>14.5</c:v>
                </c:pt>
                <c:pt idx="7">
                  <c:v>12.8</c:v>
                </c:pt>
                <c:pt idx="8">
                  <c:v>7.5</c:v>
                </c:pt>
                <c:pt idx="9">
                  <c:v>13.7</c:v>
                </c:pt>
                <c:pt idx="10">
                  <c:v>16.5</c:v>
                </c:pt>
                <c:pt idx="11">
                  <c:v>16.4</c:v>
                </c:pt>
                <c:pt idx="12">
                  <c:v>9.8</c:v>
                </c:pt>
                <c:pt idx="13">
                  <c:v>8.4</c:v>
                </c:pt>
                <c:pt idx="14">
                  <c:v>77.4</c:v>
                </c:pt>
                <c:pt idx="15">
                  <c:v>43.7</c:v>
                </c:pt>
                <c:pt idx="16">
                  <c:v>20.2</c:v>
                </c:pt>
                <c:pt idx="17">
                  <c:v>24.4</c:v>
                </c:pt>
                <c:pt idx="18">
                  <c:v>40.8</c:v>
                </c:pt>
                <c:pt idx="19">
                  <c:v>30.3</c:v>
                </c:pt>
                <c:pt idx="20">
                  <c:v>33.3</c:v>
                </c:pt>
                <c:pt idx="21">
                  <c:v>36.2</c:v>
                </c:pt>
                <c:pt idx="22">
                  <c:v>41.6</c:v>
                </c:pt>
                <c:pt idx="23">
                  <c:v>41.3</c:v>
                </c:pt>
                <c:pt idx="24">
                  <c:v>41.7</c:v>
                </c:pt>
                <c:pt idx="26">
                  <c:v>10.2</c:v>
                </c:pt>
                <c:pt idx="27">
                  <c:v>33.5</c:v>
                </c:pt>
                <c:pt idx="28">
                  <c:v>43.7</c:v>
                </c:pt>
                <c:pt idx="29">
                  <c:v>41.2</c:v>
                </c:pt>
                <c:pt idx="30">
                  <c:v>41.5</c:v>
                </c:pt>
                <c:pt idx="31">
                  <c:v>43.6</c:v>
                </c:pt>
                <c:pt idx="32">
                  <c:v>38.5</c:v>
                </c:pt>
                <c:pt idx="33">
                  <c:v>21.0</c:v>
                </c:pt>
                <c:pt idx="34">
                  <c:v>20.7</c:v>
                </c:pt>
                <c:pt idx="35">
                  <c:v>16.7</c:v>
                </c:pt>
                <c:pt idx="36">
                  <c:v>10.0</c:v>
                </c:pt>
                <c:pt idx="37">
                  <c:v>27.3</c:v>
                </c:pt>
                <c:pt idx="38">
                  <c:v>16.1</c:v>
                </c:pt>
                <c:pt idx="39">
                  <c:v>38.1</c:v>
                </c:pt>
                <c:pt idx="40">
                  <c:v>32.3</c:v>
                </c:pt>
                <c:pt idx="41">
                  <c:v>42.0</c:v>
                </c:pt>
                <c:pt idx="42">
                  <c:v>36.6</c:v>
                </c:pt>
                <c:pt idx="43">
                  <c:v>38.5</c:v>
                </c:pt>
                <c:pt idx="44">
                  <c:v>34.5</c:v>
                </c:pt>
                <c:pt idx="45">
                  <c:v>31.8</c:v>
                </c:pt>
                <c:pt idx="46">
                  <c:v>35.8</c:v>
                </c:pt>
                <c:pt idx="47">
                  <c:v>47.6</c:v>
                </c:pt>
                <c:pt idx="48">
                  <c:v>48.2</c:v>
                </c:pt>
                <c:pt idx="49">
                  <c:v>47.6</c:v>
                </c:pt>
                <c:pt idx="50">
                  <c:v>31.4</c:v>
                </c:pt>
                <c:pt idx="51">
                  <c:v>30.4</c:v>
                </c:pt>
                <c:pt idx="52">
                  <c:v>42.1</c:v>
                </c:pt>
                <c:pt idx="53">
                  <c:v>35.7</c:v>
                </c:pt>
                <c:pt idx="54">
                  <c:v>40.0</c:v>
                </c:pt>
                <c:pt idx="55">
                  <c:v>39.9</c:v>
                </c:pt>
                <c:pt idx="56">
                  <c:v>41.6</c:v>
                </c:pt>
                <c:pt idx="57">
                  <c:v>42.7</c:v>
                </c:pt>
                <c:pt idx="58">
                  <c:v>35.9</c:v>
                </c:pt>
                <c:pt idx="59">
                  <c:v>41.3</c:v>
                </c:pt>
                <c:pt idx="60">
                  <c:v>30.3</c:v>
                </c:pt>
                <c:pt idx="61">
                  <c:v>43.2</c:v>
                </c:pt>
                <c:pt idx="62">
                  <c:v>49.1</c:v>
                </c:pt>
                <c:pt idx="63">
                  <c:v>42.2</c:v>
                </c:pt>
                <c:pt idx="64">
                  <c:v>41.7</c:v>
                </c:pt>
                <c:pt idx="65">
                  <c:v>35.0</c:v>
                </c:pt>
                <c:pt idx="66">
                  <c:v>66.4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17109983180269"/>
                  <c:y val="-0.02897569026579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Edinb'!$AS$422:$AS$488</c:f>
              <c:numCache>
                <c:formatCode>0</c:formatCode>
                <c:ptCount val="67"/>
                <c:pt idx="0">
                  <c:v>7.7911</c:v>
                </c:pt>
                <c:pt idx="1">
                  <c:v>24.7027</c:v>
                </c:pt>
                <c:pt idx="2">
                  <c:v>19.7287</c:v>
                </c:pt>
                <c:pt idx="3">
                  <c:v>40.6195</c:v>
                </c:pt>
                <c:pt idx="4">
                  <c:v>38.6299</c:v>
                </c:pt>
                <c:pt idx="5">
                  <c:v>22.7131</c:v>
                </c:pt>
                <c:pt idx="6">
                  <c:v>11.7703</c:v>
                </c:pt>
                <c:pt idx="7">
                  <c:v>17.7391</c:v>
                </c:pt>
                <c:pt idx="8">
                  <c:v>4.8067</c:v>
                </c:pt>
                <c:pt idx="9">
                  <c:v>17.7391</c:v>
                </c:pt>
                <c:pt idx="10">
                  <c:v>19.7287</c:v>
                </c:pt>
                <c:pt idx="11">
                  <c:v>18.7339</c:v>
                </c:pt>
                <c:pt idx="12">
                  <c:v>12.7651</c:v>
                </c:pt>
                <c:pt idx="13">
                  <c:v>10.7755</c:v>
                </c:pt>
                <c:pt idx="14">
                  <c:v>76.4323</c:v>
                </c:pt>
                <c:pt idx="15">
                  <c:v>41.6143</c:v>
                </c:pt>
                <c:pt idx="16">
                  <c:v>21.7183</c:v>
                </c:pt>
                <c:pt idx="17">
                  <c:v>20.7235</c:v>
                </c:pt>
                <c:pt idx="18">
                  <c:v>38.6299</c:v>
                </c:pt>
                <c:pt idx="19">
                  <c:v>27.6871</c:v>
                </c:pt>
                <c:pt idx="20">
                  <c:v>28.6819</c:v>
                </c:pt>
                <c:pt idx="21">
                  <c:v>37.6351</c:v>
                </c:pt>
                <c:pt idx="22">
                  <c:v>41.6143</c:v>
                </c:pt>
                <c:pt idx="23">
                  <c:v>39.6247</c:v>
                </c:pt>
                <c:pt idx="24">
                  <c:v>46.5883</c:v>
                </c:pt>
                <c:pt idx="25">
                  <c:v>5.8015</c:v>
                </c:pt>
                <c:pt idx="26">
                  <c:v>12.7651</c:v>
                </c:pt>
                <c:pt idx="27">
                  <c:v>42.6091</c:v>
                </c:pt>
                <c:pt idx="28">
                  <c:v>28.6819</c:v>
                </c:pt>
                <c:pt idx="30">
                  <c:v>34.6507</c:v>
                </c:pt>
                <c:pt idx="31">
                  <c:v>43.6039</c:v>
                </c:pt>
                <c:pt idx="32">
                  <c:v>41.6143</c:v>
                </c:pt>
                <c:pt idx="33">
                  <c:v>20.7235</c:v>
                </c:pt>
                <c:pt idx="34">
                  <c:v>20.7235</c:v>
                </c:pt>
                <c:pt idx="36">
                  <c:v>9.7807</c:v>
                </c:pt>
                <c:pt idx="38">
                  <c:v>15.7495</c:v>
                </c:pt>
                <c:pt idx="39">
                  <c:v>39.6247</c:v>
                </c:pt>
                <c:pt idx="40">
                  <c:v>32.6611</c:v>
                </c:pt>
                <c:pt idx="41">
                  <c:v>38.6299</c:v>
                </c:pt>
                <c:pt idx="42">
                  <c:v>35.6455</c:v>
                </c:pt>
                <c:pt idx="43">
                  <c:v>43.6039</c:v>
                </c:pt>
                <c:pt idx="44">
                  <c:v>38.6299</c:v>
                </c:pt>
                <c:pt idx="45">
                  <c:v>27.6871</c:v>
                </c:pt>
                <c:pt idx="46">
                  <c:v>35.6455</c:v>
                </c:pt>
                <c:pt idx="47">
                  <c:v>45.5935</c:v>
                </c:pt>
                <c:pt idx="48">
                  <c:v>44.5987</c:v>
                </c:pt>
                <c:pt idx="49">
                  <c:v>46.5883</c:v>
                </c:pt>
                <c:pt idx="50">
                  <c:v>31.6663</c:v>
                </c:pt>
                <c:pt idx="51">
                  <c:v>32.6611</c:v>
                </c:pt>
                <c:pt idx="52">
                  <c:v>46.5883</c:v>
                </c:pt>
                <c:pt idx="53">
                  <c:v>34.6507</c:v>
                </c:pt>
                <c:pt idx="54">
                  <c:v>37.6351</c:v>
                </c:pt>
                <c:pt idx="55">
                  <c:v>45.5935</c:v>
                </c:pt>
                <c:pt idx="56">
                  <c:v>40.6195</c:v>
                </c:pt>
                <c:pt idx="57">
                  <c:v>46.5883</c:v>
                </c:pt>
                <c:pt idx="58">
                  <c:v>31.6663</c:v>
                </c:pt>
                <c:pt idx="59">
                  <c:v>43.6039</c:v>
                </c:pt>
                <c:pt idx="60">
                  <c:v>32.6611</c:v>
                </c:pt>
                <c:pt idx="61">
                  <c:v>47.5831</c:v>
                </c:pt>
                <c:pt idx="62">
                  <c:v>44.5987</c:v>
                </c:pt>
                <c:pt idx="63">
                  <c:v>47.5831</c:v>
                </c:pt>
                <c:pt idx="64">
                  <c:v>39.6247</c:v>
                </c:pt>
                <c:pt idx="65">
                  <c:v>37.6351</c:v>
                </c:pt>
                <c:pt idx="66">
                  <c:v>50.5675</c:v>
                </c:pt>
              </c:numCache>
            </c:numRef>
          </c:xVal>
          <c:yVal>
            <c:numRef>
              <c:f>'CHIKYU_IGN vs Edinb'!$N$350:$N$416</c:f>
              <c:numCache>
                <c:formatCode>0</c:formatCode>
                <c:ptCount val="67"/>
                <c:pt idx="0">
                  <c:v>8.2</c:v>
                </c:pt>
                <c:pt idx="1">
                  <c:v>25.5</c:v>
                </c:pt>
                <c:pt idx="2">
                  <c:v>15.8</c:v>
                </c:pt>
                <c:pt idx="3">
                  <c:v>41.9</c:v>
                </c:pt>
                <c:pt idx="4">
                  <c:v>33.6</c:v>
                </c:pt>
                <c:pt idx="5">
                  <c:v>24.3</c:v>
                </c:pt>
                <c:pt idx="6">
                  <c:v>14.5</c:v>
                </c:pt>
                <c:pt idx="7">
                  <c:v>12.8</c:v>
                </c:pt>
                <c:pt idx="8">
                  <c:v>7.5</c:v>
                </c:pt>
                <c:pt idx="9">
                  <c:v>13.7</c:v>
                </c:pt>
                <c:pt idx="10">
                  <c:v>16.5</c:v>
                </c:pt>
                <c:pt idx="11">
                  <c:v>16.4</c:v>
                </c:pt>
                <c:pt idx="12">
                  <c:v>9.8</c:v>
                </c:pt>
                <c:pt idx="13">
                  <c:v>8.4</c:v>
                </c:pt>
                <c:pt idx="14">
                  <c:v>77.4</c:v>
                </c:pt>
                <c:pt idx="15">
                  <c:v>43.7</c:v>
                </c:pt>
                <c:pt idx="16">
                  <c:v>20.2</c:v>
                </c:pt>
                <c:pt idx="17">
                  <c:v>24.4</c:v>
                </c:pt>
                <c:pt idx="18">
                  <c:v>40.8</c:v>
                </c:pt>
                <c:pt idx="19">
                  <c:v>30.3</c:v>
                </c:pt>
                <c:pt idx="20">
                  <c:v>33.3</c:v>
                </c:pt>
                <c:pt idx="21">
                  <c:v>36.2</c:v>
                </c:pt>
                <c:pt idx="22">
                  <c:v>41.6</c:v>
                </c:pt>
                <c:pt idx="23">
                  <c:v>41.3</c:v>
                </c:pt>
                <c:pt idx="24">
                  <c:v>41.7</c:v>
                </c:pt>
                <c:pt idx="26">
                  <c:v>10.2</c:v>
                </c:pt>
                <c:pt idx="27">
                  <c:v>33.5</c:v>
                </c:pt>
                <c:pt idx="28">
                  <c:v>43.7</c:v>
                </c:pt>
                <c:pt idx="29">
                  <c:v>41.2</c:v>
                </c:pt>
                <c:pt idx="30">
                  <c:v>41.5</c:v>
                </c:pt>
                <c:pt idx="31">
                  <c:v>43.6</c:v>
                </c:pt>
                <c:pt idx="32">
                  <c:v>38.5</c:v>
                </c:pt>
                <c:pt idx="33">
                  <c:v>21.0</c:v>
                </c:pt>
                <c:pt idx="34">
                  <c:v>20.7</c:v>
                </c:pt>
                <c:pt idx="35">
                  <c:v>16.7</c:v>
                </c:pt>
                <c:pt idx="36">
                  <c:v>10.0</c:v>
                </c:pt>
                <c:pt idx="37">
                  <c:v>27.3</c:v>
                </c:pt>
                <c:pt idx="38">
                  <c:v>16.1</c:v>
                </c:pt>
                <c:pt idx="39">
                  <c:v>38.1</c:v>
                </c:pt>
                <c:pt idx="40">
                  <c:v>32.3</c:v>
                </c:pt>
                <c:pt idx="41">
                  <c:v>42.0</c:v>
                </c:pt>
                <c:pt idx="42">
                  <c:v>36.6</c:v>
                </c:pt>
                <c:pt idx="43">
                  <c:v>38.5</c:v>
                </c:pt>
                <c:pt idx="44">
                  <c:v>34.5</c:v>
                </c:pt>
                <c:pt idx="45">
                  <c:v>31.8</c:v>
                </c:pt>
                <c:pt idx="46">
                  <c:v>35.8</c:v>
                </c:pt>
                <c:pt idx="47">
                  <c:v>47.6</c:v>
                </c:pt>
                <c:pt idx="48">
                  <c:v>48.2</c:v>
                </c:pt>
                <c:pt idx="49">
                  <c:v>47.6</c:v>
                </c:pt>
                <c:pt idx="50">
                  <c:v>31.4</c:v>
                </c:pt>
                <c:pt idx="51">
                  <c:v>30.4</c:v>
                </c:pt>
                <c:pt idx="52">
                  <c:v>42.1</c:v>
                </c:pt>
                <c:pt idx="53">
                  <c:v>35.7</c:v>
                </c:pt>
                <c:pt idx="54">
                  <c:v>40.0</c:v>
                </c:pt>
                <c:pt idx="55">
                  <c:v>39.9</c:v>
                </c:pt>
                <c:pt idx="56">
                  <c:v>41.6</c:v>
                </c:pt>
                <c:pt idx="57">
                  <c:v>42.7</c:v>
                </c:pt>
                <c:pt idx="58">
                  <c:v>35.9</c:v>
                </c:pt>
                <c:pt idx="59">
                  <c:v>41.3</c:v>
                </c:pt>
                <c:pt idx="60">
                  <c:v>30.3</c:v>
                </c:pt>
                <c:pt idx="61">
                  <c:v>43.2</c:v>
                </c:pt>
                <c:pt idx="62">
                  <c:v>49.1</c:v>
                </c:pt>
                <c:pt idx="63">
                  <c:v>42.2</c:v>
                </c:pt>
                <c:pt idx="64">
                  <c:v>41.7</c:v>
                </c:pt>
                <c:pt idx="65">
                  <c:v>35.0</c:v>
                </c:pt>
                <c:pt idx="66">
                  <c:v>66.4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288840"/>
        <c:axId val="-2075357896"/>
      </c:scatterChart>
      <c:valAx>
        <c:axId val="-2130288840"/>
        <c:scaling>
          <c:orientation val="minMax"/>
          <c:max val="10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75357896"/>
        <c:crosses val="autoZero"/>
        <c:crossBetween val="midCat"/>
      </c:valAx>
      <c:valAx>
        <c:axId val="-2075357896"/>
        <c:scaling>
          <c:orientation val="minMax"/>
          <c:max val="1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3028884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Sr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349234181266094"/>
                  <c:y val="0.49346559845958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Edinb'!$O$489:$O$555</c:f>
              <c:numCache>
                <c:formatCode>0</c:formatCode>
                <c:ptCount val="67"/>
                <c:pt idx="0">
                  <c:v>178.0</c:v>
                </c:pt>
                <c:pt idx="1">
                  <c:v>117.0</c:v>
                </c:pt>
                <c:pt idx="2">
                  <c:v>175.0</c:v>
                </c:pt>
                <c:pt idx="3">
                  <c:v>11.0</c:v>
                </c:pt>
                <c:pt idx="4">
                  <c:v>152.0</c:v>
                </c:pt>
                <c:pt idx="5">
                  <c:v>101.0</c:v>
                </c:pt>
                <c:pt idx="6">
                  <c:v>133.0</c:v>
                </c:pt>
                <c:pt idx="7">
                  <c:v>118.0</c:v>
                </c:pt>
                <c:pt idx="8">
                  <c:v>180.0</c:v>
                </c:pt>
                <c:pt idx="9">
                  <c:v>159.0</c:v>
                </c:pt>
                <c:pt idx="10">
                  <c:v>165.0</c:v>
                </c:pt>
                <c:pt idx="11">
                  <c:v>131.0</c:v>
                </c:pt>
                <c:pt idx="12">
                  <c:v>138.0</c:v>
                </c:pt>
                <c:pt idx="13">
                  <c:v>154.0</c:v>
                </c:pt>
                <c:pt idx="14">
                  <c:v>60.0</c:v>
                </c:pt>
                <c:pt idx="15">
                  <c:v>101.0</c:v>
                </c:pt>
                <c:pt idx="16">
                  <c:v>125.0</c:v>
                </c:pt>
                <c:pt idx="17">
                  <c:v>6.0</c:v>
                </c:pt>
                <c:pt idx="18">
                  <c:v>5.0</c:v>
                </c:pt>
                <c:pt idx="19">
                  <c:v>5.0</c:v>
                </c:pt>
                <c:pt idx="20">
                  <c:v>6.0</c:v>
                </c:pt>
                <c:pt idx="21">
                  <c:v>5.0</c:v>
                </c:pt>
                <c:pt idx="22">
                  <c:v>4.0</c:v>
                </c:pt>
                <c:pt idx="23">
                  <c:v>7.0</c:v>
                </c:pt>
                <c:pt idx="24">
                  <c:v>2.0</c:v>
                </c:pt>
                <c:pt idx="25">
                  <c:v>4.0</c:v>
                </c:pt>
                <c:pt idx="26">
                  <c:v>137.0</c:v>
                </c:pt>
                <c:pt idx="27">
                  <c:v>2.0</c:v>
                </c:pt>
                <c:pt idx="28">
                  <c:v>4.0</c:v>
                </c:pt>
                <c:pt idx="30">
                  <c:v>5.0</c:v>
                </c:pt>
                <c:pt idx="31">
                  <c:v>5.0</c:v>
                </c:pt>
                <c:pt idx="32">
                  <c:v>5.0</c:v>
                </c:pt>
                <c:pt idx="33">
                  <c:v>6.0</c:v>
                </c:pt>
                <c:pt idx="34">
                  <c:v>5.0</c:v>
                </c:pt>
                <c:pt idx="36">
                  <c:v>7.0</c:v>
                </c:pt>
                <c:pt idx="38">
                  <c:v>9.0</c:v>
                </c:pt>
                <c:pt idx="39">
                  <c:v>10.0</c:v>
                </c:pt>
                <c:pt idx="40">
                  <c:v>2.0</c:v>
                </c:pt>
                <c:pt idx="41">
                  <c:v>7.0</c:v>
                </c:pt>
                <c:pt idx="42">
                  <c:v>3.0</c:v>
                </c:pt>
                <c:pt idx="43">
                  <c:v>7.0</c:v>
                </c:pt>
                <c:pt idx="44">
                  <c:v>4.0</c:v>
                </c:pt>
                <c:pt idx="45">
                  <c:v>4.0</c:v>
                </c:pt>
                <c:pt idx="46">
                  <c:v>6.0</c:v>
                </c:pt>
                <c:pt idx="47">
                  <c:v>2.0</c:v>
                </c:pt>
                <c:pt idx="48">
                  <c:v>5.0</c:v>
                </c:pt>
                <c:pt idx="49">
                  <c:v>5.0</c:v>
                </c:pt>
                <c:pt idx="50">
                  <c:v>7.0</c:v>
                </c:pt>
                <c:pt idx="51">
                  <c:v>6.0</c:v>
                </c:pt>
                <c:pt idx="52">
                  <c:v>3.0</c:v>
                </c:pt>
                <c:pt idx="53">
                  <c:v>4.0</c:v>
                </c:pt>
                <c:pt idx="54">
                  <c:v>8.0</c:v>
                </c:pt>
                <c:pt idx="55">
                  <c:v>5.0</c:v>
                </c:pt>
                <c:pt idx="56">
                  <c:v>5.0</c:v>
                </c:pt>
                <c:pt idx="57">
                  <c:v>5.0</c:v>
                </c:pt>
                <c:pt idx="58">
                  <c:v>9.0</c:v>
                </c:pt>
                <c:pt idx="59">
                  <c:v>2.0</c:v>
                </c:pt>
                <c:pt idx="60">
                  <c:v>4.0</c:v>
                </c:pt>
                <c:pt idx="61">
                  <c:v>7.0</c:v>
                </c:pt>
                <c:pt idx="62">
                  <c:v>5.0</c:v>
                </c:pt>
                <c:pt idx="63">
                  <c:v>4.0</c:v>
                </c:pt>
                <c:pt idx="64">
                  <c:v>4.0</c:v>
                </c:pt>
                <c:pt idx="65">
                  <c:v>14.0</c:v>
                </c:pt>
                <c:pt idx="66">
                  <c:v>21.0</c:v>
                </c:pt>
              </c:numCache>
            </c:numRef>
          </c:xVal>
          <c:yVal>
            <c:numRef>
              <c:f>'CHIKYU_IGN vs Edinb'!$O$350:$O$416</c:f>
              <c:numCache>
                <c:formatCode>0</c:formatCode>
                <c:ptCount val="67"/>
                <c:pt idx="0">
                  <c:v>169.4</c:v>
                </c:pt>
                <c:pt idx="1">
                  <c:v>108.6</c:v>
                </c:pt>
                <c:pt idx="2">
                  <c:v>167.3</c:v>
                </c:pt>
                <c:pt idx="3">
                  <c:v>7.8</c:v>
                </c:pt>
                <c:pt idx="4">
                  <c:v>144.0</c:v>
                </c:pt>
                <c:pt idx="5">
                  <c:v>98.9</c:v>
                </c:pt>
                <c:pt idx="6">
                  <c:v>127.5</c:v>
                </c:pt>
                <c:pt idx="7">
                  <c:v>112.8</c:v>
                </c:pt>
                <c:pt idx="8">
                  <c:v>288.6</c:v>
                </c:pt>
                <c:pt idx="9">
                  <c:v>150.6</c:v>
                </c:pt>
                <c:pt idx="10">
                  <c:v>159.0</c:v>
                </c:pt>
                <c:pt idx="11">
                  <c:v>133.5</c:v>
                </c:pt>
                <c:pt idx="12">
                  <c:v>130.1</c:v>
                </c:pt>
                <c:pt idx="13">
                  <c:v>145.6</c:v>
                </c:pt>
                <c:pt idx="14">
                  <c:v>53.0</c:v>
                </c:pt>
                <c:pt idx="15">
                  <c:v>92.7</c:v>
                </c:pt>
                <c:pt idx="16">
                  <c:v>114.6</c:v>
                </c:pt>
                <c:pt idx="17">
                  <c:v>1.8</c:v>
                </c:pt>
                <c:pt idx="18">
                  <c:v>1.7</c:v>
                </c:pt>
                <c:pt idx="19">
                  <c:v>1.7</c:v>
                </c:pt>
                <c:pt idx="20">
                  <c:v>1.5</c:v>
                </c:pt>
                <c:pt idx="21">
                  <c:v>1.5</c:v>
                </c:pt>
                <c:pt idx="22">
                  <c:v>1.4</c:v>
                </c:pt>
                <c:pt idx="23">
                  <c:v>1.6</c:v>
                </c:pt>
                <c:pt idx="24">
                  <c:v>1.4</c:v>
                </c:pt>
                <c:pt idx="25">
                  <c:v>3.5</c:v>
                </c:pt>
                <c:pt idx="26">
                  <c:v>130.1</c:v>
                </c:pt>
                <c:pt idx="27">
                  <c:v>1.4</c:v>
                </c:pt>
                <c:pt idx="28">
                  <c:v>2.0</c:v>
                </c:pt>
                <c:pt idx="29">
                  <c:v>2.0</c:v>
                </c:pt>
                <c:pt idx="30">
                  <c:v>1.5</c:v>
                </c:pt>
                <c:pt idx="31">
                  <c:v>1.9</c:v>
                </c:pt>
                <c:pt idx="32">
                  <c:v>2.1</c:v>
                </c:pt>
                <c:pt idx="33">
                  <c:v>2.7</c:v>
                </c:pt>
                <c:pt idx="34">
                  <c:v>3.0</c:v>
                </c:pt>
                <c:pt idx="35">
                  <c:v>2.7</c:v>
                </c:pt>
                <c:pt idx="36">
                  <c:v>2.8</c:v>
                </c:pt>
                <c:pt idx="37">
                  <c:v>3.0</c:v>
                </c:pt>
                <c:pt idx="38">
                  <c:v>3.1</c:v>
                </c:pt>
                <c:pt idx="39">
                  <c:v>5.4</c:v>
                </c:pt>
                <c:pt idx="40">
                  <c:v>1.2</c:v>
                </c:pt>
                <c:pt idx="41">
                  <c:v>1.3</c:v>
                </c:pt>
                <c:pt idx="42">
                  <c:v>1.3</c:v>
                </c:pt>
                <c:pt idx="43">
                  <c:v>1.6</c:v>
                </c:pt>
                <c:pt idx="44">
                  <c:v>1.7</c:v>
                </c:pt>
                <c:pt idx="45">
                  <c:v>1.6</c:v>
                </c:pt>
                <c:pt idx="46">
                  <c:v>1.9</c:v>
                </c:pt>
                <c:pt idx="47">
                  <c:v>1.9</c:v>
                </c:pt>
                <c:pt idx="48">
                  <c:v>2.2</c:v>
                </c:pt>
                <c:pt idx="49">
                  <c:v>2.4</c:v>
                </c:pt>
                <c:pt idx="50">
                  <c:v>2.3</c:v>
                </c:pt>
                <c:pt idx="51">
                  <c:v>2.8</c:v>
                </c:pt>
                <c:pt idx="52">
                  <c:v>1.3</c:v>
                </c:pt>
                <c:pt idx="53">
                  <c:v>2.1</c:v>
                </c:pt>
                <c:pt idx="54">
                  <c:v>1.6</c:v>
                </c:pt>
                <c:pt idx="55">
                  <c:v>1.6</c:v>
                </c:pt>
                <c:pt idx="56">
                  <c:v>1.4</c:v>
                </c:pt>
                <c:pt idx="57">
                  <c:v>1.7</c:v>
                </c:pt>
                <c:pt idx="58">
                  <c:v>2.2</c:v>
                </c:pt>
                <c:pt idx="59">
                  <c:v>1.0</c:v>
                </c:pt>
                <c:pt idx="60">
                  <c:v>2.7</c:v>
                </c:pt>
                <c:pt idx="61">
                  <c:v>1.9</c:v>
                </c:pt>
                <c:pt idx="62">
                  <c:v>1.8</c:v>
                </c:pt>
                <c:pt idx="63">
                  <c:v>1.5</c:v>
                </c:pt>
                <c:pt idx="64">
                  <c:v>1.2</c:v>
                </c:pt>
                <c:pt idx="65">
                  <c:v>7.7</c:v>
                </c:pt>
                <c:pt idx="66">
                  <c:v>14.3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9012131045056"/>
                  <c:y val="0.13975380806656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Edinb'!$AT$422:$AT$488</c:f>
              <c:numCache>
                <c:formatCode>0</c:formatCode>
                <c:ptCount val="67"/>
                <c:pt idx="0">
                  <c:v>181.6498</c:v>
                </c:pt>
                <c:pt idx="1">
                  <c:v>117.9719</c:v>
                </c:pt>
                <c:pt idx="2">
                  <c:v>178.5181</c:v>
                </c:pt>
                <c:pt idx="3">
                  <c:v>7.318500000000001</c:v>
                </c:pt>
                <c:pt idx="4">
                  <c:v>154.5084</c:v>
                </c:pt>
                <c:pt idx="5">
                  <c:v>101.2695</c:v>
                </c:pt>
                <c:pt idx="6">
                  <c:v>134.6743</c:v>
                </c:pt>
                <c:pt idx="7">
                  <c:v>119.0158</c:v>
                </c:pt>
                <c:pt idx="8">
                  <c:v>183.7376</c:v>
                </c:pt>
                <c:pt idx="9">
                  <c:v>161.8157</c:v>
                </c:pt>
                <c:pt idx="10">
                  <c:v>168.0791</c:v>
                </c:pt>
                <c:pt idx="11">
                  <c:v>132.5865</c:v>
                </c:pt>
                <c:pt idx="12">
                  <c:v>139.8938</c:v>
                </c:pt>
                <c:pt idx="13">
                  <c:v>156.5962</c:v>
                </c:pt>
                <c:pt idx="14">
                  <c:v>58.4696</c:v>
                </c:pt>
                <c:pt idx="15">
                  <c:v>101.2695</c:v>
                </c:pt>
                <c:pt idx="16">
                  <c:v>126.3231</c:v>
                </c:pt>
                <c:pt idx="17">
                  <c:v>2.099000000000001</c:v>
                </c:pt>
                <c:pt idx="18">
                  <c:v>1.0551</c:v>
                </c:pt>
                <c:pt idx="19">
                  <c:v>1.0551</c:v>
                </c:pt>
                <c:pt idx="20">
                  <c:v>2.099000000000001</c:v>
                </c:pt>
                <c:pt idx="21">
                  <c:v>1.0551</c:v>
                </c:pt>
                <c:pt idx="22">
                  <c:v>0.0112000000000005</c:v>
                </c:pt>
                <c:pt idx="23">
                  <c:v>3.142900000000001</c:v>
                </c:pt>
                <c:pt idx="25">
                  <c:v>0.0112000000000005</c:v>
                </c:pt>
                <c:pt idx="26">
                  <c:v>138.8499</c:v>
                </c:pt>
                <c:pt idx="28">
                  <c:v>0.0112000000000005</c:v>
                </c:pt>
                <c:pt idx="30">
                  <c:v>1.0551</c:v>
                </c:pt>
                <c:pt idx="31">
                  <c:v>1.0551</c:v>
                </c:pt>
                <c:pt idx="32">
                  <c:v>1.0551</c:v>
                </c:pt>
                <c:pt idx="33">
                  <c:v>2.099000000000001</c:v>
                </c:pt>
                <c:pt idx="34">
                  <c:v>1.0551</c:v>
                </c:pt>
                <c:pt idx="36">
                  <c:v>3.142900000000001</c:v>
                </c:pt>
                <c:pt idx="38">
                  <c:v>5.230700000000001</c:v>
                </c:pt>
                <c:pt idx="39">
                  <c:v>6.2746</c:v>
                </c:pt>
                <c:pt idx="41">
                  <c:v>3.142900000000001</c:v>
                </c:pt>
                <c:pt idx="43">
                  <c:v>3.142900000000001</c:v>
                </c:pt>
                <c:pt idx="44">
                  <c:v>0.0112000000000005</c:v>
                </c:pt>
                <c:pt idx="45">
                  <c:v>0.0112000000000005</c:v>
                </c:pt>
                <c:pt idx="46">
                  <c:v>2.099000000000001</c:v>
                </c:pt>
                <c:pt idx="48">
                  <c:v>1.0551</c:v>
                </c:pt>
                <c:pt idx="49">
                  <c:v>1.0551</c:v>
                </c:pt>
                <c:pt idx="50">
                  <c:v>3.142900000000001</c:v>
                </c:pt>
                <c:pt idx="51">
                  <c:v>2.099000000000001</c:v>
                </c:pt>
                <c:pt idx="53">
                  <c:v>0.0112000000000005</c:v>
                </c:pt>
                <c:pt idx="54">
                  <c:v>4.186800000000001</c:v>
                </c:pt>
                <c:pt idx="55">
                  <c:v>1.0551</c:v>
                </c:pt>
                <c:pt idx="56">
                  <c:v>1.0551</c:v>
                </c:pt>
                <c:pt idx="57">
                  <c:v>1.0551</c:v>
                </c:pt>
                <c:pt idx="58">
                  <c:v>5.230700000000001</c:v>
                </c:pt>
                <c:pt idx="60">
                  <c:v>0.0112000000000005</c:v>
                </c:pt>
                <c:pt idx="61">
                  <c:v>3.142900000000001</c:v>
                </c:pt>
                <c:pt idx="62">
                  <c:v>1.0551</c:v>
                </c:pt>
                <c:pt idx="63">
                  <c:v>0.0112000000000005</c:v>
                </c:pt>
                <c:pt idx="64">
                  <c:v>0.0112000000000005</c:v>
                </c:pt>
                <c:pt idx="65">
                  <c:v>10.4502</c:v>
                </c:pt>
                <c:pt idx="66">
                  <c:v>17.7575</c:v>
                </c:pt>
              </c:numCache>
            </c:numRef>
          </c:xVal>
          <c:yVal>
            <c:numRef>
              <c:f>'CHIKYU_IGN vs Edinb'!$O$350:$O$416</c:f>
              <c:numCache>
                <c:formatCode>0</c:formatCode>
                <c:ptCount val="67"/>
                <c:pt idx="0">
                  <c:v>169.4</c:v>
                </c:pt>
                <c:pt idx="1">
                  <c:v>108.6</c:v>
                </c:pt>
                <c:pt idx="2">
                  <c:v>167.3</c:v>
                </c:pt>
                <c:pt idx="3">
                  <c:v>7.8</c:v>
                </c:pt>
                <c:pt idx="4">
                  <c:v>144.0</c:v>
                </c:pt>
                <c:pt idx="5">
                  <c:v>98.9</c:v>
                </c:pt>
                <c:pt idx="6">
                  <c:v>127.5</c:v>
                </c:pt>
                <c:pt idx="7">
                  <c:v>112.8</c:v>
                </c:pt>
                <c:pt idx="8">
                  <c:v>288.6</c:v>
                </c:pt>
                <c:pt idx="9">
                  <c:v>150.6</c:v>
                </c:pt>
                <c:pt idx="10">
                  <c:v>159.0</c:v>
                </c:pt>
                <c:pt idx="11">
                  <c:v>133.5</c:v>
                </c:pt>
                <c:pt idx="12">
                  <c:v>130.1</c:v>
                </c:pt>
                <c:pt idx="13">
                  <c:v>145.6</c:v>
                </c:pt>
                <c:pt idx="14">
                  <c:v>53.0</c:v>
                </c:pt>
                <c:pt idx="15">
                  <c:v>92.7</c:v>
                </c:pt>
                <c:pt idx="16">
                  <c:v>114.6</c:v>
                </c:pt>
                <c:pt idx="17">
                  <c:v>1.8</c:v>
                </c:pt>
                <c:pt idx="18">
                  <c:v>1.7</c:v>
                </c:pt>
                <c:pt idx="19">
                  <c:v>1.7</c:v>
                </c:pt>
                <c:pt idx="20">
                  <c:v>1.5</c:v>
                </c:pt>
                <c:pt idx="21">
                  <c:v>1.5</c:v>
                </c:pt>
                <c:pt idx="22">
                  <c:v>1.4</c:v>
                </c:pt>
                <c:pt idx="23">
                  <c:v>1.6</c:v>
                </c:pt>
                <c:pt idx="24">
                  <c:v>1.4</c:v>
                </c:pt>
                <c:pt idx="25">
                  <c:v>3.5</c:v>
                </c:pt>
                <c:pt idx="26">
                  <c:v>130.1</c:v>
                </c:pt>
                <c:pt idx="27">
                  <c:v>1.4</c:v>
                </c:pt>
                <c:pt idx="28">
                  <c:v>2.0</c:v>
                </c:pt>
                <c:pt idx="29">
                  <c:v>2.0</c:v>
                </c:pt>
                <c:pt idx="30">
                  <c:v>1.5</c:v>
                </c:pt>
                <c:pt idx="31">
                  <c:v>1.9</c:v>
                </c:pt>
                <c:pt idx="32">
                  <c:v>2.1</c:v>
                </c:pt>
                <c:pt idx="33">
                  <c:v>2.7</c:v>
                </c:pt>
                <c:pt idx="34">
                  <c:v>3.0</c:v>
                </c:pt>
                <c:pt idx="35">
                  <c:v>2.7</c:v>
                </c:pt>
                <c:pt idx="36">
                  <c:v>2.8</c:v>
                </c:pt>
                <c:pt idx="37">
                  <c:v>3.0</c:v>
                </c:pt>
                <c:pt idx="38">
                  <c:v>3.1</c:v>
                </c:pt>
                <c:pt idx="39">
                  <c:v>5.4</c:v>
                </c:pt>
                <c:pt idx="40">
                  <c:v>1.2</c:v>
                </c:pt>
                <c:pt idx="41">
                  <c:v>1.3</c:v>
                </c:pt>
                <c:pt idx="42">
                  <c:v>1.3</c:v>
                </c:pt>
                <c:pt idx="43">
                  <c:v>1.6</c:v>
                </c:pt>
                <c:pt idx="44">
                  <c:v>1.7</c:v>
                </c:pt>
                <c:pt idx="45">
                  <c:v>1.6</c:v>
                </c:pt>
                <c:pt idx="46">
                  <c:v>1.9</c:v>
                </c:pt>
                <c:pt idx="47">
                  <c:v>1.9</c:v>
                </c:pt>
                <c:pt idx="48">
                  <c:v>2.2</c:v>
                </c:pt>
                <c:pt idx="49">
                  <c:v>2.4</c:v>
                </c:pt>
                <c:pt idx="50">
                  <c:v>2.3</c:v>
                </c:pt>
                <c:pt idx="51">
                  <c:v>2.8</c:v>
                </c:pt>
                <c:pt idx="52">
                  <c:v>1.3</c:v>
                </c:pt>
                <c:pt idx="53">
                  <c:v>2.1</c:v>
                </c:pt>
                <c:pt idx="54">
                  <c:v>1.6</c:v>
                </c:pt>
                <c:pt idx="55">
                  <c:v>1.6</c:v>
                </c:pt>
                <c:pt idx="56">
                  <c:v>1.4</c:v>
                </c:pt>
                <c:pt idx="57">
                  <c:v>1.7</c:v>
                </c:pt>
                <c:pt idx="58">
                  <c:v>2.2</c:v>
                </c:pt>
                <c:pt idx="59">
                  <c:v>1.0</c:v>
                </c:pt>
                <c:pt idx="60">
                  <c:v>2.7</c:v>
                </c:pt>
                <c:pt idx="61">
                  <c:v>1.9</c:v>
                </c:pt>
                <c:pt idx="62">
                  <c:v>1.8</c:v>
                </c:pt>
                <c:pt idx="63">
                  <c:v>1.5</c:v>
                </c:pt>
                <c:pt idx="64">
                  <c:v>1.2</c:v>
                </c:pt>
                <c:pt idx="65">
                  <c:v>7.7</c:v>
                </c:pt>
                <c:pt idx="66">
                  <c:v>14.3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8385512"/>
        <c:axId val="-2057747368"/>
      </c:scatterChart>
      <c:valAx>
        <c:axId val="-2058385512"/>
        <c:scaling>
          <c:orientation val="minMax"/>
          <c:max val="20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7747368"/>
        <c:crosses val="autoZero"/>
        <c:crossBetween val="midCat"/>
      </c:valAx>
      <c:valAx>
        <c:axId val="-2057747368"/>
        <c:scaling>
          <c:orientation val="minMax"/>
          <c:max val="2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83855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Sc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6852477561288"/>
          <c:y val="0.130988664878429"/>
          <c:w val="0.78250480032151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907104475834661"/>
                  <c:y val="-0.12472440944881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Edinb'!$P$489:$P$555</c:f>
              <c:numCache>
                <c:formatCode>0</c:formatCode>
                <c:ptCount val="67"/>
                <c:pt idx="0">
                  <c:v>67.0</c:v>
                </c:pt>
                <c:pt idx="1">
                  <c:v>46.0</c:v>
                </c:pt>
                <c:pt idx="2">
                  <c:v>47.0</c:v>
                </c:pt>
                <c:pt idx="3">
                  <c:v>4.0</c:v>
                </c:pt>
                <c:pt idx="4">
                  <c:v>39.0</c:v>
                </c:pt>
                <c:pt idx="5">
                  <c:v>54.0</c:v>
                </c:pt>
                <c:pt idx="6">
                  <c:v>62.0</c:v>
                </c:pt>
                <c:pt idx="7">
                  <c:v>63.0</c:v>
                </c:pt>
                <c:pt idx="8">
                  <c:v>66.0</c:v>
                </c:pt>
                <c:pt idx="9">
                  <c:v>62.0</c:v>
                </c:pt>
                <c:pt idx="10">
                  <c:v>52.0</c:v>
                </c:pt>
                <c:pt idx="11">
                  <c:v>61.0</c:v>
                </c:pt>
                <c:pt idx="12">
                  <c:v>54.0</c:v>
                </c:pt>
                <c:pt idx="13">
                  <c:v>54.0</c:v>
                </c:pt>
                <c:pt idx="14">
                  <c:v>21.0</c:v>
                </c:pt>
                <c:pt idx="15">
                  <c:v>42.0</c:v>
                </c:pt>
                <c:pt idx="16">
                  <c:v>58.0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93.0</c:v>
                </c:pt>
                <c:pt idx="26">
                  <c:v>60.0</c:v>
                </c:pt>
                <c:pt idx="27">
                  <c:v>2.0</c:v>
                </c:pt>
                <c:pt idx="28">
                  <c:v>1.0</c:v>
                </c:pt>
                <c:pt idx="30">
                  <c:v>2.0</c:v>
                </c:pt>
                <c:pt idx="31">
                  <c:v>2.0</c:v>
                </c:pt>
                <c:pt idx="32">
                  <c:v>3.0</c:v>
                </c:pt>
                <c:pt idx="33">
                  <c:v>5.0</c:v>
                </c:pt>
                <c:pt idx="34">
                  <c:v>6.0</c:v>
                </c:pt>
                <c:pt idx="36">
                  <c:v>2.0</c:v>
                </c:pt>
                <c:pt idx="38">
                  <c:v>4.0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2.0</c:v>
                </c:pt>
                <c:pt idx="48">
                  <c:v>1.0</c:v>
                </c:pt>
                <c:pt idx="49">
                  <c:v>2.0</c:v>
                </c:pt>
                <c:pt idx="50">
                  <c:v>3.0</c:v>
                </c:pt>
                <c:pt idx="51">
                  <c:v>3.0</c:v>
                </c:pt>
                <c:pt idx="52">
                  <c:v>2.0</c:v>
                </c:pt>
                <c:pt idx="53">
                  <c:v>3.0</c:v>
                </c:pt>
                <c:pt idx="54">
                  <c:v>3.0</c:v>
                </c:pt>
                <c:pt idx="55">
                  <c:v>3.0</c:v>
                </c:pt>
                <c:pt idx="56">
                  <c:v>3.0</c:v>
                </c:pt>
                <c:pt idx="57">
                  <c:v>3.0</c:v>
                </c:pt>
                <c:pt idx="58">
                  <c:v>3.0</c:v>
                </c:pt>
                <c:pt idx="59">
                  <c:v>3.0</c:v>
                </c:pt>
                <c:pt idx="60">
                  <c:v>3.0</c:v>
                </c:pt>
                <c:pt idx="61">
                  <c:v>2.0</c:v>
                </c:pt>
                <c:pt idx="62">
                  <c:v>1.0</c:v>
                </c:pt>
                <c:pt idx="63">
                  <c:v>2.0</c:v>
                </c:pt>
                <c:pt idx="64">
                  <c:v>2.0</c:v>
                </c:pt>
                <c:pt idx="65">
                  <c:v>3.0</c:v>
                </c:pt>
                <c:pt idx="66">
                  <c:v>18.0</c:v>
                </c:pt>
              </c:numCache>
            </c:numRef>
          </c:xVal>
          <c:yVal>
            <c:numRef>
              <c:f>'CHIKYU_IGN vs Edinb'!$P$420:$P$486</c:f>
              <c:numCache>
                <c:formatCode>0</c:formatCode>
                <c:ptCount val="67"/>
                <c:pt idx="0">
                  <c:v>71.1</c:v>
                </c:pt>
                <c:pt idx="1">
                  <c:v>39.0</c:v>
                </c:pt>
                <c:pt idx="2">
                  <c:v>20.0</c:v>
                </c:pt>
                <c:pt idx="3">
                  <c:v>16.4</c:v>
                </c:pt>
                <c:pt idx="4">
                  <c:v>26.8</c:v>
                </c:pt>
                <c:pt idx="5">
                  <c:v>50.6</c:v>
                </c:pt>
                <c:pt idx="6">
                  <c:v>54.4</c:v>
                </c:pt>
                <c:pt idx="7">
                  <c:v>53.4</c:v>
                </c:pt>
                <c:pt idx="8">
                  <c:v>30.6</c:v>
                </c:pt>
                <c:pt idx="9">
                  <c:v>47.8</c:v>
                </c:pt>
                <c:pt idx="10">
                  <c:v>29.7</c:v>
                </c:pt>
                <c:pt idx="11">
                  <c:v>48.8</c:v>
                </c:pt>
                <c:pt idx="12">
                  <c:v>31.7</c:v>
                </c:pt>
                <c:pt idx="13">
                  <c:v>25.6</c:v>
                </c:pt>
                <c:pt idx="14">
                  <c:v>23.6</c:v>
                </c:pt>
                <c:pt idx="15">
                  <c:v>38.4</c:v>
                </c:pt>
                <c:pt idx="16">
                  <c:v>43.8</c:v>
                </c:pt>
                <c:pt idx="17">
                  <c:v>3.6</c:v>
                </c:pt>
                <c:pt idx="18">
                  <c:v>3.6</c:v>
                </c:pt>
                <c:pt idx="19">
                  <c:v>2.9</c:v>
                </c:pt>
                <c:pt idx="20">
                  <c:v>3.2</c:v>
                </c:pt>
                <c:pt idx="21">
                  <c:v>3.9</c:v>
                </c:pt>
                <c:pt idx="22">
                  <c:v>3.7</c:v>
                </c:pt>
                <c:pt idx="23">
                  <c:v>4.5</c:v>
                </c:pt>
                <c:pt idx="24">
                  <c:v>4.3</c:v>
                </c:pt>
                <c:pt idx="26">
                  <c:v>25.9</c:v>
                </c:pt>
                <c:pt idx="27">
                  <c:v>4.9</c:v>
                </c:pt>
                <c:pt idx="28">
                  <c:v>11.1</c:v>
                </c:pt>
                <c:pt idx="29">
                  <c:v>4.2</c:v>
                </c:pt>
                <c:pt idx="30">
                  <c:v>4.9</c:v>
                </c:pt>
                <c:pt idx="31">
                  <c:v>3.9</c:v>
                </c:pt>
                <c:pt idx="32">
                  <c:v>8.6</c:v>
                </c:pt>
                <c:pt idx="33">
                  <c:v>7.6</c:v>
                </c:pt>
                <c:pt idx="34">
                  <c:v>7.5</c:v>
                </c:pt>
                <c:pt idx="35">
                  <c:v>7.2</c:v>
                </c:pt>
                <c:pt idx="36">
                  <c:v>5.9</c:v>
                </c:pt>
                <c:pt idx="37">
                  <c:v>7.9</c:v>
                </c:pt>
                <c:pt idx="38">
                  <c:v>8.6</c:v>
                </c:pt>
                <c:pt idx="39">
                  <c:v>7.9</c:v>
                </c:pt>
                <c:pt idx="40">
                  <c:v>3.2</c:v>
                </c:pt>
                <c:pt idx="41">
                  <c:v>3.0</c:v>
                </c:pt>
                <c:pt idx="42">
                  <c:v>3.2</c:v>
                </c:pt>
                <c:pt idx="43">
                  <c:v>2.6</c:v>
                </c:pt>
                <c:pt idx="44">
                  <c:v>6.3</c:v>
                </c:pt>
                <c:pt idx="45">
                  <c:v>13.2</c:v>
                </c:pt>
                <c:pt idx="46">
                  <c:v>5.0</c:v>
                </c:pt>
                <c:pt idx="47">
                  <c:v>7.0</c:v>
                </c:pt>
                <c:pt idx="48">
                  <c:v>4.7</c:v>
                </c:pt>
                <c:pt idx="49">
                  <c:v>6.6</c:v>
                </c:pt>
                <c:pt idx="50">
                  <c:v>5.6</c:v>
                </c:pt>
                <c:pt idx="51">
                  <c:v>7.6</c:v>
                </c:pt>
                <c:pt idx="52">
                  <c:v>7.8</c:v>
                </c:pt>
                <c:pt idx="53">
                  <c:v>8.0</c:v>
                </c:pt>
                <c:pt idx="54">
                  <c:v>6.9</c:v>
                </c:pt>
                <c:pt idx="55">
                  <c:v>6.8</c:v>
                </c:pt>
                <c:pt idx="56">
                  <c:v>7.2</c:v>
                </c:pt>
                <c:pt idx="57">
                  <c:v>6.4</c:v>
                </c:pt>
                <c:pt idx="58">
                  <c:v>7.8</c:v>
                </c:pt>
                <c:pt idx="59">
                  <c:v>6.6</c:v>
                </c:pt>
                <c:pt idx="60">
                  <c:v>9.0</c:v>
                </c:pt>
                <c:pt idx="61">
                  <c:v>6.2</c:v>
                </c:pt>
                <c:pt idx="62">
                  <c:v>3.5</c:v>
                </c:pt>
                <c:pt idx="63">
                  <c:v>9.4</c:v>
                </c:pt>
                <c:pt idx="64">
                  <c:v>5.3</c:v>
                </c:pt>
                <c:pt idx="65">
                  <c:v>8.0</c:v>
                </c:pt>
                <c:pt idx="66">
                  <c:v>6.8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0313239956536624"/>
                  <c:y val="-0.25256300931815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Edinb'!$AU$422:$AU$488</c:f>
              <c:numCache>
                <c:formatCode>0</c:formatCode>
                <c:ptCount val="67"/>
                <c:pt idx="0">
                  <c:v>47.5466</c:v>
                </c:pt>
                <c:pt idx="1">
                  <c:v>34.1402</c:v>
                </c:pt>
                <c:pt idx="2">
                  <c:v>34.7786</c:v>
                </c:pt>
                <c:pt idx="3">
                  <c:v>7.327399999999999</c:v>
                </c:pt>
                <c:pt idx="4">
                  <c:v>29.6714</c:v>
                </c:pt>
                <c:pt idx="5">
                  <c:v>39.2474</c:v>
                </c:pt>
                <c:pt idx="6">
                  <c:v>44.3546</c:v>
                </c:pt>
                <c:pt idx="7">
                  <c:v>44.993</c:v>
                </c:pt>
                <c:pt idx="8">
                  <c:v>46.9082</c:v>
                </c:pt>
                <c:pt idx="9">
                  <c:v>44.3546</c:v>
                </c:pt>
                <c:pt idx="10">
                  <c:v>37.9706</c:v>
                </c:pt>
                <c:pt idx="11">
                  <c:v>43.7162</c:v>
                </c:pt>
                <c:pt idx="12">
                  <c:v>39.2474</c:v>
                </c:pt>
                <c:pt idx="13">
                  <c:v>39.2474</c:v>
                </c:pt>
                <c:pt idx="14">
                  <c:v>18.1802</c:v>
                </c:pt>
                <c:pt idx="15">
                  <c:v>31.5866</c:v>
                </c:pt>
                <c:pt idx="16">
                  <c:v>41.801</c:v>
                </c:pt>
                <c:pt idx="17">
                  <c:v>5.412199999999999</c:v>
                </c:pt>
                <c:pt idx="18">
                  <c:v>5.412199999999999</c:v>
                </c:pt>
                <c:pt idx="19">
                  <c:v>5.412199999999999</c:v>
                </c:pt>
                <c:pt idx="20">
                  <c:v>5.412199999999999</c:v>
                </c:pt>
                <c:pt idx="21">
                  <c:v>5.412199999999999</c:v>
                </c:pt>
                <c:pt idx="22">
                  <c:v>5.412199999999999</c:v>
                </c:pt>
                <c:pt idx="23">
                  <c:v>5.412199999999999</c:v>
                </c:pt>
                <c:pt idx="24">
                  <c:v>5.412199999999999</c:v>
                </c:pt>
                <c:pt idx="25">
                  <c:v>64.145</c:v>
                </c:pt>
                <c:pt idx="26">
                  <c:v>43.0778</c:v>
                </c:pt>
                <c:pt idx="27">
                  <c:v>6.050599999999999</c:v>
                </c:pt>
                <c:pt idx="28">
                  <c:v>5.412199999999999</c:v>
                </c:pt>
                <c:pt idx="29">
                  <c:v>4.7738</c:v>
                </c:pt>
                <c:pt idx="30">
                  <c:v>6.050599999999999</c:v>
                </c:pt>
                <c:pt idx="31">
                  <c:v>6.050599999999999</c:v>
                </c:pt>
                <c:pt idx="32">
                  <c:v>6.689</c:v>
                </c:pt>
                <c:pt idx="33">
                  <c:v>7.9658</c:v>
                </c:pt>
                <c:pt idx="34">
                  <c:v>8.604199999999998</c:v>
                </c:pt>
                <c:pt idx="35">
                  <c:v>4.7738</c:v>
                </c:pt>
                <c:pt idx="36">
                  <c:v>6.050599999999999</c:v>
                </c:pt>
                <c:pt idx="37">
                  <c:v>4.7738</c:v>
                </c:pt>
                <c:pt idx="38">
                  <c:v>7.327399999999999</c:v>
                </c:pt>
                <c:pt idx="39">
                  <c:v>5.412199999999999</c:v>
                </c:pt>
                <c:pt idx="40">
                  <c:v>5.412199999999999</c:v>
                </c:pt>
                <c:pt idx="41">
                  <c:v>5.412199999999999</c:v>
                </c:pt>
                <c:pt idx="42">
                  <c:v>5.412199999999999</c:v>
                </c:pt>
                <c:pt idx="43">
                  <c:v>5.412199999999999</c:v>
                </c:pt>
                <c:pt idx="44">
                  <c:v>5.412199999999999</c:v>
                </c:pt>
                <c:pt idx="45">
                  <c:v>5.412199999999999</c:v>
                </c:pt>
                <c:pt idx="46">
                  <c:v>5.412199999999999</c:v>
                </c:pt>
                <c:pt idx="47">
                  <c:v>6.050599999999999</c:v>
                </c:pt>
                <c:pt idx="48">
                  <c:v>5.412199999999999</c:v>
                </c:pt>
                <c:pt idx="49">
                  <c:v>6.050599999999999</c:v>
                </c:pt>
                <c:pt idx="50">
                  <c:v>6.689</c:v>
                </c:pt>
                <c:pt idx="51">
                  <c:v>6.689</c:v>
                </c:pt>
                <c:pt idx="52">
                  <c:v>6.050599999999999</c:v>
                </c:pt>
                <c:pt idx="53">
                  <c:v>6.689</c:v>
                </c:pt>
                <c:pt idx="54">
                  <c:v>6.689</c:v>
                </c:pt>
                <c:pt idx="55">
                  <c:v>6.689</c:v>
                </c:pt>
                <c:pt idx="56">
                  <c:v>6.689</c:v>
                </c:pt>
                <c:pt idx="57">
                  <c:v>6.689</c:v>
                </c:pt>
                <c:pt idx="58">
                  <c:v>6.689</c:v>
                </c:pt>
                <c:pt idx="59">
                  <c:v>6.689</c:v>
                </c:pt>
                <c:pt idx="60">
                  <c:v>6.689</c:v>
                </c:pt>
                <c:pt idx="61">
                  <c:v>6.050599999999999</c:v>
                </c:pt>
                <c:pt idx="62">
                  <c:v>5.412199999999999</c:v>
                </c:pt>
                <c:pt idx="63">
                  <c:v>6.050599999999999</c:v>
                </c:pt>
                <c:pt idx="64">
                  <c:v>6.050599999999999</c:v>
                </c:pt>
                <c:pt idx="65">
                  <c:v>6.689</c:v>
                </c:pt>
                <c:pt idx="66">
                  <c:v>16.265</c:v>
                </c:pt>
              </c:numCache>
            </c:numRef>
          </c:xVal>
          <c:yVal>
            <c:numRef>
              <c:f>'CHIKYU_IGN vs Edinb'!$P$350:$P$416</c:f>
              <c:numCache>
                <c:formatCode>0</c:formatCode>
                <c:ptCount val="67"/>
                <c:pt idx="0">
                  <c:v>71.1</c:v>
                </c:pt>
                <c:pt idx="1">
                  <c:v>39.0</c:v>
                </c:pt>
                <c:pt idx="2">
                  <c:v>20.0</c:v>
                </c:pt>
                <c:pt idx="3">
                  <c:v>16.4</c:v>
                </c:pt>
                <c:pt idx="4">
                  <c:v>26.8</c:v>
                </c:pt>
                <c:pt idx="5">
                  <c:v>50.6</c:v>
                </c:pt>
                <c:pt idx="6">
                  <c:v>54.4</c:v>
                </c:pt>
                <c:pt idx="7">
                  <c:v>53.4</c:v>
                </c:pt>
                <c:pt idx="8">
                  <c:v>30.6</c:v>
                </c:pt>
                <c:pt idx="9">
                  <c:v>47.8</c:v>
                </c:pt>
                <c:pt idx="10">
                  <c:v>29.7</c:v>
                </c:pt>
                <c:pt idx="11">
                  <c:v>48.8</c:v>
                </c:pt>
                <c:pt idx="12">
                  <c:v>31.7</c:v>
                </c:pt>
                <c:pt idx="13">
                  <c:v>25.6</c:v>
                </c:pt>
                <c:pt idx="14">
                  <c:v>23.6</c:v>
                </c:pt>
                <c:pt idx="15">
                  <c:v>38.4</c:v>
                </c:pt>
                <c:pt idx="16">
                  <c:v>43.8</c:v>
                </c:pt>
                <c:pt idx="17">
                  <c:v>3.6</c:v>
                </c:pt>
                <c:pt idx="18">
                  <c:v>3.6</c:v>
                </c:pt>
                <c:pt idx="19">
                  <c:v>2.9</c:v>
                </c:pt>
                <c:pt idx="20">
                  <c:v>3.2</c:v>
                </c:pt>
                <c:pt idx="21">
                  <c:v>3.9</c:v>
                </c:pt>
                <c:pt idx="22">
                  <c:v>3.7</c:v>
                </c:pt>
                <c:pt idx="23">
                  <c:v>4.5</c:v>
                </c:pt>
                <c:pt idx="24">
                  <c:v>4.3</c:v>
                </c:pt>
                <c:pt idx="25">
                  <c:v>14.6</c:v>
                </c:pt>
                <c:pt idx="26">
                  <c:v>25.9</c:v>
                </c:pt>
                <c:pt idx="27">
                  <c:v>4.9</c:v>
                </c:pt>
                <c:pt idx="28">
                  <c:v>11.1</c:v>
                </c:pt>
                <c:pt idx="29">
                  <c:v>4.2</c:v>
                </c:pt>
                <c:pt idx="30">
                  <c:v>4.9</c:v>
                </c:pt>
                <c:pt idx="31">
                  <c:v>3.9</c:v>
                </c:pt>
                <c:pt idx="32">
                  <c:v>8.6</c:v>
                </c:pt>
                <c:pt idx="33">
                  <c:v>7.6</c:v>
                </c:pt>
                <c:pt idx="34">
                  <c:v>7.5</c:v>
                </c:pt>
                <c:pt idx="35">
                  <c:v>7.2</c:v>
                </c:pt>
                <c:pt idx="36">
                  <c:v>5.9</c:v>
                </c:pt>
                <c:pt idx="37">
                  <c:v>7.9</c:v>
                </c:pt>
                <c:pt idx="38">
                  <c:v>8.6</c:v>
                </c:pt>
                <c:pt idx="39">
                  <c:v>7.9</c:v>
                </c:pt>
                <c:pt idx="40">
                  <c:v>3.2</c:v>
                </c:pt>
                <c:pt idx="41">
                  <c:v>3.0</c:v>
                </c:pt>
                <c:pt idx="42">
                  <c:v>3.2</c:v>
                </c:pt>
                <c:pt idx="43">
                  <c:v>2.6</c:v>
                </c:pt>
                <c:pt idx="44">
                  <c:v>6.3</c:v>
                </c:pt>
                <c:pt idx="45">
                  <c:v>13.2</c:v>
                </c:pt>
                <c:pt idx="46">
                  <c:v>5.0</c:v>
                </c:pt>
                <c:pt idx="47">
                  <c:v>7.0</c:v>
                </c:pt>
                <c:pt idx="48">
                  <c:v>4.7</c:v>
                </c:pt>
                <c:pt idx="49">
                  <c:v>6.6</c:v>
                </c:pt>
                <c:pt idx="50">
                  <c:v>5.6</c:v>
                </c:pt>
                <c:pt idx="51">
                  <c:v>7.6</c:v>
                </c:pt>
                <c:pt idx="52">
                  <c:v>7.8</c:v>
                </c:pt>
                <c:pt idx="53">
                  <c:v>8.0</c:v>
                </c:pt>
                <c:pt idx="54">
                  <c:v>6.9</c:v>
                </c:pt>
                <c:pt idx="55">
                  <c:v>6.8</c:v>
                </c:pt>
                <c:pt idx="56">
                  <c:v>7.2</c:v>
                </c:pt>
                <c:pt idx="57">
                  <c:v>6.4</c:v>
                </c:pt>
                <c:pt idx="58">
                  <c:v>7.8</c:v>
                </c:pt>
                <c:pt idx="59">
                  <c:v>6.6</c:v>
                </c:pt>
                <c:pt idx="60">
                  <c:v>9.0</c:v>
                </c:pt>
                <c:pt idx="61">
                  <c:v>6.2</c:v>
                </c:pt>
                <c:pt idx="62">
                  <c:v>3.5</c:v>
                </c:pt>
                <c:pt idx="63">
                  <c:v>9.4</c:v>
                </c:pt>
                <c:pt idx="64">
                  <c:v>5.3</c:v>
                </c:pt>
                <c:pt idx="65">
                  <c:v>8.0</c:v>
                </c:pt>
                <c:pt idx="66">
                  <c:v>6.8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114248"/>
        <c:axId val="-2057841784"/>
      </c:scatterChart>
      <c:valAx>
        <c:axId val="2138114248"/>
        <c:scaling>
          <c:orientation val="minMax"/>
          <c:max val="10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7841784"/>
        <c:crosses val="autoZero"/>
        <c:crossBetween val="midCat"/>
      </c:valAx>
      <c:valAx>
        <c:axId val="-2057841784"/>
        <c:scaling>
          <c:orientation val="minMax"/>
          <c:max val="1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81142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TiO2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3534822797434"/>
          <c:y val="0.130988664878429"/>
          <c:w val="0.80140839200393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6414837086763"/>
                  <c:y val="0.42265743705113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Edinb'!$C$277:$C$343</c:f>
              <c:numCache>
                <c:formatCode>0.00</c:formatCode>
                <c:ptCount val="67"/>
                <c:pt idx="0">
                  <c:v>0.320933695172867</c:v>
                </c:pt>
                <c:pt idx="1">
                  <c:v>0.19078503965789</c:v>
                </c:pt>
                <c:pt idx="2">
                  <c:v>0.117569687230775</c:v>
                </c:pt>
                <c:pt idx="3">
                  <c:v>0.0852874282279639</c:v>
                </c:pt>
                <c:pt idx="4">
                  <c:v>0.171567850608691</c:v>
                </c:pt>
                <c:pt idx="5">
                  <c:v>0.255852407735386</c:v>
                </c:pt>
                <c:pt idx="6">
                  <c:v>0.258750481532415</c:v>
                </c:pt>
                <c:pt idx="7">
                  <c:v>0.248850586334006</c:v>
                </c:pt>
                <c:pt idx="8">
                  <c:v>0.24985091051633</c:v>
                </c:pt>
                <c:pt idx="9">
                  <c:v>0.231699846117636</c:v>
                </c:pt>
                <c:pt idx="10">
                  <c:v>0.203414874335624</c:v>
                </c:pt>
                <c:pt idx="11">
                  <c:v>0.29641172121618</c:v>
                </c:pt>
                <c:pt idx="12">
                  <c:v>0.157858246402565</c:v>
                </c:pt>
                <c:pt idx="13">
                  <c:v>0.115735499967839</c:v>
                </c:pt>
                <c:pt idx="14">
                  <c:v>0.180864429116957</c:v>
                </c:pt>
                <c:pt idx="15">
                  <c:v>0.246481525714705</c:v>
                </c:pt>
                <c:pt idx="16">
                  <c:v>0.264385001173516</c:v>
                </c:pt>
                <c:pt idx="17">
                  <c:v>0.0332331111657891</c:v>
                </c:pt>
                <c:pt idx="18">
                  <c:v>0.0371376329963252</c:v>
                </c:pt>
                <c:pt idx="19">
                  <c:v>0.0371682709840192</c:v>
                </c:pt>
                <c:pt idx="20">
                  <c:v>0.0393161064100501</c:v>
                </c:pt>
                <c:pt idx="21">
                  <c:v>0.031076813336444</c:v>
                </c:pt>
                <c:pt idx="22">
                  <c:v>0.0329240015272746</c:v>
                </c:pt>
                <c:pt idx="23">
                  <c:v>0.030956094197697</c:v>
                </c:pt>
                <c:pt idx="24">
                  <c:v>0.0299723826972732</c:v>
                </c:pt>
                <c:pt idx="25">
                  <c:v>0.0666717095317553</c:v>
                </c:pt>
                <c:pt idx="26">
                  <c:v>0.115771359085996</c:v>
                </c:pt>
                <c:pt idx="27">
                  <c:v>0.0483311371614262</c:v>
                </c:pt>
                <c:pt idx="28">
                  <c:v>0.0342463821718975</c:v>
                </c:pt>
                <c:pt idx="29">
                  <c:v>0.0303287070766023</c:v>
                </c:pt>
                <c:pt idx="30">
                  <c:v>0.0340544718304163</c:v>
                </c:pt>
                <c:pt idx="31">
                  <c:v>0.0360597338506169</c:v>
                </c:pt>
                <c:pt idx="32">
                  <c:v>0.0328963903513591</c:v>
                </c:pt>
                <c:pt idx="33">
                  <c:v>0.028840558576977</c:v>
                </c:pt>
                <c:pt idx="34">
                  <c:v>0.0304000452274221</c:v>
                </c:pt>
                <c:pt idx="35">
                  <c:v>0.0287383046867765</c:v>
                </c:pt>
                <c:pt idx="36">
                  <c:v>0.0251675485501516</c:v>
                </c:pt>
                <c:pt idx="37">
                  <c:v>0.0328035893289825</c:v>
                </c:pt>
                <c:pt idx="38">
                  <c:v>0.0328474122733958</c:v>
                </c:pt>
                <c:pt idx="39">
                  <c:v>0.0289269817893927</c:v>
                </c:pt>
                <c:pt idx="40">
                  <c:v>0.0329556260733828</c:v>
                </c:pt>
                <c:pt idx="41">
                  <c:v>0.0379670171030671</c:v>
                </c:pt>
                <c:pt idx="42">
                  <c:v>0.0355358395948752</c:v>
                </c:pt>
                <c:pt idx="43">
                  <c:v>0.0360556031483953</c:v>
                </c:pt>
                <c:pt idx="44">
                  <c:v>0.0570346300014711</c:v>
                </c:pt>
                <c:pt idx="45">
                  <c:v>0.0513675178961033</c:v>
                </c:pt>
                <c:pt idx="46">
                  <c:v>0.0518564057233217</c:v>
                </c:pt>
                <c:pt idx="47">
                  <c:v>0.0357326323649608</c:v>
                </c:pt>
                <c:pt idx="48">
                  <c:v>0.0412413588665627</c:v>
                </c:pt>
                <c:pt idx="49">
                  <c:v>0.0287620066190799</c:v>
                </c:pt>
                <c:pt idx="50">
                  <c:v>0.0289571571620498</c:v>
                </c:pt>
                <c:pt idx="51">
                  <c:v>0.0310174775731755</c:v>
                </c:pt>
                <c:pt idx="52">
                  <c:v>0.02484498036613</c:v>
                </c:pt>
                <c:pt idx="53">
                  <c:v>0.027920872248049</c:v>
                </c:pt>
                <c:pt idx="54">
                  <c:v>0.0228876496774545</c:v>
                </c:pt>
                <c:pt idx="55">
                  <c:v>0.0258142631498539</c:v>
                </c:pt>
                <c:pt idx="56">
                  <c:v>0.0401692995382991</c:v>
                </c:pt>
                <c:pt idx="57">
                  <c:v>0.0200658969070903</c:v>
                </c:pt>
                <c:pt idx="58">
                  <c:v>0.0240045344565588</c:v>
                </c:pt>
                <c:pt idx="59">
                  <c:v>0.0318088352618434</c:v>
                </c:pt>
                <c:pt idx="60">
                  <c:v>0.0268025343384515</c:v>
                </c:pt>
                <c:pt idx="61">
                  <c:v>0.0208021780474764</c:v>
                </c:pt>
                <c:pt idx="62">
                  <c:v>0.0319673565338754</c:v>
                </c:pt>
                <c:pt idx="63">
                  <c:v>0.0289824373675162</c:v>
                </c:pt>
                <c:pt idx="64">
                  <c:v>0.0288991419944394</c:v>
                </c:pt>
                <c:pt idx="65">
                  <c:v>0.026058958393365</c:v>
                </c:pt>
                <c:pt idx="66">
                  <c:v>0.0238405247696844</c:v>
                </c:pt>
              </c:numCache>
            </c:numRef>
          </c:xVal>
          <c:yVal>
            <c:numRef>
              <c:f>'CHIKYU_IGN vs Edinb'!$C$72:$C$138</c:f>
              <c:numCache>
                <c:formatCode>0.00</c:formatCode>
                <c:ptCount val="67"/>
                <c:pt idx="0">
                  <c:v>0.309102760897449</c:v>
                </c:pt>
                <c:pt idx="1">
                  <c:v>0.167458287662891</c:v>
                </c:pt>
                <c:pt idx="2">
                  <c:v>0.10003470591838</c:v>
                </c:pt>
                <c:pt idx="3">
                  <c:v>0.084063888555302</c:v>
                </c:pt>
                <c:pt idx="4">
                  <c:v>0.16228263883896</c:v>
                </c:pt>
                <c:pt idx="5">
                  <c:v>0.247794028768282</c:v>
                </c:pt>
                <c:pt idx="6">
                  <c:v>0.24620809143135</c:v>
                </c:pt>
                <c:pt idx="7">
                  <c:v>0.238867260954859</c:v>
                </c:pt>
                <c:pt idx="8">
                  <c:v>0.160293347302252</c:v>
                </c:pt>
                <c:pt idx="9">
                  <c:v>0.27509068923821</c:v>
                </c:pt>
                <c:pt idx="10">
                  <c:v>0.188725191769146</c:v>
                </c:pt>
                <c:pt idx="11">
                  <c:v>0.284672626479548</c:v>
                </c:pt>
                <c:pt idx="12">
                  <c:v>0.0948650468204908</c:v>
                </c:pt>
                <c:pt idx="13">
                  <c:v>0.139456600144265</c:v>
                </c:pt>
                <c:pt idx="14">
                  <c:v>0.1630388752435</c:v>
                </c:pt>
                <c:pt idx="15">
                  <c:v>0.223847030888798</c:v>
                </c:pt>
                <c:pt idx="16">
                  <c:v>0.246487033096678</c:v>
                </c:pt>
                <c:pt idx="17">
                  <c:v>0.0271450489791101</c:v>
                </c:pt>
                <c:pt idx="18">
                  <c:v>0.0293096979928719</c:v>
                </c:pt>
                <c:pt idx="19">
                  <c:v>0.0329535825251859</c:v>
                </c:pt>
                <c:pt idx="20">
                  <c:v>0.0320391114486425</c:v>
                </c:pt>
                <c:pt idx="21">
                  <c:v>0.0239696065389087</c:v>
                </c:pt>
                <c:pt idx="22">
                  <c:v>0.0279596449125096</c:v>
                </c:pt>
                <c:pt idx="23">
                  <c:v>0.031866303154764</c:v>
                </c:pt>
                <c:pt idx="24">
                  <c:v>0.0271060198934616</c:v>
                </c:pt>
                <c:pt idx="25">
                  <c:v>0.0461827399706483</c:v>
                </c:pt>
                <c:pt idx="26">
                  <c:v>0.0960178407342783</c:v>
                </c:pt>
                <c:pt idx="27">
                  <c:v>0.0447766334860331</c:v>
                </c:pt>
                <c:pt idx="28">
                  <c:v>0.0328499694964569</c:v>
                </c:pt>
                <c:pt idx="29">
                  <c:v>0.0225086480595176</c:v>
                </c:pt>
                <c:pt idx="30">
                  <c:v>0.0262054507337526</c:v>
                </c:pt>
                <c:pt idx="31">
                  <c:v>0.0215367680490081</c:v>
                </c:pt>
                <c:pt idx="32">
                  <c:v>0.0216956343562423</c:v>
                </c:pt>
                <c:pt idx="33">
                  <c:v>0.0230574129582661</c:v>
                </c:pt>
                <c:pt idx="34">
                  <c:v>0.0211401592558664</c:v>
                </c:pt>
                <c:pt idx="35">
                  <c:v>0.0217651539884645</c:v>
                </c:pt>
                <c:pt idx="36">
                  <c:v>0.0180115273775216</c:v>
                </c:pt>
                <c:pt idx="37">
                  <c:v>0.0189613898698775</c:v>
                </c:pt>
                <c:pt idx="38">
                  <c:v>0.0201440894871552</c:v>
                </c:pt>
                <c:pt idx="39">
                  <c:v>0.0164003561220186</c:v>
                </c:pt>
                <c:pt idx="40">
                  <c:v>0.0264818311610556</c:v>
                </c:pt>
                <c:pt idx="41">
                  <c:v>0.0301351445327893</c:v>
                </c:pt>
                <c:pt idx="42">
                  <c:v>0.0315269980234997</c:v>
                </c:pt>
                <c:pt idx="43">
                  <c:v>0.0249569196030661</c:v>
                </c:pt>
                <c:pt idx="44">
                  <c:v>0.0299864461263509</c:v>
                </c:pt>
                <c:pt idx="45">
                  <c:v>0.0566371681415929</c:v>
                </c:pt>
                <c:pt idx="46">
                  <c:v>0.0422302251105611</c:v>
                </c:pt>
                <c:pt idx="47">
                  <c:v>0.0405952422376098</c:v>
                </c:pt>
                <c:pt idx="48">
                  <c:v>0.033012438234793</c:v>
                </c:pt>
                <c:pt idx="49">
                  <c:v>0.0261565349724762</c:v>
                </c:pt>
                <c:pt idx="50">
                  <c:v>0.0443051653339097</c:v>
                </c:pt>
                <c:pt idx="51">
                  <c:v>0.0199687547719451</c:v>
                </c:pt>
                <c:pt idx="52">
                  <c:v>0.0223323953727277</c:v>
                </c:pt>
                <c:pt idx="53">
                  <c:v>0.018339580252857</c:v>
                </c:pt>
                <c:pt idx="54">
                  <c:v>0.019076902359925</c:v>
                </c:pt>
                <c:pt idx="55">
                  <c:v>0.0181564404298537</c:v>
                </c:pt>
                <c:pt idx="56">
                  <c:v>0.0722755505364201</c:v>
                </c:pt>
                <c:pt idx="57">
                  <c:v>0.0169378606352827</c:v>
                </c:pt>
                <c:pt idx="58">
                  <c:v>0.01458478246236</c:v>
                </c:pt>
                <c:pt idx="59">
                  <c:v>0.00234951365067431</c:v>
                </c:pt>
                <c:pt idx="60">
                  <c:v>0.00742638594927778</c:v>
                </c:pt>
                <c:pt idx="61">
                  <c:v>0.0181030288630166</c:v>
                </c:pt>
                <c:pt idx="62">
                  <c:v>0.0261236121831028</c:v>
                </c:pt>
                <c:pt idx="63">
                  <c:v>0.0225004781351604</c:v>
                </c:pt>
                <c:pt idx="64">
                  <c:v>0.0204120975698264</c:v>
                </c:pt>
                <c:pt idx="65">
                  <c:v>0.0175602903301335</c:v>
                </c:pt>
                <c:pt idx="66">
                  <c:v>0.0251073670300628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64-C541-BB11-D80679359DAA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57072175996904"/>
                  <c:y val="-0.08637951025352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Edinb'!$AO$76:$AO$142</c:f>
              <c:numCache>
                <c:formatCode>0.00</c:formatCode>
                <c:ptCount val="67"/>
                <c:pt idx="0">
                  <c:v>0.299409329762913</c:v>
                </c:pt>
                <c:pt idx="1">
                  <c:v>0.176002374603611</c:v>
                </c:pt>
                <c:pt idx="2">
                  <c:v>0.106579577432221</c:v>
                </c:pt>
                <c:pt idx="3">
                  <c:v>0.0759695394457554</c:v>
                </c:pt>
                <c:pt idx="4">
                  <c:v>0.15778063594716</c:v>
                </c:pt>
                <c:pt idx="5">
                  <c:v>0.237699253014693</c:v>
                </c:pt>
                <c:pt idx="6">
                  <c:v>0.240447206589036</c:v>
                </c:pt>
                <c:pt idx="7">
                  <c:v>0.231060125961904</c:v>
                </c:pt>
                <c:pt idx="8">
                  <c:v>0.232008633351584</c:v>
                </c:pt>
                <c:pt idx="9">
                  <c:v>0.214797794088743</c:v>
                </c:pt>
                <c:pt idx="10">
                  <c:v>0.187977983845039</c:v>
                </c:pt>
                <c:pt idx="11">
                  <c:v>0.276157594057182</c:v>
                </c:pt>
                <c:pt idx="12">
                  <c:v>0.144781189238912</c:v>
                </c:pt>
                <c:pt idx="13">
                  <c:v>0.104840401069505</c:v>
                </c:pt>
                <c:pt idx="14">
                  <c:v>0.166595651688699</c:v>
                </c:pt>
                <c:pt idx="15">
                  <c:v>0.228813782682683</c:v>
                </c:pt>
                <c:pt idx="16">
                  <c:v>0.245789858112727</c:v>
                </c:pt>
                <c:pt idx="17">
                  <c:v>0.0266116360074012</c:v>
                </c:pt>
                <c:pt idx="18">
                  <c:v>0.0303139036071155</c:v>
                </c:pt>
                <c:pt idx="19">
                  <c:v>0.030342954547047</c:v>
                </c:pt>
                <c:pt idx="20">
                  <c:v>0.0323795320980095</c:v>
                </c:pt>
                <c:pt idx="21">
                  <c:v>0.0245670344056162</c:v>
                </c:pt>
                <c:pt idx="22">
                  <c:v>0.0263185382481618</c:v>
                </c:pt>
                <c:pt idx="23">
                  <c:v>0.0244525685182563</c:v>
                </c:pt>
                <c:pt idx="24">
                  <c:v>0.0235198132735544</c:v>
                </c:pt>
                <c:pt idx="25">
                  <c:v>0.0583181149780103</c:v>
                </c:pt>
                <c:pt idx="26">
                  <c:v>0.104874402685341</c:v>
                </c:pt>
                <c:pt idx="27">
                  <c:v>0.0409275842564643</c:v>
                </c:pt>
                <c:pt idx="28">
                  <c:v>0.0275724195753932</c:v>
                </c:pt>
                <c:pt idx="29">
                  <c:v>0.0238576800500343</c:v>
                </c:pt>
                <c:pt idx="30">
                  <c:v>0.0273904501896008</c:v>
                </c:pt>
                <c:pt idx="31">
                  <c:v>0.0292918396371549</c:v>
                </c:pt>
                <c:pt idx="32">
                  <c:v>0.0262923573311587</c:v>
                </c:pt>
                <c:pt idx="33">
                  <c:v>0.0224466176426896</c:v>
                </c:pt>
                <c:pt idx="34">
                  <c:v>0.0239253228846417</c:v>
                </c:pt>
                <c:pt idx="35">
                  <c:v>0.0223496605040015</c:v>
                </c:pt>
                <c:pt idx="36">
                  <c:v>0.0189638695352538</c:v>
                </c:pt>
                <c:pt idx="37">
                  <c:v>0.0262043634017412</c:v>
                </c:pt>
                <c:pt idx="38">
                  <c:v>0.0262459163176339</c:v>
                </c:pt>
                <c:pt idx="39">
                  <c:v>0.0225285641327021</c:v>
                </c:pt>
                <c:pt idx="40">
                  <c:v>0.0263485246427816</c:v>
                </c:pt>
                <c:pt idx="41">
                  <c:v>0.0311003256171283</c:v>
                </c:pt>
                <c:pt idx="42">
                  <c:v>0.0287950831038606</c:v>
                </c:pt>
                <c:pt idx="43">
                  <c:v>0.0292879229053084</c:v>
                </c:pt>
                <c:pt idx="44">
                  <c:v>0.0491802361673949</c:v>
                </c:pt>
                <c:pt idx="45">
                  <c:v>0.0438066804690851</c:v>
                </c:pt>
                <c:pt idx="46">
                  <c:v>0.0442702439068536</c:v>
                </c:pt>
                <c:pt idx="47">
                  <c:v>0.0289816820084558</c:v>
                </c:pt>
                <c:pt idx="48">
                  <c:v>0.0342050564772748</c:v>
                </c:pt>
                <c:pt idx="49">
                  <c:v>0.0223721346762116</c:v>
                </c:pt>
                <c:pt idx="50">
                  <c:v>0.0225571764210556</c:v>
                </c:pt>
                <c:pt idx="51">
                  <c:v>0.0245107722348851</c:v>
                </c:pt>
                <c:pt idx="52">
                  <c:v>0.0186580103831645</c:v>
                </c:pt>
                <c:pt idx="53">
                  <c:v>0.0215745710656001</c:v>
                </c:pt>
                <c:pt idx="54">
                  <c:v>0.0168020694241624</c:v>
                </c:pt>
                <c:pt idx="55">
                  <c:v>0.0195770843186915</c:v>
                </c:pt>
                <c:pt idx="56">
                  <c:v>0.0331885298222152</c:v>
                </c:pt>
                <c:pt idx="57">
                  <c:v>0.014126483447303</c:v>
                </c:pt>
                <c:pt idx="58">
                  <c:v>0.0178610995717091</c:v>
                </c:pt>
                <c:pt idx="59">
                  <c:v>0.0252611375952799</c:v>
                </c:pt>
                <c:pt idx="60">
                  <c:v>0.0205141630597197</c:v>
                </c:pt>
                <c:pt idx="61">
                  <c:v>0.0148246252246171</c:v>
                </c:pt>
                <c:pt idx="62">
                  <c:v>0.0254114474654207</c:v>
                </c:pt>
                <c:pt idx="63">
                  <c:v>0.0225021664391274</c:v>
                </c:pt>
                <c:pt idx="64">
                  <c:v>0.0198091043485887</c:v>
                </c:pt>
                <c:pt idx="65">
                  <c:v>0.0177055855866147</c:v>
                </c:pt>
              </c:numCache>
            </c:numRef>
          </c:xVal>
          <c:yVal>
            <c:numRef>
              <c:f>'CHIKYU_IGN vs Edinb'!$C$72:$C$137</c:f>
              <c:numCache>
                <c:formatCode>0.00</c:formatCode>
                <c:ptCount val="66"/>
                <c:pt idx="0">
                  <c:v>0.309102760897449</c:v>
                </c:pt>
                <c:pt idx="1">
                  <c:v>0.167458287662891</c:v>
                </c:pt>
                <c:pt idx="2">
                  <c:v>0.10003470591838</c:v>
                </c:pt>
                <c:pt idx="3">
                  <c:v>0.084063888555302</c:v>
                </c:pt>
                <c:pt idx="4">
                  <c:v>0.16228263883896</c:v>
                </c:pt>
                <c:pt idx="5">
                  <c:v>0.247794028768282</c:v>
                </c:pt>
                <c:pt idx="6">
                  <c:v>0.24620809143135</c:v>
                </c:pt>
                <c:pt idx="7">
                  <c:v>0.238867260954859</c:v>
                </c:pt>
                <c:pt idx="8">
                  <c:v>0.160293347302252</c:v>
                </c:pt>
                <c:pt idx="9">
                  <c:v>0.27509068923821</c:v>
                </c:pt>
                <c:pt idx="10">
                  <c:v>0.188725191769146</c:v>
                </c:pt>
                <c:pt idx="11">
                  <c:v>0.284672626479548</c:v>
                </c:pt>
                <c:pt idx="12">
                  <c:v>0.0948650468204908</c:v>
                </c:pt>
                <c:pt idx="13">
                  <c:v>0.139456600144265</c:v>
                </c:pt>
                <c:pt idx="14">
                  <c:v>0.1630388752435</c:v>
                </c:pt>
                <c:pt idx="15">
                  <c:v>0.223847030888798</c:v>
                </c:pt>
                <c:pt idx="16">
                  <c:v>0.246487033096678</c:v>
                </c:pt>
                <c:pt idx="17">
                  <c:v>0.0271450489791101</c:v>
                </c:pt>
                <c:pt idx="18">
                  <c:v>0.0293096979928719</c:v>
                </c:pt>
                <c:pt idx="19">
                  <c:v>0.0329535825251859</c:v>
                </c:pt>
                <c:pt idx="20">
                  <c:v>0.0320391114486425</c:v>
                </c:pt>
                <c:pt idx="21">
                  <c:v>0.0239696065389087</c:v>
                </c:pt>
                <c:pt idx="22">
                  <c:v>0.0279596449125096</c:v>
                </c:pt>
                <c:pt idx="23">
                  <c:v>0.031866303154764</c:v>
                </c:pt>
                <c:pt idx="24">
                  <c:v>0.0271060198934616</c:v>
                </c:pt>
                <c:pt idx="25">
                  <c:v>0.0461827399706483</c:v>
                </c:pt>
                <c:pt idx="26">
                  <c:v>0.0960178407342783</c:v>
                </c:pt>
                <c:pt idx="27">
                  <c:v>0.0447766334860331</c:v>
                </c:pt>
                <c:pt idx="28">
                  <c:v>0.0328499694964569</c:v>
                </c:pt>
                <c:pt idx="29">
                  <c:v>0.0225086480595176</c:v>
                </c:pt>
                <c:pt idx="30">
                  <c:v>0.0262054507337526</c:v>
                </c:pt>
                <c:pt idx="31">
                  <c:v>0.0215367680490081</c:v>
                </c:pt>
                <c:pt idx="32">
                  <c:v>0.0216956343562423</c:v>
                </c:pt>
                <c:pt idx="33">
                  <c:v>0.0230574129582661</c:v>
                </c:pt>
                <c:pt idx="34">
                  <c:v>0.0211401592558664</c:v>
                </c:pt>
                <c:pt idx="35">
                  <c:v>0.0217651539884645</c:v>
                </c:pt>
                <c:pt idx="36">
                  <c:v>0.0180115273775216</c:v>
                </c:pt>
                <c:pt idx="37">
                  <c:v>0.0189613898698775</c:v>
                </c:pt>
                <c:pt idx="38">
                  <c:v>0.0201440894871552</c:v>
                </c:pt>
                <c:pt idx="39">
                  <c:v>0.0164003561220186</c:v>
                </c:pt>
                <c:pt idx="40">
                  <c:v>0.0264818311610556</c:v>
                </c:pt>
                <c:pt idx="41">
                  <c:v>0.0301351445327893</c:v>
                </c:pt>
                <c:pt idx="42">
                  <c:v>0.0315269980234997</c:v>
                </c:pt>
                <c:pt idx="43">
                  <c:v>0.0249569196030661</c:v>
                </c:pt>
                <c:pt idx="44">
                  <c:v>0.0299864461263509</c:v>
                </c:pt>
                <c:pt idx="45">
                  <c:v>0.0566371681415929</c:v>
                </c:pt>
                <c:pt idx="46">
                  <c:v>0.0422302251105611</c:v>
                </c:pt>
                <c:pt idx="47">
                  <c:v>0.0405952422376098</c:v>
                </c:pt>
                <c:pt idx="48">
                  <c:v>0.033012438234793</c:v>
                </c:pt>
                <c:pt idx="49">
                  <c:v>0.0261565349724762</c:v>
                </c:pt>
                <c:pt idx="50">
                  <c:v>0.0443051653339097</c:v>
                </c:pt>
                <c:pt idx="51">
                  <c:v>0.0199687547719451</c:v>
                </c:pt>
                <c:pt idx="52">
                  <c:v>0.0223323953727277</c:v>
                </c:pt>
                <c:pt idx="53">
                  <c:v>0.018339580252857</c:v>
                </c:pt>
                <c:pt idx="54">
                  <c:v>0.019076902359925</c:v>
                </c:pt>
                <c:pt idx="55">
                  <c:v>0.0181564404298537</c:v>
                </c:pt>
                <c:pt idx="56">
                  <c:v>0.0722755505364201</c:v>
                </c:pt>
                <c:pt idx="57">
                  <c:v>0.0169378606352827</c:v>
                </c:pt>
                <c:pt idx="58">
                  <c:v>0.01458478246236</c:v>
                </c:pt>
                <c:pt idx="59">
                  <c:v>0.00234951365067431</c:v>
                </c:pt>
                <c:pt idx="60">
                  <c:v>0.00742638594927778</c:v>
                </c:pt>
                <c:pt idx="61">
                  <c:v>0.0181030288630166</c:v>
                </c:pt>
                <c:pt idx="62">
                  <c:v>0.0261236121831028</c:v>
                </c:pt>
                <c:pt idx="63">
                  <c:v>0.0225004781351604</c:v>
                </c:pt>
                <c:pt idx="64">
                  <c:v>0.0204120975698264</c:v>
                </c:pt>
                <c:pt idx="65">
                  <c:v>0.0175602903301335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64-C541-BB11-D80679359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122280"/>
        <c:axId val="-2129045256"/>
      </c:scatterChart>
      <c:valAx>
        <c:axId val="-2130122280"/>
        <c:scaling>
          <c:orientation val="minMax"/>
          <c:max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29045256"/>
        <c:crosses val="autoZero"/>
        <c:crossBetween val="midCat"/>
      </c:valAx>
      <c:valAx>
        <c:axId val="-2129045256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.0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301222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Al2O3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5"/>
          <c:order val="3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803956358007234"/>
                  <c:y val="0.4272530933633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Edinb'!$D$277:$D$343</c:f>
              <c:numCache>
                <c:formatCode>0.00</c:formatCode>
                <c:ptCount val="67"/>
                <c:pt idx="0">
                  <c:v>14.42022448866236</c:v>
                </c:pt>
                <c:pt idx="1">
                  <c:v>19.44099554113899</c:v>
                </c:pt>
                <c:pt idx="2">
                  <c:v>21.82133080973555</c:v>
                </c:pt>
                <c:pt idx="3">
                  <c:v>3.463735678908185</c:v>
                </c:pt>
                <c:pt idx="4">
                  <c:v>16.83958403474369</c:v>
                </c:pt>
                <c:pt idx="5">
                  <c:v>13.49399185198988</c:v>
                </c:pt>
                <c:pt idx="6">
                  <c:v>16.53326352688158</c:v>
                </c:pt>
                <c:pt idx="7">
                  <c:v>15.7992106030917</c:v>
                </c:pt>
                <c:pt idx="8">
                  <c:v>18.94207002148606</c:v>
                </c:pt>
                <c:pt idx="9">
                  <c:v>16.39920021965937</c:v>
                </c:pt>
                <c:pt idx="10">
                  <c:v>19.55362689589175</c:v>
                </c:pt>
                <c:pt idx="11">
                  <c:v>16.39848445674982</c:v>
                </c:pt>
                <c:pt idx="12">
                  <c:v>18.52959828554105</c:v>
                </c:pt>
                <c:pt idx="13">
                  <c:v>20.41396164817343</c:v>
                </c:pt>
                <c:pt idx="14">
                  <c:v>7.458173299575618</c:v>
                </c:pt>
                <c:pt idx="15">
                  <c:v>11.59453056504553</c:v>
                </c:pt>
                <c:pt idx="16">
                  <c:v>16.53339959011479</c:v>
                </c:pt>
                <c:pt idx="17">
                  <c:v>0.312189832163473</c:v>
                </c:pt>
                <c:pt idx="18">
                  <c:v>0.399480484663174</c:v>
                </c:pt>
                <c:pt idx="19">
                  <c:v>0.393782762857717</c:v>
                </c:pt>
                <c:pt idx="20">
                  <c:v>0.465744645165209</c:v>
                </c:pt>
                <c:pt idx="21">
                  <c:v>0.314778044762691</c:v>
                </c:pt>
                <c:pt idx="22">
                  <c:v>0.233461101738856</c:v>
                </c:pt>
                <c:pt idx="23">
                  <c:v>0.346508538277448</c:v>
                </c:pt>
                <c:pt idx="24">
                  <c:v>0.315709097744611</c:v>
                </c:pt>
                <c:pt idx="25">
                  <c:v>0.586318857352789</c:v>
                </c:pt>
                <c:pt idx="26">
                  <c:v>19.32392197940527</c:v>
                </c:pt>
                <c:pt idx="27">
                  <c:v>2.844488801688106</c:v>
                </c:pt>
                <c:pt idx="28">
                  <c:v>0.44016673556233</c:v>
                </c:pt>
                <c:pt idx="29">
                  <c:v>0.706658874884833</c:v>
                </c:pt>
                <c:pt idx="30">
                  <c:v>0.897435492942737</c:v>
                </c:pt>
                <c:pt idx="31">
                  <c:v>0.765267685051981</c:v>
                </c:pt>
                <c:pt idx="32">
                  <c:v>0.782535346236876</c:v>
                </c:pt>
                <c:pt idx="33">
                  <c:v>0.678250377568907</c:v>
                </c:pt>
                <c:pt idx="34">
                  <c:v>0.825704454241595</c:v>
                </c:pt>
                <c:pt idx="35">
                  <c:v>0.837374740011247</c:v>
                </c:pt>
                <c:pt idx="36">
                  <c:v>0.206877249082247</c:v>
                </c:pt>
                <c:pt idx="37">
                  <c:v>0.810149251609718</c:v>
                </c:pt>
                <c:pt idx="38">
                  <c:v>0.898824644935648</c:v>
                </c:pt>
                <c:pt idx="39">
                  <c:v>0.618438921014602</c:v>
                </c:pt>
                <c:pt idx="40">
                  <c:v>0.402458100229493</c:v>
                </c:pt>
                <c:pt idx="41">
                  <c:v>0.532537371471968</c:v>
                </c:pt>
                <c:pt idx="42">
                  <c:v>0.481256799084881</c:v>
                </c:pt>
                <c:pt idx="43">
                  <c:v>0.438676504972143</c:v>
                </c:pt>
                <c:pt idx="44">
                  <c:v>1.273773403366189</c:v>
                </c:pt>
                <c:pt idx="45">
                  <c:v>0.638568751884892</c:v>
                </c:pt>
                <c:pt idx="46">
                  <c:v>1.656413267431487</c:v>
                </c:pt>
                <c:pt idx="47">
                  <c:v>0.384125797923329</c:v>
                </c:pt>
                <c:pt idx="48">
                  <c:v>0.451643173928943</c:v>
                </c:pt>
                <c:pt idx="49">
                  <c:v>0.334234352780343</c:v>
                </c:pt>
                <c:pt idx="50">
                  <c:v>0.694971771889195</c:v>
                </c:pt>
                <c:pt idx="51">
                  <c:v>0.601338839402532</c:v>
                </c:pt>
                <c:pt idx="52">
                  <c:v>0.684727658890544</c:v>
                </c:pt>
                <c:pt idx="53">
                  <c:v>0.628219625581103</c:v>
                </c:pt>
                <c:pt idx="54">
                  <c:v>0.555274283479115</c:v>
                </c:pt>
                <c:pt idx="55">
                  <c:v>0.710885092895977</c:v>
                </c:pt>
                <c:pt idx="56">
                  <c:v>0.390646438009959</c:v>
                </c:pt>
                <c:pt idx="57">
                  <c:v>0.635085637109408</c:v>
                </c:pt>
                <c:pt idx="58">
                  <c:v>0.584110338442932</c:v>
                </c:pt>
                <c:pt idx="59">
                  <c:v>0.647110992358126</c:v>
                </c:pt>
                <c:pt idx="60">
                  <c:v>0.677012163660146</c:v>
                </c:pt>
                <c:pt idx="61">
                  <c:v>0.524016770815</c:v>
                </c:pt>
                <c:pt idx="62">
                  <c:v>0.323669484905489</c:v>
                </c:pt>
                <c:pt idx="63">
                  <c:v>0.886462825689203</c:v>
                </c:pt>
                <c:pt idx="64">
                  <c:v>0.566024574235917</c:v>
                </c:pt>
                <c:pt idx="65">
                  <c:v>0.629424071962816</c:v>
                </c:pt>
                <c:pt idx="66">
                  <c:v>0.642700813582741</c:v>
                </c:pt>
              </c:numCache>
            </c:numRef>
          </c:xVal>
          <c:yVal>
            <c:numRef>
              <c:f>'CHIKYU_IGN vs Edinb'!$D$72:$D$138</c:f>
              <c:numCache>
                <c:formatCode>0.00</c:formatCode>
                <c:ptCount val="67"/>
                <c:pt idx="0">
                  <c:v>14.54044620140042</c:v>
                </c:pt>
                <c:pt idx="1">
                  <c:v>14.76677627572768</c:v>
                </c:pt>
                <c:pt idx="2">
                  <c:v>22.37510973194781</c:v>
                </c:pt>
                <c:pt idx="3">
                  <c:v>3.624572857189646</c:v>
                </c:pt>
                <c:pt idx="4">
                  <c:v>17.0088639188176</c:v>
                </c:pt>
                <c:pt idx="5">
                  <c:v>13.60852572625811</c:v>
                </c:pt>
                <c:pt idx="6">
                  <c:v>16.84954963170106</c:v>
                </c:pt>
                <c:pt idx="7">
                  <c:v>16.02951789471544</c:v>
                </c:pt>
                <c:pt idx="8">
                  <c:v>23.72970141435307</c:v>
                </c:pt>
                <c:pt idx="9">
                  <c:v>18.35953244659412</c:v>
                </c:pt>
                <c:pt idx="10">
                  <c:v>19.98863590243111</c:v>
                </c:pt>
                <c:pt idx="11">
                  <c:v>16.68081706038056</c:v>
                </c:pt>
                <c:pt idx="12">
                  <c:v>20.69690107513719</c:v>
                </c:pt>
                <c:pt idx="13">
                  <c:v>19.0045684058668</c:v>
                </c:pt>
                <c:pt idx="14">
                  <c:v>7.37909714576099</c:v>
                </c:pt>
                <c:pt idx="15">
                  <c:v>11.62121735128293</c:v>
                </c:pt>
                <c:pt idx="16">
                  <c:v>16.79061242547454</c:v>
                </c:pt>
                <c:pt idx="17">
                  <c:v>0.342263661040954</c:v>
                </c:pt>
                <c:pt idx="18">
                  <c:v>0.492402926280247</c:v>
                </c:pt>
                <c:pt idx="19">
                  <c:v>0.447227191413238</c:v>
                </c:pt>
                <c:pt idx="20">
                  <c:v>0.510252515663566</c:v>
                </c:pt>
                <c:pt idx="21">
                  <c:v>0.251680868658541</c:v>
                </c:pt>
                <c:pt idx="22">
                  <c:v>0.291246301171975</c:v>
                </c:pt>
                <c:pt idx="23">
                  <c:v>0.389477038558227</c:v>
                </c:pt>
                <c:pt idx="24">
                  <c:v>0.329986329137793</c:v>
                </c:pt>
                <c:pt idx="25">
                  <c:v>0.677346852902842</c:v>
                </c:pt>
                <c:pt idx="26">
                  <c:v>19.64752160401416</c:v>
                </c:pt>
                <c:pt idx="27">
                  <c:v>2.801409889895406</c:v>
                </c:pt>
                <c:pt idx="28">
                  <c:v>0.457553146557792</c:v>
                </c:pt>
                <c:pt idx="29">
                  <c:v>0.698952755532389</c:v>
                </c:pt>
                <c:pt idx="30">
                  <c:v>0.917190775681341</c:v>
                </c:pt>
                <c:pt idx="31">
                  <c:v>0.741822010576946</c:v>
                </c:pt>
                <c:pt idx="32">
                  <c:v>0.819612853458043</c:v>
                </c:pt>
                <c:pt idx="33">
                  <c:v>0.703251095227115</c:v>
                </c:pt>
                <c:pt idx="34">
                  <c:v>0.798628238554953</c:v>
                </c:pt>
                <c:pt idx="35">
                  <c:v>0.785963894027884</c:v>
                </c:pt>
                <c:pt idx="36">
                  <c:v>0.228146013448607</c:v>
                </c:pt>
                <c:pt idx="37">
                  <c:v>0.817709938138465</c:v>
                </c:pt>
                <c:pt idx="38">
                  <c:v>0.88870983031567</c:v>
                </c:pt>
                <c:pt idx="39">
                  <c:v>0.64429970479359</c:v>
                </c:pt>
                <c:pt idx="40">
                  <c:v>0.449039745774421</c:v>
                </c:pt>
                <c:pt idx="41">
                  <c:v>0.382484526762326</c:v>
                </c:pt>
                <c:pt idx="42">
                  <c:v>0.727546108234609</c:v>
                </c:pt>
                <c:pt idx="43">
                  <c:v>0.594212371501575</c:v>
                </c:pt>
                <c:pt idx="44">
                  <c:v>0.827625913087284</c:v>
                </c:pt>
                <c:pt idx="45">
                  <c:v>1.227138643067846</c:v>
                </c:pt>
                <c:pt idx="46">
                  <c:v>0.633453376658416</c:v>
                </c:pt>
                <c:pt idx="47">
                  <c:v>1.647006970783024</c:v>
                </c:pt>
                <c:pt idx="48">
                  <c:v>0.36207190322031</c:v>
                </c:pt>
                <c:pt idx="49">
                  <c:v>0.428016026822338</c:v>
                </c:pt>
                <c:pt idx="50">
                  <c:v>0.367408688134861</c:v>
                </c:pt>
                <c:pt idx="51">
                  <c:v>0.716525906522735</c:v>
                </c:pt>
                <c:pt idx="52">
                  <c:v>0.569476082004556</c:v>
                </c:pt>
                <c:pt idx="53">
                  <c:v>0.653347546508029</c:v>
                </c:pt>
                <c:pt idx="54">
                  <c:v>0.639637314421016</c:v>
                </c:pt>
                <c:pt idx="55">
                  <c:v>0.590084313970246</c:v>
                </c:pt>
                <c:pt idx="56">
                  <c:v>0.632411067193676</c:v>
                </c:pt>
                <c:pt idx="57">
                  <c:v>0.621054889960365</c:v>
                </c:pt>
                <c:pt idx="58">
                  <c:v>0.560953171629233</c:v>
                </c:pt>
                <c:pt idx="59">
                  <c:v>0.599125980921949</c:v>
                </c:pt>
                <c:pt idx="60">
                  <c:v>0.643620115604074</c:v>
                </c:pt>
                <c:pt idx="61">
                  <c:v>0.509147686772343</c:v>
                </c:pt>
                <c:pt idx="62">
                  <c:v>0.261236121831028</c:v>
                </c:pt>
                <c:pt idx="63">
                  <c:v>0.866268408203674</c:v>
                </c:pt>
                <c:pt idx="64">
                  <c:v>0.669063198122087</c:v>
                </c:pt>
                <c:pt idx="65">
                  <c:v>0.561929290564271</c:v>
                </c:pt>
                <c:pt idx="66">
                  <c:v>0.726792203501817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84402304154325"/>
                  <c:y val="-0.021098554988318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Edinb'!$AP$76:$AP$142</c:f>
              <c:numCache>
                <c:formatCode>0.00</c:formatCode>
                <c:ptCount val="67"/>
                <c:pt idx="0">
                  <c:v>14.69050448456055</c:v>
                </c:pt>
                <c:pt idx="1">
                  <c:v>19.80064526177127</c:v>
                </c:pt>
                <c:pt idx="2">
                  <c:v>22.22335049814885</c:v>
                </c:pt>
                <c:pt idx="3">
                  <c:v>3.53899017399275</c:v>
                </c:pt>
                <c:pt idx="4">
                  <c:v>17.15292863056213</c:v>
                </c:pt>
                <c:pt idx="5">
                  <c:v>13.7477849069553</c:v>
                </c:pt>
                <c:pt idx="6">
                  <c:v>16.84115561766008</c:v>
                </c:pt>
                <c:pt idx="7">
                  <c:v>16.09403655182674</c:v>
                </c:pt>
                <c:pt idx="8">
                  <c:v>19.29283886786851</c:v>
                </c:pt>
                <c:pt idx="9">
                  <c:v>16.70470598356931</c:v>
                </c:pt>
                <c:pt idx="10">
                  <c:v>19.91528145463862</c:v>
                </c:pt>
                <c:pt idx="11">
                  <c:v>16.70397748007996</c:v>
                </c:pt>
                <c:pt idx="12">
                  <c:v>18.87302513502368</c:v>
                </c:pt>
                <c:pt idx="13">
                  <c:v>20.79093016551091</c:v>
                </c:pt>
                <c:pt idx="14">
                  <c:v>7.604528784308064</c:v>
                </c:pt>
                <c:pt idx="15">
                  <c:v>11.81451320910335</c:v>
                </c:pt>
                <c:pt idx="16">
                  <c:v>16.84129410281884</c:v>
                </c:pt>
                <c:pt idx="17">
                  <c:v>0.331346811175983</c:v>
                </c:pt>
                <c:pt idx="18">
                  <c:v>0.420191237290178</c:v>
                </c:pt>
                <c:pt idx="19">
                  <c:v>0.414392096036584</c:v>
                </c:pt>
                <c:pt idx="20">
                  <c:v>0.48763489984915</c:v>
                </c:pt>
                <c:pt idx="21">
                  <c:v>0.333981093959467</c:v>
                </c:pt>
                <c:pt idx="22">
                  <c:v>0.251216709349808</c:v>
                </c:pt>
                <c:pt idx="23">
                  <c:v>0.366276390258786</c:v>
                </c:pt>
                <c:pt idx="24">
                  <c:v>0.334928719684465</c:v>
                </c:pt>
                <c:pt idx="25">
                  <c:v>0.610355333013669</c:v>
                </c:pt>
                <c:pt idx="26">
                  <c:v>19.68148779063868</c:v>
                </c:pt>
                <c:pt idx="27">
                  <c:v>2.908720702358154</c:v>
                </c:pt>
                <c:pt idx="28">
                  <c:v>0.461601703455339</c:v>
                </c:pt>
                <c:pt idx="29">
                  <c:v>0.732837402857783</c:v>
                </c:pt>
                <c:pt idx="30">
                  <c:v>0.927009844717117</c:v>
                </c:pt>
                <c:pt idx="31">
                  <c:v>0.792489449845906</c:v>
                </c:pt>
                <c:pt idx="32">
                  <c:v>0.810064475399892</c:v>
                </c:pt>
                <c:pt idx="33">
                  <c:v>0.703923234289634</c:v>
                </c:pt>
                <c:pt idx="34">
                  <c:v>0.854001993527095</c:v>
                </c:pt>
                <c:pt idx="35">
                  <c:v>0.865880010383447</c:v>
                </c:pt>
                <c:pt idx="36">
                  <c:v>0.22415966411591</c:v>
                </c:pt>
                <c:pt idx="37">
                  <c:v>0.838169908288371</c:v>
                </c:pt>
                <c:pt idx="38">
                  <c:v>0.928423723615503</c:v>
                </c:pt>
                <c:pt idx="39">
                  <c:v>0.643047133808662</c:v>
                </c:pt>
                <c:pt idx="40">
                  <c:v>0.423221854413578</c:v>
                </c:pt>
                <c:pt idx="41">
                  <c:v>0.555616536684169</c:v>
                </c:pt>
                <c:pt idx="42">
                  <c:v>0.503423170108592</c:v>
                </c:pt>
                <c:pt idx="43">
                  <c:v>0.460084946760647</c:v>
                </c:pt>
                <c:pt idx="44">
                  <c:v>1.310046569946107</c:v>
                </c:pt>
                <c:pt idx="45">
                  <c:v>0.663535275668443</c:v>
                </c:pt>
                <c:pt idx="46">
                  <c:v>1.699497423591768</c:v>
                </c:pt>
                <c:pt idx="47">
                  <c:v>0.404563237126364</c:v>
                </c:pt>
                <c:pt idx="48">
                  <c:v>0.473282422424878</c:v>
                </c:pt>
                <c:pt idx="49">
                  <c:v>0.353783724259833</c:v>
                </c:pt>
                <c:pt idx="50">
                  <c:v>0.720942269428823</c:v>
                </c:pt>
                <c:pt idx="51">
                  <c:v>0.625642670743897</c:v>
                </c:pt>
                <c:pt idx="52">
                  <c:v>0.710515811218796</c:v>
                </c:pt>
                <c:pt idx="53">
                  <c:v>0.653001934916447</c:v>
                </c:pt>
                <c:pt idx="54">
                  <c:v>0.578758165725043</c:v>
                </c:pt>
                <c:pt idx="55">
                  <c:v>0.737138847549525</c:v>
                </c:pt>
                <c:pt idx="56">
                  <c:v>0.411199944606536</c:v>
                </c:pt>
                <c:pt idx="57">
                  <c:v>0.659990161449956</c:v>
                </c:pt>
                <c:pt idx="58">
                  <c:v>0.608107502467216</c:v>
                </c:pt>
                <c:pt idx="59">
                  <c:v>0.672229568022101</c:v>
                </c:pt>
                <c:pt idx="60">
                  <c:v>0.702662980173297</c:v>
                </c:pt>
                <c:pt idx="61">
                  <c:v>0.546944269335507</c:v>
                </c:pt>
                <c:pt idx="62">
                  <c:v>0.343030801736806</c:v>
                </c:pt>
                <c:pt idx="63">
                  <c:v>0.589699811657316</c:v>
                </c:pt>
                <c:pt idx="64">
                  <c:v>0.654227820443754</c:v>
                </c:pt>
                <c:pt idx="65">
                  <c:v>0.667740888064514</c:v>
                </c:pt>
              </c:numCache>
            </c:numRef>
          </c:xVal>
          <c:yVal>
            <c:numRef>
              <c:f>'CHIKYU_IGN vs Edinb'!$D$72:$D$137</c:f>
              <c:numCache>
                <c:formatCode>0.00</c:formatCode>
                <c:ptCount val="66"/>
                <c:pt idx="0">
                  <c:v>14.54044620140042</c:v>
                </c:pt>
                <c:pt idx="1">
                  <c:v>14.76677627572768</c:v>
                </c:pt>
                <c:pt idx="2">
                  <c:v>22.37510973194781</c:v>
                </c:pt>
                <c:pt idx="3">
                  <c:v>3.624572857189646</c:v>
                </c:pt>
                <c:pt idx="4">
                  <c:v>17.0088639188176</c:v>
                </c:pt>
                <c:pt idx="5">
                  <c:v>13.60852572625811</c:v>
                </c:pt>
                <c:pt idx="6">
                  <c:v>16.84954963170106</c:v>
                </c:pt>
                <c:pt idx="7">
                  <c:v>16.02951789471544</c:v>
                </c:pt>
                <c:pt idx="8">
                  <c:v>23.72970141435307</c:v>
                </c:pt>
                <c:pt idx="9">
                  <c:v>18.35953244659412</c:v>
                </c:pt>
                <c:pt idx="10">
                  <c:v>19.98863590243111</c:v>
                </c:pt>
                <c:pt idx="11">
                  <c:v>16.68081706038056</c:v>
                </c:pt>
                <c:pt idx="12">
                  <c:v>20.69690107513719</c:v>
                </c:pt>
                <c:pt idx="13">
                  <c:v>19.0045684058668</c:v>
                </c:pt>
                <c:pt idx="14">
                  <c:v>7.37909714576099</c:v>
                </c:pt>
                <c:pt idx="15">
                  <c:v>11.62121735128293</c:v>
                </c:pt>
                <c:pt idx="16">
                  <c:v>16.79061242547454</c:v>
                </c:pt>
                <c:pt idx="17">
                  <c:v>0.342263661040954</c:v>
                </c:pt>
                <c:pt idx="18">
                  <c:v>0.492402926280247</c:v>
                </c:pt>
                <c:pt idx="19">
                  <c:v>0.447227191413238</c:v>
                </c:pt>
                <c:pt idx="20">
                  <c:v>0.510252515663566</c:v>
                </c:pt>
                <c:pt idx="21">
                  <c:v>0.251680868658541</c:v>
                </c:pt>
                <c:pt idx="22">
                  <c:v>0.291246301171975</c:v>
                </c:pt>
                <c:pt idx="23">
                  <c:v>0.389477038558227</c:v>
                </c:pt>
                <c:pt idx="24">
                  <c:v>0.329986329137793</c:v>
                </c:pt>
                <c:pt idx="25">
                  <c:v>0.677346852902842</c:v>
                </c:pt>
                <c:pt idx="26">
                  <c:v>19.64752160401416</c:v>
                </c:pt>
                <c:pt idx="27">
                  <c:v>2.801409889895406</c:v>
                </c:pt>
                <c:pt idx="28">
                  <c:v>0.457553146557792</c:v>
                </c:pt>
                <c:pt idx="29">
                  <c:v>0.698952755532389</c:v>
                </c:pt>
                <c:pt idx="30">
                  <c:v>0.917190775681341</c:v>
                </c:pt>
                <c:pt idx="31">
                  <c:v>0.741822010576946</c:v>
                </c:pt>
                <c:pt idx="32">
                  <c:v>0.819612853458043</c:v>
                </c:pt>
                <c:pt idx="33">
                  <c:v>0.703251095227115</c:v>
                </c:pt>
                <c:pt idx="34">
                  <c:v>0.798628238554953</c:v>
                </c:pt>
                <c:pt idx="35">
                  <c:v>0.785963894027884</c:v>
                </c:pt>
                <c:pt idx="36">
                  <c:v>0.228146013448607</c:v>
                </c:pt>
                <c:pt idx="37">
                  <c:v>0.817709938138465</c:v>
                </c:pt>
                <c:pt idx="38">
                  <c:v>0.88870983031567</c:v>
                </c:pt>
                <c:pt idx="39">
                  <c:v>0.64429970479359</c:v>
                </c:pt>
                <c:pt idx="40">
                  <c:v>0.449039745774421</c:v>
                </c:pt>
                <c:pt idx="41">
                  <c:v>0.382484526762326</c:v>
                </c:pt>
                <c:pt idx="42">
                  <c:v>0.727546108234609</c:v>
                </c:pt>
                <c:pt idx="43">
                  <c:v>0.594212371501575</c:v>
                </c:pt>
                <c:pt idx="44">
                  <c:v>0.827625913087284</c:v>
                </c:pt>
                <c:pt idx="45">
                  <c:v>1.227138643067846</c:v>
                </c:pt>
                <c:pt idx="46">
                  <c:v>0.633453376658416</c:v>
                </c:pt>
                <c:pt idx="47">
                  <c:v>1.647006970783024</c:v>
                </c:pt>
                <c:pt idx="48">
                  <c:v>0.36207190322031</c:v>
                </c:pt>
                <c:pt idx="49">
                  <c:v>0.428016026822338</c:v>
                </c:pt>
                <c:pt idx="50">
                  <c:v>0.367408688134861</c:v>
                </c:pt>
                <c:pt idx="51">
                  <c:v>0.716525906522735</c:v>
                </c:pt>
                <c:pt idx="52">
                  <c:v>0.569476082004556</c:v>
                </c:pt>
                <c:pt idx="53">
                  <c:v>0.653347546508029</c:v>
                </c:pt>
                <c:pt idx="54">
                  <c:v>0.639637314421016</c:v>
                </c:pt>
                <c:pt idx="55">
                  <c:v>0.590084313970246</c:v>
                </c:pt>
                <c:pt idx="56">
                  <c:v>0.632411067193676</c:v>
                </c:pt>
                <c:pt idx="57">
                  <c:v>0.621054889960365</c:v>
                </c:pt>
                <c:pt idx="58">
                  <c:v>0.560953171629233</c:v>
                </c:pt>
                <c:pt idx="59">
                  <c:v>0.599125980921949</c:v>
                </c:pt>
                <c:pt idx="60">
                  <c:v>0.643620115604074</c:v>
                </c:pt>
                <c:pt idx="61">
                  <c:v>0.509147686772343</c:v>
                </c:pt>
                <c:pt idx="62">
                  <c:v>0.261236121831028</c:v>
                </c:pt>
                <c:pt idx="63">
                  <c:v>0.866268408203674</c:v>
                </c:pt>
                <c:pt idx="64">
                  <c:v>0.669063198122087</c:v>
                </c:pt>
                <c:pt idx="65">
                  <c:v>0.561929290564271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251576"/>
        <c:axId val="-2075665768"/>
      </c:scatterChart>
      <c:valAx>
        <c:axId val="2138251576"/>
        <c:scaling>
          <c:orientation val="minMax"/>
          <c:max val="25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75665768"/>
        <c:crosses val="autoZero"/>
        <c:crossBetween val="midCat"/>
      </c:valAx>
      <c:valAx>
        <c:axId val="-2075665768"/>
        <c:scaling>
          <c:orientation val="minMax"/>
          <c:max val="25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82515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Fe2O3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50264501436375"/>
                  <c:y val="0.44039562127904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Edinb'!$E$277:$E$343</c:f>
              <c:numCache>
                <c:formatCode>0.00</c:formatCode>
                <c:ptCount val="67"/>
                <c:pt idx="0">
                  <c:v>5.02053220365333</c:v>
                </c:pt>
                <c:pt idx="1">
                  <c:v>4.844986082112116</c:v>
                </c:pt>
                <c:pt idx="2">
                  <c:v>5.496506896696142</c:v>
                </c:pt>
                <c:pt idx="3">
                  <c:v>14.29630515671245</c:v>
                </c:pt>
                <c:pt idx="4">
                  <c:v>9.313540820542694</c:v>
                </c:pt>
                <c:pt idx="5">
                  <c:v>7.603459391271308</c:v>
                </c:pt>
                <c:pt idx="6">
                  <c:v>5.648889822880091</c:v>
                </c:pt>
                <c:pt idx="7">
                  <c:v>5.28255410221869</c:v>
                </c:pt>
                <c:pt idx="8">
                  <c:v>4.778398663624813</c:v>
                </c:pt>
                <c:pt idx="9">
                  <c:v>6.622258849721162</c:v>
                </c:pt>
                <c:pt idx="10">
                  <c:v>6.4507321856385</c:v>
                </c:pt>
                <c:pt idx="11">
                  <c:v>6.37976827964292</c:v>
                </c:pt>
                <c:pt idx="12">
                  <c:v>4.93504342816018</c:v>
                </c:pt>
                <c:pt idx="13">
                  <c:v>4.525554806434726</c:v>
                </c:pt>
                <c:pt idx="14">
                  <c:v>13.31142323088813</c:v>
                </c:pt>
                <c:pt idx="15">
                  <c:v>9.278198154714573</c:v>
                </c:pt>
                <c:pt idx="16">
                  <c:v>6.600779434503087</c:v>
                </c:pt>
                <c:pt idx="17">
                  <c:v>10.70408298730825</c:v>
                </c:pt>
                <c:pt idx="18">
                  <c:v>10.86727439057332</c:v>
                </c:pt>
                <c:pt idx="19">
                  <c:v>9.530145589875403</c:v>
                </c:pt>
                <c:pt idx="20">
                  <c:v>10.16371755964424</c:v>
                </c:pt>
                <c:pt idx="21">
                  <c:v>9.119540997471974</c:v>
                </c:pt>
                <c:pt idx="22">
                  <c:v>10.12063853008101</c:v>
                </c:pt>
                <c:pt idx="23">
                  <c:v>9.85901671012461</c:v>
                </c:pt>
                <c:pt idx="24">
                  <c:v>10.32848307748033</c:v>
                </c:pt>
                <c:pt idx="25">
                  <c:v>2.496267242174249</c:v>
                </c:pt>
                <c:pt idx="26">
                  <c:v>4.577421428477074</c:v>
                </c:pt>
                <c:pt idx="27">
                  <c:v>11.6810317127022</c:v>
                </c:pt>
                <c:pt idx="28">
                  <c:v>11.08071912567777</c:v>
                </c:pt>
                <c:pt idx="29">
                  <c:v>10.38758217373628</c:v>
                </c:pt>
                <c:pt idx="30">
                  <c:v>9.61738348575464</c:v>
                </c:pt>
                <c:pt idx="31">
                  <c:v>9.49572991399578</c:v>
                </c:pt>
                <c:pt idx="32">
                  <c:v>8.56003951354911</c:v>
                </c:pt>
                <c:pt idx="33">
                  <c:v>7.712363164291608</c:v>
                </c:pt>
                <c:pt idx="34">
                  <c:v>7.362694824757591</c:v>
                </c:pt>
                <c:pt idx="35">
                  <c:v>7.733576888813926</c:v>
                </c:pt>
                <c:pt idx="36">
                  <c:v>8.448746048285908</c:v>
                </c:pt>
                <c:pt idx="37">
                  <c:v>8.023956759501404</c:v>
                </c:pt>
                <c:pt idx="38">
                  <c:v>7.826642506233667</c:v>
                </c:pt>
                <c:pt idx="39">
                  <c:v>8.758890589401968</c:v>
                </c:pt>
                <c:pt idx="40">
                  <c:v>9.387360154236324</c:v>
                </c:pt>
                <c:pt idx="41">
                  <c:v>8.906262906756328</c:v>
                </c:pt>
                <c:pt idx="42">
                  <c:v>9.747988455725622</c:v>
                </c:pt>
                <c:pt idx="43">
                  <c:v>9.642870753131941</c:v>
                </c:pt>
                <c:pt idx="44">
                  <c:v>12.75374375436406</c:v>
                </c:pt>
                <c:pt idx="45">
                  <c:v>11.37840881710351</c:v>
                </c:pt>
                <c:pt idx="46">
                  <c:v>9.794877250278185</c:v>
                </c:pt>
                <c:pt idx="47">
                  <c:v>9.417533774409667</c:v>
                </c:pt>
                <c:pt idx="48">
                  <c:v>10.00555601574877</c:v>
                </c:pt>
                <c:pt idx="49">
                  <c:v>9.80982784376964</c:v>
                </c:pt>
                <c:pt idx="50">
                  <c:v>8.102012869409387</c:v>
                </c:pt>
                <c:pt idx="51">
                  <c:v>9.060105142745308</c:v>
                </c:pt>
                <c:pt idx="52">
                  <c:v>8.52480966322654</c:v>
                </c:pt>
                <c:pt idx="53">
                  <c:v>8.657464744912917</c:v>
                </c:pt>
                <c:pt idx="54">
                  <c:v>8.789852591345917</c:v>
                </c:pt>
                <c:pt idx="55">
                  <c:v>8.61004961675127</c:v>
                </c:pt>
                <c:pt idx="56">
                  <c:v>10.59264428824947</c:v>
                </c:pt>
                <c:pt idx="57">
                  <c:v>8.7878595504602</c:v>
                </c:pt>
                <c:pt idx="58">
                  <c:v>8.543613888663568</c:v>
                </c:pt>
                <c:pt idx="59">
                  <c:v>8.559558763741668</c:v>
                </c:pt>
                <c:pt idx="60">
                  <c:v>8.07748970044371</c:v>
                </c:pt>
                <c:pt idx="61">
                  <c:v>8.730971300497938</c:v>
                </c:pt>
                <c:pt idx="62">
                  <c:v>10.08070608697928</c:v>
                </c:pt>
                <c:pt idx="63">
                  <c:v>8.711720914918583</c:v>
                </c:pt>
                <c:pt idx="64">
                  <c:v>8.671735642607302</c:v>
                </c:pt>
                <c:pt idx="65">
                  <c:v>8.784875781455543</c:v>
                </c:pt>
                <c:pt idx="66">
                  <c:v>9.220322954675437</c:v>
                </c:pt>
              </c:numCache>
            </c:numRef>
          </c:xVal>
          <c:yVal>
            <c:numRef>
              <c:f>'CHIKYU_IGN vs Edinb'!$E$72:$E$138</c:f>
              <c:numCache>
                <c:formatCode>0.00</c:formatCode>
                <c:ptCount val="67"/>
                <c:pt idx="0">
                  <c:v>5.015034590070862</c:v>
                </c:pt>
                <c:pt idx="1">
                  <c:v>7.398611618560466</c:v>
                </c:pt>
                <c:pt idx="2">
                  <c:v>4.920074311495824</c:v>
                </c:pt>
                <c:pt idx="3">
                  <c:v>15.1533347162025</c:v>
                </c:pt>
                <c:pt idx="4">
                  <c:v>9.295303047421452</c:v>
                </c:pt>
                <c:pt idx="5">
                  <c:v>7.333091583061364</c:v>
                </c:pt>
                <c:pt idx="6">
                  <c:v>5.09640617242672</c:v>
                </c:pt>
                <c:pt idx="7">
                  <c:v>4.777345219097183</c:v>
                </c:pt>
                <c:pt idx="8">
                  <c:v>3.939235201676271</c:v>
                </c:pt>
                <c:pt idx="9">
                  <c:v>5.068520757758969</c:v>
                </c:pt>
                <c:pt idx="10">
                  <c:v>5.986444255042818</c:v>
                </c:pt>
                <c:pt idx="11">
                  <c:v>5.953153873045997</c:v>
                </c:pt>
                <c:pt idx="12">
                  <c:v>3.896607299508332</c:v>
                </c:pt>
                <c:pt idx="13">
                  <c:v>4.376051935561433</c:v>
                </c:pt>
                <c:pt idx="14">
                  <c:v>15.0228677902939</c:v>
                </c:pt>
                <c:pt idx="15">
                  <c:v>10.28231922260227</c:v>
                </c:pt>
                <c:pt idx="16">
                  <c:v>6.162175827416942</c:v>
                </c:pt>
                <c:pt idx="17">
                  <c:v>10.83441520122743</c:v>
                </c:pt>
                <c:pt idx="18">
                  <c:v>11.19630463327706</c:v>
                </c:pt>
                <c:pt idx="19">
                  <c:v>9.68599943508144</c:v>
                </c:pt>
                <c:pt idx="20">
                  <c:v>10.3355800265806</c:v>
                </c:pt>
                <c:pt idx="21">
                  <c:v>9.28822253382711</c:v>
                </c:pt>
                <c:pt idx="22">
                  <c:v>10.47321699014422</c:v>
                </c:pt>
                <c:pt idx="23">
                  <c:v>10.06739133000507</c:v>
                </c:pt>
                <c:pt idx="24">
                  <c:v>10.72455569697827</c:v>
                </c:pt>
                <c:pt idx="25">
                  <c:v>1.621527314524985</c:v>
                </c:pt>
                <c:pt idx="26">
                  <c:v>3.954283118411679</c:v>
                </c:pt>
                <c:pt idx="27">
                  <c:v>12.08969104122894</c:v>
                </c:pt>
                <c:pt idx="28">
                  <c:v>11.54441785161199</c:v>
                </c:pt>
                <c:pt idx="29">
                  <c:v>10.85153769606217</c:v>
                </c:pt>
                <c:pt idx="30">
                  <c:v>9.958071278825993</c:v>
                </c:pt>
                <c:pt idx="31">
                  <c:v>9.823159204575368</c:v>
                </c:pt>
                <c:pt idx="32">
                  <c:v>8.581828700913626</c:v>
                </c:pt>
                <c:pt idx="33">
                  <c:v>7.943278764122664</c:v>
                </c:pt>
                <c:pt idx="34">
                  <c:v>7.328588542033683</c:v>
                </c:pt>
                <c:pt idx="35">
                  <c:v>7.762904922552328</c:v>
                </c:pt>
                <c:pt idx="36">
                  <c:v>8.489433237271855</c:v>
                </c:pt>
                <c:pt idx="37">
                  <c:v>8.05859069469792</c:v>
                </c:pt>
                <c:pt idx="38">
                  <c:v>7.85619489999052</c:v>
                </c:pt>
                <c:pt idx="39">
                  <c:v>8.856192305890068</c:v>
                </c:pt>
                <c:pt idx="40">
                  <c:v>10.65030166259844</c:v>
                </c:pt>
                <c:pt idx="41">
                  <c:v>9.504160968033563</c:v>
                </c:pt>
                <c:pt idx="42">
                  <c:v>9.142829426814925</c:v>
                </c:pt>
                <c:pt idx="43">
                  <c:v>9.911462356646264</c:v>
                </c:pt>
                <c:pt idx="44">
                  <c:v>9.919516378596872</c:v>
                </c:pt>
                <c:pt idx="45">
                  <c:v>13.87610619469026</c:v>
                </c:pt>
                <c:pt idx="46">
                  <c:v>11.88311612138844</c:v>
                </c:pt>
                <c:pt idx="47">
                  <c:v>10.10241599684517</c:v>
                </c:pt>
                <c:pt idx="48">
                  <c:v>9.562957914465838</c:v>
                </c:pt>
                <c:pt idx="49">
                  <c:v>10.24860597557931</c:v>
                </c:pt>
                <c:pt idx="50">
                  <c:v>9.99567754484547</c:v>
                </c:pt>
                <c:pt idx="51">
                  <c:v>8.081472519469535</c:v>
                </c:pt>
                <c:pt idx="52">
                  <c:v>9.200946893563802</c:v>
                </c:pt>
                <c:pt idx="53">
                  <c:v>8.51644257992045</c:v>
                </c:pt>
                <c:pt idx="54">
                  <c:v>8.674379720130624</c:v>
                </c:pt>
                <c:pt idx="55">
                  <c:v>8.908003585896985</c:v>
                </c:pt>
                <c:pt idx="56">
                  <c:v>8.921513269339357</c:v>
                </c:pt>
                <c:pt idx="57">
                  <c:v>8.86414706579794</c:v>
                </c:pt>
                <c:pt idx="58">
                  <c:v>8.537707272196918</c:v>
                </c:pt>
                <c:pt idx="59">
                  <c:v>8.751938348761808</c:v>
                </c:pt>
                <c:pt idx="60">
                  <c:v>8.181401854121023</c:v>
                </c:pt>
                <c:pt idx="61">
                  <c:v>8.92705610807508</c:v>
                </c:pt>
                <c:pt idx="62">
                  <c:v>10.29507807397732</c:v>
                </c:pt>
                <c:pt idx="63">
                  <c:v>8.808937189915285</c:v>
                </c:pt>
                <c:pt idx="64">
                  <c:v>8.890602497079935</c:v>
                </c:pt>
                <c:pt idx="65">
                  <c:v>8.733317724186374</c:v>
                </c:pt>
                <c:pt idx="66">
                  <c:v>9.35579781962339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81644463629192"/>
                  <c:y val="-0.039352270544895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Edinb'!$AQ$76:$AQ$142</c:f>
              <c:numCache>
                <c:formatCode>0.00</c:formatCode>
                <c:ptCount val="67"/>
                <c:pt idx="0">
                  <c:v>4.765218275544508</c:v>
                </c:pt>
                <c:pt idx="1">
                  <c:v>4.571836668054707</c:v>
                </c:pt>
                <c:pt idx="2">
                  <c:v>5.28955199740047</c:v>
                </c:pt>
                <c:pt idx="3">
                  <c:v>14.98340976063444</c:v>
                </c:pt>
                <c:pt idx="4">
                  <c:v>9.494396567909832</c:v>
                </c:pt>
                <c:pt idx="5">
                  <c:v>7.610570865424472</c:v>
                </c:pt>
                <c:pt idx="6">
                  <c:v>5.457417028884707</c:v>
                </c:pt>
                <c:pt idx="7">
                  <c:v>5.053861599004108</c:v>
                </c:pt>
                <c:pt idx="8">
                  <c:v>4.498483967849095</c:v>
                </c:pt>
                <c:pt idx="9">
                  <c:v>6.529680348852832</c:v>
                </c:pt>
                <c:pt idx="10">
                  <c:v>6.340726575699372</c:v>
                </c:pt>
                <c:pt idx="11">
                  <c:v>6.26255273685464</c:v>
                </c:pt>
                <c:pt idx="12">
                  <c:v>4.671043840461254</c:v>
                </c:pt>
                <c:pt idx="13">
                  <c:v>4.219951174768494</c:v>
                </c:pt>
                <c:pt idx="14">
                  <c:v>13.89846383114636</c:v>
                </c:pt>
                <c:pt idx="15">
                  <c:v>9.455463087233573</c:v>
                </c:pt>
                <c:pt idx="16">
                  <c:v>6.506018625048601</c:v>
                </c:pt>
                <c:pt idx="17">
                  <c:v>11.02621781881877</c:v>
                </c:pt>
                <c:pt idx="18">
                  <c:v>11.20598946865557</c:v>
                </c:pt>
                <c:pt idx="19">
                  <c:v>9.733008381806742</c:v>
                </c:pt>
                <c:pt idx="20">
                  <c:v>10.43095126370409</c:v>
                </c:pt>
                <c:pt idx="21">
                  <c:v>9.280686362815127</c:v>
                </c:pt>
                <c:pt idx="22">
                  <c:v>10.38349540473724</c:v>
                </c:pt>
                <c:pt idx="23">
                  <c:v>10.09529280787327</c:v>
                </c:pt>
                <c:pt idx="24">
                  <c:v>10.61245695815233</c:v>
                </c:pt>
                <c:pt idx="25">
                  <c:v>1.984487993979152</c:v>
                </c:pt>
                <c:pt idx="26">
                  <c:v>4.277087445610344</c:v>
                </c:pt>
                <c:pt idx="27">
                  <c:v>12.10242453471274</c:v>
                </c:pt>
                <c:pt idx="28">
                  <c:v>11.44112018884664</c:v>
                </c:pt>
                <c:pt idx="29">
                  <c:v>10.67756052258789</c:v>
                </c:pt>
                <c:pt idx="30">
                  <c:v>9.82910964790731</c:v>
                </c:pt>
                <c:pt idx="31">
                  <c:v>9.69509607325775</c:v>
                </c:pt>
                <c:pt idx="32">
                  <c:v>8.6643395281257</c:v>
                </c:pt>
                <c:pt idx="33">
                  <c:v>7.730539261783634</c:v>
                </c:pt>
                <c:pt idx="34">
                  <c:v>7.345344618952962</c:v>
                </c:pt>
                <c:pt idx="35">
                  <c:v>7.753908300717422</c:v>
                </c:pt>
                <c:pt idx="36">
                  <c:v>8.541738646791757</c:v>
                </c:pt>
                <c:pt idx="37">
                  <c:v>8.073790766266746</c:v>
                </c:pt>
                <c:pt idx="38">
                  <c:v>7.856429384867007</c:v>
                </c:pt>
                <c:pt idx="39">
                  <c:v>8.883393873285207</c:v>
                </c:pt>
                <c:pt idx="40">
                  <c:v>9.575715945906734</c:v>
                </c:pt>
                <c:pt idx="41">
                  <c:v>9.04573921808277</c:v>
                </c:pt>
                <c:pt idx="42">
                  <c:v>9.97298408282734</c:v>
                </c:pt>
                <c:pt idx="43">
                  <c:v>9.857186421650146</c:v>
                </c:pt>
                <c:pt idx="44">
                  <c:v>13.28412411980744</c:v>
                </c:pt>
                <c:pt idx="45">
                  <c:v>11.76905515292123</c:v>
                </c:pt>
                <c:pt idx="46">
                  <c:v>10.02463677890645</c:v>
                </c:pt>
                <c:pt idx="47">
                  <c:v>9.60895520588969</c:v>
                </c:pt>
                <c:pt idx="48">
                  <c:v>10.25672050694884</c:v>
                </c:pt>
                <c:pt idx="49">
                  <c:v>10.04110635269664</c:v>
                </c:pt>
                <c:pt idx="50">
                  <c:v>8.15977737694138</c:v>
                </c:pt>
                <c:pt idx="51">
                  <c:v>9.215211825248232</c:v>
                </c:pt>
                <c:pt idx="52">
                  <c:v>8.625530325010355</c:v>
                </c:pt>
                <c:pt idx="53">
                  <c:v>8.77166316299607</c:v>
                </c:pt>
                <c:pt idx="54">
                  <c:v>8.91750161462666</c:v>
                </c:pt>
                <c:pt idx="55">
                  <c:v>8.719430657813198</c:v>
                </c:pt>
                <c:pt idx="56">
                  <c:v>10.90345694793562</c:v>
                </c:pt>
                <c:pt idx="57">
                  <c:v>8.915306080786956</c:v>
                </c:pt>
                <c:pt idx="58">
                  <c:v>8.646245059751786</c:v>
                </c:pt>
                <c:pt idx="59">
                  <c:v>8.663809934137821</c:v>
                </c:pt>
                <c:pt idx="60">
                  <c:v>8.13276265400879</c:v>
                </c:pt>
                <c:pt idx="61">
                  <c:v>8.852637984628527</c:v>
                </c:pt>
                <c:pt idx="62">
                  <c:v>10.33950582541637</c:v>
                </c:pt>
                <c:pt idx="63">
                  <c:v>8.787383983896204</c:v>
                </c:pt>
                <c:pt idx="64">
                  <c:v>8.912019160851425</c:v>
                </c:pt>
                <c:pt idx="65">
                  <c:v>9.391707766870461</c:v>
                </c:pt>
              </c:numCache>
            </c:numRef>
          </c:xVal>
          <c:yVal>
            <c:numRef>
              <c:f>'CHIKYU_IGN vs Edinb'!$E$72:$E$137</c:f>
              <c:numCache>
                <c:formatCode>0.00</c:formatCode>
                <c:ptCount val="66"/>
                <c:pt idx="0">
                  <c:v>5.015034590070862</c:v>
                </c:pt>
                <c:pt idx="1">
                  <c:v>7.398611618560466</c:v>
                </c:pt>
                <c:pt idx="2">
                  <c:v>4.920074311495824</c:v>
                </c:pt>
                <c:pt idx="3">
                  <c:v>15.1533347162025</c:v>
                </c:pt>
                <c:pt idx="4">
                  <c:v>9.295303047421452</c:v>
                </c:pt>
                <c:pt idx="5">
                  <c:v>7.333091583061364</c:v>
                </c:pt>
                <c:pt idx="6">
                  <c:v>5.09640617242672</c:v>
                </c:pt>
                <c:pt idx="7">
                  <c:v>4.777345219097183</c:v>
                </c:pt>
                <c:pt idx="8">
                  <c:v>3.939235201676271</c:v>
                </c:pt>
                <c:pt idx="9">
                  <c:v>5.068520757758969</c:v>
                </c:pt>
                <c:pt idx="10">
                  <c:v>5.986444255042818</c:v>
                </c:pt>
                <c:pt idx="11">
                  <c:v>5.953153873045997</c:v>
                </c:pt>
                <c:pt idx="12">
                  <c:v>3.896607299508332</c:v>
                </c:pt>
                <c:pt idx="13">
                  <c:v>4.376051935561433</c:v>
                </c:pt>
                <c:pt idx="14">
                  <c:v>15.0228677902939</c:v>
                </c:pt>
                <c:pt idx="15">
                  <c:v>10.28231922260227</c:v>
                </c:pt>
                <c:pt idx="16">
                  <c:v>6.162175827416942</c:v>
                </c:pt>
                <c:pt idx="17">
                  <c:v>10.83441520122743</c:v>
                </c:pt>
                <c:pt idx="18">
                  <c:v>11.19630463327706</c:v>
                </c:pt>
                <c:pt idx="19">
                  <c:v>9.68599943508144</c:v>
                </c:pt>
                <c:pt idx="20">
                  <c:v>10.3355800265806</c:v>
                </c:pt>
                <c:pt idx="21">
                  <c:v>9.28822253382711</c:v>
                </c:pt>
                <c:pt idx="22">
                  <c:v>10.47321699014422</c:v>
                </c:pt>
                <c:pt idx="23">
                  <c:v>10.06739133000507</c:v>
                </c:pt>
                <c:pt idx="24">
                  <c:v>10.72455569697827</c:v>
                </c:pt>
                <c:pt idx="25">
                  <c:v>1.621527314524985</c:v>
                </c:pt>
                <c:pt idx="26">
                  <c:v>3.954283118411679</c:v>
                </c:pt>
                <c:pt idx="27">
                  <c:v>12.08969104122894</c:v>
                </c:pt>
                <c:pt idx="28">
                  <c:v>11.54441785161199</c:v>
                </c:pt>
                <c:pt idx="29">
                  <c:v>10.85153769606217</c:v>
                </c:pt>
                <c:pt idx="30">
                  <c:v>9.958071278825993</c:v>
                </c:pt>
                <c:pt idx="31">
                  <c:v>9.823159204575368</c:v>
                </c:pt>
                <c:pt idx="32">
                  <c:v>8.581828700913626</c:v>
                </c:pt>
                <c:pt idx="33">
                  <c:v>7.943278764122664</c:v>
                </c:pt>
                <c:pt idx="34">
                  <c:v>7.328588542033683</c:v>
                </c:pt>
                <c:pt idx="35">
                  <c:v>7.762904922552328</c:v>
                </c:pt>
                <c:pt idx="36">
                  <c:v>8.489433237271855</c:v>
                </c:pt>
                <c:pt idx="37">
                  <c:v>8.05859069469792</c:v>
                </c:pt>
                <c:pt idx="38">
                  <c:v>7.85619489999052</c:v>
                </c:pt>
                <c:pt idx="39">
                  <c:v>8.856192305890068</c:v>
                </c:pt>
                <c:pt idx="40">
                  <c:v>10.65030166259844</c:v>
                </c:pt>
                <c:pt idx="41">
                  <c:v>9.504160968033563</c:v>
                </c:pt>
                <c:pt idx="42">
                  <c:v>9.142829426814925</c:v>
                </c:pt>
                <c:pt idx="43">
                  <c:v>9.911462356646264</c:v>
                </c:pt>
                <c:pt idx="44">
                  <c:v>9.919516378596872</c:v>
                </c:pt>
                <c:pt idx="45">
                  <c:v>13.87610619469026</c:v>
                </c:pt>
                <c:pt idx="46">
                  <c:v>11.88311612138844</c:v>
                </c:pt>
                <c:pt idx="47">
                  <c:v>10.10241599684517</c:v>
                </c:pt>
                <c:pt idx="48">
                  <c:v>9.562957914465838</c:v>
                </c:pt>
                <c:pt idx="49">
                  <c:v>10.24860597557931</c:v>
                </c:pt>
                <c:pt idx="50">
                  <c:v>9.99567754484547</c:v>
                </c:pt>
                <c:pt idx="51">
                  <c:v>8.081472519469535</c:v>
                </c:pt>
                <c:pt idx="52">
                  <c:v>9.200946893563802</c:v>
                </c:pt>
                <c:pt idx="53">
                  <c:v>8.51644257992045</c:v>
                </c:pt>
                <c:pt idx="54">
                  <c:v>8.674379720130624</c:v>
                </c:pt>
                <c:pt idx="55">
                  <c:v>8.908003585896985</c:v>
                </c:pt>
                <c:pt idx="56">
                  <c:v>8.921513269339357</c:v>
                </c:pt>
                <c:pt idx="57">
                  <c:v>8.86414706579794</c:v>
                </c:pt>
                <c:pt idx="58">
                  <c:v>8.537707272196918</c:v>
                </c:pt>
                <c:pt idx="59">
                  <c:v>8.751938348761808</c:v>
                </c:pt>
                <c:pt idx="60">
                  <c:v>8.181401854121023</c:v>
                </c:pt>
                <c:pt idx="61">
                  <c:v>8.92705610807508</c:v>
                </c:pt>
                <c:pt idx="62">
                  <c:v>10.29507807397732</c:v>
                </c:pt>
                <c:pt idx="63">
                  <c:v>8.808937189915285</c:v>
                </c:pt>
                <c:pt idx="64">
                  <c:v>8.890602497079935</c:v>
                </c:pt>
                <c:pt idx="65">
                  <c:v>8.733317724186374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836072"/>
        <c:axId val="-2058697416"/>
      </c:scatterChart>
      <c:valAx>
        <c:axId val="2131836072"/>
        <c:scaling>
          <c:orientation val="minMax"/>
          <c:max val="2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8697416"/>
        <c:crosses val="autoZero"/>
        <c:crossBetween val="midCat"/>
      </c:valAx>
      <c:valAx>
        <c:axId val="-2058697416"/>
        <c:scaling>
          <c:orientation val="minMax"/>
          <c:max val="2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18360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MgO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73671613354569"/>
                  <c:y val="0.42371632592489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Edinb'!$G$277:$G$343</c:f>
              <c:numCache>
                <c:formatCode>0.00</c:formatCode>
                <c:ptCount val="67"/>
                <c:pt idx="0">
                  <c:v>11.0776604319931</c:v>
                </c:pt>
                <c:pt idx="1">
                  <c:v>9.39997890394424</c:v>
                </c:pt>
                <c:pt idx="2">
                  <c:v>10.79557609078533</c:v>
                </c:pt>
                <c:pt idx="3">
                  <c:v>37.86228766895173</c:v>
                </c:pt>
                <c:pt idx="4">
                  <c:v>12.88753854572257</c:v>
                </c:pt>
                <c:pt idx="5">
                  <c:v>14.40676260391071</c:v>
                </c:pt>
                <c:pt idx="6">
                  <c:v>10.46501947531103</c:v>
                </c:pt>
                <c:pt idx="7">
                  <c:v>10.55653851537157</c:v>
                </c:pt>
                <c:pt idx="8">
                  <c:v>9.125011329115257</c:v>
                </c:pt>
                <c:pt idx="9">
                  <c:v>12.31821340011305</c:v>
                </c:pt>
                <c:pt idx="10">
                  <c:v>9.342200204243418</c:v>
                </c:pt>
                <c:pt idx="11">
                  <c:v>9.895211293266818</c:v>
                </c:pt>
                <c:pt idx="12">
                  <c:v>11.25430635446285</c:v>
                </c:pt>
                <c:pt idx="13">
                  <c:v>11.2451381507213</c:v>
                </c:pt>
                <c:pt idx="14">
                  <c:v>26.22236094016014</c:v>
                </c:pt>
                <c:pt idx="15">
                  <c:v>18.58708276443781</c:v>
                </c:pt>
                <c:pt idx="16">
                  <c:v>11.21424856278741</c:v>
                </c:pt>
                <c:pt idx="17">
                  <c:v>47.59988582915719</c:v>
                </c:pt>
                <c:pt idx="18">
                  <c:v>47.53617023529626</c:v>
                </c:pt>
                <c:pt idx="19">
                  <c:v>48.62513937787697</c:v>
                </c:pt>
                <c:pt idx="20">
                  <c:v>48.37393246375011</c:v>
                </c:pt>
                <c:pt idx="21">
                  <c:v>49.02016436576697</c:v>
                </c:pt>
                <c:pt idx="22">
                  <c:v>48.50304043177134</c:v>
                </c:pt>
                <c:pt idx="23">
                  <c:v>48.4123355741468</c:v>
                </c:pt>
                <c:pt idx="24">
                  <c:v>48.25453706318655</c:v>
                </c:pt>
                <c:pt idx="25">
                  <c:v>19.07987452188173</c:v>
                </c:pt>
                <c:pt idx="26">
                  <c:v>12.91493828026</c:v>
                </c:pt>
                <c:pt idx="27">
                  <c:v>41.66345403053113</c:v>
                </c:pt>
                <c:pt idx="28">
                  <c:v>47.3980001724406</c:v>
                </c:pt>
                <c:pt idx="29">
                  <c:v>47.680771352029</c:v>
                </c:pt>
                <c:pt idx="30">
                  <c:v>47.94468992877558</c:v>
                </c:pt>
                <c:pt idx="31">
                  <c:v>48.23490232156823</c:v>
                </c:pt>
                <c:pt idx="32">
                  <c:v>45.27440486629324</c:v>
                </c:pt>
                <c:pt idx="33">
                  <c:v>45.5153739445692</c:v>
                </c:pt>
                <c:pt idx="34">
                  <c:v>45.47062248726159</c:v>
                </c:pt>
                <c:pt idx="35">
                  <c:v>47.18532336761598</c:v>
                </c:pt>
                <c:pt idx="36">
                  <c:v>48.8753792843945</c:v>
                </c:pt>
                <c:pt idx="37">
                  <c:v>45.89420956756942</c:v>
                </c:pt>
                <c:pt idx="38">
                  <c:v>46.14563736347359</c:v>
                </c:pt>
                <c:pt idx="39">
                  <c:v>45.79639958326194</c:v>
                </c:pt>
                <c:pt idx="40">
                  <c:v>48.98104824306692</c:v>
                </c:pt>
                <c:pt idx="41">
                  <c:v>49.4360536642805</c:v>
                </c:pt>
                <c:pt idx="42">
                  <c:v>48.57749272619439</c:v>
                </c:pt>
                <c:pt idx="43">
                  <c:v>48.70611213082254</c:v>
                </c:pt>
                <c:pt idx="44">
                  <c:v>44.29989779044091</c:v>
                </c:pt>
                <c:pt idx="45">
                  <c:v>46.66890081795973</c:v>
                </c:pt>
                <c:pt idx="46">
                  <c:v>46.3167454580707</c:v>
                </c:pt>
                <c:pt idx="47">
                  <c:v>46.8961022596473</c:v>
                </c:pt>
                <c:pt idx="48">
                  <c:v>48.13470111808845</c:v>
                </c:pt>
                <c:pt idx="49">
                  <c:v>47.45136016149173</c:v>
                </c:pt>
                <c:pt idx="50">
                  <c:v>46.23459476118594</c:v>
                </c:pt>
                <c:pt idx="51">
                  <c:v>44.94732669490941</c:v>
                </c:pt>
                <c:pt idx="52">
                  <c:v>45.36395275090952</c:v>
                </c:pt>
                <c:pt idx="53">
                  <c:v>45.16899107928131</c:v>
                </c:pt>
                <c:pt idx="54">
                  <c:v>45.72753382514746</c:v>
                </c:pt>
                <c:pt idx="55">
                  <c:v>45.17793908106931</c:v>
                </c:pt>
                <c:pt idx="56">
                  <c:v>48.1469224266053</c:v>
                </c:pt>
                <c:pt idx="57">
                  <c:v>45.92381495641223</c:v>
                </c:pt>
                <c:pt idx="58">
                  <c:v>45.6096156563975</c:v>
                </c:pt>
                <c:pt idx="59">
                  <c:v>45.1228208711287</c:v>
                </c:pt>
                <c:pt idx="60">
                  <c:v>45.27146587055861</c:v>
                </c:pt>
                <c:pt idx="61">
                  <c:v>46.20163744344501</c:v>
                </c:pt>
                <c:pt idx="62">
                  <c:v>48.09488790521559</c:v>
                </c:pt>
                <c:pt idx="63">
                  <c:v>44.29815642466057</c:v>
                </c:pt>
                <c:pt idx="64">
                  <c:v>45.00592930671954</c:v>
                </c:pt>
                <c:pt idx="65">
                  <c:v>45.82267379947131</c:v>
                </c:pt>
                <c:pt idx="66">
                  <c:v>41.42589185292283</c:v>
                </c:pt>
              </c:numCache>
            </c:numRef>
          </c:xVal>
          <c:yVal>
            <c:numRef>
              <c:f>'CHIKYU_IGN vs Edinb'!$G$72:$G$138</c:f>
              <c:numCache>
                <c:formatCode>0.00</c:formatCode>
                <c:ptCount val="67"/>
                <c:pt idx="0">
                  <c:v>11.08143911516706</c:v>
                </c:pt>
                <c:pt idx="1">
                  <c:v>15.81212195022936</c:v>
                </c:pt>
                <c:pt idx="2">
                  <c:v>10.88132617438703</c:v>
                </c:pt>
                <c:pt idx="3">
                  <c:v>38.18902365798006</c:v>
                </c:pt>
                <c:pt idx="4">
                  <c:v>12.86962952311501</c:v>
                </c:pt>
                <c:pt idx="5">
                  <c:v>14.34384947016399</c:v>
                </c:pt>
                <c:pt idx="6">
                  <c:v>10.52716901222935</c:v>
                </c:pt>
                <c:pt idx="7">
                  <c:v>10.53048861060571</c:v>
                </c:pt>
                <c:pt idx="8">
                  <c:v>7.145102147721321</c:v>
                </c:pt>
                <c:pt idx="9">
                  <c:v>8.60540104796453</c:v>
                </c:pt>
                <c:pt idx="10">
                  <c:v>9.436259588457325</c:v>
                </c:pt>
                <c:pt idx="11">
                  <c:v>9.82869699845178</c:v>
                </c:pt>
                <c:pt idx="12">
                  <c:v>11.32260236244568</c:v>
                </c:pt>
                <c:pt idx="13">
                  <c:v>11.23346958403462</c:v>
                </c:pt>
                <c:pt idx="14">
                  <c:v>26.16032861861608</c:v>
                </c:pt>
                <c:pt idx="15">
                  <c:v>18.28432756979529</c:v>
                </c:pt>
                <c:pt idx="16">
                  <c:v>11.22885372995976</c:v>
                </c:pt>
                <c:pt idx="17">
                  <c:v>48.22376962114955</c:v>
                </c:pt>
                <c:pt idx="18">
                  <c:v>47.70446445319827</c:v>
                </c:pt>
                <c:pt idx="19">
                  <c:v>48.88899350343658</c:v>
                </c:pt>
                <c:pt idx="20">
                  <c:v>48.7350484146573</c:v>
                </c:pt>
                <c:pt idx="21">
                  <c:v>49.44929828976858</c:v>
                </c:pt>
                <c:pt idx="22">
                  <c:v>48.78958037232927</c:v>
                </c:pt>
                <c:pt idx="23">
                  <c:v>48.75544382678893</c:v>
                </c:pt>
                <c:pt idx="24">
                  <c:v>48.46084947909301</c:v>
                </c:pt>
                <c:pt idx="25">
                  <c:v>19.07860302343004</c:v>
                </c:pt>
                <c:pt idx="26">
                  <c:v>12.86432575859256</c:v>
                </c:pt>
                <c:pt idx="27">
                  <c:v>41.97522359613773</c:v>
                </c:pt>
                <c:pt idx="28">
                  <c:v>47.50340231826927</c:v>
                </c:pt>
                <c:pt idx="29">
                  <c:v>48.15666019049425</c:v>
                </c:pt>
                <c:pt idx="30">
                  <c:v>48.26567562416618</c:v>
                </c:pt>
                <c:pt idx="31">
                  <c:v>48.6013065639283</c:v>
                </c:pt>
                <c:pt idx="32">
                  <c:v>45.81394788226502</c:v>
                </c:pt>
                <c:pt idx="33">
                  <c:v>45.78049342863731</c:v>
                </c:pt>
                <c:pt idx="34">
                  <c:v>45.69797759143118</c:v>
                </c:pt>
                <c:pt idx="35">
                  <c:v>47.47221919928417</c:v>
                </c:pt>
                <c:pt idx="36">
                  <c:v>49.45965417867436</c:v>
                </c:pt>
                <c:pt idx="37">
                  <c:v>46.0880282524709</c:v>
                </c:pt>
                <c:pt idx="38">
                  <c:v>46.56839510854108</c:v>
                </c:pt>
                <c:pt idx="39">
                  <c:v>46.00299892226231</c:v>
                </c:pt>
                <c:pt idx="40">
                  <c:v>48.51932022290792</c:v>
                </c:pt>
                <c:pt idx="41">
                  <c:v>49.74616935951227</c:v>
                </c:pt>
                <c:pt idx="42">
                  <c:v>49.63077035007093</c:v>
                </c:pt>
                <c:pt idx="43">
                  <c:v>48.97498365915977</c:v>
                </c:pt>
                <c:pt idx="44">
                  <c:v>48.20621079272168</c:v>
                </c:pt>
                <c:pt idx="45">
                  <c:v>44.30678466076695</c:v>
                </c:pt>
                <c:pt idx="46">
                  <c:v>47.01631728975799</c:v>
                </c:pt>
                <c:pt idx="47">
                  <c:v>46.77731769836574</c:v>
                </c:pt>
                <c:pt idx="48">
                  <c:v>47.19713750212983</c:v>
                </c:pt>
                <c:pt idx="49">
                  <c:v>48.98405640300086</c:v>
                </c:pt>
                <c:pt idx="50">
                  <c:v>47.56861897557812</c:v>
                </c:pt>
                <c:pt idx="51">
                  <c:v>46.7621251453608</c:v>
                </c:pt>
                <c:pt idx="52">
                  <c:v>45.33476260663718</c:v>
                </c:pt>
                <c:pt idx="53">
                  <c:v>45.76871496853615</c:v>
                </c:pt>
                <c:pt idx="54">
                  <c:v>45.42547103116269</c:v>
                </c:pt>
                <c:pt idx="55">
                  <c:v>45.82231653484334</c:v>
                </c:pt>
                <c:pt idx="56">
                  <c:v>44.73178994918125</c:v>
                </c:pt>
                <c:pt idx="57">
                  <c:v>46.3871543264942</c:v>
                </c:pt>
                <c:pt idx="58">
                  <c:v>45.95328381986673</c:v>
                </c:pt>
                <c:pt idx="59">
                  <c:v>45.66279780085521</c:v>
                </c:pt>
                <c:pt idx="60">
                  <c:v>46.06834750535317</c:v>
                </c:pt>
                <c:pt idx="61">
                  <c:v>46.33243949628321</c:v>
                </c:pt>
                <c:pt idx="62">
                  <c:v>48.72053672148667</c:v>
                </c:pt>
                <c:pt idx="63">
                  <c:v>44.60719790295544</c:v>
                </c:pt>
                <c:pt idx="64">
                  <c:v>46.04062007416396</c:v>
                </c:pt>
                <c:pt idx="65">
                  <c:v>45.30554905174433</c:v>
                </c:pt>
                <c:pt idx="66">
                  <c:v>41.5196564255038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222285697274608"/>
                  <c:y val="-0.020783560591511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Edinb'!$AS$76:$AS$142</c:f>
              <c:numCache>
                <c:formatCode>0.00</c:formatCode>
                <c:ptCount val="67"/>
                <c:pt idx="0">
                  <c:v>11.15294969271465</c:v>
                </c:pt>
                <c:pt idx="1">
                  <c:v>9.464698771039087</c:v>
                </c:pt>
                <c:pt idx="2">
                  <c:v>10.86908822015728</c:v>
                </c:pt>
                <c:pt idx="3">
                  <c:v>38.10632008126612</c:v>
                </c:pt>
                <c:pt idx="4">
                  <c:v>12.97423003856062</c:v>
                </c:pt>
                <c:pt idx="5">
                  <c:v>14.50302520831535</c:v>
                </c:pt>
                <c:pt idx="6">
                  <c:v>10.53644909800548</c:v>
                </c:pt>
                <c:pt idx="7">
                  <c:v>10.62854470801841</c:v>
                </c:pt>
                <c:pt idx="8">
                  <c:v>9.187998900488681</c:v>
                </c:pt>
                <c:pt idx="9">
                  <c:v>12.40131814453377</c:v>
                </c:pt>
                <c:pt idx="10">
                  <c:v>9.406556065530152</c:v>
                </c:pt>
                <c:pt idx="11">
                  <c:v>9.963051124414398</c:v>
                </c:pt>
                <c:pt idx="12">
                  <c:v>11.33070848449596</c:v>
                </c:pt>
                <c:pt idx="13">
                  <c:v>11.32148252107085</c:v>
                </c:pt>
                <c:pt idx="14">
                  <c:v>26.39306181408315</c:v>
                </c:pt>
                <c:pt idx="15">
                  <c:v>18.70968138585377</c:v>
                </c:pt>
                <c:pt idx="16">
                  <c:v>11.29039832873297</c:v>
                </c:pt>
                <c:pt idx="17">
                  <c:v>47.90526510988087</c:v>
                </c:pt>
                <c:pt idx="18">
                  <c:v>47.84114810777862</c:v>
                </c:pt>
                <c:pt idx="19">
                  <c:v>48.9369777559576</c:v>
                </c:pt>
                <c:pt idx="20">
                  <c:v>48.68418823827173</c:v>
                </c:pt>
                <c:pt idx="21">
                  <c:v>49.33449140127129</c:v>
                </c:pt>
                <c:pt idx="22">
                  <c:v>48.8141095864915</c:v>
                </c:pt>
                <c:pt idx="23">
                  <c:v>48.72283328826392</c:v>
                </c:pt>
                <c:pt idx="24">
                  <c:v>48.56404064668462</c:v>
                </c:pt>
                <c:pt idx="25">
                  <c:v>19.20557773136959</c:v>
                </c:pt>
                <c:pt idx="26">
                  <c:v>13.00180239142564</c:v>
                </c:pt>
                <c:pt idx="27">
                  <c:v>41.93143379092348</c:v>
                </c:pt>
                <c:pt idx="28">
                  <c:v>47.70210757352697</c:v>
                </c:pt>
                <c:pt idx="29">
                  <c:v>47.98666021154678</c:v>
                </c:pt>
                <c:pt idx="30">
                  <c:v>48.25224147532686</c:v>
                </c:pt>
                <c:pt idx="31">
                  <c:v>48.54428220619411</c:v>
                </c:pt>
                <c:pt idx="32">
                  <c:v>45.56513361695088</c:v>
                </c:pt>
                <c:pt idx="33">
                  <c:v>45.80762080041998</c:v>
                </c:pt>
                <c:pt idx="34">
                  <c:v>45.76258740893134</c:v>
                </c:pt>
                <c:pt idx="35">
                  <c:v>47.48809090483195</c:v>
                </c:pt>
                <c:pt idx="36">
                  <c:v>49.18879417388618</c:v>
                </c:pt>
                <c:pt idx="37">
                  <c:v>46.1888430878451</c:v>
                </c:pt>
                <c:pt idx="38">
                  <c:v>46.44185487886347</c:v>
                </c:pt>
                <c:pt idx="39">
                  <c:v>46.0904169006365</c:v>
                </c:pt>
                <c:pt idx="40">
                  <c:v>49.29512884699823</c:v>
                </c:pt>
                <c:pt idx="41">
                  <c:v>49.75300080236546</c:v>
                </c:pt>
                <c:pt idx="42">
                  <c:v>48.8890309303694</c:v>
                </c:pt>
                <c:pt idx="43">
                  <c:v>49.01846063724673</c:v>
                </c:pt>
                <c:pt idx="44">
                  <c:v>44.58448714652069</c:v>
                </c:pt>
                <c:pt idx="45">
                  <c:v>46.96841489311288</c:v>
                </c:pt>
                <c:pt idx="46">
                  <c:v>46.61404095445655</c:v>
                </c:pt>
                <c:pt idx="47">
                  <c:v>47.19704770388307</c:v>
                </c:pt>
                <c:pt idx="48">
                  <c:v>48.44344973513241</c:v>
                </c:pt>
                <c:pt idx="49">
                  <c:v>47.75580373050912</c:v>
                </c:pt>
                <c:pt idx="50">
                  <c:v>46.53137270818141</c:v>
                </c:pt>
                <c:pt idx="51">
                  <c:v>45.23599485308735</c:v>
                </c:pt>
                <c:pt idx="52">
                  <c:v>45.65524565324025</c:v>
                </c:pt>
                <c:pt idx="53">
                  <c:v>45.45905572308078</c:v>
                </c:pt>
                <c:pt idx="54">
                  <c:v>46.02111728824589</c:v>
                </c:pt>
                <c:pt idx="55">
                  <c:v>45.46806009728004</c:v>
                </c:pt>
                <c:pt idx="56">
                  <c:v>48.4557480378929</c:v>
                </c:pt>
                <c:pt idx="57">
                  <c:v>46.21863499063763</c:v>
                </c:pt>
                <c:pt idx="58">
                  <c:v>45.9024562350328</c:v>
                </c:pt>
                <c:pt idx="59">
                  <c:v>45.4125946426168</c:v>
                </c:pt>
                <c:pt idx="60">
                  <c:v>45.56217610554312</c:v>
                </c:pt>
                <c:pt idx="61">
                  <c:v>46.49820775933871</c:v>
                </c:pt>
                <c:pt idx="62">
                  <c:v>48.40338569901844</c:v>
                </c:pt>
                <c:pt idx="63">
                  <c:v>45.29496666135187</c:v>
                </c:pt>
                <c:pt idx="64">
                  <c:v>46.11685664440797</c:v>
                </c:pt>
                <c:pt idx="65">
                  <c:v>41.69237497159624</c:v>
                </c:pt>
              </c:numCache>
            </c:numRef>
          </c:xVal>
          <c:yVal>
            <c:numRef>
              <c:f>'CHIKYU_IGN vs Edinb'!$G$72:$G$137</c:f>
              <c:numCache>
                <c:formatCode>0.00</c:formatCode>
                <c:ptCount val="66"/>
                <c:pt idx="0">
                  <c:v>11.08143911516706</c:v>
                </c:pt>
                <c:pt idx="1">
                  <c:v>15.81212195022936</c:v>
                </c:pt>
                <c:pt idx="2">
                  <c:v>10.88132617438703</c:v>
                </c:pt>
                <c:pt idx="3">
                  <c:v>38.18902365798006</c:v>
                </c:pt>
                <c:pt idx="4">
                  <c:v>12.86962952311501</c:v>
                </c:pt>
                <c:pt idx="5">
                  <c:v>14.34384947016399</c:v>
                </c:pt>
                <c:pt idx="6">
                  <c:v>10.52716901222935</c:v>
                </c:pt>
                <c:pt idx="7">
                  <c:v>10.53048861060571</c:v>
                </c:pt>
                <c:pt idx="8">
                  <c:v>7.145102147721321</c:v>
                </c:pt>
                <c:pt idx="9">
                  <c:v>8.60540104796453</c:v>
                </c:pt>
                <c:pt idx="10">
                  <c:v>9.436259588457325</c:v>
                </c:pt>
                <c:pt idx="11">
                  <c:v>9.82869699845178</c:v>
                </c:pt>
                <c:pt idx="12">
                  <c:v>11.32260236244568</c:v>
                </c:pt>
                <c:pt idx="13">
                  <c:v>11.23346958403462</c:v>
                </c:pt>
                <c:pt idx="14">
                  <c:v>26.16032861861608</c:v>
                </c:pt>
                <c:pt idx="15">
                  <c:v>18.28432756979529</c:v>
                </c:pt>
                <c:pt idx="16">
                  <c:v>11.22885372995976</c:v>
                </c:pt>
                <c:pt idx="17">
                  <c:v>48.22376962114955</c:v>
                </c:pt>
                <c:pt idx="18">
                  <c:v>47.70446445319827</c:v>
                </c:pt>
                <c:pt idx="19">
                  <c:v>48.88899350343658</c:v>
                </c:pt>
                <c:pt idx="20">
                  <c:v>48.7350484146573</c:v>
                </c:pt>
                <c:pt idx="21">
                  <c:v>49.44929828976858</c:v>
                </c:pt>
                <c:pt idx="22">
                  <c:v>48.78958037232927</c:v>
                </c:pt>
                <c:pt idx="23">
                  <c:v>48.75544382678893</c:v>
                </c:pt>
                <c:pt idx="24">
                  <c:v>48.46084947909301</c:v>
                </c:pt>
                <c:pt idx="25">
                  <c:v>19.07860302343004</c:v>
                </c:pt>
                <c:pt idx="26">
                  <c:v>12.86432575859256</c:v>
                </c:pt>
                <c:pt idx="27">
                  <c:v>41.97522359613773</c:v>
                </c:pt>
                <c:pt idx="28">
                  <c:v>47.50340231826927</c:v>
                </c:pt>
                <c:pt idx="29">
                  <c:v>48.15666019049425</c:v>
                </c:pt>
                <c:pt idx="30">
                  <c:v>48.26567562416618</c:v>
                </c:pt>
                <c:pt idx="31">
                  <c:v>48.6013065639283</c:v>
                </c:pt>
                <c:pt idx="32">
                  <c:v>45.81394788226502</c:v>
                </c:pt>
                <c:pt idx="33">
                  <c:v>45.78049342863731</c:v>
                </c:pt>
                <c:pt idx="34">
                  <c:v>45.69797759143118</c:v>
                </c:pt>
                <c:pt idx="35">
                  <c:v>47.47221919928417</c:v>
                </c:pt>
                <c:pt idx="36">
                  <c:v>49.45965417867436</c:v>
                </c:pt>
                <c:pt idx="37">
                  <c:v>46.0880282524709</c:v>
                </c:pt>
                <c:pt idx="38">
                  <c:v>46.56839510854108</c:v>
                </c:pt>
                <c:pt idx="39">
                  <c:v>46.00299892226231</c:v>
                </c:pt>
                <c:pt idx="40">
                  <c:v>48.51932022290792</c:v>
                </c:pt>
                <c:pt idx="41">
                  <c:v>49.74616935951227</c:v>
                </c:pt>
                <c:pt idx="42">
                  <c:v>49.63077035007093</c:v>
                </c:pt>
                <c:pt idx="43">
                  <c:v>48.97498365915977</c:v>
                </c:pt>
                <c:pt idx="44">
                  <c:v>48.20621079272168</c:v>
                </c:pt>
                <c:pt idx="45">
                  <c:v>44.30678466076695</c:v>
                </c:pt>
                <c:pt idx="46">
                  <c:v>47.01631728975799</c:v>
                </c:pt>
                <c:pt idx="47">
                  <c:v>46.77731769836574</c:v>
                </c:pt>
                <c:pt idx="48">
                  <c:v>47.19713750212983</c:v>
                </c:pt>
                <c:pt idx="49">
                  <c:v>48.98405640300086</c:v>
                </c:pt>
                <c:pt idx="50">
                  <c:v>47.56861897557812</c:v>
                </c:pt>
                <c:pt idx="51">
                  <c:v>46.7621251453608</c:v>
                </c:pt>
                <c:pt idx="52">
                  <c:v>45.33476260663718</c:v>
                </c:pt>
                <c:pt idx="53">
                  <c:v>45.76871496853615</c:v>
                </c:pt>
                <c:pt idx="54">
                  <c:v>45.42547103116269</c:v>
                </c:pt>
                <c:pt idx="55">
                  <c:v>45.82231653484334</c:v>
                </c:pt>
                <c:pt idx="56">
                  <c:v>44.73178994918125</c:v>
                </c:pt>
                <c:pt idx="57">
                  <c:v>46.3871543264942</c:v>
                </c:pt>
                <c:pt idx="58">
                  <c:v>45.95328381986673</c:v>
                </c:pt>
                <c:pt idx="59">
                  <c:v>45.66279780085521</c:v>
                </c:pt>
                <c:pt idx="60">
                  <c:v>46.06834750535317</c:v>
                </c:pt>
                <c:pt idx="61">
                  <c:v>46.33243949628321</c:v>
                </c:pt>
                <c:pt idx="62">
                  <c:v>48.72053672148667</c:v>
                </c:pt>
                <c:pt idx="63">
                  <c:v>44.60719790295544</c:v>
                </c:pt>
                <c:pt idx="64">
                  <c:v>46.04062007416396</c:v>
                </c:pt>
                <c:pt idx="65">
                  <c:v>45.30554905174433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286600"/>
        <c:axId val="-2071639768"/>
      </c:scatterChart>
      <c:valAx>
        <c:axId val="-2071286600"/>
        <c:scaling>
          <c:orientation val="minMax"/>
          <c:max val="52.0"/>
          <c:min val="4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71639768"/>
        <c:crosses val="autoZero"/>
        <c:crossBetween val="midCat"/>
      </c:valAx>
      <c:valAx>
        <c:axId val="-2071639768"/>
        <c:scaling>
          <c:orientation val="minMax"/>
          <c:max val="52.0"/>
          <c:min val="4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712866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CaO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087093461143444"/>
                  <c:y val="0.42333502103811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Edinb'!$H$277:$H$343</c:f>
              <c:numCache>
                <c:formatCode>0.00</c:formatCode>
                <c:ptCount val="67"/>
                <c:pt idx="0">
                  <c:v>18.55868429863841</c:v>
                </c:pt>
                <c:pt idx="1">
                  <c:v>17.20881057714168</c:v>
                </c:pt>
                <c:pt idx="2">
                  <c:v>14.43527564864269</c:v>
                </c:pt>
                <c:pt idx="3">
                  <c:v>1.928561970804834</c:v>
                </c:pt>
                <c:pt idx="4">
                  <c:v>12.27109126853553</c:v>
                </c:pt>
                <c:pt idx="5">
                  <c:v>15.95471906306651</c:v>
                </c:pt>
                <c:pt idx="6">
                  <c:v>17.77149858984705</c:v>
                </c:pt>
                <c:pt idx="7">
                  <c:v>18.2105892648395</c:v>
                </c:pt>
                <c:pt idx="8">
                  <c:v>17.46031531606283</c:v>
                </c:pt>
                <c:pt idx="9">
                  <c:v>15.97293191301988</c:v>
                </c:pt>
                <c:pt idx="10">
                  <c:v>15.79293238988192</c:v>
                </c:pt>
                <c:pt idx="11">
                  <c:v>17.48730351268392</c:v>
                </c:pt>
                <c:pt idx="12">
                  <c:v>16.93029692667507</c:v>
                </c:pt>
                <c:pt idx="13">
                  <c:v>16.70152291843583</c:v>
                </c:pt>
                <c:pt idx="14">
                  <c:v>8.594041664854089</c:v>
                </c:pt>
                <c:pt idx="15">
                  <c:v>13.87621697778608</c:v>
                </c:pt>
                <c:pt idx="16">
                  <c:v>18.20030279453963</c:v>
                </c:pt>
                <c:pt idx="17">
                  <c:v>0.150052532233411</c:v>
                </c:pt>
                <c:pt idx="18">
                  <c:v>0.156580290470993</c:v>
                </c:pt>
                <c:pt idx="19">
                  <c:v>0.130591222376284</c:v>
                </c:pt>
                <c:pt idx="20">
                  <c:v>0.137102319788893</c:v>
                </c:pt>
                <c:pt idx="21">
                  <c:v>0.132327076142278</c:v>
                </c:pt>
                <c:pt idx="22">
                  <c:v>0.128702915061164</c:v>
                </c:pt>
                <c:pt idx="23">
                  <c:v>0.131813046261162</c:v>
                </c:pt>
                <c:pt idx="24">
                  <c:v>0.117891371942608</c:v>
                </c:pt>
                <c:pt idx="25">
                  <c:v>24.14790491261177</c:v>
                </c:pt>
                <c:pt idx="26">
                  <c:v>16.35641509138046</c:v>
                </c:pt>
                <c:pt idx="27">
                  <c:v>0.540704596993456</c:v>
                </c:pt>
                <c:pt idx="28">
                  <c:v>0.129934802946317</c:v>
                </c:pt>
                <c:pt idx="29">
                  <c:v>0.161753104408545</c:v>
                </c:pt>
                <c:pt idx="30">
                  <c:v>0.35957515844469</c:v>
                </c:pt>
                <c:pt idx="31">
                  <c:v>0.512849548097662</c:v>
                </c:pt>
                <c:pt idx="32">
                  <c:v>1.052684491243492</c:v>
                </c:pt>
                <c:pt idx="33">
                  <c:v>1.706565466141122</c:v>
                </c:pt>
                <c:pt idx="34">
                  <c:v>2.05739660926231</c:v>
                </c:pt>
                <c:pt idx="35">
                  <c:v>1.024669208487135</c:v>
                </c:pt>
                <c:pt idx="36">
                  <c:v>0.535062082176224</c:v>
                </c:pt>
                <c:pt idx="37">
                  <c:v>0.868798093137293</c:v>
                </c:pt>
                <c:pt idx="38">
                  <c:v>1.246210914130046</c:v>
                </c:pt>
                <c:pt idx="39">
                  <c:v>0.191516569088393</c:v>
                </c:pt>
                <c:pt idx="40">
                  <c:v>0.071903184160108</c:v>
                </c:pt>
                <c:pt idx="41">
                  <c:v>0.118896711454342</c:v>
                </c:pt>
                <c:pt idx="42">
                  <c:v>0.159403623325583</c:v>
                </c:pt>
                <c:pt idx="43">
                  <c:v>0.118182254764185</c:v>
                </c:pt>
                <c:pt idx="44">
                  <c:v>0.156094776846132</c:v>
                </c:pt>
                <c:pt idx="45">
                  <c:v>0.0876269422933527</c:v>
                </c:pt>
                <c:pt idx="46">
                  <c:v>0.505599955802387</c:v>
                </c:pt>
                <c:pt idx="47">
                  <c:v>0.53797463171691</c:v>
                </c:pt>
                <c:pt idx="48">
                  <c:v>0.285671851661069</c:v>
                </c:pt>
                <c:pt idx="49">
                  <c:v>0.640698492273298</c:v>
                </c:pt>
                <c:pt idx="50">
                  <c:v>0.918640847899511</c:v>
                </c:pt>
                <c:pt idx="51">
                  <c:v>0.78244088587817</c:v>
                </c:pt>
                <c:pt idx="52">
                  <c:v>0.723485828261707</c:v>
                </c:pt>
                <c:pt idx="53">
                  <c:v>0.843609211494624</c:v>
                </c:pt>
                <c:pt idx="54">
                  <c:v>0.806043314727747</c:v>
                </c:pt>
                <c:pt idx="55">
                  <c:v>0.833006414720285</c:v>
                </c:pt>
                <c:pt idx="56">
                  <c:v>0.139588315895589</c:v>
                </c:pt>
                <c:pt idx="57">
                  <c:v>0.830728131953539</c:v>
                </c:pt>
                <c:pt idx="58">
                  <c:v>0.886167397021297</c:v>
                </c:pt>
                <c:pt idx="59">
                  <c:v>0.832993873419523</c:v>
                </c:pt>
                <c:pt idx="60">
                  <c:v>1.091955102677655</c:v>
                </c:pt>
                <c:pt idx="61">
                  <c:v>0.697368254543969</c:v>
                </c:pt>
                <c:pt idx="62">
                  <c:v>0.204790877795139</c:v>
                </c:pt>
                <c:pt idx="63">
                  <c:v>0.785523992098888</c:v>
                </c:pt>
                <c:pt idx="64">
                  <c:v>1.101156962201915</c:v>
                </c:pt>
                <c:pt idx="65">
                  <c:v>0.674526115335948</c:v>
                </c:pt>
                <c:pt idx="66">
                  <c:v>5.373058269967618</c:v>
                </c:pt>
              </c:numCache>
            </c:numRef>
          </c:xVal>
          <c:yVal>
            <c:numRef>
              <c:f>'CHIKYU_IGN vs Edinb'!$H$72:$H$138</c:f>
              <c:numCache>
                <c:formatCode>0.00</c:formatCode>
                <c:ptCount val="67"/>
                <c:pt idx="0">
                  <c:v>18.37794646424291</c:v>
                </c:pt>
                <c:pt idx="1">
                  <c:v>14.41156172613973</c:v>
                </c:pt>
                <c:pt idx="2">
                  <c:v>14.23963415878978</c:v>
                </c:pt>
                <c:pt idx="3">
                  <c:v>1.790451652346692</c:v>
                </c:pt>
                <c:pt idx="4">
                  <c:v>12.2533663376506</c:v>
                </c:pt>
                <c:pt idx="5">
                  <c:v>16.03610137394738</c:v>
                </c:pt>
                <c:pt idx="6">
                  <c:v>17.63984720913503</c:v>
                </c:pt>
                <c:pt idx="7">
                  <c:v>18.34703855419237</c:v>
                </c:pt>
                <c:pt idx="8">
                  <c:v>16.51126244106862</c:v>
                </c:pt>
                <c:pt idx="9">
                  <c:v>17.64409512293431</c:v>
                </c:pt>
                <c:pt idx="10">
                  <c:v>15.57490157879784</c:v>
                </c:pt>
                <c:pt idx="11">
                  <c:v>17.49987514358488</c:v>
                </c:pt>
                <c:pt idx="12">
                  <c:v>16.6166840075892</c:v>
                </c:pt>
                <c:pt idx="13">
                  <c:v>16.68670353450349</c:v>
                </c:pt>
                <c:pt idx="14">
                  <c:v>8.321334801389006</c:v>
                </c:pt>
                <c:pt idx="15">
                  <c:v>13.90152822669219</c:v>
                </c:pt>
                <c:pt idx="16">
                  <c:v>18.20211936713928</c:v>
                </c:pt>
                <c:pt idx="17">
                  <c:v>0.0826153664581612</c:v>
                </c:pt>
                <c:pt idx="18">
                  <c:v>0.175858187957231</c:v>
                </c:pt>
                <c:pt idx="19">
                  <c:v>0.0823839563129649</c:v>
                </c:pt>
                <c:pt idx="20">
                  <c:v>0.083064363014999</c:v>
                </c:pt>
                <c:pt idx="21">
                  <c:v>0.0599240163472717</c:v>
                </c:pt>
                <c:pt idx="22">
                  <c:v>0.069899112281274</c:v>
                </c:pt>
                <c:pt idx="23">
                  <c:v>0.0826163415123511</c:v>
                </c:pt>
                <c:pt idx="24">
                  <c:v>0.0471409041625418</c:v>
                </c:pt>
                <c:pt idx="25">
                  <c:v>24.48711501554818</c:v>
                </c:pt>
                <c:pt idx="26">
                  <c:v>16.52952290490104</c:v>
                </c:pt>
                <c:pt idx="27">
                  <c:v>0.447766334860331</c:v>
                </c:pt>
                <c:pt idx="28">
                  <c:v>0.0703927917781219</c:v>
                </c:pt>
                <c:pt idx="29">
                  <c:v>0.0947732549874425</c:v>
                </c:pt>
                <c:pt idx="30">
                  <c:v>0.28587764436821</c:v>
                </c:pt>
                <c:pt idx="31">
                  <c:v>0.4427002321185</c:v>
                </c:pt>
                <c:pt idx="32">
                  <c:v>1.036569197020466</c:v>
                </c:pt>
                <c:pt idx="33">
                  <c:v>1.614018907078626</c:v>
                </c:pt>
                <c:pt idx="34">
                  <c:v>1.984826063467456</c:v>
                </c:pt>
                <c:pt idx="35">
                  <c:v>0.94315667283346</c:v>
                </c:pt>
                <c:pt idx="36">
                  <c:v>0.468299711815562</c:v>
                </c:pt>
                <c:pt idx="37">
                  <c:v>0.782157332132445</c:v>
                </c:pt>
                <c:pt idx="38">
                  <c:v>1.173096976016684</c:v>
                </c:pt>
                <c:pt idx="39">
                  <c:v>0.15228902113303</c:v>
                </c:pt>
                <c:pt idx="40">
                  <c:v>0.0805968774466909</c:v>
                </c:pt>
                <c:pt idx="41">
                  <c:v>0.0</c:v>
                </c:pt>
                <c:pt idx="42">
                  <c:v>0.0848803792940378</c:v>
                </c:pt>
                <c:pt idx="43">
                  <c:v>0.0594212371501575</c:v>
                </c:pt>
                <c:pt idx="44">
                  <c:v>0.0959566276043228</c:v>
                </c:pt>
                <c:pt idx="45">
                  <c:v>0.0943952802359881</c:v>
                </c:pt>
                <c:pt idx="46">
                  <c:v>0.0234612361725339</c:v>
                </c:pt>
                <c:pt idx="47">
                  <c:v>0.440748344294049</c:v>
                </c:pt>
                <c:pt idx="48">
                  <c:v>0.468563639461578</c:v>
                </c:pt>
                <c:pt idx="49">
                  <c:v>0.214008013411169</c:v>
                </c:pt>
                <c:pt idx="50">
                  <c:v>0.57272530797493</c:v>
                </c:pt>
                <c:pt idx="51">
                  <c:v>0.833989169887118</c:v>
                </c:pt>
                <c:pt idx="52">
                  <c:v>0.703470454240922</c:v>
                </c:pt>
                <c:pt idx="53">
                  <c:v>0.641885308849994</c:v>
                </c:pt>
                <c:pt idx="54">
                  <c:v>0.763076094397002</c:v>
                </c:pt>
                <c:pt idx="55">
                  <c:v>0.737605392462808</c:v>
                </c:pt>
                <c:pt idx="56">
                  <c:v>0.745341614906832</c:v>
                </c:pt>
                <c:pt idx="57">
                  <c:v>0.756557775042627</c:v>
                </c:pt>
                <c:pt idx="58">
                  <c:v>0.818991630578679</c:v>
                </c:pt>
                <c:pt idx="59">
                  <c:v>0.881067619002866</c:v>
                </c:pt>
                <c:pt idx="60">
                  <c:v>1.014939413067964</c:v>
                </c:pt>
                <c:pt idx="61">
                  <c:v>0.633606010205582</c:v>
                </c:pt>
                <c:pt idx="62">
                  <c:v>0.130618060915514</c:v>
                </c:pt>
                <c:pt idx="63">
                  <c:v>0.708765061257552</c:v>
                </c:pt>
                <c:pt idx="64">
                  <c:v>0.612362927094791</c:v>
                </c:pt>
                <c:pt idx="65">
                  <c:v>1.018496839147741</c:v>
                </c:pt>
                <c:pt idx="66">
                  <c:v>5.298975883713247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440542696813182"/>
                  <c:y val="0.1262175044084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Edinb'!$AT$76:$AT$142</c:f>
              <c:numCache>
                <c:formatCode>0.00</c:formatCode>
                <c:ptCount val="67"/>
                <c:pt idx="0">
                  <c:v>18.40444674557508</c:v>
                </c:pt>
                <c:pt idx="1">
                  <c:v>17.06118740531368</c:v>
                </c:pt>
                <c:pt idx="2">
                  <c:v>14.30124279796435</c:v>
                </c:pt>
                <c:pt idx="3">
                  <c:v>1.85581201714789</c:v>
                </c:pt>
                <c:pt idx="4">
                  <c:v>12.14766292131971</c:v>
                </c:pt>
                <c:pt idx="5">
                  <c:v>15.81324093965748</c:v>
                </c:pt>
                <c:pt idx="6">
                  <c:v>17.6211182467568</c:v>
                </c:pt>
                <c:pt idx="7">
                  <c:v>18.05805737744178</c:v>
                </c:pt>
                <c:pt idx="8">
                  <c:v>17.31145977101412</c:v>
                </c:pt>
                <c:pt idx="9">
                  <c:v>15.83136454664608</c:v>
                </c:pt>
                <c:pt idx="10">
                  <c:v>15.6522470211715</c:v>
                </c:pt>
                <c:pt idx="11">
                  <c:v>17.33831572547177</c:v>
                </c:pt>
                <c:pt idx="12">
                  <c:v>16.78403847173436</c:v>
                </c:pt>
                <c:pt idx="13">
                  <c:v>16.5563854561355</c:v>
                </c:pt>
                <c:pt idx="14">
                  <c:v>8.488630860696304</c:v>
                </c:pt>
                <c:pt idx="15">
                  <c:v>13.74492351459493</c:v>
                </c:pt>
                <c:pt idx="16">
                  <c:v>18.04782131084639</c:v>
                </c:pt>
                <c:pt idx="17">
                  <c:v>0.0860172748254676</c:v>
                </c:pt>
                <c:pt idx="18">
                  <c:v>0.0925130470476848</c:v>
                </c:pt>
                <c:pt idx="19">
                  <c:v>0.0666513253866398</c:v>
                </c:pt>
                <c:pt idx="20">
                  <c:v>0.0731305184219271</c:v>
                </c:pt>
                <c:pt idx="21">
                  <c:v>0.0683786734691806</c:v>
                </c:pt>
                <c:pt idx="22">
                  <c:v>0.0647722707773646</c:v>
                </c:pt>
                <c:pt idx="23">
                  <c:v>0.0678671623344819</c:v>
                </c:pt>
                <c:pt idx="24">
                  <c:v>0.054013704220089</c:v>
                </c:pt>
                <c:pt idx="25">
                  <c:v>23.96628017853998</c:v>
                </c:pt>
                <c:pt idx="26">
                  <c:v>16.2129686574327</c:v>
                </c:pt>
                <c:pt idx="27">
                  <c:v>0.474755144468188</c:v>
                </c:pt>
                <c:pt idx="28">
                  <c:v>0.06599812241188</c:v>
                </c:pt>
                <c:pt idx="29">
                  <c:v>0.0976605141969436</c:v>
                </c:pt>
                <c:pt idx="30">
                  <c:v>0.294513240168311</c:v>
                </c:pt>
                <c:pt idx="31">
                  <c:v>0.447036585311984</c:v>
                </c:pt>
                <c:pt idx="32">
                  <c:v>0.984226337236399</c:v>
                </c:pt>
                <c:pt idx="33">
                  <c:v>1.63490329535703</c:v>
                </c:pt>
                <c:pt idx="34">
                  <c:v>1.984015365876925</c:v>
                </c:pt>
                <c:pt idx="35">
                  <c:v>0.956348329365548</c:v>
                </c:pt>
                <c:pt idx="36">
                  <c:v>0.46914027797356</c:v>
                </c:pt>
                <c:pt idx="37">
                  <c:v>0.80124098248092</c:v>
                </c:pt>
                <c:pt idx="38">
                  <c:v>1.176804480650809</c:v>
                </c:pt>
                <c:pt idx="39">
                  <c:v>0.12727813789986</c:v>
                </c:pt>
                <c:pt idx="40">
                  <c:v>0.00825085855772348</c:v>
                </c:pt>
                <c:pt idx="41">
                  <c:v>0.0550141175682155</c:v>
                </c:pt>
                <c:pt idx="42">
                  <c:v>0.0953225455712876</c:v>
                </c:pt>
                <c:pt idx="43">
                  <c:v>0.05430316171584</c:v>
                </c:pt>
                <c:pt idx="44">
                  <c:v>0.0920299124395855</c:v>
                </c:pt>
                <c:pt idx="45">
                  <c:v>0.0238975702761153</c:v>
                </c:pt>
                <c:pt idx="46">
                  <c:v>0.439822516018955</c:v>
                </c:pt>
                <c:pt idx="47">
                  <c:v>0.472038556021497</c:v>
                </c:pt>
                <c:pt idx="48">
                  <c:v>0.220972059587929</c:v>
                </c:pt>
                <c:pt idx="49">
                  <c:v>0.574259069661159</c:v>
                </c:pt>
                <c:pt idx="50">
                  <c:v>0.850839507744804</c:v>
                </c:pt>
                <c:pt idx="51">
                  <c:v>0.715306925537367</c:v>
                </c:pt>
                <c:pt idx="52">
                  <c:v>0.656640747703224</c:v>
                </c:pt>
                <c:pt idx="53">
                  <c:v>0.7761755263583</c:v>
                </c:pt>
                <c:pt idx="54">
                  <c:v>0.738793702485581</c:v>
                </c:pt>
                <c:pt idx="55">
                  <c:v>0.765624683288156</c:v>
                </c:pt>
                <c:pt idx="56">
                  <c:v>0.075604333147701</c:v>
                </c:pt>
                <c:pt idx="57">
                  <c:v>0.763357564106966</c:v>
                </c:pt>
                <c:pt idx="58">
                  <c:v>0.818525176775893</c:v>
                </c:pt>
                <c:pt idx="59">
                  <c:v>0.765612203439768</c:v>
                </c:pt>
                <c:pt idx="60">
                  <c:v>1.023304522674535</c:v>
                </c:pt>
                <c:pt idx="61">
                  <c:v>0.630651150096704</c:v>
                </c:pt>
                <c:pt idx="62">
                  <c:v>0.140487402493943</c:v>
                </c:pt>
                <c:pt idx="63">
                  <c:v>1.032461293087126</c:v>
                </c:pt>
                <c:pt idx="64">
                  <c:v>0.607920937370801</c:v>
                </c:pt>
                <c:pt idx="65">
                  <c:v>5.283430284444777</c:v>
                </c:pt>
              </c:numCache>
            </c:numRef>
          </c:xVal>
          <c:yVal>
            <c:numRef>
              <c:f>'CHIKYU_IGN vs Edinb'!$H$72:$H$137</c:f>
              <c:numCache>
                <c:formatCode>0.00</c:formatCode>
                <c:ptCount val="66"/>
                <c:pt idx="0">
                  <c:v>18.37794646424291</c:v>
                </c:pt>
                <c:pt idx="1">
                  <c:v>14.41156172613973</c:v>
                </c:pt>
                <c:pt idx="2">
                  <c:v>14.23963415878978</c:v>
                </c:pt>
                <c:pt idx="3">
                  <c:v>1.790451652346692</c:v>
                </c:pt>
                <c:pt idx="4">
                  <c:v>12.2533663376506</c:v>
                </c:pt>
                <c:pt idx="5">
                  <c:v>16.03610137394738</c:v>
                </c:pt>
                <c:pt idx="6">
                  <c:v>17.63984720913503</c:v>
                </c:pt>
                <c:pt idx="7">
                  <c:v>18.34703855419237</c:v>
                </c:pt>
                <c:pt idx="8">
                  <c:v>16.51126244106862</c:v>
                </c:pt>
                <c:pt idx="9">
                  <c:v>17.64409512293431</c:v>
                </c:pt>
                <c:pt idx="10">
                  <c:v>15.57490157879784</c:v>
                </c:pt>
                <c:pt idx="11">
                  <c:v>17.49987514358488</c:v>
                </c:pt>
                <c:pt idx="12">
                  <c:v>16.6166840075892</c:v>
                </c:pt>
                <c:pt idx="13">
                  <c:v>16.68670353450349</c:v>
                </c:pt>
                <c:pt idx="14">
                  <c:v>8.321334801389006</c:v>
                </c:pt>
                <c:pt idx="15">
                  <c:v>13.90152822669219</c:v>
                </c:pt>
                <c:pt idx="16">
                  <c:v>18.20211936713928</c:v>
                </c:pt>
                <c:pt idx="17">
                  <c:v>0.0826153664581612</c:v>
                </c:pt>
                <c:pt idx="18">
                  <c:v>0.175858187957231</c:v>
                </c:pt>
                <c:pt idx="19">
                  <c:v>0.0823839563129649</c:v>
                </c:pt>
                <c:pt idx="20">
                  <c:v>0.083064363014999</c:v>
                </c:pt>
                <c:pt idx="21">
                  <c:v>0.0599240163472717</c:v>
                </c:pt>
                <c:pt idx="22">
                  <c:v>0.069899112281274</c:v>
                </c:pt>
                <c:pt idx="23">
                  <c:v>0.0826163415123511</c:v>
                </c:pt>
                <c:pt idx="24">
                  <c:v>0.0471409041625418</c:v>
                </c:pt>
                <c:pt idx="25">
                  <c:v>24.48711501554818</c:v>
                </c:pt>
                <c:pt idx="26">
                  <c:v>16.52952290490104</c:v>
                </c:pt>
                <c:pt idx="27">
                  <c:v>0.447766334860331</c:v>
                </c:pt>
                <c:pt idx="28">
                  <c:v>0.0703927917781219</c:v>
                </c:pt>
                <c:pt idx="29">
                  <c:v>0.0947732549874425</c:v>
                </c:pt>
                <c:pt idx="30">
                  <c:v>0.28587764436821</c:v>
                </c:pt>
                <c:pt idx="31">
                  <c:v>0.4427002321185</c:v>
                </c:pt>
                <c:pt idx="32">
                  <c:v>1.036569197020466</c:v>
                </c:pt>
                <c:pt idx="33">
                  <c:v>1.614018907078626</c:v>
                </c:pt>
                <c:pt idx="34">
                  <c:v>1.984826063467456</c:v>
                </c:pt>
                <c:pt idx="35">
                  <c:v>0.94315667283346</c:v>
                </c:pt>
                <c:pt idx="36">
                  <c:v>0.468299711815562</c:v>
                </c:pt>
                <c:pt idx="37">
                  <c:v>0.782157332132445</c:v>
                </c:pt>
                <c:pt idx="38">
                  <c:v>1.173096976016684</c:v>
                </c:pt>
                <c:pt idx="39">
                  <c:v>0.15228902113303</c:v>
                </c:pt>
                <c:pt idx="40">
                  <c:v>0.0805968774466909</c:v>
                </c:pt>
                <c:pt idx="41">
                  <c:v>0.0</c:v>
                </c:pt>
                <c:pt idx="42">
                  <c:v>0.0848803792940378</c:v>
                </c:pt>
                <c:pt idx="43">
                  <c:v>0.0594212371501575</c:v>
                </c:pt>
                <c:pt idx="44">
                  <c:v>0.0959566276043228</c:v>
                </c:pt>
                <c:pt idx="45">
                  <c:v>0.0943952802359881</c:v>
                </c:pt>
                <c:pt idx="46">
                  <c:v>0.0234612361725339</c:v>
                </c:pt>
                <c:pt idx="47">
                  <c:v>0.440748344294049</c:v>
                </c:pt>
                <c:pt idx="48">
                  <c:v>0.468563639461578</c:v>
                </c:pt>
                <c:pt idx="49">
                  <c:v>0.214008013411169</c:v>
                </c:pt>
                <c:pt idx="50">
                  <c:v>0.57272530797493</c:v>
                </c:pt>
                <c:pt idx="51">
                  <c:v>0.833989169887118</c:v>
                </c:pt>
                <c:pt idx="52">
                  <c:v>0.703470454240922</c:v>
                </c:pt>
                <c:pt idx="53">
                  <c:v>0.641885308849994</c:v>
                </c:pt>
                <c:pt idx="54">
                  <c:v>0.763076094397002</c:v>
                </c:pt>
                <c:pt idx="55">
                  <c:v>0.737605392462808</c:v>
                </c:pt>
                <c:pt idx="56">
                  <c:v>0.745341614906832</c:v>
                </c:pt>
                <c:pt idx="57">
                  <c:v>0.756557775042627</c:v>
                </c:pt>
                <c:pt idx="58">
                  <c:v>0.818991630578679</c:v>
                </c:pt>
                <c:pt idx="59">
                  <c:v>0.881067619002866</c:v>
                </c:pt>
                <c:pt idx="60">
                  <c:v>1.014939413067964</c:v>
                </c:pt>
                <c:pt idx="61">
                  <c:v>0.633606010205582</c:v>
                </c:pt>
                <c:pt idx="62">
                  <c:v>0.130618060915514</c:v>
                </c:pt>
                <c:pt idx="63">
                  <c:v>0.708765061257552</c:v>
                </c:pt>
                <c:pt idx="64">
                  <c:v>0.612362927094791</c:v>
                </c:pt>
                <c:pt idx="65">
                  <c:v>1.018496839147741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ser>
          <c:idx val="2"/>
          <c:order val="2"/>
          <c:spPr>
            <a:ln w="3175" cmpd="sng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xVal>
          <c:yVal>
            <c:numRef>
              <c:f>'CHIKYU_IGN vs Edinb'!$R$62:$R$63</c:f>
              <c:numCache>
                <c:formatCode>General</c:formatCode>
                <c:ptCount val="2"/>
                <c:pt idx="0">
                  <c:v>0.0</c:v>
                </c:pt>
                <c:pt idx="1">
                  <c:v>4000.0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0428440"/>
        <c:axId val="-2058277368"/>
      </c:scatterChart>
      <c:valAx>
        <c:axId val="-2130428440"/>
        <c:scaling>
          <c:orientation val="minMax"/>
          <c:max val="2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8277368"/>
        <c:crosses val="autoZero"/>
        <c:crossBetween val="midCat"/>
      </c:valAx>
      <c:valAx>
        <c:axId val="-2058277368"/>
        <c:scaling>
          <c:orientation val="minMax"/>
          <c:max val="2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3042844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Na2O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113272702916"/>
          <c:y val="0.130988664878429"/>
          <c:w val="0.820311983686349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266531711891402"/>
                  <c:y val="0.38096653106831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Edinb'!$I$277:$I$343</c:f>
              <c:numCache>
                <c:formatCode>0.00</c:formatCode>
                <c:ptCount val="67"/>
                <c:pt idx="0">
                  <c:v>1.286211120932001</c:v>
                </c:pt>
                <c:pt idx="1">
                  <c:v>1.178097619887471</c:v>
                </c:pt>
                <c:pt idx="2">
                  <c:v>1.279376469907884</c:v>
                </c:pt>
                <c:pt idx="3">
                  <c:v>0.176971413573025</c:v>
                </c:pt>
                <c:pt idx="4">
                  <c:v>1.446356880131403</c:v>
                </c:pt>
                <c:pt idx="5">
                  <c:v>0.905855821982044</c:v>
                </c:pt>
                <c:pt idx="6">
                  <c:v>1.01814844648962</c:v>
                </c:pt>
                <c:pt idx="7">
                  <c:v>1.037261980388234</c:v>
                </c:pt>
                <c:pt idx="8">
                  <c:v>1.462916739947798</c:v>
                </c:pt>
                <c:pt idx="9">
                  <c:v>1.064928138886829</c:v>
                </c:pt>
                <c:pt idx="10">
                  <c:v>1.39413608995879</c:v>
                </c:pt>
                <c:pt idx="11">
                  <c:v>1.48008252793946</c:v>
                </c:pt>
                <c:pt idx="12">
                  <c:v>0.997466794456206</c:v>
                </c:pt>
                <c:pt idx="13">
                  <c:v>0.689467038269946</c:v>
                </c:pt>
                <c:pt idx="14">
                  <c:v>0.689669856083341</c:v>
                </c:pt>
                <c:pt idx="15">
                  <c:v>0.689950294872085</c:v>
                </c:pt>
                <c:pt idx="16">
                  <c:v>0.644745579069986</c:v>
                </c:pt>
                <c:pt idx="17">
                  <c:v>0.124875932865389</c:v>
                </c:pt>
                <c:pt idx="18">
                  <c:v>0.0853161839104768</c:v>
                </c:pt>
                <c:pt idx="19">
                  <c:v>0.0894047599345326</c:v>
                </c:pt>
                <c:pt idx="20">
                  <c:v>0.0907294763308848</c:v>
                </c:pt>
                <c:pt idx="21">
                  <c:v>0.0771907944163287</c:v>
                </c:pt>
                <c:pt idx="22">
                  <c:v>0.101765095629758</c:v>
                </c:pt>
                <c:pt idx="23">
                  <c:v>0.129815878893568</c:v>
                </c:pt>
                <c:pt idx="24">
                  <c:v>0.0489548917388795</c:v>
                </c:pt>
                <c:pt idx="25">
                  <c:v>0.0833396369146941</c:v>
                </c:pt>
                <c:pt idx="26">
                  <c:v>0.771809060573307</c:v>
                </c:pt>
                <c:pt idx="27">
                  <c:v>0.0412828463253849</c:v>
                </c:pt>
                <c:pt idx="28">
                  <c:v>0.089644941567614</c:v>
                </c:pt>
                <c:pt idx="29">
                  <c:v>0.132435354234497</c:v>
                </c:pt>
                <c:pt idx="30">
                  <c:v>0.110176232392523</c:v>
                </c:pt>
                <c:pt idx="31">
                  <c:v>0.107177542278222</c:v>
                </c:pt>
                <c:pt idx="32">
                  <c:v>0.159497650188408</c:v>
                </c:pt>
                <c:pt idx="33">
                  <c:v>0.174037853481758</c:v>
                </c:pt>
                <c:pt idx="34">
                  <c:v>0.130426000491843</c:v>
                </c:pt>
                <c:pt idx="35">
                  <c:v>0.137745667291791</c:v>
                </c:pt>
                <c:pt idx="36">
                  <c:v>0.13942821896784</c:v>
                </c:pt>
                <c:pt idx="37">
                  <c:v>0.0695833713039022</c:v>
                </c:pt>
                <c:pt idx="38">
                  <c:v>0.17319544653245</c:v>
                </c:pt>
                <c:pt idx="39">
                  <c:v>0.101743177328209</c:v>
                </c:pt>
                <c:pt idx="40">
                  <c:v>0.103860154897934</c:v>
                </c:pt>
                <c:pt idx="41">
                  <c:v>0.07293663811905</c:v>
                </c:pt>
                <c:pt idx="42">
                  <c:v>0.0731022985951718</c:v>
                </c:pt>
                <c:pt idx="43">
                  <c:v>0.168259481359178</c:v>
                </c:pt>
                <c:pt idx="44">
                  <c:v>0.116070475090713</c:v>
                </c:pt>
                <c:pt idx="45">
                  <c:v>0.112807098124776</c:v>
                </c:pt>
                <c:pt idx="46">
                  <c:v>0.128643775736702</c:v>
                </c:pt>
                <c:pt idx="47">
                  <c:v>0.0863538615486552</c:v>
                </c:pt>
                <c:pt idx="48">
                  <c:v>0.127747623806182</c:v>
                </c:pt>
                <c:pt idx="49">
                  <c:v>0.136867479773553</c:v>
                </c:pt>
                <c:pt idx="50">
                  <c:v>0.182729646919142</c:v>
                </c:pt>
                <c:pt idx="51">
                  <c:v>0.143080622353681</c:v>
                </c:pt>
                <c:pt idx="52">
                  <c:v>0.0983861222498749</c:v>
                </c:pt>
                <c:pt idx="53">
                  <c:v>0.0498587004429447</c:v>
                </c:pt>
                <c:pt idx="54">
                  <c:v>0.0587117969986877</c:v>
                </c:pt>
                <c:pt idx="55">
                  <c:v>0.062549945324646</c:v>
                </c:pt>
                <c:pt idx="56">
                  <c:v>0.0</c:v>
                </c:pt>
                <c:pt idx="57">
                  <c:v>0.100329484535452</c:v>
                </c:pt>
                <c:pt idx="58">
                  <c:v>0.141026639932283</c:v>
                </c:pt>
                <c:pt idx="59">
                  <c:v>0.0894623491739345</c:v>
                </c:pt>
                <c:pt idx="60">
                  <c:v>0.0883490946711921</c:v>
                </c:pt>
                <c:pt idx="61">
                  <c:v>0.125803648191881</c:v>
                </c:pt>
                <c:pt idx="62">
                  <c:v>0.145851064185807</c:v>
                </c:pt>
                <c:pt idx="63">
                  <c:v>0.0559660859510658</c:v>
                </c:pt>
                <c:pt idx="64">
                  <c:v>0.11260700156454</c:v>
                </c:pt>
                <c:pt idx="65">
                  <c:v>0.0471065786341598</c:v>
                </c:pt>
                <c:pt idx="66">
                  <c:v>0.232445116504423</c:v>
                </c:pt>
              </c:numCache>
            </c:numRef>
          </c:xVal>
          <c:yVal>
            <c:numRef>
              <c:f>'CHIKYU_IGN vs Edinb'!$I$140:$I$206</c:f>
              <c:numCache>
                <c:formatCode>0.00</c:formatCode>
                <c:ptCount val="67"/>
                <c:pt idx="0">
                  <c:v>0.977774039573564</c:v>
                </c:pt>
                <c:pt idx="1">
                  <c:v>0.436406446636626</c:v>
                </c:pt>
                <c:pt idx="2">
                  <c:v>0.816609844231672</c:v>
                </c:pt>
                <c:pt idx="4">
                  <c:v>1.068189521471636</c:v>
                </c:pt>
                <c:pt idx="5">
                  <c:v>0.60437567992264</c:v>
                </c:pt>
                <c:pt idx="6">
                  <c:v>0.587657172963717</c:v>
                </c:pt>
                <c:pt idx="7">
                  <c:v>0.538721907685427</c:v>
                </c:pt>
                <c:pt idx="8">
                  <c:v>1.246726034573075</c:v>
                </c:pt>
                <c:pt idx="9">
                  <c:v>0.916968964127368</c:v>
                </c:pt>
                <c:pt idx="10">
                  <c:v>0.984212021591785</c:v>
                </c:pt>
                <c:pt idx="11">
                  <c:v>0.839035109623932</c:v>
                </c:pt>
                <c:pt idx="12">
                  <c:v>0.520227676112369</c:v>
                </c:pt>
                <c:pt idx="13">
                  <c:v>0.548208704015388</c:v>
                </c:pt>
                <c:pt idx="15">
                  <c:v>0.31380424890953</c:v>
                </c:pt>
                <c:pt idx="16">
                  <c:v>0.326542650683633</c:v>
                </c:pt>
                <c:pt idx="26">
                  <c:v>0.37168196413269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0953610288316985"/>
                  <c:y val="-0.12457670618223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Edinb'!$AU$76:$AU$142</c:f>
              <c:numCache>
                <c:formatCode>0.00</c:formatCode>
                <c:ptCount val="67"/>
                <c:pt idx="0">
                  <c:v>0.863031130461949</c:v>
                </c:pt>
                <c:pt idx="1">
                  <c:v>0.772323903085588</c:v>
                </c:pt>
                <c:pt idx="2">
                  <c:v>0.857296858252714</c:v>
                </c:pt>
                <c:pt idx="4">
                  <c:v>0.997393422430247</c:v>
                </c:pt>
                <c:pt idx="5">
                  <c:v>0.543913034642935</c:v>
                </c:pt>
                <c:pt idx="6">
                  <c:v>0.638126546604791</c:v>
                </c:pt>
                <c:pt idx="7">
                  <c:v>0.654162801545728</c:v>
                </c:pt>
                <c:pt idx="8">
                  <c:v>1.011287144816203</c:v>
                </c:pt>
                <c:pt idx="9">
                  <c:v>0.677374708526049</c:v>
                </c:pt>
                <c:pt idx="10">
                  <c:v>0.953580179475425</c:v>
                </c:pt>
                <c:pt idx="11">
                  <c:v>1.025689240941207</c:v>
                </c:pt>
                <c:pt idx="12">
                  <c:v>0.620774640548757</c:v>
                </c:pt>
                <c:pt idx="13">
                  <c:v>0.362362845108485</c:v>
                </c:pt>
                <c:pt idx="14">
                  <c:v>0.362533009253923</c:v>
                </c:pt>
                <c:pt idx="15">
                  <c:v>0.36276829739768</c:v>
                </c:pt>
                <c:pt idx="16">
                  <c:v>0.324841540839718</c:v>
                </c:pt>
                <c:pt idx="26">
                  <c:v>0.431447801821004</c:v>
                </c:pt>
              </c:numCache>
            </c:numRef>
          </c:xVal>
          <c:yVal>
            <c:numRef>
              <c:f>'CHIKYU_IGN vs Edinb'!$I$72:$I$137</c:f>
              <c:numCache>
                <c:formatCode>0.00</c:formatCode>
                <c:ptCount val="66"/>
                <c:pt idx="0">
                  <c:v>0.977774039573564</c:v>
                </c:pt>
                <c:pt idx="1">
                  <c:v>0.436406446636626</c:v>
                </c:pt>
                <c:pt idx="2">
                  <c:v>0.816609844231672</c:v>
                </c:pt>
                <c:pt idx="4">
                  <c:v>1.068189521471636</c:v>
                </c:pt>
                <c:pt idx="5">
                  <c:v>0.60437567992264</c:v>
                </c:pt>
                <c:pt idx="6">
                  <c:v>0.587657172963717</c:v>
                </c:pt>
                <c:pt idx="7">
                  <c:v>0.538721907685427</c:v>
                </c:pt>
                <c:pt idx="8">
                  <c:v>1.246726034573075</c:v>
                </c:pt>
                <c:pt idx="9">
                  <c:v>0.916968964127368</c:v>
                </c:pt>
                <c:pt idx="10">
                  <c:v>0.984212021591785</c:v>
                </c:pt>
                <c:pt idx="11">
                  <c:v>0.839035109623932</c:v>
                </c:pt>
                <c:pt idx="12">
                  <c:v>0.520227676112369</c:v>
                </c:pt>
                <c:pt idx="13">
                  <c:v>0.548208704015388</c:v>
                </c:pt>
                <c:pt idx="14">
                  <c:v>0.0211738799017532</c:v>
                </c:pt>
                <c:pt idx="15">
                  <c:v>0.31380424890953</c:v>
                </c:pt>
                <c:pt idx="16">
                  <c:v>0.326542650683633</c:v>
                </c:pt>
                <c:pt idx="26">
                  <c:v>0.37168196413269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8858856"/>
        <c:axId val="-2075204520"/>
      </c:scatterChart>
      <c:valAx>
        <c:axId val="-2128858856"/>
        <c:scaling>
          <c:orientation val="minMax"/>
          <c:max val="1.5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75204520"/>
        <c:crosses val="autoZero"/>
        <c:crossBetween val="midCat"/>
      </c:valAx>
      <c:valAx>
        <c:axId val="-2075204520"/>
        <c:scaling>
          <c:orientation val="minMax"/>
          <c:max val="1.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288588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K2O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8616763169254"/>
          <c:y val="0.130988664878429"/>
          <c:w val="0.765891669023414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29078487117277"/>
                  <c:y val="-0.12940656808142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Edinb'!$J$277:$J$343</c:f>
              <c:numCache>
                <c:formatCode>0.00</c:formatCode>
                <c:ptCount val="67"/>
                <c:pt idx="0">
                  <c:v>0.0386309077522896</c:v>
                </c:pt>
                <c:pt idx="1">
                  <c:v>0.0209863543623679</c:v>
                </c:pt>
                <c:pt idx="2">
                  <c:v>0.0377016718545945</c:v>
                </c:pt>
                <c:pt idx="3">
                  <c:v>0.0170574856455928</c:v>
                </c:pt>
                <c:pt idx="4">
                  <c:v>0.0249371875884725</c:v>
                </c:pt>
                <c:pt idx="5">
                  <c:v>0.0207447898163827</c:v>
                </c:pt>
                <c:pt idx="6">
                  <c:v>0.0247845288824153</c:v>
                </c:pt>
                <c:pt idx="7">
                  <c:v>0.021753826090125</c:v>
                </c:pt>
                <c:pt idx="8">
                  <c:v>0.0416418184193884</c:v>
                </c:pt>
                <c:pt idx="9">
                  <c:v>0.02475425706385</c:v>
                </c:pt>
                <c:pt idx="10">
                  <c:v>0.0228221566327773</c:v>
                </c:pt>
                <c:pt idx="11">
                  <c:v>0.0237129376972944</c:v>
                </c:pt>
                <c:pt idx="12">
                  <c:v>0.033544877360545</c:v>
                </c:pt>
                <c:pt idx="13">
                  <c:v>0.0276973846076879</c:v>
                </c:pt>
                <c:pt idx="14">
                  <c:v>0.0129188877940684</c:v>
                </c:pt>
                <c:pt idx="15">
                  <c:v>0.0148482846816087</c:v>
                </c:pt>
                <c:pt idx="16">
                  <c:v>0.030468159986539</c:v>
                </c:pt>
                <c:pt idx="17">
                  <c:v>0.0130918316713715</c:v>
                </c:pt>
                <c:pt idx="18">
                  <c:v>0.0110409179178264</c:v>
                </c:pt>
                <c:pt idx="19">
                  <c:v>0.0160727658309272</c:v>
                </c:pt>
                <c:pt idx="20">
                  <c:v>0.0141134740959154</c:v>
                </c:pt>
                <c:pt idx="21">
                  <c:v>0.0180446012921288</c:v>
                </c:pt>
                <c:pt idx="22">
                  <c:v>0.0149654552396703</c:v>
                </c:pt>
                <c:pt idx="23">
                  <c:v>0.0159773389407469</c:v>
                </c:pt>
                <c:pt idx="24">
                  <c:v>0.0129880325021517</c:v>
                </c:pt>
                <c:pt idx="25">
                  <c:v>0.0137265284330084</c:v>
                </c:pt>
                <c:pt idx="26">
                  <c:v>0.0306744626638109</c:v>
                </c:pt>
                <c:pt idx="27">
                  <c:v>0.0181241764355348</c:v>
                </c:pt>
                <c:pt idx="28">
                  <c:v>0.0120869584136109</c:v>
                </c:pt>
                <c:pt idx="30">
                  <c:v>0.0200320422531861</c:v>
                </c:pt>
                <c:pt idx="31">
                  <c:v>0.0142736446492025</c:v>
                </c:pt>
                <c:pt idx="32">
                  <c:v>0.0129591840778081</c:v>
                </c:pt>
                <c:pt idx="33">
                  <c:v>0.0188955383780194</c:v>
                </c:pt>
                <c:pt idx="34">
                  <c:v>0.0176516391643096</c:v>
                </c:pt>
                <c:pt idx="36">
                  <c:v>0.0140938271880849</c:v>
                </c:pt>
                <c:pt idx="38">
                  <c:v>0.0218982748489305</c:v>
                </c:pt>
                <c:pt idx="39">
                  <c:v>0.0189521604827055</c:v>
                </c:pt>
                <c:pt idx="40">
                  <c:v>0.017975796040027</c:v>
                </c:pt>
                <c:pt idx="41">
                  <c:v>0.0159861124644493</c:v>
                </c:pt>
                <c:pt idx="42">
                  <c:v>0.0152296455406608</c:v>
                </c:pt>
                <c:pt idx="43">
                  <c:v>0.015023167978498</c:v>
                </c:pt>
                <c:pt idx="44">
                  <c:v>0.0140085056143964</c:v>
                </c:pt>
                <c:pt idx="45">
                  <c:v>0.0161152997321108</c:v>
                </c:pt>
                <c:pt idx="46">
                  <c:v>0.0169530557172398</c:v>
                </c:pt>
                <c:pt idx="47">
                  <c:v>0.0168737430612315</c:v>
                </c:pt>
                <c:pt idx="48">
                  <c:v>0.0171000756275992</c:v>
                </c:pt>
                <c:pt idx="49">
                  <c:v>0.0198358666338482</c:v>
                </c:pt>
                <c:pt idx="50">
                  <c:v>0.00998522660760338</c:v>
                </c:pt>
                <c:pt idx="51">
                  <c:v>0.0160090206829293</c:v>
                </c:pt>
                <c:pt idx="52">
                  <c:v>0.0159007874343232</c:v>
                </c:pt>
                <c:pt idx="53">
                  <c:v>0.0149576101328834</c:v>
                </c:pt>
                <c:pt idx="54">
                  <c:v>0.0149267280505138</c:v>
                </c:pt>
                <c:pt idx="55">
                  <c:v>0.0158857003999101</c:v>
                </c:pt>
                <c:pt idx="56">
                  <c:v>0.0180761847922346</c:v>
                </c:pt>
                <c:pt idx="57">
                  <c:v>0.0170560123710268</c:v>
                </c:pt>
                <c:pt idx="58">
                  <c:v>0.0140026450996593</c:v>
                </c:pt>
                <c:pt idx="59">
                  <c:v>0.0139163654270565</c:v>
                </c:pt>
                <c:pt idx="60">
                  <c:v>0.0228317885105328</c:v>
                </c:pt>
                <c:pt idx="61">
                  <c:v>0.0178304383264083</c:v>
                </c:pt>
                <c:pt idx="62">
                  <c:v>0.0149846983752541</c:v>
                </c:pt>
                <c:pt idx="63">
                  <c:v>0.0139915214877664</c:v>
                </c:pt>
                <c:pt idx="64">
                  <c:v>0.0169408763415679</c:v>
                </c:pt>
                <c:pt idx="65">
                  <c:v>0.0110249439356544</c:v>
                </c:pt>
                <c:pt idx="66">
                  <c:v>0.0248338799684212</c:v>
                </c:pt>
              </c:numCache>
            </c:numRef>
          </c:xVal>
          <c:yVal>
            <c:numRef>
              <c:f>'CHIKYU_IGN vs Edinb'!$J$72:$J$138</c:f>
              <c:numCache>
                <c:formatCode>0.00</c:formatCode>
                <c:ptCount val="67"/>
                <c:pt idx="0">
                  <c:v>0.0210273987005068</c:v>
                </c:pt>
                <c:pt idx="1">
                  <c:v>0.00202979742621686</c:v>
                </c:pt>
                <c:pt idx="2">
                  <c:v>0.0132699099687647</c:v>
                </c:pt>
                <c:pt idx="4">
                  <c:v>0.0</c:v>
                </c:pt>
                <c:pt idx="5">
                  <c:v>0.00402917119948427</c:v>
                </c:pt>
                <c:pt idx="6">
                  <c:v>0.0</c:v>
                </c:pt>
                <c:pt idx="8">
                  <c:v>0.0073336825563122</c:v>
                </c:pt>
                <c:pt idx="10">
                  <c:v>0.0111611672551646</c:v>
                </c:pt>
                <c:pt idx="11">
                  <c:v>0.0</c:v>
                </c:pt>
                <c:pt idx="12">
                  <c:v>0.017340922537079</c:v>
                </c:pt>
                <c:pt idx="13">
                  <c:v>0.0163500841548449</c:v>
                </c:pt>
                <c:pt idx="16">
                  <c:v>0.0158004508395306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0682672699938972"/>
                  <c:y val="-0.26687885189517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Edinb'!$AV$76:$AV$142</c:f>
              <c:numCache>
                <c:formatCode>0.00</c:formatCode>
                <c:ptCount val="67"/>
                <c:pt idx="0">
                  <c:v>0.0151971796861947</c:v>
                </c:pt>
                <c:pt idx="1">
                  <c:v>0.00387114086520395</c:v>
                </c:pt>
                <c:pt idx="2">
                  <c:v>0.0146007031634642</c:v>
                </c:pt>
                <c:pt idx="3">
                  <c:v>0.00134920003590601</c:v>
                </c:pt>
                <c:pt idx="4">
                  <c:v>0.00640718071304048</c:v>
                </c:pt>
                <c:pt idx="5">
                  <c:v>0.00371608058313604</c:v>
                </c:pt>
                <c:pt idx="6">
                  <c:v>0.00630918908962236</c:v>
                </c:pt>
                <c:pt idx="7">
                  <c:v>0.00436378096725124</c:v>
                </c:pt>
                <c:pt idx="8">
                  <c:v>0.0171298832434054</c:v>
                </c:pt>
                <c:pt idx="9">
                  <c:v>0.00628975760928534</c:v>
                </c:pt>
                <c:pt idx="10">
                  <c:v>0.00504954234257977</c:v>
                </c:pt>
                <c:pt idx="11">
                  <c:v>0.00562133470789329</c:v>
                </c:pt>
                <c:pt idx="12">
                  <c:v>0.0119324567777338</c:v>
                </c:pt>
                <c:pt idx="13">
                  <c:v>0.00817895117967489</c:v>
                </c:pt>
                <c:pt idx="14">
                  <c:v>-0.00130736592498752</c:v>
                </c:pt>
                <c:pt idx="15">
                  <c:v>-6.88860628753566E-5</c:v>
                </c:pt>
                <c:pt idx="16">
                  <c:v>0.00995751189535937</c:v>
                </c:pt>
                <c:pt idx="17">
                  <c:v>-0.00119635325014666</c:v>
                </c:pt>
                <c:pt idx="18">
                  <c:v>-0.00251283478854723</c:v>
                </c:pt>
                <c:pt idx="19">
                  <c:v>0.000717108386872177</c:v>
                </c:pt>
                <c:pt idx="20">
                  <c:v>-0.000540560977831887</c:v>
                </c:pt>
                <c:pt idx="21">
                  <c:v>0.00198282956941747</c:v>
                </c:pt>
                <c:pt idx="22">
                  <c:v>6.32571834434555E-6</c:v>
                </c:pt>
                <c:pt idx="23">
                  <c:v>0.000655853866065415</c:v>
                </c:pt>
                <c:pt idx="24">
                  <c:v>-0.00126298193686882</c:v>
                </c:pt>
                <c:pt idx="25">
                  <c:v>-0.000788941398851881</c:v>
                </c:pt>
                <c:pt idx="26">
                  <c:v>0.0100899375839002</c:v>
                </c:pt>
                <c:pt idx="27">
                  <c:v>0.00203390885396981</c:v>
                </c:pt>
                <c:pt idx="28">
                  <c:v>-0.00184138139430317</c:v>
                </c:pt>
                <c:pt idx="29">
                  <c:v>-0.0096</c:v>
                </c:pt>
                <c:pt idx="30">
                  <c:v>0.00325856792232015</c:v>
                </c:pt>
                <c:pt idx="31">
                  <c:v>-0.000437747499676901</c:v>
                </c:pt>
                <c:pt idx="32">
                  <c:v>-0.00128149974045496</c:v>
                </c:pt>
                <c:pt idx="33">
                  <c:v>0.00252904608485066</c:v>
                </c:pt>
                <c:pt idx="34">
                  <c:v>0.00173058717957035</c:v>
                </c:pt>
                <c:pt idx="35">
                  <c:v>-0.0096</c:v>
                </c:pt>
                <c:pt idx="36">
                  <c:v>-0.000553172327968285</c:v>
                </c:pt>
                <c:pt idx="37">
                  <c:v>-0.0096</c:v>
                </c:pt>
                <c:pt idx="38">
                  <c:v>0.0044565026255285</c:v>
                </c:pt>
                <c:pt idx="39">
                  <c:v>0.00256539181384869</c:v>
                </c:pt>
                <c:pt idx="40">
                  <c:v>0.00193866347809333</c:v>
                </c:pt>
                <c:pt idx="41">
                  <c:v>0.000661485590930022</c:v>
                </c:pt>
                <c:pt idx="42">
                  <c:v>0.000175909472550164</c:v>
                </c:pt>
                <c:pt idx="43">
                  <c:v>4.3371525397894E-5</c:v>
                </c:pt>
                <c:pt idx="44">
                  <c:v>-0.000607940246118935</c:v>
                </c:pt>
                <c:pt idx="45">
                  <c:v>0.000744410898041949</c:v>
                </c:pt>
                <c:pt idx="46">
                  <c:v>0.00128216646489622</c:v>
                </c:pt>
                <c:pt idx="47">
                  <c:v>0.0012312556710045</c:v>
                </c:pt>
                <c:pt idx="48">
                  <c:v>0.00137653854535592</c:v>
                </c:pt>
                <c:pt idx="49">
                  <c:v>0.00313264279226718</c:v>
                </c:pt>
                <c:pt idx="50">
                  <c:v>-0.00319048304057938</c:v>
                </c:pt>
                <c:pt idx="51">
                  <c:v>0.000676190376372329</c:v>
                </c:pt>
                <c:pt idx="52">
                  <c:v>0.000606715454092082</c:v>
                </c:pt>
                <c:pt idx="53">
                  <c:v>1.28994429786193E-6</c:v>
                </c:pt>
                <c:pt idx="54">
                  <c:v>-1.85332643751653E-5</c:v>
                </c:pt>
                <c:pt idx="55">
                  <c:v>0.000597031086702291</c:v>
                </c:pt>
                <c:pt idx="56">
                  <c:v>0.00200310301813538</c:v>
                </c:pt>
                <c:pt idx="57">
                  <c:v>0.00134825434096208</c:v>
                </c:pt>
                <c:pt idx="58">
                  <c:v>-0.000611702110528675</c:v>
                </c:pt>
                <c:pt idx="59">
                  <c:v>-0.000667085032372444</c:v>
                </c:pt>
                <c:pt idx="60">
                  <c:v>0.005055725044911</c:v>
                </c:pt>
                <c:pt idx="61">
                  <c:v>0.0018453583617215</c:v>
                </c:pt>
                <c:pt idx="62">
                  <c:v>1.86778870756143E-5</c:v>
                </c:pt>
                <c:pt idx="63">
                  <c:v>0.00127434852365246</c:v>
                </c:pt>
                <c:pt idx="64">
                  <c:v>-0.00252308848770343</c:v>
                </c:pt>
                <c:pt idx="65">
                  <c:v>0.00634086755172959</c:v>
                </c:pt>
              </c:numCache>
            </c:numRef>
          </c:xVal>
          <c:yVal>
            <c:numRef>
              <c:f>'CHIKYU_IGN vs Edinb'!$J$72:$J$137</c:f>
              <c:numCache>
                <c:formatCode>0.00</c:formatCode>
                <c:ptCount val="66"/>
                <c:pt idx="0">
                  <c:v>0.0210273987005068</c:v>
                </c:pt>
                <c:pt idx="1">
                  <c:v>0.00202979742621686</c:v>
                </c:pt>
                <c:pt idx="2">
                  <c:v>0.0132699099687647</c:v>
                </c:pt>
                <c:pt idx="4">
                  <c:v>0.0</c:v>
                </c:pt>
                <c:pt idx="5">
                  <c:v>0.00402917119948427</c:v>
                </c:pt>
                <c:pt idx="6">
                  <c:v>0.0</c:v>
                </c:pt>
                <c:pt idx="8">
                  <c:v>0.0073336825563122</c:v>
                </c:pt>
                <c:pt idx="10">
                  <c:v>0.0111611672551646</c:v>
                </c:pt>
                <c:pt idx="11">
                  <c:v>0.0</c:v>
                </c:pt>
                <c:pt idx="12">
                  <c:v>0.017340922537079</c:v>
                </c:pt>
                <c:pt idx="13">
                  <c:v>0.0163500841548449</c:v>
                </c:pt>
                <c:pt idx="16">
                  <c:v>0.0158004508395306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8172568"/>
        <c:axId val="-2058435640"/>
      </c:scatterChart>
      <c:valAx>
        <c:axId val="-2058172568"/>
        <c:scaling>
          <c:orientation val="minMax"/>
          <c:max val="0.05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.0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8435640"/>
        <c:crosses val="autoZero"/>
        <c:crossBetween val="midCat"/>
      </c:valAx>
      <c:valAx>
        <c:axId val="-2058435640"/>
        <c:scaling>
          <c:orientation val="minMax"/>
          <c:max val="0.0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.0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81725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/>
            </a:pPr>
            <a:r>
              <a:rPr lang="en-GB" sz="1200"/>
              <a:t>MnO</a:t>
            </a:r>
          </a:p>
        </c:rich>
      </c:tx>
      <c:layout>
        <c:manualLayout>
          <c:xMode val="edge"/>
          <c:yMode val="edge"/>
          <c:x val="0.420500424214459"/>
          <c:y val="0.01758241758241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6455502135957"/>
          <c:y val="0.130988664878429"/>
          <c:w val="0.778724081985026"/>
          <c:h val="0.7436929999134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chemeClr val="tx2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347168480121459"/>
                  <c:y val="0.29893919025088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Edinb'!$F$277:$F$343</c:f>
              <c:numCache>
                <c:formatCode>0.00</c:formatCode>
                <c:ptCount val="67"/>
                <c:pt idx="0">
                  <c:v>0.0901387847553424</c:v>
                </c:pt>
                <c:pt idx="1">
                  <c:v>0.0744061654665771</c:v>
                </c:pt>
                <c:pt idx="2">
                  <c:v>0.0768915675981861</c:v>
                </c:pt>
                <c:pt idx="3">
                  <c:v>0.167376577897379</c:v>
                </c:pt>
                <c:pt idx="4">
                  <c:v>0.129673375460057</c:v>
                </c:pt>
                <c:pt idx="5">
                  <c:v>0.116565961825388</c:v>
                </c:pt>
                <c:pt idx="6">
                  <c:v>0.0902156851319916</c:v>
                </c:pt>
                <c:pt idx="7">
                  <c:v>0.0913001488934034</c:v>
                </c:pt>
                <c:pt idx="8">
                  <c:v>0.0793177493702635</c:v>
                </c:pt>
                <c:pt idx="9">
                  <c:v>0.104462964809447</c:v>
                </c:pt>
                <c:pt idx="10">
                  <c:v>0.0992267679685971</c:v>
                </c:pt>
                <c:pt idx="11">
                  <c:v>0.104732141496384</c:v>
                </c:pt>
                <c:pt idx="12">
                  <c:v>0.0779425091612663</c:v>
                </c:pt>
                <c:pt idx="13">
                  <c:v>0.0613299230598804</c:v>
                </c:pt>
                <c:pt idx="14">
                  <c:v>0.220614853098706</c:v>
                </c:pt>
                <c:pt idx="15">
                  <c:v>0.15244238939785</c:v>
                </c:pt>
                <c:pt idx="16">
                  <c:v>0.100250074794419</c:v>
                </c:pt>
                <c:pt idx="17">
                  <c:v>0.14803840428397</c:v>
                </c:pt>
                <c:pt idx="18">
                  <c:v>0.158587730092416</c:v>
                </c:pt>
                <c:pt idx="19">
                  <c:v>0.130591222376284</c:v>
                </c:pt>
                <c:pt idx="20">
                  <c:v>0.146175267421981</c:v>
                </c:pt>
                <c:pt idx="21">
                  <c:v>0.122302297646651</c:v>
                </c:pt>
                <c:pt idx="22">
                  <c:v>0.149654552396703</c:v>
                </c:pt>
                <c:pt idx="23">
                  <c:v>0.151784719937095</c:v>
                </c:pt>
                <c:pt idx="24">
                  <c:v>0.141869278100426</c:v>
                </c:pt>
                <c:pt idx="25">
                  <c:v>0.0451014505655991</c:v>
                </c:pt>
                <c:pt idx="26">
                  <c:v>0.0672859181012626</c:v>
                </c:pt>
                <c:pt idx="27">
                  <c:v>0.14197271541169</c:v>
                </c:pt>
                <c:pt idx="28">
                  <c:v>0.144036254428863</c:v>
                </c:pt>
                <c:pt idx="29">
                  <c:v>0.137490138747264</c:v>
                </c:pt>
                <c:pt idx="30">
                  <c:v>0.126201866195072</c:v>
                </c:pt>
                <c:pt idx="31">
                  <c:v>0.128212387024416</c:v>
                </c:pt>
                <c:pt idx="32">
                  <c:v>0.128594980464404</c:v>
                </c:pt>
                <c:pt idx="33">
                  <c:v>0.0944776918900971</c:v>
                </c:pt>
                <c:pt idx="34">
                  <c:v>0.0961033687834635</c:v>
                </c:pt>
                <c:pt idx="35">
                  <c:v>0.0901788181550573</c:v>
                </c:pt>
                <c:pt idx="36">
                  <c:v>0.100670194200607</c:v>
                </c:pt>
                <c:pt idx="37">
                  <c:v>0.110339345924759</c:v>
                </c:pt>
                <c:pt idx="38">
                  <c:v>0.0935653561727031</c:v>
                </c:pt>
                <c:pt idx="39">
                  <c:v>0.122690302072252</c:v>
                </c:pt>
                <c:pt idx="40">
                  <c:v>0.136815780971317</c:v>
                </c:pt>
                <c:pt idx="41">
                  <c:v>0.130886295802679</c:v>
                </c:pt>
                <c:pt idx="42">
                  <c:v>0.143158668082211</c:v>
                </c:pt>
                <c:pt idx="43">
                  <c:v>0.143220868061681</c:v>
                </c:pt>
                <c:pt idx="44">
                  <c:v>0.170103282460528</c:v>
                </c:pt>
                <c:pt idx="45">
                  <c:v>0.156116966154824</c:v>
                </c:pt>
                <c:pt idx="46">
                  <c:v>0.132632730023111</c:v>
                </c:pt>
                <c:pt idx="47">
                  <c:v>0.150871114429834</c:v>
                </c:pt>
                <c:pt idx="48">
                  <c:v>0.139818265425664</c:v>
                </c:pt>
                <c:pt idx="49">
                  <c:v>0.132900306446783</c:v>
                </c:pt>
                <c:pt idx="50">
                  <c:v>0.109837492683637</c:v>
                </c:pt>
                <c:pt idx="51">
                  <c:v>0.136076675804899</c:v>
                </c:pt>
                <c:pt idx="52">
                  <c:v>0.12422490183065</c:v>
                </c:pt>
                <c:pt idx="53">
                  <c:v>0.124646751107362</c:v>
                </c:pt>
                <c:pt idx="54">
                  <c:v>0.126379630827684</c:v>
                </c:pt>
                <c:pt idx="55">
                  <c:v>0.125099890649292</c:v>
                </c:pt>
                <c:pt idx="56">
                  <c:v>0.149630640780164</c:v>
                </c:pt>
                <c:pt idx="57">
                  <c:v>0.12440856082396</c:v>
                </c:pt>
                <c:pt idx="58">
                  <c:v>0.119022483347104</c:v>
                </c:pt>
                <c:pt idx="59">
                  <c:v>0.124253262741576</c:v>
                </c:pt>
                <c:pt idx="60">
                  <c:v>0.106217450896826</c:v>
                </c:pt>
                <c:pt idx="61">
                  <c:v>0.124813068284858</c:v>
                </c:pt>
                <c:pt idx="62">
                  <c:v>0.141855144619072</c:v>
                </c:pt>
                <c:pt idx="63">
                  <c:v>0.126923087781881</c:v>
                </c:pt>
                <c:pt idx="64">
                  <c:v>0.121575700804193</c:v>
                </c:pt>
                <c:pt idx="65">
                  <c:v>0.124281186183741</c:v>
                </c:pt>
                <c:pt idx="66">
                  <c:v>0.186750777362528</c:v>
                </c:pt>
              </c:numCache>
            </c:numRef>
          </c:xVal>
          <c:yVal>
            <c:numRef>
              <c:f>'CHIKYU_IGN vs Edinb'!$F$140:$F$206</c:f>
              <c:numCache>
                <c:formatCode>0.00</c:formatCode>
                <c:ptCount val="67"/>
                <c:pt idx="0">
                  <c:v>0.0925205542822297</c:v>
                </c:pt>
                <c:pt idx="1">
                  <c:v>0.12280274428612</c:v>
                </c:pt>
                <c:pt idx="2">
                  <c:v>0.0734948859808505</c:v>
                </c:pt>
                <c:pt idx="3">
                  <c:v>0.168127777110604</c:v>
                </c:pt>
                <c:pt idx="4">
                  <c:v>0.130442374256632</c:v>
                </c:pt>
                <c:pt idx="5">
                  <c:v>0.12288972158427</c:v>
                </c:pt>
                <c:pt idx="6">
                  <c:v>0.0911881820116113</c:v>
                </c:pt>
                <c:pt idx="7">
                  <c:v>0.0935139915227533</c:v>
                </c:pt>
                <c:pt idx="8">
                  <c:v>0.07124148768989</c:v>
                </c:pt>
                <c:pt idx="9">
                  <c:v>0.0957275292220878</c:v>
                </c:pt>
                <c:pt idx="10">
                  <c:v>0.0943625958845732</c:v>
                </c:pt>
                <c:pt idx="11">
                  <c:v>0.106877091344953</c:v>
                </c:pt>
                <c:pt idx="12">
                  <c:v>0.0612032560132199</c:v>
                </c:pt>
                <c:pt idx="13">
                  <c:v>0.0779033421495552</c:v>
                </c:pt>
                <c:pt idx="16">
                  <c:v>0.104282975540902</c:v>
                </c:pt>
                <c:pt idx="17">
                  <c:v>0.141626342499705</c:v>
                </c:pt>
                <c:pt idx="18">
                  <c:v>0.154755205402363</c:v>
                </c:pt>
                <c:pt idx="19">
                  <c:v>0.131814330100744</c:v>
                </c:pt>
                <c:pt idx="20">
                  <c:v>0.141209417125498</c:v>
                </c:pt>
                <c:pt idx="21">
                  <c:v>0.124641954002325</c:v>
                </c:pt>
                <c:pt idx="22">
                  <c:v>0.149118106200051</c:v>
                </c:pt>
                <c:pt idx="23">
                  <c:v>0.148709414722232</c:v>
                </c:pt>
                <c:pt idx="24">
                  <c:v>0.144958280299816</c:v>
                </c:pt>
                <c:pt idx="25">
                  <c:v>0.0431038906392718</c:v>
                </c:pt>
                <c:pt idx="26">
                  <c:v>0.0640118938228522</c:v>
                </c:pt>
                <c:pt idx="27">
                  <c:v>0.143514850916773</c:v>
                </c:pt>
                <c:pt idx="28">
                  <c:v>0.14430522314515</c:v>
                </c:pt>
                <c:pt idx="29">
                  <c:v>0.140975216793821</c:v>
                </c:pt>
                <c:pt idx="30">
                  <c:v>0.123880312559558</c:v>
                </c:pt>
                <c:pt idx="31">
                  <c:v>0.126827634066381</c:v>
                </c:pt>
                <c:pt idx="32">
                  <c:v>0.125352554058289</c:v>
                </c:pt>
                <c:pt idx="33">
                  <c:v>0.0991468757205441</c:v>
                </c:pt>
                <c:pt idx="34">
                  <c:v>0.0974796232353839</c:v>
                </c:pt>
                <c:pt idx="35">
                  <c:v>0.094315667283346</c:v>
                </c:pt>
                <c:pt idx="36">
                  <c:v>0.0996637848222862</c:v>
                </c:pt>
                <c:pt idx="37">
                  <c:v>0.107842904884928</c:v>
                </c:pt>
                <c:pt idx="38">
                  <c:v>0.0947957152336714</c:v>
                </c:pt>
                <c:pt idx="39">
                  <c:v>0.12300267091514</c:v>
                </c:pt>
                <c:pt idx="40">
                  <c:v>0.14392299544052</c:v>
                </c:pt>
                <c:pt idx="41">
                  <c:v>0.13444910637706</c:v>
                </c:pt>
                <c:pt idx="42">
                  <c:v>0.13095829948223</c:v>
                </c:pt>
                <c:pt idx="43">
                  <c:v>0.142610969160378</c:v>
                </c:pt>
                <c:pt idx="44">
                  <c:v>0.146333857096592</c:v>
                </c:pt>
                <c:pt idx="45">
                  <c:v>0.174631268436578</c:v>
                </c:pt>
                <c:pt idx="46">
                  <c:v>0.159536405973231</c:v>
                </c:pt>
                <c:pt idx="47">
                  <c:v>0.13570409548001</c:v>
                </c:pt>
                <c:pt idx="48">
                  <c:v>0.148023513375362</c:v>
                </c:pt>
                <c:pt idx="49">
                  <c:v>0.13553840849374</c:v>
                </c:pt>
                <c:pt idx="50">
                  <c:v>0.133996109790361</c:v>
                </c:pt>
                <c:pt idx="51">
                  <c:v>0.108066202295232</c:v>
                </c:pt>
                <c:pt idx="52">
                  <c:v>0.136227611773639</c:v>
                </c:pt>
                <c:pt idx="53">
                  <c:v>0.11920727164357</c:v>
                </c:pt>
                <c:pt idx="54">
                  <c:v>0.126805292157149</c:v>
                </c:pt>
                <c:pt idx="55">
                  <c:v>0.127095083008976</c:v>
                </c:pt>
                <c:pt idx="56">
                  <c:v>0.125352907961604</c:v>
                </c:pt>
                <c:pt idx="57">
                  <c:v>0.125340168701092</c:v>
                </c:pt>
                <c:pt idx="58">
                  <c:v>0.120043978728656</c:v>
                </c:pt>
                <c:pt idx="59">
                  <c:v>0.126873737136413</c:v>
                </c:pt>
                <c:pt idx="60">
                  <c:v>0.103969403289889</c:v>
                </c:pt>
                <c:pt idx="61">
                  <c:v>0.127852641345055</c:v>
                </c:pt>
                <c:pt idx="62">
                  <c:v>0.141304993172238</c:v>
                </c:pt>
                <c:pt idx="63">
                  <c:v>0.128252725370414</c:v>
                </c:pt>
                <c:pt idx="64">
                  <c:v>0.127008607101142</c:v>
                </c:pt>
                <c:pt idx="65">
                  <c:v>0.11706860220089</c:v>
                </c:pt>
                <c:pt idx="66">
                  <c:v>0.186323092170466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5B-0B40-84E3-AAC7F82C589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7"/>
          </c:marker>
          <c:trendline>
            <c:spPr>
              <a:ln>
                <a:solidFill>
                  <a:srgbClr val="8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0294925799681467"/>
                  <c:y val="-0.22148680971419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'CHIKYU_IGN vs Edinb'!$AR$76:$AR$142</c:f>
              <c:numCache>
                <c:formatCode>0.00</c:formatCode>
                <c:ptCount val="67"/>
                <c:pt idx="0">
                  <c:v>0.0933893912766903</c:v>
                </c:pt>
                <c:pt idx="1">
                  <c:v>0.0790616948904118</c:v>
                </c:pt>
                <c:pt idx="2">
                  <c:v>0.0813251506116681</c:v>
                </c:pt>
                <c:pt idx="3">
                  <c:v>0.163729849491143</c:v>
                </c:pt>
                <c:pt idx="4">
                  <c:v>0.129393543031474</c:v>
                </c:pt>
                <c:pt idx="5">
                  <c:v>0.117456621434381</c:v>
                </c:pt>
                <c:pt idx="6">
                  <c:v>0.0934594244497047</c:v>
                </c:pt>
                <c:pt idx="7">
                  <c:v>0.0944470455972225</c:v>
                </c:pt>
                <c:pt idx="8">
                  <c:v>0.083534674351499</c:v>
                </c:pt>
                <c:pt idx="9">
                  <c:v>0.106434422051964</c:v>
                </c:pt>
                <c:pt idx="10">
                  <c:v>0.101665817589001</c:v>
                </c:pt>
                <c:pt idx="11">
                  <c:v>0.106679561260757</c:v>
                </c:pt>
                <c:pt idx="12">
                  <c:v>0.0822822430931652</c:v>
                </c:pt>
                <c:pt idx="13">
                  <c:v>0.0671531609306331</c:v>
                </c:pt>
                <c:pt idx="14">
                  <c:v>0.212213946716991</c:v>
                </c:pt>
                <c:pt idx="15">
                  <c:v>0.150129284024622</c:v>
                </c:pt>
                <c:pt idx="16">
                  <c:v>0.102597743115277</c:v>
                </c:pt>
                <c:pt idx="17">
                  <c:v>0.146118574781411</c:v>
                </c:pt>
                <c:pt idx="18">
                  <c:v>0.155725845795163</c:v>
                </c:pt>
                <c:pt idx="19">
                  <c:v>0.130229426218081</c:v>
                </c:pt>
                <c:pt idx="20">
                  <c:v>0.144421816041198</c:v>
                </c:pt>
                <c:pt idx="21">
                  <c:v>0.122680702466805</c:v>
                </c:pt>
                <c:pt idx="22">
                  <c:v>0.147590400867677</c:v>
                </c:pt>
                <c:pt idx="23">
                  <c:v>0.149530344446713</c:v>
                </c:pt>
                <c:pt idx="24">
                  <c:v>0.140500351566058</c:v>
                </c:pt>
                <c:pt idx="25">
                  <c:v>0.0523738910300911</c:v>
                </c:pt>
                <c:pt idx="26">
                  <c:v>0.0725772856148199</c:v>
                </c:pt>
                <c:pt idx="27">
                  <c:v>0.140594551925426</c:v>
                </c:pt>
                <c:pt idx="28">
                  <c:v>0.142473816908365</c:v>
                </c:pt>
                <c:pt idx="29">
                  <c:v>0.136512269357133</c:v>
                </c:pt>
                <c:pt idx="30">
                  <c:v>0.126232039543852</c:v>
                </c:pt>
                <c:pt idx="31">
                  <c:v>0.128063020863135</c:v>
                </c:pt>
                <c:pt idx="32">
                  <c:v>0.128411448708933</c:v>
                </c:pt>
                <c:pt idx="33">
                  <c:v>0.0973408340043114</c:v>
                </c:pt>
                <c:pt idx="34">
                  <c:v>0.0988213379511002</c:v>
                </c:pt>
                <c:pt idx="35">
                  <c:v>0.0934258496938107</c:v>
                </c:pt>
                <c:pt idx="36">
                  <c:v>0.102980345858492</c:v>
                </c:pt>
                <c:pt idx="37">
                  <c:v>0.111786042333678</c:v>
                </c:pt>
                <c:pt idx="38">
                  <c:v>0.0965099698664807</c:v>
                </c:pt>
                <c:pt idx="39">
                  <c:v>0.1230340580972</c:v>
                </c:pt>
                <c:pt idx="40">
                  <c:v>0.135898131730578</c:v>
                </c:pt>
                <c:pt idx="41">
                  <c:v>0.1304981495875</c:v>
                </c:pt>
                <c:pt idx="42">
                  <c:v>0.14167459902247</c:v>
                </c:pt>
                <c:pt idx="43">
                  <c:v>0.141731244543773</c:v>
                </c:pt>
                <c:pt idx="44">
                  <c:v>0.166213059336803</c:v>
                </c:pt>
                <c:pt idx="45">
                  <c:v>0.153475721077198</c:v>
                </c:pt>
                <c:pt idx="46">
                  <c:v>0.132088627232047</c:v>
                </c:pt>
                <c:pt idx="47">
                  <c:v>0.14869832391125</c:v>
                </c:pt>
                <c:pt idx="48">
                  <c:v>0.138632494323152</c:v>
                </c:pt>
                <c:pt idx="49">
                  <c:v>0.132332309081085</c:v>
                </c:pt>
                <c:pt idx="50">
                  <c:v>0.111329004586988</c:v>
                </c:pt>
                <c:pt idx="51">
                  <c:v>0.135225028655522</c:v>
                </c:pt>
                <c:pt idx="52">
                  <c:v>0.124431618097173</c:v>
                </c:pt>
                <c:pt idx="53">
                  <c:v>0.124815796233474</c:v>
                </c:pt>
                <c:pt idx="54">
                  <c:v>0.126393929794772</c:v>
                </c:pt>
                <c:pt idx="55">
                  <c:v>0.12522847041431</c:v>
                </c:pt>
                <c:pt idx="56">
                  <c:v>0.147568624558495</c:v>
                </c:pt>
                <c:pt idx="57">
                  <c:v>0.12459887634238</c:v>
                </c:pt>
                <c:pt idx="58">
                  <c:v>0.119693775584208</c:v>
                </c:pt>
                <c:pt idx="59">
                  <c:v>0.124457446378753</c:v>
                </c:pt>
                <c:pt idx="60">
                  <c:v>0.10803223253174</c:v>
                </c:pt>
                <c:pt idx="61">
                  <c:v>0.12496726128702</c:v>
                </c:pt>
                <c:pt idx="62">
                  <c:v>0.140487480204589</c:v>
                </c:pt>
                <c:pt idx="63">
                  <c:v>0.122018990722379</c:v>
                </c:pt>
                <c:pt idx="64">
                  <c:v>0.124482876257533</c:v>
                </c:pt>
                <c:pt idx="65">
                  <c:v>0.181373932944054</c:v>
                </c:pt>
              </c:numCache>
            </c:numRef>
          </c:xVal>
          <c:yVal>
            <c:numRef>
              <c:f>'CHIKYU_IGN vs Edinb'!$F$72:$F$137</c:f>
              <c:numCache>
                <c:formatCode>0.00</c:formatCode>
                <c:ptCount val="66"/>
                <c:pt idx="0">
                  <c:v>0.0925205542822297</c:v>
                </c:pt>
                <c:pt idx="1">
                  <c:v>0.12280274428612</c:v>
                </c:pt>
                <c:pt idx="2">
                  <c:v>0.0734948859808505</c:v>
                </c:pt>
                <c:pt idx="3">
                  <c:v>0.168127777110604</c:v>
                </c:pt>
                <c:pt idx="4">
                  <c:v>0.130442374256633</c:v>
                </c:pt>
                <c:pt idx="5">
                  <c:v>0.12288972158427</c:v>
                </c:pt>
                <c:pt idx="6">
                  <c:v>0.0911881820116113</c:v>
                </c:pt>
                <c:pt idx="7">
                  <c:v>0.0935139915227533</c:v>
                </c:pt>
                <c:pt idx="8">
                  <c:v>0.07124148768989</c:v>
                </c:pt>
                <c:pt idx="9">
                  <c:v>0.0957275292220879</c:v>
                </c:pt>
                <c:pt idx="10">
                  <c:v>0.0943625958845732</c:v>
                </c:pt>
                <c:pt idx="11">
                  <c:v>0.106877091344953</c:v>
                </c:pt>
                <c:pt idx="12">
                  <c:v>0.0612032560132199</c:v>
                </c:pt>
                <c:pt idx="13">
                  <c:v>0.0779033421495552</c:v>
                </c:pt>
                <c:pt idx="14">
                  <c:v>0.327136444482087</c:v>
                </c:pt>
                <c:pt idx="15">
                  <c:v>0.256273469942783</c:v>
                </c:pt>
                <c:pt idx="16">
                  <c:v>0.104282975540902</c:v>
                </c:pt>
                <c:pt idx="17">
                  <c:v>0.141626342499705</c:v>
                </c:pt>
                <c:pt idx="18">
                  <c:v>0.154755205402363</c:v>
                </c:pt>
                <c:pt idx="19">
                  <c:v>0.131814330100744</c:v>
                </c:pt>
                <c:pt idx="20">
                  <c:v>0.141209417125498</c:v>
                </c:pt>
                <c:pt idx="21">
                  <c:v>0.124641954002325</c:v>
                </c:pt>
                <c:pt idx="22">
                  <c:v>0.149118106200051</c:v>
                </c:pt>
                <c:pt idx="23">
                  <c:v>0.148709414722232</c:v>
                </c:pt>
                <c:pt idx="24">
                  <c:v>0.144958280299816</c:v>
                </c:pt>
                <c:pt idx="25">
                  <c:v>0.0431038906392717</c:v>
                </c:pt>
                <c:pt idx="26">
                  <c:v>0.0640118938228522</c:v>
                </c:pt>
                <c:pt idx="27">
                  <c:v>0.143514850916773</c:v>
                </c:pt>
                <c:pt idx="28">
                  <c:v>0.14430522314515</c:v>
                </c:pt>
                <c:pt idx="29">
                  <c:v>0.140975216793821</c:v>
                </c:pt>
                <c:pt idx="30">
                  <c:v>0.123880312559558</c:v>
                </c:pt>
                <c:pt idx="31">
                  <c:v>0.126827634066381</c:v>
                </c:pt>
                <c:pt idx="32">
                  <c:v>0.125352554058289</c:v>
                </c:pt>
                <c:pt idx="33">
                  <c:v>0.0991468757205441</c:v>
                </c:pt>
                <c:pt idx="34">
                  <c:v>0.0974796232353839</c:v>
                </c:pt>
                <c:pt idx="35">
                  <c:v>0.094315667283346</c:v>
                </c:pt>
                <c:pt idx="36">
                  <c:v>0.0996637848222862</c:v>
                </c:pt>
                <c:pt idx="37">
                  <c:v>0.107842904884928</c:v>
                </c:pt>
                <c:pt idx="38">
                  <c:v>0.0947957152336714</c:v>
                </c:pt>
                <c:pt idx="39">
                  <c:v>0.12300267091514</c:v>
                </c:pt>
                <c:pt idx="40">
                  <c:v>0.143922995440519</c:v>
                </c:pt>
                <c:pt idx="41">
                  <c:v>0.13444910637706</c:v>
                </c:pt>
                <c:pt idx="42">
                  <c:v>0.13095829948223</c:v>
                </c:pt>
                <c:pt idx="43">
                  <c:v>0.142610969160378</c:v>
                </c:pt>
                <c:pt idx="44">
                  <c:v>0.146333857096592</c:v>
                </c:pt>
                <c:pt idx="45">
                  <c:v>0.174631268436578</c:v>
                </c:pt>
                <c:pt idx="46">
                  <c:v>0.159536405973231</c:v>
                </c:pt>
                <c:pt idx="47">
                  <c:v>0.13570409548001</c:v>
                </c:pt>
                <c:pt idx="48">
                  <c:v>0.148023513375362</c:v>
                </c:pt>
                <c:pt idx="49">
                  <c:v>0.13553840849374</c:v>
                </c:pt>
                <c:pt idx="50">
                  <c:v>0.133996109790361</c:v>
                </c:pt>
                <c:pt idx="51">
                  <c:v>0.108066202295232</c:v>
                </c:pt>
                <c:pt idx="52">
                  <c:v>0.136227611773639</c:v>
                </c:pt>
                <c:pt idx="53">
                  <c:v>0.11920727164357</c:v>
                </c:pt>
                <c:pt idx="54">
                  <c:v>0.126805292157149</c:v>
                </c:pt>
                <c:pt idx="55">
                  <c:v>0.127095083008976</c:v>
                </c:pt>
                <c:pt idx="56">
                  <c:v>0.125352907961604</c:v>
                </c:pt>
                <c:pt idx="57">
                  <c:v>0.125340168701092</c:v>
                </c:pt>
                <c:pt idx="58">
                  <c:v>0.120043978728656</c:v>
                </c:pt>
                <c:pt idx="59">
                  <c:v>0.126873737136413</c:v>
                </c:pt>
                <c:pt idx="60">
                  <c:v>0.103969403289889</c:v>
                </c:pt>
                <c:pt idx="61">
                  <c:v>0.127852641345055</c:v>
                </c:pt>
                <c:pt idx="62">
                  <c:v>0.141304993172238</c:v>
                </c:pt>
                <c:pt idx="63">
                  <c:v>0.128252725370414</c:v>
                </c:pt>
                <c:pt idx="64">
                  <c:v>0.127008607101142</c:v>
                </c:pt>
                <c:pt idx="65">
                  <c:v>0.11706860220089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5B-0B40-84E3-AAC7F82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911080"/>
        <c:axId val="-2076070856"/>
      </c:scatterChart>
      <c:valAx>
        <c:axId val="-2057911080"/>
        <c:scaling>
          <c:orientation val="minMax"/>
          <c:max val="0.4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Chikyu</a:t>
                </a:r>
              </a:p>
            </c:rich>
          </c:tx>
          <c:layout/>
          <c:overlay val="0"/>
        </c:title>
        <c:numFmt formatCode="0.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76070856"/>
        <c:crosses val="autoZero"/>
        <c:crossBetween val="midCat"/>
      </c:valAx>
      <c:valAx>
        <c:axId val="-2076070856"/>
        <c:scaling>
          <c:orientation val="minMax"/>
          <c:max val="0.4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Edinburgh</a:t>
                </a:r>
              </a:p>
            </c:rich>
          </c:tx>
          <c:layout/>
          <c:overlay val="0"/>
        </c:title>
        <c:numFmt formatCode="0.00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579110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6350</xdr:colOff>
      <xdr:row>2</xdr:row>
      <xdr:rowOff>19050</xdr:rowOff>
    </xdr:from>
    <xdr:to>
      <xdr:col>22</xdr:col>
      <xdr:colOff>0</xdr:colOff>
      <xdr:row>20</xdr:row>
      <xdr:rowOff>139700</xdr:rowOff>
    </xdr:to>
    <xdr:graphicFrame macro="">
      <xdr:nvGraphicFramePr>
        <xdr:cNvPr id="18" name="Chart 17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666750</xdr:colOff>
      <xdr:row>20</xdr:row>
      <xdr:rowOff>146050</xdr:rowOff>
    </xdr:to>
    <xdr:graphicFrame macro="">
      <xdr:nvGraphicFramePr>
        <xdr:cNvPr id="36" name="Chart 35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2</xdr:row>
      <xdr:rowOff>0</xdr:rowOff>
    </xdr:from>
    <xdr:to>
      <xdr:col>31</xdr:col>
      <xdr:colOff>666750</xdr:colOff>
      <xdr:row>20</xdr:row>
      <xdr:rowOff>146050</xdr:rowOff>
    </xdr:to>
    <xdr:graphicFrame macro="">
      <xdr:nvGraphicFramePr>
        <xdr:cNvPr id="38" name="Chart 37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21</xdr:row>
      <xdr:rowOff>0</xdr:rowOff>
    </xdr:from>
    <xdr:to>
      <xdr:col>21</xdr:col>
      <xdr:colOff>666750</xdr:colOff>
      <xdr:row>39</xdr:row>
      <xdr:rowOff>120650</xdr:rowOff>
    </xdr:to>
    <xdr:graphicFrame macro="">
      <xdr:nvGraphicFramePr>
        <xdr:cNvPr id="59" name="Chart 58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21</xdr:row>
      <xdr:rowOff>0</xdr:rowOff>
    </xdr:from>
    <xdr:to>
      <xdr:col>31</xdr:col>
      <xdr:colOff>666750</xdr:colOff>
      <xdr:row>39</xdr:row>
      <xdr:rowOff>120650</xdr:rowOff>
    </xdr:to>
    <xdr:graphicFrame macro="">
      <xdr:nvGraphicFramePr>
        <xdr:cNvPr id="61" name="Chart 60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40</xdr:row>
      <xdr:rowOff>0</xdr:rowOff>
    </xdr:from>
    <xdr:to>
      <xdr:col>21</xdr:col>
      <xdr:colOff>666750</xdr:colOff>
      <xdr:row>58</xdr:row>
      <xdr:rowOff>120650</xdr:rowOff>
    </xdr:to>
    <xdr:graphicFrame macro="">
      <xdr:nvGraphicFramePr>
        <xdr:cNvPr id="62" name="Chart 61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0</xdr:colOff>
      <xdr:row>40</xdr:row>
      <xdr:rowOff>0</xdr:rowOff>
    </xdr:from>
    <xdr:to>
      <xdr:col>26</xdr:col>
      <xdr:colOff>666750</xdr:colOff>
      <xdr:row>58</xdr:row>
      <xdr:rowOff>120650</xdr:rowOff>
    </xdr:to>
    <xdr:graphicFrame macro="">
      <xdr:nvGraphicFramePr>
        <xdr:cNvPr id="63" name="Chart 6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0</xdr:colOff>
      <xdr:row>40</xdr:row>
      <xdr:rowOff>0</xdr:rowOff>
    </xdr:from>
    <xdr:to>
      <xdr:col>31</xdr:col>
      <xdr:colOff>666750</xdr:colOff>
      <xdr:row>58</xdr:row>
      <xdr:rowOff>120650</xdr:rowOff>
    </xdr:to>
    <xdr:graphicFrame macro="">
      <xdr:nvGraphicFramePr>
        <xdr:cNvPr id="64" name="Chart 63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26</xdr:col>
      <xdr:colOff>666750</xdr:colOff>
      <xdr:row>39</xdr:row>
      <xdr:rowOff>120650</xdr:rowOff>
    </xdr:to>
    <xdr:graphicFrame macro="">
      <xdr:nvGraphicFramePr>
        <xdr:cNvPr id="65" name="Chart 6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347</xdr:row>
      <xdr:rowOff>0</xdr:rowOff>
    </xdr:from>
    <xdr:to>
      <xdr:col>21</xdr:col>
      <xdr:colOff>666750</xdr:colOff>
      <xdr:row>366</xdr:row>
      <xdr:rowOff>12700</xdr:rowOff>
    </xdr:to>
    <xdr:graphicFrame macro="">
      <xdr:nvGraphicFramePr>
        <xdr:cNvPr id="66" name="Chart 65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347</xdr:row>
      <xdr:rowOff>0</xdr:rowOff>
    </xdr:from>
    <xdr:to>
      <xdr:col>26</xdr:col>
      <xdr:colOff>666750</xdr:colOff>
      <xdr:row>366</xdr:row>
      <xdr:rowOff>12700</xdr:rowOff>
    </xdr:to>
    <xdr:graphicFrame macro="">
      <xdr:nvGraphicFramePr>
        <xdr:cNvPr id="67" name="Chart 66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0</xdr:colOff>
      <xdr:row>347</xdr:row>
      <xdr:rowOff>0</xdr:rowOff>
    </xdr:from>
    <xdr:to>
      <xdr:col>31</xdr:col>
      <xdr:colOff>666750</xdr:colOff>
      <xdr:row>366</xdr:row>
      <xdr:rowOff>12700</xdr:rowOff>
    </xdr:to>
    <xdr:graphicFrame macro="">
      <xdr:nvGraphicFramePr>
        <xdr:cNvPr id="68" name="Chart 67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0</xdr:colOff>
      <xdr:row>366</xdr:row>
      <xdr:rowOff>0</xdr:rowOff>
    </xdr:from>
    <xdr:to>
      <xdr:col>21</xdr:col>
      <xdr:colOff>666750</xdr:colOff>
      <xdr:row>385</xdr:row>
      <xdr:rowOff>12700</xdr:rowOff>
    </xdr:to>
    <xdr:graphicFrame macro="">
      <xdr:nvGraphicFramePr>
        <xdr:cNvPr id="69" name="Chart 68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366</xdr:row>
      <xdr:rowOff>0</xdr:rowOff>
    </xdr:from>
    <xdr:to>
      <xdr:col>26</xdr:col>
      <xdr:colOff>666750</xdr:colOff>
      <xdr:row>385</xdr:row>
      <xdr:rowOff>12700</xdr:rowOff>
    </xdr:to>
    <xdr:graphicFrame macro="">
      <xdr:nvGraphicFramePr>
        <xdr:cNvPr id="70" name="Chart 69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0</xdr:colOff>
      <xdr:row>366</xdr:row>
      <xdr:rowOff>0</xdr:rowOff>
    </xdr:from>
    <xdr:to>
      <xdr:col>31</xdr:col>
      <xdr:colOff>666750</xdr:colOff>
      <xdr:row>385</xdr:row>
      <xdr:rowOff>12700</xdr:rowOff>
    </xdr:to>
    <xdr:graphicFrame macro="">
      <xdr:nvGraphicFramePr>
        <xdr:cNvPr id="71" name="Chart 70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385</xdr:row>
      <xdr:rowOff>0</xdr:rowOff>
    </xdr:from>
    <xdr:to>
      <xdr:col>21</xdr:col>
      <xdr:colOff>666750</xdr:colOff>
      <xdr:row>404</xdr:row>
      <xdr:rowOff>12700</xdr:rowOff>
    </xdr:to>
    <xdr:graphicFrame macro="">
      <xdr:nvGraphicFramePr>
        <xdr:cNvPr id="72" name="Chart 71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385</xdr:row>
      <xdr:rowOff>0</xdr:rowOff>
    </xdr:from>
    <xdr:to>
      <xdr:col>26</xdr:col>
      <xdr:colOff>666750</xdr:colOff>
      <xdr:row>404</xdr:row>
      <xdr:rowOff>12700</xdr:rowOff>
    </xdr:to>
    <xdr:graphicFrame macro="">
      <xdr:nvGraphicFramePr>
        <xdr:cNvPr id="19" name="Chart 18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gneousPetrology/GT1_Plutonic_all_K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utonic"/>
      <sheetName val="Depth_Lookup"/>
      <sheetName val="definitions_list_lookup"/>
      <sheetName val="Plots"/>
      <sheetName val="Sheet1"/>
    </sheetNames>
    <sheetDataSet>
      <sheetData sheetId="0">
        <row r="17">
          <cell r="AC17" t="e">
            <v>#N/A</v>
          </cell>
        </row>
      </sheetData>
      <sheetData sheetId="1">
        <row r="3">
          <cell r="A3" t="str">
            <v>1-1</v>
          </cell>
        </row>
      </sheetData>
      <sheetData sheetId="2">
        <row r="3">
          <cell r="A3" t="str">
            <v>Glassy</v>
          </cell>
          <cell r="J3" t="str">
            <v>Basalt</v>
          </cell>
        </row>
        <row r="4">
          <cell r="J4" t="str">
            <v>Diabase</v>
          </cell>
        </row>
        <row r="5">
          <cell r="J5" t="str">
            <v>Gabbro</v>
          </cell>
        </row>
        <row r="6">
          <cell r="J6" t="str">
            <v>olivine gabbro</v>
          </cell>
        </row>
        <row r="7">
          <cell r="J7" t="str">
            <v>Gabbronorite</v>
          </cell>
        </row>
        <row r="8">
          <cell r="J8" t="str">
            <v>Troctolite</v>
          </cell>
        </row>
        <row r="9">
          <cell r="J9" t="str">
            <v>Diorite</v>
          </cell>
        </row>
        <row r="10">
          <cell r="J10" t="str">
            <v>Tonalite</v>
          </cell>
        </row>
        <row r="11">
          <cell r="J11" t="str">
            <v>Trondjhemite</v>
          </cell>
        </row>
        <row r="12">
          <cell r="J12" t="str">
            <v>Wehrlite</v>
          </cell>
        </row>
        <row r="13">
          <cell r="J13" t="str">
            <v>Dunite</v>
          </cell>
        </row>
        <row r="14">
          <cell r="J14" t="str">
            <v>Harzburgite</v>
          </cell>
        </row>
        <row r="15">
          <cell r="J15" t="str">
            <v>Lherzolite</v>
          </cell>
        </row>
        <row r="16">
          <cell r="J16" t="str">
            <v>ophicalcite</v>
          </cell>
        </row>
        <row r="17">
          <cell r="J17" t="str">
            <v>listvenite</v>
          </cell>
        </row>
        <row r="18">
          <cell r="J18" t="str">
            <v>serpentinite</v>
          </cell>
        </row>
        <row r="19">
          <cell r="J19" t="str">
            <v>Alluvium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AY555"/>
  <sheetViews>
    <sheetView tabSelected="1" topLeftCell="H1" workbookViewId="0">
      <pane ySplit="2" topLeftCell="A3" activePane="bottomLeft" state="frozenSplit"/>
      <selection activeCell="G25" sqref="G25"/>
      <selection pane="bottomLeft" activeCell="AC390" sqref="AC390"/>
    </sheetView>
  </sheetViews>
  <sheetFormatPr baseColWidth="10" defaultColWidth="7.5703125" defaultRowHeight="12" x14ac:dyDescent="0"/>
  <cols>
    <col min="1" max="1" width="21.28515625" style="66" customWidth="1"/>
    <col min="2" max="9" width="6.28515625" style="64" bestFit="1" customWidth="1"/>
    <col min="10" max="11" width="7" style="64" bestFit="1" customWidth="1"/>
    <col min="12" max="12" width="6.140625" style="64" customWidth="1"/>
    <col min="13" max="13" width="8.5703125" style="64" bestFit="1" customWidth="1"/>
    <col min="14" max="16" width="7.5703125" style="64"/>
    <col min="17" max="17" width="8.42578125" style="62" bestFit="1" customWidth="1"/>
    <col min="18" max="32" width="7.5703125" style="62"/>
    <col min="33" max="33" width="3" style="62" customWidth="1"/>
    <col min="34" max="34" width="5.42578125" style="65" bestFit="1" customWidth="1"/>
    <col min="35" max="37" width="7.5703125" style="64"/>
    <col min="38" max="38" width="3.140625" style="62" customWidth="1"/>
    <col min="39" max="39" width="21.140625" style="62" bestFit="1" customWidth="1"/>
    <col min="40" max="48" width="7.5703125" style="62"/>
    <col min="49" max="50" width="7.5703125" style="63" customWidth="1"/>
    <col min="51" max="16384" width="7.5703125" style="62"/>
  </cols>
  <sheetData>
    <row r="1" spans="1:51">
      <c r="A1" s="66" t="s">
        <v>447</v>
      </c>
      <c r="B1" s="102" t="s">
        <v>303</v>
      </c>
      <c r="C1" s="102" t="s">
        <v>283</v>
      </c>
      <c r="D1" s="102" t="s">
        <v>312</v>
      </c>
      <c r="E1" s="102" t="s">
        <v>275</v>
      </c>
      <c r="F1" s="102" t="s">
        <v>279</v>
      </c>
      <c r="G1" s="102" t="s">
        <v>353</v>
      </c>
      <c r="H1" s="102" t="s">
        <v>287</v>
      </c>
      <c r="I1" s="102" t="s">
        <v>387</v>
      </c>
      <c r="J1" s="102" t="s">
        <v>291</v>
      </c>
      <c r="K1" s="102" t="s">
        <v>299</v>
      </c>
      <c r="L1" s="69" t="s">
        <v>295</v>
      </c>
      <c r="M1" s="102" t="s">
        <v>446</v>
      </c>
      <c r="N1" s="104" t="s">
        <v>255</v>
      </c>
      <c r="O1" s="102" t="s">
        <v>446</v>
      </c>
      <c r="P1" s="102"/>
      <c r="AN1" s="102" t="s">
        <v>303</v>
      </c>
      <c r="AO1" s="102" t="s">
        <v>283</v>
      </c>
      <c r="AP1" s="102" t="s">
        <v>312</v>
      </c>
      <c r="AQ1" s="102" t="s">
        <v>275</v>
      </c>
      <c r="AR1" s="102" t="s">
        <v>279</v>
      </c>
      <c r="AS1" s="102" t="s">
        <v>353</v>
      </c>
      <c r="AT1" s="102" t="s">
        <v>287</v>
      </c>
      <c r="AU1" s="102" t="s">
        <v>387</v>
      </c>
      <c r="AV1" s="103" t="s">
        <v>291</v>
      </c>
      <c r="AW1" s="103" t="s">
        <v>299</v>
      </c>
      <c r="AX1" s="97" t="s">
        <v>295</v>
      </c>
      <c r="AY1" s="102" t="s">
        <v>446</v>
      </c>
    </row>
    <row r="2" spans="1:51">
      <c r="B2" s="64" t="s">
        <v>444</v>
      </c>
      <c r="C2" s="64" t="s">
        <v>444</v>
      </c>
      <c r="D2" s="64" t="s">
        <v>444</v>
      </c>
      <c r="E2" s="64" t="s">
        <v>444</v>
      </c>
      <c r="F2" s="64" t="s">
        <v>444</v>
      </c>
      <c r="G2" s="64" t="s">
        <v>444</v>
      </c>
      <c r="H2" s="64" t="s">
        <v>444</v>
      </c>
      <c r="I2" s="64" t="s">
        <v>444</v>
      </c>
      <c r="J2" s="64" t="s">
        <v>444</v>
      </c>
      <c r="K2" s="64" t="s">
        <v>444</v>
      </c>
      <c r="L2" s="64" t="s">
        <v>444</v>
      </c>
      <c r="M2" s="64" t="s">
        <v>445</v>
      </c>
      <c r="N2" s="64" t="s">
        <v>444</v>
      </c>
      <c r="O2" s="64" t="s">
        <v>443</v>
      </c>
      <c r="AI2" s="99" t="s">
        <v>441</v>
      </c>
      <c r="AJ2" s="99" t="s">
        <v>440</v>
      </c>
      <c r="AK2" s="99" t="s">
        <v>442</v>
      </c>
      <c r="AM2" s="99" t="s">
        <v>442</v>
      </c>
      <c r="AN2" s="64">
        <f>AK3</f>
        <v>0.92735000000000001</v>
      </c>
      <c r="AO2" s="81">
        <f>AK4</f>
        <v>0.96140000000000003</v>
      </c>
      <c r="AP2" s="81">
        <f>AK5</f>
        <v>0.98399999999999999</v>
      </c>
      <c r="AQ2" s="81">
        <f>AK6</f>
        <v>0.89334000000000002</v>
      </c>
      <c r="AR2" s="81">
        <f>AK7</f>
        <v>0.84765000000000001</v>
      </c>
      <c r="AS2" s="81">
        <f>AK8</f>
        <v>0.99339</v>
      </c>
      <c r="AT2" s="81">
        <f>AK9</f>
        <v>0.99624999999999997</v>
      </c>
      <c r="AU2" s="81">
        <f>AK10</f>
        <v>0.71675999999999995</v>
      </c>
      <c r="AV2" s="93">
        <f>AK11</f>
        <v>0.36756</v>
      </c>
    </row>
    <row r="3" spans="1:51" ht="12" customHeight="1">
      <c r="A3" s="101" t="s">
        <v>468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AG3" s="205" t="s">
        <v>458</v>
      </c>
      <c r="AH3" s="95" t="s">
        <v>303</v>
      </c>
      <c r="AI3" s="64">
        <v>1.0939000000000001</v>
      </c>
      <c r="AJ3" s="64">
        <v>-4.2591000000000001</v>
      </c>
      <c r="AK3" s="64">
        <v>0.92735000000000001</v>
      </c>
      <c r="AM3" s="99" t="s">
        <v>441</v>
      </c>
      <c r="AN3" s="64">
        <f>AI3</f>
        <v>1.0939000000000001</v>
      </c>
      <c r="AO3" s="81">
        <f>AI4</f>
        <v>0.94820000000000004</v>
      </c>
      <c r="AP3" s="81">
        <f>AI5</f>
        <v>1.0178</v>
      </c>
      <c r="AQ3" s="81">
        <f>AI6</f>
        <v>1.1015999999999999</v>
      </c>
      <c r="AR3" s="81">
        <f>AI7</f>
        <v>0.91069999999999995</v>
      </c>
      <c r="AS3" s="81">
        <f>AI8</f>
        <v>1.0063</v>
      </c>
      <c r="AT3" s="81">
        <f>AI9</f>
        <v>0.99509999999999998</v>
      </c>
      <c r="AU3" s="81">
        <f>AI10</f>
        <v>0.83899999999999997</v>
      </c>
      <c r="AV3" s="93">
        <f>AI11</f>
        <v>0.64190000000000003</v>
      </c>
    </row>
    <row r="4" spans="1:51" s="82" customFormat="1">
      <c r="A4" s="131" t="s">
        <v>470</v>
      </c>
      <c r="B4" s="91">
        <v>48.338999999999992</v>
      </c>
      <c r="C4" s="91">
        <v>0.30134999999999995</v>
      </c>
      <c r="D4" s="91">
        <v>14.175749999999999</v>
      </c>
      <c r="E4" s="91">
        <v>4.8892499999999988</v>
      </c>
      <c r="F4" s="91">
        <v>9.0199999999999989E-2</v>
      </c>
      <c r="G4" s="91">
        <v>10.803499999999998</v>
      </c>
      <c r="H4" s="91">
        <v>17.916999999999998</v>
      </c>
      <c r="I4" s="91">
        <v>0.95324999999999993</v>
      </c>
      <c r="J4" s="91">
        <v>2.0499999999999997E-2</v>
      </c>
      <c r="K4" s="91">
        <v>2.0499999999999997E-3</v>
      </c>
      <c r="L4" s="91"/>
      <c r="M4" s="77">
        <f t="shared" ref="M4:M35" si="0">SUM(B4:L4)</f>
        <v>97.491849999999985</v>
      </c>
      <c r="N4" s="91">
        <v>2.0299999999999998</v>
      </c>
      <c r="O4" s="67">
        <f t="shared" ref="O4:O35" si="1">M4+N4</f>
        <v>99.521849999999986</v>
      </c>
      <c r="P4" s="67"/>
      <c r="AG4" s="205"/>
      <c r="AH4" s="95" t="s">
        <v>283</v>
      </c>
      <c r="AI4" s="81">
        <v>0.94820000000000004</v>
      </c>
      <c r="AJ4" s="81">
        <v>-4.8999999999999998E-3</v>
      </c>
      <c r="AK4" s="81">
        <v>0.96140000000000003</v>
      </c>
      <c r="AM4" s="99" t="s">
        <v>440</v>
      </c>
      <c r="AN4" s="64">
        <f>AJ3</f>
        <v>-4.2591000000000001</v>
      </c>
      <c r="AO4" s="81">
        <f>AJ4</f>
        <v>-4.8999999999999998E-3</v>
      </c>
      <c r="AP4" s="81">
        <f>AJ5</f>
        <v>1.3599999999999999E-2</v>
      </c>
      <c r="AQ4" s="81">
        <f>AJ6</f>
        <v>-0.76539999999999997</v>
      </c>
      <c r="AR4" s="81">
        <f>AJ7</f>
        <v>1.1299999999999999E-2</v>
      </c>
      <c r="AS4" s="81">
        <f>AJ8</f>
        <v>5.4999999999999997E-3</v>
      </c>
      <c r="AT4" s="81">
        <f>AJ9</f>
        <v>-6.3299999999999995E-2</v>
      </c>
      <c r="AU4" s="81">
        <f>AJ10</f>
        <v>-0.21609999999999999</v>
      </c>
      <c r="AV4" s="93">
        <f>AJ11</f>
        <v>-9.5999999999999992E-3</v>
      </c>
      <c r="AW4" s="92"/>
      <c r="AX4" s="92"/>
    </row>
    <row r="5" spans="1:51" s="82" customFormat="1">
      <c r="A5" s="131" t="s">
        <v>471</v>
      </c>
      <c r="B5" s="91">
        <v>45.959049999999998</v>
      </c>
      <c r="C5" s="91">
        <v>0.16417500000000002</v>
      </c>
      <c r="D5" s="91">
        <v>14.477250000000002</v>
      </c>
      <c r="E5" s="91">
        <v>7.2535499999999997</v>
      </c>
      <c r="F5" s="91">
        <v>0.120395</v>
      </c>
      <c r="G5" s="91">
        <v>15.5021</v>
      </c>
      <c r="H5" s="91">
        <v>14.129</v>
      </c>
      <c r="I5" s="91">
        <v>0.42785000000000001</v>
      </c>
      <c r="J5" s="91">
        <v>1.99E-3</v>
      </c>
      <c r="K5" s="91">
        <v>3.98E-3</v>
      </c>
      <c r="L5" s="91"/>
      <c r="M5" s="77">
        <f t="shared" si="0"/>
        <v>98.039340000000024</v>
      </c>
      <c r="N5" s="91">
        <v>1.57</v>
      </c>
      <c r="O5" s="67">
        <f t="shared" si="1"/>
        <v>99.609340000000017</v>
      </c>
      <c r="P5" s="67"/>
      <c r="AG5" s="205"/>
      <c r="AH5" s="95" t="s">
        <v>312</v>
      </c>
      <c r="AI5" s="81">
        <v>1.0178</v>
      </c>
      <c r="AJ5" s="81">
        <v>1.3599999999999999E-2</v>
      </c>
      <c r="AK5" s="81">
        <v>0.98399999999999999</v>
      </c>
      <c r="AV5" s="92"/>
      <c r="AW5" s="92"/>
      <c r="AX5" s="92"/>
    </row>
    <row r="6" spans="1:51" s="82" customFormat="1">
      <c r="A6" s="131" t="s">
        <v>472</v>
      </c>
      <c r="B6" s="91">
        <v>45.401850000000003</v>
      </c>
      <c r="C6" s="91">
        <v>9.7509999999999999E-2</v>
      </c>
      <c r="D6" s="91">
        <v>21.810400000000001</v>
      </c>
      <c r="E6" s="91">
        <v>4.7959000000000005</v>
      </c>
      <c r="F6" s="91">
        <v>7.1639999999999995E-2</v>
      </c>
      <c r="G6" s="91">
        <v>10.6067</v>
      </c>
      <c r="H6" s="91">
        <v>13.880249999999998</v>
      </c>
      <c r="I6" s="91">
        <v>0.79600000000000004</v>
      </c>
      <c r="J6" s="91">
        <v>1.2934999999999999E-2</v>
      </c>
      <c r="K6" s="91">
        <v>2.9850000000000002E-3</v>
      </c>
      <c r="L6" s="91"/>
      <c r="M6" s="77">
        <f t="shared" si="0"/>
        <v>97.476170000000025</v>
      </c>
      <c r="N6" s="91">
        <v>2.63</v>
      </c>
      <c r="O6" s="67">
        <f t="shared" si="1"/>
        <v>100.10617000000002</v>
      </c>
      <c r="P6" s="67"/>
      <c r="AG6" s="205"/>
      <c r="AH6" s="95" t="s">
        <v>275</v>
      </c>
      <c r="AI6" s="81">
        <v>1.1015999999999999</v>
      </c>
      <c r="AJ6" s="81">
        <v>-0.76539999999999997</v>
      </c>
      <c r="AK6" s="81">
        <v>0.89334000000000002</v>
      </c>
      <c r="AM6" s="72" t="s">
        <v>438</v>
      </c>
      <c r="AN6" s="71"/>
      <c r="AO6" s="71"/>
      <c r="AP6" s="71"/>
      <c r="AQ6" s="71"/>
      <c r="AR6" s="71"/>
      <c r="AS6" s="71"/>
      <c r="AT6" s="71"/>
      <c r="AU6" s="71"/>
      <c r="AV6" s="98"/>
      <c r="AW6" s="98"/>
      <c r="AX6" s="98"/>
      <c r="AY6" s="70"/>
    </row>
    <row r="7" spans="1:51" s="82" customFormat="1">
      <c r="A7" s="131" t="s">
        <v>473</v>
      </c>
      <c r="B7" s="91">
        <v>36.976900000000001</v>
      </c>
      <c r="C7" s="91">
        <v>7.5844999999999996E-2</v>
      </c>
      <c r="D7" s="91">
        <v>3.2702</v>
      </c>
      <c r="E7" s="91">
        <v>13.671800000000001</v>
      </c>
      <c r="F7" s="91">
        <v>0.15168999999999999</v>
      </c>
      <c r="G7" s="91">
        <v>34.455299999999994</v>
      </c>
      <c r="H7" s="91">
        <v>1.6153999999999999</v>
      </c>
      <c r="I7" s="136"/>
      <c r="J7" s="136"/>
      <c r="K7" s="91">
        <v>5.9100000000000003E-3</v>
      </c>
      <c r="L7" s="91"/>
      <c r="M7" s="77">
        <f t="shared" si="0"/>
        <v>90.223044999999999</v>
      </c>
      <c r="N7" s="91">
        <v>9.82</v>
      </c>
      <c r="O7" s="67">
        <f t="shared" si="1"/>
        <v>100.04304500000001</v>
      </c>
      <c r="P7" s="67"/>
      <c r="AG7" s="205"/>
      <c r="AH7" s="95" t="s">
        <v>279</v>
      </c>
      <c r="AI7" s="81">
        <v>0.91069999999999995</v>
      </c>
      <c r="AJ7" s="81">
        <v>1.1299999999999999E-2</v>
      </c>
      <c r="AK7" s="81">
        <v>0.84765000000000001</v>
      </c>
      <c r="AM7" s="131" t="s">
        <v>470</v>
      </c>
      <c r="AN7" s="68">
        <v>49.178069243574384</v>
      </c>
      <c r="AO7" s="68">
        <v>0.32093369517286746</v>
      </c>
      <c r="AP7" s="68">
        <v>14.42022448866236</v>
      </c>
      <c r="AQ7" s="68">
        <v>5.02053220365333</v>
      </c>
      <c r="AR7" s="68">
        <v>9.0138784755342413E-2</v>
      </c>
      <c r="AS7" s="68">
        <v>11.077660431993097</v>
      </c>
      <c r="AT7" s="68">
        <v>18.558684298638411</v>
      </c>
      <c r="AU7" s="68">
        <v>1.2862111209320013</v>
      </c>
      <c r="AV7" s="78">
        <v>3.8630907752289605E-2</v>
      </c>
      <c r="AW7" s="78">
        <v>8.9148248659129854E-3</v>
      </c>
      <c r="AX7" s="97"/>
      <c r="AY7" s="68"/>
    </row>
    <row r="8" spans="1:51" s="82" customFormat="1">
      <c r="A8" s="131" t="s">
        <v>474</v>
      </c>
      <c r="B8" s="91">
        <v>45.96</v>
      </c>
      <c r="C8" s="91">
        <v>0.158</v>
      </c>
      <c r="D8" s="91">
        <v>16.559999999999999</v>
      </c>
      <c r="E8" s="91">
        <v>9.0500000000000007</v>
      </c>
      <c r="F8" s="91">
        <v>0.127</v>
      </c>
      <c r="G8" s="91">
        <v>12.53</v>
      </c>
      <c r="H8" s="91">
        <v>11.93</v>
      </c>
      <c r="I8" s="127">
        <v>1.04</v>
      </c>
      <c r="J8" s="127">
        <v>0</v>
      </c>
      <c r="K8" s="91">
        <v>6.0000000000000001E-3</v>
      </c>
      <c r="L8" s="91"/>
      <c r="M8" s="77">
        <f t="shared" si="0"/>
        <v>97.361000000000004</v>
      </c>
      <c r="N8" s="91">
        <v>1.98</v>
      </c>
      <c r="O8" s="67">
        <f t="shared" si="1"/>
        <v>99.341000000000008</v>
      </c>
      <c r="P8" s="67"/>
      <c r="AG8" s="205"/>
      <c r="AH8" s="95" t="s">
        <v>353</v>
      </c>
      <c r="AI8" s="81">
        <v>1.0063</v>
      </c>
      <c r="AJ8" s="81">
        <v>5.4999999999999997E-3</v>
      </c>
      <c r="AK8" s="81">
        <v>0.99339</v>
      </c>
      <c r="AM8" s="131" t="s">
        <v>471</v>
      </c>
      <c r="AN8" s="68">
        <v>47.633322314702355</v>
      </c>
      <c r="AO8" s="68">
        <v>0.19078503965788998</v>
      </c>
      <c r="AP8" s="68">
        <v>19.440995541138989</v>
      </c>
      <c r="AQ8" s="68">
        <v>4.8449860821121158</v>
      </c>
      <c r="AR8" s="68">
        <v>7.4406165466577093E-2</v>
      </c>
      <c r="AS8" s="68">
        <v>9.3999789039442394</v>
      </c>
      <c r="AT8" s="68">
        <v>17.208810577141676</v>
      </c>
      <c r="AU8" s="68">
        <v>1.1780976198874709</v>
      </c>
      <c r="AV8" s="78">
        <v>2.0986354362367898E-2</v>
      </c>
      <c r="AW8" s="78">
        <v>7.6314015863156006E-3</v>
      </c>
      <c r="AX8" s="96"/>
      <c r="AY8" s="68"/>
    </row>
    <row r="9" spans="1:51" s="82" customFormat="1">
      <c r="A9" s="131" t="s">
        <v>475</v>
      </c>
      <c r="B9" s="91">
        <v>47.35</v>
      </c>
      <c r="C9" s="91">
        <v>0.246</v>
      </c>
      <c r="D9" s="91">
        <v>13.51</v>
      </c>
      <c r="E9" s="91">
        <v>7.28</v>
      </c>
      <c r="F9" s="91">
        <v>0.122</v>
      </c>
      <c r="G9" s="91">
        <v>14.24</v>
      </c>
      <c r="H9" s="91">
        <v>15.92</v>
      </c>
      <c r="I9" s="127">
        <v>0.6</v>
      </c>
      <c r="J9" s="127">
        <v>4.0000000000000001E-3</v>
      </c>
      <c r="K9" s="91">
        <v>4.0000000000000001E-3</v>
      </c>
      <c r="L9" s="91"/>
      <c r="M9" s="77">
        <f t="shared" si="0"/>
        <v>99.275999999999996</v>
      </c>
      <c r="N9" s="91">
        <v>0.65</v>
      </c>
      <c r="O9" s="67">
        <f t="shared" si="1"/>
        <v>99.926000000000002</v>
      </c>
      <c r="P9" s="67"/>
      <c r="AG9" s="205"/>
      <c r="AH9" s="95" t="s">
        <v>287</v>
      </c>
      <c r="AI9" s="81">
        <v>0.99509999999999998</v>
      </c>
      <c r="AJ9" s="81">
        <v>-6.3299999999999995E-2</v>
      </c>
      <c r="AK9" s="81">
        <v>0.99624999999999997</v>
      </c>
      <c r="AM9" s="131" t="s">
        <v>472</v>
      </c>
      <c r="AN9" s="68">
        <v>45.93729078440051</v>
      </c>
      <c r="AO9" s="68">
        <v>0.11756968723077489</v>
      </c>
      <c r="AP9" s="68">
        <v>21.821330809735553</v>
      </c>
      <c r="AQ9" s="68">
        <v>5.4965068966961423</v>
      </c>
      <c r="AR9" s="68">
        <v>7.6891567598186106E-2</v>
      </c>
      <c r="AS9" s="68">
        <v>10.795576090785328</v>
      </c>
      <c r="AT9" s="68">
        <v>14.435275648642694</v>
      </c>
      <c r="AU9" s="68">
        <v>1.2793764699078836</v>
      </c>
      <c r="AV9" s="78">
        <v>3.7701671854594478E-2</v>
      </c>
      <c r="AW9" s="78">
        <v>2.4803731483285844E-3</v>
      </c>
      <c r="AX9" s="96"/>
      <c r="AY9" s="68"/>
    </row>
    <row r="10" spans="1:51" s="82" customFormat="1">
      <c r="A10" s="131" t="s">
        <v>476</v>
      </c>
      <c r="B10" s="91">
        <v>48.32</v>
      </c>
      <c r="C10" s="91">
        <v>0.24299999999999999</v>
      </c>
      <c r="D10" s="91">
        <v>16.63</v>
      </c>
      <c r="E10" s="91">
        <v>5.03</v>
      </c>
      <c r="F10" s="91">
        <v>0.09</v>
      </c>
      <c r="G10" s="91">
        <v>10.39</v>
      </c>
      <c r="H10" s="91">
        <v>17.41</v>
      </c>
      <c r="I10" s="127">
        <v>0.57999999999999996</v>
      </c>
      <c r="J10" s="127">
        <v>0</v>
      </c>
      <c r="K10" s="91">
        <v>4.0000000000000001E-3</v>
      </c>
      <c r="L10" s="91"/>
      <c r="M10" s="77">
        <f t="shared" si="0"/>
        <v>98.697000000000003</v>
      </c>
      <c r="N10" s="91">
        <v>0.96</v>
      </c>
      <c r="O10" s="67">
        <f t="shared" si="1"/>
        <v>99.656999999999996</v>
      </c>
      <c r="P10" s="67"/>
      <c r="AG10" s="205"/>
      <c r="AH10" s="95" t="s">
        <v>387</v>
      </c>
      <c r="AI10" s="81">
        <v>0.83899999999999997</v>
      </c>
      <c r="AJ10" s="81">
        <v>-0.21609999999999999</v>
      </c>
      <c r="AK10" s="81">
        <v>0.71675999999999995</v>
      </c>
      <c r="AM10" s="131" t="s">
        <v>473</v>
      </c>
      <c r="AN10" s="68">
        <v>41.99602006216174</v>
      </c>
      <c r="AO10" s="68">
        <v>8.528742822796391E-2</v>
      </c>
      <c r="AP10" s="68">
        <v>3.4637356789081846</v>
      </c>
      <c r="AQ10" s="68">
        <v>14.296305156712451</v>
      </c>
      <c r="AR10" s="68">
        <v>0.16737657789737917</v>
      </c>
      <c r="AS10" s="68">
        <v>37.86228766895173</v>
      </c>
      <c r="AT10" s="68">
        <v>1.928561970804834</v>
      </c>
      <c r="AU10" s="68">
        <v>0.17697141357302512</v>
      </c>
      <c r="AV10" s="78">
        <v>1.7057485645592785E-2</v>
      </c>
      <c r="AW10" s="78">
        <v>6.3965571170972934E-3</v>
      </c>
      <c r="AX10" s="96"/>
      <c r="AY10" s="68"/>
    </row>
    <row r="11" spans="1:51" s="82" customFormat="1">
      <c r="A11" s="131" t="s">
        <v>477</v>
      </c>
      <c r="B11" s="91">
        <v>48.64</v>
      </c>
      <c r="C11" s="91">
        <v>0.23499999999999999</v>
      </c>
      <c r="D11" s="91">
        <v>15.77</v>
      </c>
      <c r="E11" s="91">
        <v>4.7</v>
      </c>
      <c r="F11" s="91">
        <v>9.1999999999999998E-2</v>
      </c>
      <c r="G11" s="91">
        <v>10.36</v>
      </c>
      <c r="H11" s="91">
        <v>18.05</v>
      </c>
      <c r="I11" s="127">
        <v>0.53</v>
      </c>
      <c r="J11" s="136"/>
      <c r="K11" s="91">
        <v>4.0000000000000001E-3</v>
      </c>
      <c r="L11" s="91"/>
      <c r="M11" s="77">
        <f t="shared" si="0"/>
        <v>98.381</v>
      </c>
      <c r="N11" s="91">
        <v>1.24</v>
      </c>
      <c r="O11" s="67">
        <f t="shared" si="1"/>
        <v>99.620999999999995</v>
      </c>
      <c r="P11" s="67"/>
      <c r="AG11" s="205"/>
      <c r="AH11" s="95" t="s">
        <v>291</v>
      </c>
      <c r="AI11" s="81">
        <v>0.64190000000000003</v>
      </c>
      <c r="AJ11" s="81">
        <v>-9.5999999999999992E-3</v>
      </c>
      <c r="AK11" s="81">
        <v>0.36756</v>
      </c>
      <c r="AM11" s="131" t="s">
        <v>474</v>
      </c>
      <c r="AN11" s="68">
        <v>46.903740186624411</v>
      </c>
      <c r="AO11" s="68">
        <v>0.17156785060869054</v>
      </c>
      <c r="AP11" s="68">
        <v>16.839584034743687</v>
      </c>
      <c r="AQ11" s="68">
        <v>9.3135408205426948</v>
      </c>
      <c r="AR11" s="68">
        <v>0.12967337546005681</v>
      </c>
      <c r="AS11" s="68">
        <v>12.887538545722569</v>
      </c>
      <c r="AT11" s="68">
        <v>12.27109126853553</v>
      </c>
      <c r="AU11" s="68">
        <v>1.4463568801314028</v>
      </c>
      <c r="AV11" s="78">
        <v>2.4937187588472465E-2</v>
      </c>
      <c r="AW11" s="78">
        <v>1.1969850042466782E-2</v>
      </c>
      <c r="AX11" s="96"/>
      <c r="AY11" s="68"/>
    </row>
    <row r="12" spans="1:51">
      <c r="A12" s="131" t="s">
        <v>478</v>
      </c>
      <c r="B12" s="91">
        <v>45.04</v>
      </c>
      <c r="C12" s="91">
        <v>0.153</v>
      </c>
      <c r="D12" s="91">
        <v>22.65</v>
      </c>
      <c r="E12" s="91">
        <v>3.76</v>
      </c>
      <c r="F12" s="91">
        <v>6.8000000000000005E-2</v>
      </c>
      <c r="G12" s="91">
        <v>6.82</v>
      </c>
      <c r="H12" s="91">
        <v>15.76</v>
      </c>
      <c r="I12" s="127">
        <v>1.19</v>
      </c>
      <c r="J12" s="127">
        <v>7.0000000000000001E-3</v>
      </c>
      <c r="K12" s="91">
        <v>2E-3</v>
      </c>
      <c r="L12" s="91"/>
      <c r="M12" s="77">
        <f t="shared" si="0"/>
        <v>95.449999999999989</v>
      </c>
      <c r="N12" s="91">
        <v>4.13</v>
      </c>
      <c r="O12" s="67">
        <f t="shared" si="1"/>
        <v>99.579999999999984</v>
      </c>
      <c r="P12" s="67"/>
      <c r="AG12" s="205"/>
      <c r="AH12" s="94" t="s">
        <v>420</v>
      </c>
      <c r="AI12" s="93">
        <f>MAX(AI3:AI11)</f>
        <v>1.1015999999999999</v>
      </c>
      <c r="AJ12" s="93">
        <f>MAX(AJ3:AJ11)</f>
        <v>1.3599999999999999E-2</v>
      </c>
      <c r="AK12" s="93">
        <f>MAX(AK3:AK11)</f>
        <v>0.99624999999999997</v>
      </c>
      <c r="AM12" s="131" t="s">
        <v>475</v>
      </c>
      <c r="AN12" s="68">
        <v>47.237108872731831</v>
      </c>
      <c r="AO12" s="68">
        <v>0.25585240773538637</v>
      </c>
      <c r="AP12" s="68">
        <v>13.493991851989875</v>
      </c>
      <c r="AQ12" s="68">
        <v>7.6034593912713087</v>
      </c>
      <c r="AR12" s="68">
        <v>0.11656596182538838</v>
      </c>
      <c r="AS12" s="68">
        <v>14.406762603910712</v>
      </c>
      <c r="AT12" s="68">
        <v>15.954719063066506</v>
      </c>
      <c r="AU12" s="68">
        <v>0.90585582198204362</v>
      </c>
      <c r="AV12" s="78">
        <v>2.074478981638268E-2</v>
      </c>
      <c r="AW12" s="78">
        <v>4.9392356705673041E-3</v>
      </c>
      <c r="AX12" s="96"/>
      <c r="AY12" s="68"/>
    </row>
    <row r="13" spans="1:51" s="82" customFormat="1">
      <c r="A13" s="131" t="s">
        <v>479</v>
      </c>
      <c r="B13" s="91">
        <v>48.66</v>
      </c>
      <c r="C13" s="91">
        <v>0.27300000000000002</v>
      </c>
      <c r="D13" s="91">
        <v>18.22</v>
      </c>
      <c r="E13" s="91">
        <v>5.03</v>
      </c>
      <c r="F13" s="91">
        <v>9.5000000000000001E-2</v>
      </c>
      <c r="G13" s="91">
        <v>8.5399999999999991</v>
      </c>
      <c r="H13" s="91">
        <v>17.510000000000002</v>
      </c>
      <c r="I13" s="127">
        <v>0.91</v>
      </c>
      <c r="J13" s="136"/>
      <c r="K13" s="91">
        <v>2E-3</v>
      </c>
      <c r="L13" s="91"/>
      <c r="M13" s="77">
        <f t="shared" si="0"/>
        <v>99.239999999999981</v>
      </c>
      <c r="N13" s="91">
        <v>0.75</v>
      </c>
      <c r="O13" s="67">
        <f t="shared" si="1"/>
        <v>99.989999999999981</v>
      </c>
      <c r="P13" s="67"/>
      <c r="AG13" s="205"/>
      <c r="AH13" s="94" t="s">
        <v>421</v>
      </c>
      <c r="AI13" s="93">
        <f>MIN(AI3:AI11)</f>
        <v>0.64190000000000003</v>
      </c>
      <c r="AJ13" s="93">
        <f>MIN(AJ3:AJ11)</f>
        <v>-4.2591000000000001</v>
      </c>
      <c r="AK13" s="93">
        <f>MIN(AK3:AK11)</f>
        <v>0.36756</v>
      </c>
      <c r="AM13" s="131" t="s">
        <v>476</v>
      </c>
      <c r="AN13" s="68">
        <v>48.176541488024938</v>
      </c>
      <c r="AO13" s="68">
        <v>0.25875048153241548</v>
      </c>
      <c r="AP13" s="68">
        <v>16.533263526881584</v>
      </c>
      <c r="AQ13" s="68">
        <v>5.6488898228800908</v>
      </c>
      <c r="AR13" s="68">
        <v>9.0215685131991602E-2</v>
      </c>
      <c r="AS13" s="68">
        <v>10.465019475311026</v>
      </c>
      <c r="AT13" s="68">
        <v>17.771498589847049</v>
      </c>
      <c r="AU13" s="68">
        <v>1.0181484464896196</v>
      </c>
      <c r="AV13" s="78">
        <v>2.4784528882415276E-2</v>
      </c>
      <c r="AW13" s="78">
        <v>1.2887955018855944E-2</v>
      </c>
      <c r="AX13" s="96"/>
      <c r="AY13" s="68"/>
    </row>
    <row r="14" spans="1:51" s="82" customFormat="1" ht="12" customHeight="1">
      <c r="A14" s="131" t="s">
        <v>480</v>
      </c>
      <c r="B14" s="91">
        <v>47.04</v>
      </c>
      <c r="C14" s="91">
        <v>0.186</v>
      </c>
      <c r="D14" s="91">
        <v>19.7</v>
      </c>
      <c r="E14" s="91">
        <v>5.9</v>
      </c>
      <c r="F14" s="91">
        <v>9.2999999999999999E-2</v>
      </c>
      <c r="G14" s="91">
        <v>9.3000000000000007</v>
      </c>
      <c r="H14" s="91">
        <v>15.35</v>
      </c>
      <c r="I14" s="127">
        <v>0.97</v>
      </c>
      <c r="J14" s="127">
        <v>1.0999999999999999E-2</v>
      </c>
      <c r="K14" s="91">
        <v>6.0000000000000001E-3</v>
      </c>
      <c r="L14" s="91"/>
      <c r="M14" s="77">
        <f t="shared" si="0"/>
        <v>98.555999999999997</v>
      </c>
      <c r="N14" s="91">
        <v>1.4</v>
      </c>
      <c r="O14" s="67">
        <f t="shared" si="1"/>
        <v>99.956000000000003</v>
      </c>
      <c r="P14" s="67"/>
      <c r="AG14" s="128"/>
      <c r="AH14" s="95"/>
      <c r="AI14" s="64"/>
      <c r="AJ14" s="64"/>
      <c r="AK14" s="64"/>
      <c r="AM14" s="131" t="s">
        <v>477</v>
      </c>
      <c r="AN14" s="68">
        <v>48.743700887132547</v>
      </c>
      <c r="AO14" s="68">
        <v>0.24885058633400578</v>
      </c>
      <c r="AP14" s="68">
        <v>15.799210603091703</v>
      </c>
      <c r="AQ14" s="68">
        <v>5.2825541022186897</v>
      </c>
      <c r="AR14" s="68">
        <v>9.130014889340346E-2</v>
      </c>
      <c r="AS14" s="68">
        <v>10.556538515371573</v>
      </c>
      <c r="AT14" s="68">
        <v>18.210589264839498</v>
      </c>
      <c r="AU14" s="68">
        <v>1.0372619803882337</v>
      </c>
      <c r="AV14" s="78">
        <v>2.1753826090125009E-2</v>
      </c>
      <c r="AW14" s="78">
        <v>8.2400856401988673E-3</v>
      </c>
      <c r="AX14" s="96"/>
      <c r="AY14" s="68"/>
    </row>
    <row r="15" spans="1:51" s="82" customFormat="1">
      <c r="A15" s="131" t="s">
        <v>481</v>
      </c>
      <c r="B15" s="91">
        <v>48.615699999999997</v>
      </c>
      <c r="C15" s="91">
        <v>0.28357499999999997</v>
      </c>
      <c r="D15" s="91">
        <v>16.616499999999998</v>
      </c>
      <c r="E15" s="91">
        <v>5.9302000000000001</v>
      </c>
      <c r="F15" s="91">
        <v>0.106465</v>
      </c>
      <c r="G15" s="91">
        <v>9.7907999999999991</v>
      </c>
      <c r="H15" s="91">
        <v>17.432400000000001</v>
      </c>
      <c r="I15" s="127">
        <v>0.83579999999999999</v>
      </c>
      <c r="J15" s="127">
        <v>0</v>
      </c>
      <c r="K15" s="91">
        <v>2.9850000000000002E-3</v>
      </c>
      <c r="L15" s="91"/>
      <c r="M15" s="77">
        <f t="shared" si="0"/>
        <v>99.614424999999997</v>
      </c>
      <c r="N15" s="91">
        <v>0.5</v>
      </c>
      <c r="O15" s="67">
        <f t="shared" si="1"/>
        <v>100.114425</v>
      </c>
      <c r="P15" s="67"/>
      <c r="AG15" s="128"/>
      <c r="AH15" s="95"/>
      <c r="AI15" s="81"/>
      <c r="AJ15" s="81"/>
      <c r="AK15" s="81"/>
      <c r="AM15" s="131" t="s">
        <v>478</v>
      </c>
      <c r="AN15" s="68">
        <v>47.84808405311815</v>
      </c>
      <c r="AO15" s="68">
        <v>0.24985091051633015</v>
      </c>
      <c r="AP15" s="68">
        <v>18.94207002148606</v>
      </c>
      <c r="AQ15" s="68">
        <v>4.7783986636248139</v>
      </c>
      <c r="AR15" s="68">
        <v>7.9317749370263535E-2</v>
      </c>
      <c r="AS15" s="68">
        <v>9.1250113291152566</v>
      </c>
      <c r="AT15" s="68">
        <v>17.460315316062829</v>
      </c>
      <c r="AU15" s="68">
        <v>1.4629167399477983</v>
      </c>
      <c r="AV15" s="78">
        <v>4.1641818419388361E-2</v>
      </c>
      <c r="AW15" s="78">
        <v>1.2393398339103677E-2</v>
      </c>
      <c r="AX15" s="63"/>
      <c r="AY15" s="68"/>
    </row>
    <row r="16" spans="1:51" s="82" customFormat="1">
      <c r="A16" s="131" t="s">
        <v>482</v>
      </c>
      <c r="B16" s="91">
        <v>45.391500000000001</v>
      </c>
      <c r="C16" s="91">
        <v>9.2069999999999999E-2</v>
      </c>
      <c r="D16" s="91">
        <v>20.0871</v>
      </c>
      <c r="E16" s="91">
        <v>3.7817999999999996</v>
      </c>
      <c r="F16" s="91">
        <v>5.9399999999999994E-2</v>
      </c>
      <c r="G16" s="91">
        <v>10.988999999999999</v>
      </c>
      <c r="H16" s="91">
        <v>16.127099999999999</v>
      </c>
      <c r="I16" s="127">
        <v>0.50490000000000002</v>
      </c>
      <c r="J16" s="127">
        <v>1.6830000000000001E-2</v>
      </c>
      <c r="K16" s="91">
        <v>3.96E-3</v>
      </c>
      <c r="L16" s="91"/>
      <c r="M16" s="77">
        <f t="shared" si="0"/>
        <v>97.053660000000022</v>
      </c>
      <c r="N16" s="91">
        <v>2.89</v>
      </c>
      <c r="O16" s="67">
        <f t="shared" si="1"/>
        <v>99.943660000000023</v>
      </c>
      <c r="P16" s="67"/>
      <c r="AG16" s="128"/>
      <c r="AH16" s="95"/>
      <c r="AI16" s="81"/>
      <c r="AJ16" s="81"/>
      <c r="AK16" s="81"/>
      <c r="AM16" s="131" t="s">
        <v>479</v>
      </c>
      <c r="AN16" s="68">
        <v>47.254124133489604</v>
      </c>
      <c r="AO16" s="68">
        <v>0.23169984611763633</v>
      </c>
      <c r="AP16" s="68">
        <v>16.399200219659374</v>
      </c>
      <c r="AQ16" s="68">
        <v>6.6222588497211623</v>
      </c>
      <c r="AR16" s="68">
        <v>0.10446296480944715</v>
      </c>
      <c r="AS16" s="68">
        <v>12.318213400113054</v>
      </c>
      <c r="AT16" s="68">
        <v>15.972931913019877</v>
      </c>
      <c r="AU16" s="68">
        <v>1.0649281388868286</v>
      </c>
      <c r="AV16" s="78">
        <v>2.4754257063850035E-2</v>
      </c>
      <c r="AW16" s="78">
        <v>7.4262771191550107E-3</v>
      </c>
      <c r="AX16" s="92"/>
      <c r="AY16" s="68"/>
    </row>
    <row r="17" spans="1:51" s="82" customFormat="1">
      <c r="A17" s="131" t="s">
        <v>483</v>
      </c>
      <c r="B17" s="91">
        <v>46.581700000000005</v>
      </c>
      <c r="C17" s="91">
        <v>0.135575</v>
      </c>
      <c r="D17" s="91">
        <v>18.475600000000004</v>
      </c>
      <c r="E17" s="91">
        <v>4.2542499999999999</v>
      </c>
      <c r="F17" s="91">
        <v>7.5735000000000011E-2</v>
      </c>
      <c r="G17" s="91">
        <v>10.9208</v>
      </c>
      <c r="H17" s="91">
        <v>16.222250000000003</v>
      </c>
      <c r="I17" s="127">
        <v>0.53295000000000003</v>
      </c>
      <c r="J17" s="127">
        <v>1.5895000000000003E-2</v>
      </c>
      <c r="K17" s="91">
        <v>1.8700000000000001E-3</v>
      </c>
      <c r="L17" s="91"/>
      <c r="M17" s="77">
        <f t="shared" si="0"/>
        <v>97.216625000000008</v>
      </c>
      <c r="N17" s="91">
        <v>2.57</v>
      </c>
      <c r="O17" s="67">
        <f t="shared" si="1"/>
        <v>99.786625000000001</v>
      </c>
      <c r="P17" s="67"/>
      <c r="AG17" s="128"/>
      <c r="AH17" s="95"/>
      <c r="AI17" s="81"/>
      <c r="AJ17" s="81"/>
      <c r="AK17" s="81"/>
      <c r="AM17" s="131" t="s">
        <v>480</v>
      </c>
      <c r="AN17" s="68">
        <v>47.134954829370528</v>
      </c>
      <c r="AO17" s="68">
        <v>0.20341487433562414</v>
      </c>
      <c r="AP17" s="68">
        <v>19.55362689589175</v>
      </c>
      <c r="AQ17" s="68">
        <v>6.4507321856385005</v>
      </c>
      <c r="AR17" s="68">
        <v>9.922676796859714E-2</v>
      </c>
      <c r="AS17" s="68">
        <v>9.3422002042434187</v>
      </c>
      <c r="AT17" s="68">
        <v>15.792932389881921</v>
      </c>
      <c r="AU17" s="68">
        <v>1.3941360899587898</v>
      </c>
      <c r="AV17" s="78">
        <v>2.2822156632777341E-2</v>
      </c>
      <c r="AW17" s="78">
        <v>5.9536060781158282E-3</v>
      </c>
      <c r="AX17" s="92"/>
      <c r="AY17" s="68"/>
    </row>
    <row r="18" spans="1:51" s="82" customFormat="1">
      <c r="A18" s="131" t="s">
        <v>484</v>
      </c>
      <c r="B18" s="91">
        <v>40.229999999999997</v>
      </c>
      <c r="C18" s="91">
        <v>0.154</v>
      </c>
      <c r="D18" s="91">
        <v>6.97</v>
      </c>
      <c r="E18" s="91">
        <v>14.19</v>
      </c>
      <c r="F18" s="91">
        <v>0.309</v>
      </c>
      <c r="G18" s="91">
        <v>24.71</v>
      </c>
      <c r="H18" s="91">
        <v>7.86</v>
      </c>
      <c r="I18" s="127">
        <v>0.02</v>
      </c>
      <c r="J18" s="136"/>
      <c r="K18" s="91">
        <v>1.2999999999999999E-2</v>
      </c>
      <c r="L18" s="91"/>
      <c r="M18" s="77">
        <f t="shared" si="0"/>
        <v>94.455999999999989</v>
      </c>
      <c r="N18" s="91">
        <v>5.39</v>
      </c>
      <c r="O18" s="67">
        <f t="shared" si="1"/>
        <v>99.845999999999989</v>
      </c>
      <c r="P18" s="67"/>
      <c r="AG18" s="128"/>
      <c r="AH18" s="95"/>
      <c r="AI18" s="81"/>
      <c r="AJ18" s="81"/>
      <c r="AK18" s="81"/>
      <c r="AM18" s="131" t="s">
        <v>481</v>
      </c>
      <c r="AN18" s="68">
        <v>47.923424699529299</v>
      </c>
      <c r="AO18" s="68">
        <v>0.29641172121618031</v>
      </c>
      <c r="AP18" s="68">
        <v>16.398484456749816</v>
      </c>
      <c r="AQ18" s="68">
        <v>6.3797682796429198</v>
      </c>
      <c r="AR18" s="68">
        <v>0.1047321414963837</v>
      </c>
      <c r="AS18" s="68">
        <v>9.8952112932668186</v>
      </c>
      <c r="AT18" s="68">
        <v>17.487303512683919</v>
      </c>
      <c r="AU18" s="68">
        <v>1.4800825279394605</v>
      </c>
      <c r="AV18" s="78">
        <v>2.3712937697294423E-2</v>
      </c>
      <c r="AW18" s="78">
        <v>1.0868429777926609E-2</v>
      </c>
      <c r="AX18" s="92"/>
      <c r="AY18" s="68"/>
    </row>
    <row r="19" spans="1:51" s="82" customFormat="1">
      <c r="A19" s="131" t="s">
        <v>485</v>
      </c>
      <c r="B19" s="91">
        <v>43.766799999999996</v>
      </c>
      <c r="C19" s="91">
        <v>0.21720999999999999</v>
      </c>
      <c r="D19" s="91">
        <v>11.276649999999998</v>
      </c>
      <c r="E19" s="91">
        <v>9.9774499999999993</v>
      </c>
      <c r="F19" s="91">
        <v>0.24867499999999998</v>
      </c>
      <c r="G19" s="91">
        <v>17.7422</v>
      </c>
      <c r="H19" s="91">
        <v>13.489349999999998</v>
      </c>
      <c r="I19" s="127">
        <v>0.30449999999999994</v>
      </c>
      <c r="J19" s="136"/>
      <c r="K19" s="91">
        <v>1.218E-2</v>
      </c>
      <c r="L19" s="91"/>
      <c r="M19" s="77">
        <f t="shared" si="0"/>
        <v>97.035015000000001</v>
      </c>
      <c r="N19" s="91">
        <v>2.92</v>
      </c>
      <c r="O19" s="67">
        <f t="shared" si="1"/>
        <v>99.955015000000003</v>
      </c>
      <c r="P19" s="67"/>
      <c r="AG19" s="128"/>
      <c r="AH19" s="95"/>
      <c r="AI19" s="81"/>
      <c r="AJ19" s="81"/>
      <c r="AK19" s="81"/>
      <c r="AM19" s="131" t="s">
        <v>482</v>
      </c>
      <c r="AN19" s="68">
        <v>47.07703627950017</v>
      </c>
      <c r="AO19" s="68">
        <v>0.15785824640256474</v>
      </c>
      <c r="AP19" s="68">
        <v>18.529598285541052</v>
      </c>
      <c r="AQ19" s="68">
        <v>4.9350434281601805</v>
      </c>
      <c r="AR19" s="68">
        <v>7.7942509161266341E-2</v>
      </c>
      <c r="AS19" s="68">
        <v>11.25430635446285</v>
      </c>
      <c r="AT19" s="68">
        <v>16.930296926675069</v>
      </c>
      <c r="AU19" s="68">
        <v>0.9974667944562059</v>
      </c>
      <c r="AV19" s="78">
        <v>3.3544877360545011E-2</v>
      </c>
      <c r="AW19" s="78">
        <v>6.9062982801122086E-3</v>
      </c>
      <c r="AX19" s="92"/>
      <c r="AY19" s="68"/>
    </row>
    <row r="20" spans="1:51" s="82" customFormat="1">
      <c r="A20" s="131" t="s">
        <v>486</v>
      </c>
      <c r="B20" s="91">
        <v>45.208099999999995</v>
      </c>
      <c r="C20" s="91">
        <v>0.23751</v>
      </c>
      <c r="D20" s="91">
        <v>16.179099999999998</v>
      </c>
      <c r="E20" s="91">
        <v>5.9377499999999994</v>
      </c>
      <c r="F20" s="91">
        <v>0.10048499999999999</v>
      </c>
      <c r="G20" s="91">
        <v>10.819899999999999</v>
      </c>
      <c r="H20" s="91">
        <v>17.539200000000001</v>
      </c>
      <c r="I20" s="127">
        <v>0.31464999999999999</v>
      </c>
      <c r="J20" s="127">
        <v>1.5224999999999997E-2</v>
      </c>
      <c r="K20" s="91">
        <v>6.0899999999999999E-3</v>
      </c>
      <c r="L20" s="91"/>
      <c r="M20" s="77">
        <f t="shared" si="0"/>
        <v>96.358009999999993</v>
      </c>
      <c r="N20" s="91">
        <v>3.25</v>
      </c>
      <c r="O20" s="67">
        <f t="shared" si="1"/>
        <v>99.608009999999993</v>
      </c>
      <c r="P20" s="67"/>
      <c r="AG20" s="128"/>
      <c r="AH20" s="95"/>
      <c r="AI20" s="81"/>
      <c r="AJ20" s="81"/>
      <c r="AK20" s="81"/>
      <c r="AM20" s="131" t="s">
        <v>483</v>
      </c>
      <c r="AN20" s="68">
        <v>46.211679091870025</v>
      </c>
      <c r="AO20" s="68">
        <v>0.11573549996783891</v>
      </c>
      <c r="AP20" s="68">
        <v>20.413961648173427</v>
      </c>
      <c r="AQ20" s="68">
        <v>4.5255548064347257</v>
      </c>
      <c r="AR20" s="68">
        <v>6.1329923059880442E-2</v>
      </c>
      <c r="AS20" s="68">
        <v>11.245138150721303</v>
      </c>
      <c r="AT20" s="68">
        <v>16.701522918435828</v>
      </c>
      <c r="AU20" s="68">
        <v>0.68946703826994615</v>
      </c>
      <c r="AV20" s="78">
        <v>2.7697384607687944E-2</v>
      </c>
      <c r="AW20" s="78">
        <v>7.9135384593394115E-3</v>
      </c>
      <c r="AX20" s="92"/>
      <c r="AY20" s="68"/>
    </row>
    <row r="21" spans="1:51" s="82" customFormat="1">
      <c r="A21" s="131" t="s">
        <v>487</v>
      </c>
      <c r="B21" s="91">
        <v>34.692699999999995</v>
      </c>
      <c r="C21" s="91">
        <v>2.3344999999999998E-2</v>
      </c>
      <c r="D21" s="91">
        <v>0.29434999999999995</v>
      </c>
      <c r="E21" s="91">
        <v>9.3176999999999985</v>
      </c>
      <c r="F21" s="91">
        <v>0.12179999999999998</v>
      </c>
      <c r="G21" s="91">
        <v>41.472899999999996</v>
      </c>
      <c r="H21" s="91">
        <v>7.1050000000000002E-2</v>
      </c>
      <c r="I21" s="136"/>
      <c r="J21" s="136"/>
      <c r="K21" s="91">
        <v>7.1049999999999993E-3</v>
      </c>
      <c r="L21" s="91"/>
      <c r="M21" s="77">
        <f t="shared" si="0"/>
        <v>86.000949999999975</v>
      </c>
      <c r="N21" s="91">
        <v>14.17</v>
      </c>
      <c r="O21" s="67">
        <f t="shared" si="1"/>
        <v>100.17094999999998</v>
      </c>
      <c r="P21" s="67"/>
      <c r="AG21" s="128"/>
      <c r="AH21" s="95"/>
      <c r="AI21" s="81"/>
      <c r="AJ21" s="81"/>
      <c r="AK21" s="81"/>
      <c r="AM21" s="131" t="s">
        <v>484</v>
      </c>
      <c r="AN21" s="68">
        <v>43.301982753632608</v>
      </c>
      <c r="AO21" s="68">
        <v>0.18086442911695702</v>
      </c>
      <c r="AP21" s="68">
        <v>7.458173299575618</v>
      </c>
      <c r="AQ21" s="68">
        <v>13.311423230888128</v>
      </c>
      <c r="AR21" s="68">
        <v>0.22061485309870582</v>
      </c>
      <c r="AS21" s="68">
        <v>26.222360940160137</v>
      </c>
      <c r="AT21" s="68">
        <v>8.5940416648540889</v>
      </c>
      <c r="AU21" s="68">
        <v>0.68966985608334153</v>
      </c>
      <c r="AV21" s="78">
        <v>1.2918887794068358E-2</v>
      </c>
      <c r="AW21" s="78">
        <v>7.9500847963497601E-3</v>
      </c>
      <c r="AX21" s="92"/>
      <c r="AY21" s="68"/>
    </row>
    <row r="22" spans="1:51">
      <c r="A22" s="131" t="s">
        <v>488</v>
      </c>
      <c r="B22" s="91">
        <v>34.663200000000003</v>
      </c>
      <c r="C22" s="91">
        <v>2.5250000000000002E-2</v>
      </c>
      <c r="D22" s="91">
        <v>0.42419999999999997</v>
      </c>
      <c r="E22" s="91">
        <v>9.6455000000000002</v>
      </c>
      <c r="F22" s="91">
        <v>0.13331999999999999</v>
      </c>
      <c r="G22" s="91">
        <v>41.096899999999998</v>
      </c>
      <c r="H22" s="91">
        <v>0.1515</v>
      </c>
      <c r="I22" s="136"/>
      <c r="J22" s="136"/>
      <c r="K22" s="91">
        <v>9.0899999999999991E-3</v>
      </c>
      <c r="L22" s="91"/>
      <c r="M22" s="77">
        <f t="shared" si="0"/>
        <v>86.148960000000002</v>
      </c>
      <c r="N22" s="91">
        <v>13.98</v>
      </c>
      <c r="O22" s="67">
        <f t="shared" si="1"/>
        <v>100.12896000000001</v>
      </c>
      <c r="P22" s="67"/>
      <c r="AG22" s="128"/>
      <c r="AH22" s="95"/>
      <c r="AI22" s="81"/>
      <c r="AJ22" s="81"/>
      <c r="AK22" s="81"/>
      <c r="AM22" s="131" t="s">
        <v>485</v>
      </c>
      <c r="AN22" s="68">
        <v>45.558269272058887</v>
      </c>
      <c r="AO22" s="68">
        <v>0.24648152571470489</v>
      </c>
      <c r="AP22" s="68">
        <v>11.594530565045535</v>
      </c>
      <c r="AQ22" s="68">
        <v>9.2781981547145733</v>
      </c>
      <c r="AR22" s="68">
        <v>0.1524423893978496</v>
      </c>
      <c r="AS22" s="68">
        <v>18.587082764437806</v>
      </c>
      <c r="AT22" s="68">
        <v>13.876216977786079</v>
      </c>
      <c r="AU22" s="68">
        <v>0.68995029487208548</v>
      </c>
      <c r="AV22" s="78">
        <v>1.4848284681608728E-2</v>
      </c>
      <c r="AW22" s="78">
        <v>1.9797712908811637E-3</v>
      </c>
    </row>
    <row r="23" spans="1:51">
      <c r="A23" s="131" t="s">
        <v>489</v>
      </c>
      <c r="B23" s="91">
        <v>34.946000000000005</v>
      </c>
      <c r="C23" s="91">
        <v>2.828E-2</v>
      </c>
      <c r="D23" s="91">
        <v>0.38380000000000003</v>
      </c>
      <c r="E23" s="91">
        <v>8.3123000000000005</v>
      </c>
      <c r="F23" s="91">
        <v>0.11312</v>
      </c>
      <c r="G23" s="91">
        <v>41.955399999999997</v>
      </c>
      <c r="H23" s="91">
        <v>7.0700000000000013E-2</v>
      </c>
      <c r="I23" s="136"/>
      <c r="J23" s="136"/>
      <c r="K23" s="91">
        <v>8.0800000000000004E-3</v>
      </c>
      <c r="L23" s="91"/>
      <c r="M23" s="77">
        <f t="shared" si="0"/>
        <v>85.81768000000001</v>
      </c>
      <c r="N23" s="91">
        <v>14.18</v>
      </c>
      <c r="O23" s="67">
        <f t="shared" si="1"/>
        <v>99.997680000000003</v>
      </c>
      <c r="P23" s="67"/>
      <c r="AG23" s="128"/>
      <c r="AH23" s="94"/>
      <c r="AI23" s="93"/>
      <c r="AJ23" s="93"/>
      <c r="AK23" s="93"/>
      <c r="AM23" s="131" t="s">
        <v>486</v>
      </c>
      <c r="AN23" s="68">
        <v>46.396678144972618</v>
      </c>
      <c r="AO23" s="68">
        <v>0.2643850011735156</v>
      </c>
      <c r="AP23" s="68">
        <v>16.53339959011479</v>
      </c>
      <c r="AQ23" s="68">
        <v>6.6007794345030879</v>
      </c>
      <c r="AR23" s="68">
        <v>0.10025007479441854</v>
      </c>
      <c r="AS23" s="68">
        <v>11.214248562787409</v>
      </c>
      <c r="AT23" s="68">
        <v>18.200302794539635</v>
      </c>
      <c r="AU23" s="68">
        <v>0.64474557906998609</v>
      </c>
      <c r="AV23" s="78">
        <v>3.0468159986538974E-2</v>
      </c>
      <c r="AW23" s="78">
        <v>1.4742658058002728E-2</v>
      </c>
    </row>
    <row r="24" spans="1:51">
      <c r="A24" s="131" t="s">
        <v>490</v>
      </c>
      <c r="B24" s="91">
        <v>34.3476</v>
      </c>
      <c r="C24" s="91">
        <v>2.7404999999999995E-2</v>
      </c>
      <c r="D24" s="91">
        <v>0.43644999999999995</v>
      </c>
      <c r="E24" s="91">
        <v>8.8406500000000001</v>
      </c>
      <c r="F24" s="91">
        <v>0.12078499999999999</v>
      </c>
      <c r="G24" s="91">
        <v>41.686049999999994</v>
      </c>
      <c r="H24" s="91">
        <v>7.1050000000000002E-2</v>
      </c>
      <c r="I24" s="136"/>
      <c r="J24" s="136"/>
      <c r="K24" s="91">
        <v>6.0899999999999999E-3</v>
      </c>
      <c r="L24" s="91"/>
      <c r="M24" s="77">
        <f t="shared" si="0"/>
        <v>85.536079999999998</v>
      </c>
      <c r="N24" s="91">
        <v>14.31</v>
      </c>
      <c r="O24" s="67">
        <f t="shared" si="1"/>
        <v>99.846080000000001</v>
      </c>
      <c r="P24" s="67"/>
      <c r="AG24" s="128"/>
      <c r="AH24" s="94"/>
      <c r="AI24" s="93"/>
      <c r="AJ24" s="93"/>
      <c r="AK24" s="93"/>
      <c r="AM24" s="131" t="s">
        <v>487</v>
      </c>
      <c r="AN24" s="68">
        <v>40.91454953915116</v>
      </c>
      <c r="AO24" s="68">
        <v>3.32331111657891E-2</v>
      </c>
      <c r="AP24" s="68">
        <v>0.31218983216347329</v>
      </c>
      <c r="AQ24" s="68">
        <v>10.704082987308249</v>
      </c>
      <c r="AR24" s="68">
        <v>0.14803840428396958</v>
      </c>
      <c r="AS24" s="68">
        <v>47.599885829157188</v>
      </c>
      <c r="AT24" s="68">
        <v>0.15005253223341136</v>
      </c>
      <c r="AU24" s="68">
        <v>0.12487593286538932</v>
      </c>
      <c r="AV24" s="78">
        <v>1.3091831671371462E-2</v>
      </c>
      <c r="AW24" s="78"/>
    </row>
    <row r="25" spans="1:51" ht="12" customHeight="1">
      <c r="A25" s="131" t="s">
        <v>491</v>
      </c>
      <c r="B25" s="91">
        <v>34.890999999999998</v>
      </c>
      <c r="C25" s="91">
        <v>2.0499999999999997E-2</v>
      </c>
      <c r="D25" s="91">
        <v>0.21524999999999997</v>
      </c>
      <c r="E25" s="91">
        <v>7.9437499999999996</v>
      </c>
      <c r="F25" s="91">
        <v>0.10659999999999999</v>
      </c>
      <c r="G25" s="91">
        <v>42.291499999999992</v>
      </c>
      <c r="H25" s="91">
        <v>5.1249999999999997E-2</v>
      </c>
      <c r="I25" s="136"/>
      <c r="J25" s="136"/>
      <c r="K25" s="91">
        <v>5.1249999999999993E-3</v>
      </c>
      <c r="L25" s="91"/>
      <c r="M25" s="77">
        <f t="shared" si="0"/>
        <v>85.524974999999984</v>
      </c>
      <c r="N25" s="91">
        <v>14.58</v>
      </c>
      <c r="O25" s="67">
        <f t="shared" si="1"/>
        <v>100.10497499999998</v>
      </c>
      <c r="P25" s="67"/>
      <c r="AG25" s="129"/>
      <c r="AH25" s="88"/>
      <c r="AI25" s="86"/>
      <c r="AJ25" s="86"/>
      <c r="AK25" s="86"/>
      <c r="AM25" s="131" t="s">
        <v>488</v>
      </c>
      <c r="AN25" s="68">
        <v>40.74439725483635</v>
      </c>
      <c r="AO25" s="68">
        <v>3.71376329963252E-2</v>
      </c>
      <c r="AP25" s="68">
        <v>0.39948048466317382</v>
      </c>
      <c r="AQ25" s="68">
        <v>10.867274390573323</v>
      </c>
      <c r="AR25" s="68">
        <v>0.15858773009241572</v>
      </c>
      <c r="AS25" s="68">
        <v>47.536170235296261</v>
      </c>
      <c r="AT25" s="68">
        <v>0.15658029047099273</v>
      </c>
      <c r="AU25" s="68">
        <v>8.5316183910476823E-2</v>
      </c>
      <c r="AV25" s="78">
        <v>1.1040917917826409E-2</v>
      </c>
      <c r="AW25" s="78">
        <v>4.014879242845968E-3</v>
      </c>
    </row>
    <row r="26" spans="1:51">
      <c r="A26" s="131" t="s">
        <v>492</v>
      </c>
      <c r="B26" s="91">
        <v>34.5</v>
      </c>
      <c r="C26" s="91">
        <v>2.4E-2</v>
      </c>
      <c r="D26" s="91">
        <v>0.25</v>
      </c>
      <c r="E26" s="91">
        <v>8.99</v>
      </c>
      <c r="F26" s="91">
        <v>0.128</v>
      </c>
      <c r="G26" s="91">
        <v>41.88</v>
      </c>
      <c r="H26" s="91">
        <v>0.06</v>
      </c>
      <c r="I26" s="136"/>
      <c r="J26" s="136"/>
      <c r="K26" s="91">
        <v>6.0000000000000001E-3</v>
      </c>
      <c r="L26" s="91"/>
      <c r="M26" s="77">
        <f t="shared" si="0"/>
        <v>85.838000000000008</v>
      </c>
      <c r="N26" s="91">
        <v>14.44</v>
      </c>
      <c r="O26" s="67">
        <f t="shared" si="1"/>
        <v>100.27800000000001</v>
      </c>
      <c r="P26" s="67"/>
      <c r="AG26" s="129"/>
      <c r="AH26" s="88"/>
      <c r="AI26" s="86"/>
      <c r="AJ26" s="86"/>
      <c r="AK26" s="86"/>
      <c r="AM26" s="131" t="s">
        <v>489</v>
      </c>
      <c r="AN26" s="68">
        <v>41.046099480023422</v>
      </c>
      <c r="AO26" s="68">
        <v>3.7168270984019168E-2</v>
      </c>
      <c r="AP26" s="68">
        <v>0.39378276285771668</v>
      </c>
      <c r="AQ26" s="68">
        <v>9.5301455898754028</v>
      </c>
      <c r="AR26" s="68">
        <v>0.13059122237628359</v>
      </c>
      <c r="AS26" s="68">
        <v>48.625139377876977</v>
      </c>
      <c r="AT26" s="68">
        <v>0.13059122237628359</v>
      </c>
      <c r="AU26" s="68">
        <v>8.9404759934532604E-2</v>
      </c>
      <c r="AV26" s="78">
        <v>1.6072765830927212E-2</v>
      </c>
      <c r="AW26" s="78">
        <v>1.0045478644329507E-3</v>
      </c>
    </row>
    <row r="27" spans="1:51">
      <c r="A27" s="131" t="s">
        <v>493</v>
      </c>
      <c r="B27" s="91">
        <v>34.844949999999997</v>
      </c>
      <c r="C27" s="91">
        <v>2.7404999999999995E-2</v>
      </c>
      <c r="D27" s="91">
        <v>0.33494999999999997</v>
      </c>
      <c r="E27" s="91">
        <v>8.6579499999999978</v>
      </c>
      <c r="F27" s="91">
        <v>0.12788999999999998</v>
      </c>
      <c r="G27" s="91">
        <v>41.929649999999995</v>
      </c>
      <c r="H27" s="91">
        <v>7.1050000000000002E-2</v>
      </c>
      <c r="I27" s="136"/>
      <c r="J27" s="136"/>
      <c r="K27" s="91">
        <v>6.0899999999999999E-3</v>
      </c>
      <c r="L27" s="91"/>
      <c r="M27" s="77">
        <f t="shared" si="0"/>
        <v>85.999934999999994</v>
      </c>
      <c r="N27" s="91">
        <v>14.5</v>
      </c>
      <c r="O27" s="67">
        <f t="shared" si="1"/>
        <v>100.49993499999999</v>
      </c>
      <c r="P27" s="67"/>
      <c r="AG27" s="129"/>
      <c r="AH27" s="88"/>
      <c r="AI27" s="86"/>
      <c r="AJ27" s="86"/>
      <c r="AK27" s="86"/>
      <c r="AM27" s="131" t="s">
        <v>490</v>
      </c>
      <c r="AN27" s="68">
        <v>40.56513626622246</v>
      </c>
      <c r="AO27" s="68">
        <v>3.9316106410050101E-2</v>
      </c>
      <c r="AP27" s="68">
        <v>0.46574464516520897</v>
      </c>
      <c r="AQ27" s="68">
        <v>10.163717559644235</v>
      </c>
      <c r="AR27" s="68">
        <v>0.14617526742198114</v>
      </c>
      <c r="AS27" s="68">
        <v>48.373932463750108</v>
      </c>
      <c r="AT27" s="68">
        <v>0.13710231978889267</v>
      </c>
      <c r="AU27" s="68">
        <v>9.0729476330884851E-2</v>
      </c>
      <c r="AV27" s="78">
        <v>1.4113474095915424E-2</v>
      </c>
      <c r="AW27" s="78">
        <v>4.0324211702615492E-3</v>
      </c>
    </row>
    <row r="28" spans="1:51">
      <c r="A28" s="131" t="s">
        <v>494</v>
      </c>
      <c r="B28" s="91">
        <v>34.672399999999996</v>
      </c>
      <c r="C28" s="91">
        <v>2.3344999999999998E-2</v>
      </c>
      <c r="D28" s="91">
        <v>0.28420000000000001</v>
      </c>
      <c r="E28" s="91">
        <v>9.2364999999999995</v>
      </c>
      <c r="F28" s="91">
        <v>0.12484499999999998</v>
      </c>
      <c r="G28" s="91">
        <v>41.736799999999995</v>
      </c>
      <c r="H28" s="91">
        <v>4.0599999999999997E-2</v>
      </c>
      <c r="I28" s="136"/>
      <c r="J28" s="136"/>
      <c r="K28" s="91">
        <v>6.0899999999999999E-3</v>
      </c>
      <c r="L28" s="91"/>
      <c r="M28" s="77">
        <f t="shared" si="0"/>
        <v>86.124779999999987</v>
      </c>
      <c r="N28" s="91">
        <v>14.36</v>
      </c>
      <c r="O28" s="67">
        <f t="shared" si="1"/>
        <v>100.48477999999999</v>
      </c>
      <c r="P28" s="67"/>
      <c r="AG28" s="129"/>
      <c r="AH28" s="88"/>
      <c r="AI28" s="86"/>
      <c r="AJ28" s="86"/>
      <c r="AK28" s="86"/>
      <c r="AM28" s="131" t="s">
        <v>491</v>
      </c>
      <c r="AN28" s="68">
        <v>41.160565097766273</v>
      </c>
      <c r="AO28" s="68">
        <v>3.107681333644402E-2</v>
      </c>
      <c r="AP28" s="68">
        <v>0.314778044762691</v>
      </c>
      <c r="AQ28" s="68">
        <v>9.1195409974719741</v>
      </c>
      <c r="AR28" s="68">
        <v>0.12230229764665065</v>
      </c>
      <c r="AS28" s="68">
        <v>49.020164365766966</v>
      </c>
      <c r="AT28" s="68">
        <v>0.13232707614227776</v>
      </c>
      <c r="AU28" s="68">
        <v>7.7190794416328701E-2</v>
      </c>
      <c r="AV28" s="78">
        <v>1.8044601292128783E-2</v>
      </c>
      <c r="AW28" s="78">
        <v>4.0099113982508417E-3</v>
      </c>
    </row>
    <row r="29" spans="1:51">
      <c r="A29" s="131" t="s">
        <v>495</v>
      </c>
      <c r="B29" s="91">
        <v>53.449899999999992</v>
      </c>
      <c r="C29" s="91">
        <v>4.5674999999999993E-2</v>
      </c>
      <c r="D29" s="91">
        <v>0.66989999999999994</v>
      </c>
      <c r="E29" s="91">
        <v>1.6036999999999999</v>
      </c>
      <c r="F29" s="91">
        <v>4.2630000000000001E-2</v>
      </c>
      <c r="G29" s="91">
        <v>18.868849999999998</v>
      </c>
      <c r="H29" s="91">
        <v>24.217899999999997</v>
      </c>
      <c r="I29" s="136"/>
      <c r="J29" s="136"/>
      <c r="K29" s="91">
        <v>2.0299999999999997E-3</v>
      </c>
      <c r="L29" s="91"/>
      <c r="M29" s="77">
        <f t="shared" si="0"/>
        <v>98.900584999999992</v>
      </c>
      <c r="N29" s="91">
        <v>0.98</v>
      </c>
      <c r="O29" s="67">
        <f t="shared" si="1"/>
        <v>99.880584999999996</v>
      </c>
      <c r="P29" s="67"/>
      <c r="AG29" s="129"/>
      <c r="AH29" s="88"/>
      <c r="AI29" s="86"/>
      <c r="AJ29" s="86"/>
      <c r="AK29" s="86"/>
      <c r="AM29" s="131" t="s">
        <v>492</v>
      </c>
      <c r="AN29" s="68">
        <v>40.711854825506279</v>
      </c>
      <c r="AO29" s="68">
        <v>3.2924001527274593E-2</v>
      </c>
      <c r="AP29" s="68">
        <v>0.2334611017388562</v>
      </c>
      <c r="AQ29" s="68">
        <v>10.120638530081013</v>
      </c>
      <c r="AR29" s="68">
        <v>0.14965455239670267</v>
      </c>
      <c r="AS29" s="68">
        <v>48.503040431771339</v>
      </c>
      <c r="AT29" s="68">
        <v>0.1287029150611643</v>
      </c>
      <c r="AU29" s="68">
        <v>0.10176509562975782</v>
      </c>
      <c r="AV29" s="78">
        <v>1.4965455239670267E-2</v>
      </c>
      <c r="AW29" s="78">
        <v>2.9930910479340532E-3</v>
      </c>
    </row>
    <row r="30" spans="1:51">
      <c r="A30" s="131" t="s">
        <v>496</v>
      </c>
      <c r="B30" s="91">
        <v>45.235049999999994</v>
      </c>
      <c r="C30" s="91">
        <v>9.3464999999999993E-2</v>
      </c>
      <c r="D30" s="91">
        <v>19.125149999999998</v>
      </c>
      <c r="E30" s="91">
        <v>3.8491499999999998</v>
      </c>
      <c r="F30" s="91">
        <v>6.230999999999999E-2</v>
      </c>
      <c r="G30" s="91">
        <v>12.5223</v>
      </c>
      <c r="H30" s="91">
        <v>16.090050000000002</v>
      </c>
      <c r="I30" s="127">
        <v>0.36179999999999995</v>
      </c>
      <c r="J30" s="136"/>
      <c r="K30" s="91">
        <v>2.0099999999999996E-3</v>
      </c>
      <c r="L30" s="91"/>
      <c r="M30" s="77">
        <f t="shared" si="0"/>
        <v>97.341284999999999</v>
      </c>
      <c r="N30" s="91">
        <v>2.41</v>
      </c>
      <c r="O30" s="67">
        <f t="shared" si="1"/>
        <v>99.751284999999996</v>
      </c>
      <c r="P30" s="67"/>
      <c r="AG30" s="129"/>
      <c r="AH30" s="88"/>
      <c r="AI30" s="86"/>
      <c r="AJ30" s="86"/>
      <c r="AK30" s="86"/>
      <c r="AM30" s="131" t="s">
        <v>493</v>
      </c>
      <c r="AN30" s="68">
        <v>40.921792099220866</v>
      </c>
      <c r="AO30" s="68">
        <v>3.095609419769705E-2</v>
      </c>
      <c r="AP30" s="68">
        <v>0.3465085382774476</v>
      </c>
      <c r="AQ30" s="68">
        <v>9.859016710124612</v>
      </c>
      <c r="AR30" s="68">
        <v>0.15178471993709519</v>
      </c>
      <c r="AS30" s="68">
        <v>48.412335574146802</v>
      </c>
      <c r="AT30" s="68">
        <v>0.13181304626116164</v>
      </c>
      <c r="AU30" s="68">
        <v>0.12981587889356827</v>
      </c>
      <c r="AV30" s="78">
        <v>1.5977338940746866E-2</v>
      </c>
      <c r="AW30" s="78"/>
    </row>
    <row r="31" spans="1:51">
      <c r="A31" s="131" t="s">
        <v>497</v>
      </c>
      <c r="B31" s="91">
        <v>37.195049999999995</v>
      </c>
      <c r="C31" s="91">
        <v>3.9194999999999994E-2</v>
      </c>
      <c r="D31" s="91">
        <v>2.4521999999999995</v>
      </c>
      <c r="E31" s="91">
        <v>10.582649999999997</v>
      </c>
      <c r="F31" s="91">
        <v>0.12562499999999999</v>
      </c>
      <c r="G31" s="91">
        <v>36.742799999999995</v>
      </c>
      <c r="H31" s="91">
        <v>0.39194999999999997</v>
      </c>
      <c r="I31" s="91"/>
      <c r="J31" s="91"/>
      <c r="K31" s="91">
        <v>5.025E-3</v>
      </c>
      <c r="L31" s="91"/>
      <c r="M31" s="77">
        <f t="shared" si="0"/>
        <v>87.534494999999993</v>
      </c>
      <c r="N31" s="91">
        <v>12.5</v>
      </c>
      <c r="O31" s="67">
        <f t="shared" si="1"/>
        <v>100.03449499999999</v>
      </c>
      <c r="P31" s="67"/>
      <c r="AG31" s="129"/>
      <c r="AH31" s="88"/>
      <c r="AI31" s="86"/>
      <c r="AJ31" s="86"/>
      <c r="AK31" s="86"/>
      <c r="AM31" s="131" t="s">
        <v>494</v>
      </c>
      <c r="AN31" s="68">
        <v>40.741602169221217</v>
      </c>
      <c r="AO31" s="68">
        <v>2.9972382697273162E-2</v>
      </c>
      <c r="AP31" s="68">
        <v>0.31570909774461065</v>
      </c>
      <c r="AQ31" s="68">
        <v>10.328483077480332</v>
      </c>
      <c r="AR31" s="68">
        <v>0.14186927810042629</v>
      </c>
      <c r="AS31" s="68">
        <v>48.254537063186547</v>
      </c>
      <c r="AT31" s="68">
        <v>0.11789137194260776</v>
      </c>
      <c r="AU31" s="68">
        <v>4.89548917388795E-2</v>
      </c>
      <c r="AV31" s="78">
        <v>1.2988032502151704E-2</v>
      </c>
      <c r="AW31" s="78">
        <v>7.9926353859395109E-3</v>
      </c>
    </row>
    <row r="32" spans="1:51">
      <c r="A32" s="131" t="s">
        <v>498</v>
      </c>
      <c r="B32" s="91">
        <v>34.643000000000001</v>
      </c>
      <c r="C32" s="91">
        <v>2.828E-2</v>
      </c>
      <c r="D32" s="91">
        <v>0.39390000000000003</v>
      </c>
      <c r="E32" s="91">
        <v>9.9383999999999997</v>
      </c>
      <c r="F32" s="91">
        <v>0.12422999999999999</v>
      </c>
      <c r="G32" s="91">
        <v>40.8949</v>
      </c>
      <c r="H32" s="91">
        <v>6.0600000000000001E-2</v>
      </c>
      <c r="I32" s="91"/>
      <c r="J32" s="91"/>
      <c r="K32" s="91">
        <v>5.0499999999999998E-3</v>
      </c>
      <c r="L32" s="91"/>
      <c r="M32" s="77">
        <f t="shared" si="0"/>
        <v>86.088359999999994</v>
      </c>
      <c r="N32" s="91">
        <v>14.07</v>
      </c>
      <c r="O32" s="67">
        <f t="shared" si="1"/>
        <v>100.15835999999999</v>
      </c>
      <c r="P32" s="67"/>
      <c r="AG32" s="129"/>
      <c r="AH32" s="88"/>
      <c r="AI32" s="86"/>
      <c r="AJ32" s="86"/>
      <c r="AK32" s="86"/>
      <c r="AM32" s="131" t="s">
        <v>495</v>
      </c>
      <c r="AN32" s="68">
        <v>53.474912342634539</v>
      </c>
      <c r="AO32" s="68">
        <v>6.6671709531755274E-2</v>
      </c>
      <c r="AP32" s="68">
        <v>0.58631885735278899</v>
      </c>
      <c r="AQ32" s="68">
        <v>2.4962672421742487</v>
      </c>
      <c r="AR32" s="68">
        <v>4.5101450565599152E-2</v>
      </c>
      <c r="AS32" s="68">
        <v>19.079874521881731</v>
      </c>
      <c r="AT32" s="68">
        <v>24.147904912611775</v>
      </c>
      <c r="AU32" s="68">
        <v>8.3339636914694093E-2</v>
      </c>
      <c r="AV32" s="78">
        <v>1.372652843300844E-2</v>
      </c>
      <c r="AW32" s="78">
        <v>5.8827978998607592E-3</v>
      </c>
    </row>
    <row r="33" spans="1:49">
      <c r="A33" s="131" t="s">
        <v>499</v>
      </c>
      <c r="B33" s="91">
        <v>34.634749999999997</v>
      </c>
      <c r="C33" s="91">
        <v>1.9474999999999999E-2</v>
      </c>
      <c r="D33" s="91">
        <v>0.6047499999999999</v>
      </c>
      <c r="E33" s="91">
        <v>9.3889999999999993</v>
      </c>
      <c r="F33" s="91">
        <v>0.12197499999999999</v>
      </c>
      <c r="G33" s="91">
        <v>41.666249999999998</v>
      </c>
      <c r="H33" s="91">
        <v>8.199999999999999E-2</v>
      </c>
      <c r="I33" s="91"/>
      <c r="J33" s="91"/>
      <c r="K33" s="91">
        <v>4.0999999999999995E-3</v>
      </c>
      <c r="L33" s="91"/>
      <c r="M33" s="77">
        <f t="shared" si="0"/>
        <v>86.522299999999987</v>
      </c>
      <c r="N33" s="91">
        <v>13.93</v>
      </c>
      <c r="O33" s="67">
        <f t="shared" si="1"/>
        <v>100.45229999999998</v>
      </c>
      <c r="P33" s="67"/>
      <c r="AG33" s="129"/>
      <c r="AH33" s="88"/>
      <c r="AI33" s="86"/>
      <c r="AJ33" s="86"/>
      <c r="AK33" s="86"/>
      <c r="AM33" s="131" t="s">
        <v>496</v>
      </c>
      <c r="AN33" s="68">
        <v>45.829888434505541</v>
      </c>
      <c r="AO33" s="68">
        <v>0.11577135908599602</v>
      </c>
      <c r="AP33" s="68">
        <v>19.323921979405267</v>
      </c>
      <c r="AQ33" s="68">
        <v>4.5774214284770736</v>
      </c>
      <c r="AR33" s="68">
        <v>6.7285918101262651E-2</v>
      </c>
      <c r="AS33" s="68">
        <v>12.914938280259999</v>
      </c>
      <c r="AT33" s="68">
        <v>16.356415091380462</v>
      </c>
      <c r="AU33" s="68">
        <v>0.77180906057330678</v>
      </c>
      <c r="AV33" s="78">
        <v>3.0674462663810912E-2</v>
      </c>
      <c r="AW33" s="78">
        <v>1.1873985547281642E-2</v>
      </c>
    </row>
    <row r="34" spans="1:49">
      <c r="A34" s="131" t="s">
        <v>500</v>
      </c>
      <c r="B34" s="91">
        <v>34.77825</v>
      </c>
      <c r="C34" s="91">
        <v>2.2549999999999997E-2</v>
      </c>
      <c r="D34" s="91">
        <v>0.7892499999999999</v>
      </c>
      <c r="E34" s="91">
        <v>8.5689999999999991</v>
      </c>
      <c r="F34" s="91">
        <v>0.10659999999999999</v>
      </c>
      <c r="G34" s="91">
        <v>41.533000000000001</v>
      </c>
      <c r="H34" s="91">
        <v>0.24599999999999997</v>
      </c>
      <c r="I34" s="91"/>
      <c r="J34" s="91"/>
      <c r="K34" s="91">
        <v>6.1499999999999992E-3</v>
      </c>
      <c r="L34" s="91"/>
      <c r="M34" s="77">
        <f t="shared" si="0"/>
        <v>86.05080000000001</v>
      </c>
      <c r="N34" s="91">
        <v>14.41</v>
      </c>
      <c r="O34" s="67">
        <f t="shared" si="1"/>
        <v>100.46080000000001</v>
      </c>
      <c r="P34" s="67"/>
      <c r="AG34" s="129"/>
      <c r="AH34" s="87"/>
      <c r="AI34" s="86"/>
      <c r="AJ34" s="86"/>
      <c r="AK34" s="86"/>
      <c r="AM34" s="131" t="s">
        <v>497</v>
      </c>
      <c r="AN34" s="68">
        <v>43.01456859060589</v>
      </c>
      <c r="AO34" s="68">
        <v>4.8331137161426223E-2</v>
      </c>
      <c r="AP34" s="68">
        <v>2.8444888016881058</v>
      </c>
      <c r="AQ34" s="68">
        <v>11.681031712702202</v>
      </c>
      <c r="AR34" s="68">
        <v>0.14197271541168952</v>
      </c>
      <c r="AS34" s="68">
        <v>41.663454030531135</v>
      </c>
      <c r="AT34" s="68">
        <v>0.54070459699345585</v>
      </c>
      <c r="AU34" s="68">
        <v>4.1282846325384905E-2</v>
      </c>
      <c r="AV34" s="78">
        <v>1.8124176435534833E-2</v>
      </c>
      <c r="AW34" s="78">
        <v>6.0413921451782778E-3</v>
      </c>
    </row>
    <row r="35" spans="1:49">
      <c r="A35" s="131" t="s">
        <v>501</v>
      </c>
      <c r="B35" s="91">
        <v>34.807049999999997</v>
      </c>
      <c r="C35" s="91">
        <v>1.8629999999999997E-2</v>
      </c>
      <c r="D35" s="91">
        <v>0.64169999999999994</v>
      </c>
      <c r="E35" s="91">
        <v>8.4973500000000008</v>
      </c>
      <c r="F35" s="91">
        <v>0.10970999999999999</v>
      </c>
      <c r="G35" s="91">
        <v>42.041699999999992</v>
      </c>
      <c r="H35" s="91">
        <v>0.38294999999999996</v>
      </c>
      <c r="I35" s="91"/>
      <c r="J35" s="91"/>
      <c r="K35" s="91">
        <v>4.1399999999999996E-3</v>
      </c>
      <c r="L35" s="91"/>
      <c r="M35" s="77">
        <f t="shared" si="0"/>
        <v>86.503230000000002</v>
      </c>
      <c r="N35" s="91">
        <v>13.82</v>
      </c>
      <c r="O35" s="67">
        <f t="shared" si="1"/>
        <v>100.32323</v>
      </c>
      <c r="P35" s="67"/>
      <c r="AG35" s="129"/>
      <c r="AH35" s="87"/>
      <c r="AI35" s="86"/>
      <c r="AJ35" s="86"/>
      <c r="AK35" s="86"/>
      <c r="AM35" s="131" t="s">
        <v>498</v>
      </c>
      <c r="AN35" s="68">
        <v>40.667135640653107</v>
      </c>
      <c r="AO35" s="68">
        <v>3.4246382171897502E-2</v>
      </c>
      <c r="AP35" s="68">
        <v>0.4401667355623296</v>
      </c>
      <c r="AQ35" s="68">
        <v>11.080719125677774</v>
      </c>
      <c r="AR35" s="68">
        <v>0.14403625442886298</v>
      </c>
      <c r="AS35" s="68">
        <v>47.398000172440604</v>
      </c>
      <c r="AT35" s="68">
        <v>0.12993480294631699</v>
      </c>
      <c r="AU35" s="68">
        <v>8.9644941567614045E-2</v>
      </c>
      <c r="AV35" s="78">
        <v>1.208695841361088E-2</v>
      </c>
      <c r="AW35" s="78">
        <v>4.0289861378702942E-3</v>
      </c>
    </row>
    <row r="36" spans="1:49">
      <c r="A36" s="131" t="s">
        <v>502</v>
      </c>
      <c r="B36" s="91">
        <v>38.159349999999996</v>
      </c>
      <c r="C36" s="91">
        <v>1.8989999999999996E-2</v>
      </c>
      <c r="D36" s="91">
        <v>0.71740000000000004</v>
      </c>
      <c r="E36" s="91">
        <v>7.5115999999999996</v>
      </c>
      <c r="F36" s="91">
        <v>0.10971999999999998</v>
      </c>
      <c r="G36" s="91">
        <v>40.100549999999998</v>
      </c>
      <c r="H36" s="91">
        <v>0.90729999999999988</v>
      </c>
      <c r="I36" s="91"/>
      <c r="J36" s="91"/>
      <c r="K36" s="91">
        <v>4.2199999999999998E-3</v>
      </c>
      <c r="L36" s="91"/>
      <c r="M36" s="77">
        <f t="shared" ref="M36:M67" si="2">SUM(B36:L36)</f>
        <v>87.529130000000009</v>
      </c>
      <c r="N36" s="91">
        <v>12.46</v>
      </c>
      <c r="O36" s="67">
        <f t="shared" ref="O36:O67" si="3">M36+N36</f>
        <v>99.989130000000017</v>
      </c>
      <c r="P36" s="67"/>
      <c r="AM36" s="131" t="s">
        <v>499</v>
      </c>
      <c r="AN36" s="68">
        <v>40.762980294882986</v>
      </c>
      <c r="AO36" s="68">
        <v>3.0328707076602276E-2</v>
      </c>
      <c r="AP36" s="68">
        <v>0.70665887488483292</v>
      </c>
      <c r="AQ36" s="68">
        <v>10.387582173736281</v>
      </c>
      <c r="AR36" s="68">
        <v>0.13749013874726368</v>
      </c>
      <c r="AS36" s="68">
        <v>47.680771352028998</v>
      </c>
      <c r="AT36" s="68">
        <v>0.16175310440854548</v>
      </c>
      <c r="AU36" s="68">
        <v>0.13243535423449662</v>
      </c>
      <c r="AV36" s="78"/>
      <c r="AW36" s="78"/>
    </row>
    <row r="37" spans="1:49">
      <c r="A37" s="131" t="s">
        <v>503</v>
      </c>
      <c r="B37" s="91">
        <v>37.829900000000002</v>
      </c>
      <c r="C37" s="91">
        <v>1.9900000000000001E-2</v>
      </c>
      <c r="D37" s="91">
        <v>0.60694999999999999</v>
      </c>
      <c r="E37" s="91">
        <v>6.85555</v>
      </c>
      <c r="F37" s="91">
        <v>8.5569999999999993E-2</v>
      </c>
      <c r="G37" s="91">
        <v>39.511450000000004</v>
      </c>
      <c r="H37" s="91">
        <v>1.393</v>
      </c>
      <c r="I37" s="91"/>
      <c r="J37" s="91"/>
      <c r="K37" s="91">
        <v>3.98E-3</v>
      </c>
      <c r="L37" s="91"/>
      <c r="M37" s="77">
        <f t="shared" si="2"/>
        <v>86.306300000000007</v>
      </c>
      <c r="N37" s="91">
        <v>14.08</v>
      </c>
      <c r="O37" s="67">
        <f t="shared" si="3"/>
        <v>100.38630000000001</v>
      </c>
      <c r="P37" s="67"/>
      <c r="AM37" s="131" t="s">
        <v>500</v>
      </c>
      <c r="AN37" s="68">
        <v>40.890451321411163</v>
      </c>
      <c r="AO37" s="68">
        <v>3.405447183041635E-2</v>
      </c>
      <c r="AP37" s="68">
        <v>0.89743549294273672</v>
      </c>
      <c r="AQ37" s="68">
        <v>9.6173834857546403</v>
      </c>
      <c r="AR37" s="68">
        <v>0.12620186619507234</v>
      </c>
      <c r="AS37" s="68">
        <v>47.944689928775581</v>
      </c>
      <c r="AT37" s="68">
        <v>0.35957515844469023</v>
      </c>
      <c r="AU37" s="68">
        <v>0.11017623239252347</v>
      </c>
      <c r="AV37" s="78">
        <v>2.0032042253186087E-2</v>
      </c>
      <c r="AW37" s="78"/>
    </row>
    <row r="38" spans="1:49">
      <c r="A38" s="131" t="s">
        <v>504</v>
      </c>
      <c r="B38" s="91">
        <v>37.707599999999999</v>
      </c>
      <c r="C38" s="91">
        <v>1.8089999999999998E-2</v>
      </c>
      <c r="D38" s="91">
        <v>0.68340000000000001</v>
      </c>
      <c r="E38" s="91">
        <v>6.2711999999999994</v>
      </c>
      <c r="F38" s="91">
        <v>8.3414999999999989E-2</v>
      </c>
      <c r="G38" s="91">
        <v>39.104549999999989</v>
      </c>
      <c r="H38" s="91">
        <v>1.6984499999999998</v>
      </c>
      <c r="I38" s="91"/>
      <c r="J38" s="91"/>
      <c r="K38" s="91">
        <v>5.025E-3</v>
      </c>
      <c r="L38" s="91"/>
      <c r="M38" s="77">
        <f t="shared" si="2"/>
        <v>85.571729999999988</v>
      </c>
      <c r="N38" s="91">
        <v>14.33</v>
      </c>
      <c r="O38" s="67">
        <f t="shared" si="3"/>
        <v>99.901729999999986</v>
      </c>
      <c r="P38" s="67"/>
      <c r="AM38" s="131" t="s">
        <v>501</v>
      </c>
      <c r="AN38" s="68">
        <v>40.703523904936617</v>
      </c>
      <c r="AO38" s="68">
        <v>3.6059733850616886E-2</v>
      </c>
      <c r="AP38" s="68">
        <v>0.76526768505198073</v>
      </c>
      <c r="AQ38" s="68">
        <v>9.4957299139957811</v>
      </c>
      <c r="AR38" s="68">
        <v>0.12821238702441562</v>
      </c>
      <c r="AS38" s="68">
        <v>48.234902321568235</v>
      </c>
      <c r="AT38" s="68">
        <v>0.51284954809766248</v>
      </c>
      <c r="AU38" s="68">
        <v>0.10717754227822242</v>
      </c>
      <c r="AV38" s="78">
        <v>1.427364464920252E-2</v>
      </c>
      <c r="AW38" s="78">
        <v>2.0033185472564941E-3</v>
      </c>
    </row>
    <row r="39" spans="1:49">
      <c r="A39" s="131" t="s">
        <v>505</v>
      </c>
      <c r="B39" s="91">
        <v>36.483720000000005</v>
      </c>
      <c r="C39" s="91">
        <v>1.8504E-2</v>
      </c>
      <c r="D39" s="91">
        <v>0.66820000000000002</v>
      </c>
      <c r="E39" s="91">
        <v>6.5997599999999998</v>
      </c>
      <c r="F39" s="91">
        <v>8.0184000000000005E-2</v>
      </c>
      <c r="G39" s="91">
        <v>40.359279999999998</v>
      </c>
      <c r="H39" s="91">
        <v>0.80184</v>
      </c>
      <c r="I39" s="91"/>
      <c r="J39" s="91"/>
      <c r="K39" s="91">
        <v>5.1400000000000005E-3</v>
      </c>
      <c r="L39" s="91"/>
      <c r="M39" s="77">
        <f t="shared" si="2"/>
        <v>85.016627999999997</v>
      </c>
      <c r="N39" s="91">
        <v>14.92</v>
      </c>
      <c r="O39" s="67">
        <f t="shared" si="3"/>
        <v>99.936627999999999</v>
      </c>
      <c r="P39" s="67"/>
      <c r="AM39" s="131" t="s">
        <v>502</v>
      </c>
      <c r="AN39" s="68">
        <v>43.990406415713224</v>
      </c>
      <c r="AO39" s="68">
        <v>3.289639035135912E-2</v>
      </c>
      <c r="AP39" s="68">
        <v>0.78253534623687593</v>
      </c>
      <c r="AQ39" s="68">
        <v>8.5600395135491123</v>
      </c>
      <c r="AR39" s="68">
        <v>0.12859498046440382</v>
      </c>
      <c r="AS39" s="68">
        <v>45.274404866293239</v>
      </c>
      <c r="AT39" s="68">
        <v>1.0526844912434918</v>
      </c>
      <c r="AU39" s="68">
        <v>0.15949765018840784</v>
      </c>
      <c r="AV39" s="78">
        <v>1.2959184077808137E-2</v>
      </c>
      <c r="AW39" s="78">
        <v>5.9811618820652937E-3</v>
      </c>
    </row>
    <row r="40" spans="1:49">
      <c r="A40" s="131" t="s">
        <v>506</v>
      </c>
      <c r="B40" s="91">
        <v>34.844949999999997</v>
      </c>
      <c r="C40" s="91">
        <v>1.5224999999999997E-2</v>
      </c>
      <c r="D40" s="91">
        <v>0.19284999999999999</v>
      </c>
      <c r="E40" s="91">
        <v>7.17605</v>
      </c>
      <c r="F40" s="91">
        <v>8.4245E-2</v>
      </c>
      <c r="G40" s="91">
        <v>41.807849999999995</v>
      </c>
      <c r="H40" s="91">
        <v>0.39584999999999998</v>
      </c>
      <c r="I40" s="91"/>
      <c r="J40" s="91"/>
      <c r="K40" s="91">
        <v>1.218E-2</v>
      </c>
      <c r="L40" s="91"/>
      <c r="M40" s="77">
        <f t="shared" si="2"/>
        <v>84.529199999999989</v>
      </c>
      <c r="N40" s="91">
        <v>15.53</v>
      </c>
      <c r="O40" s="67">
        <f t="shared" si="3"/>
        <v>100.05919999999999</v>
      </c>
      <c r="P40" s="67"/>
      <c r="AM40" s="131" t="s">
        <v>503</v>
      </c>
      <c r="AN40" s="68">
        <v>44.073184409142108</v>
      </c>
      <c r="AO40" s="68">
        <v>2.8840558576977007E-2</v>
      </c>
      <c r="AP40" s="68">
        <v>0.67825037756890749</v>
      </c>
      <c r="AQ40" s="68">
        <v>7.7123631642916086</v>
      </c>
      <c r="AR40" s="68">
        <v>9.4477691890097082E-2</v>
      </c>
      <c r="AS40" s="68">
        <v>45.515373944569198</v>
      </c>
      <c r="AT40" s="68">
        <v>1.7065654661411218</v>
      </c>
      <c r="AU40" s="68">
        <v>0.17403785348175776</v>
      </c>
      <c r="AV40" s="78">
        <v>1.8895538378019414E-2</v>
      </c>
      <c r="AW40" s="78">
        <v>-1.9890040397915177E-3</v>
      </c>
    </row>
    <row r="41" spans="1:49">
      <c r="A41" s="131" t="s">
        <v>507</v>
      </c>
      <c r="B41" s="91">
        <v>38.160749999999993</v>
      </c>
      <c r="C41" s="91">
        <v>1.6399999999999998E-2</v>
      </c>
      <c r="D41" s="91">
        <v>0.70724999999999993</v>
      </c>
      <c r="E41" s="91">
        <v>6.9699999999999989</v>
      </c>
      <c r="F41" s="91">
        <v>9.3274999999999983E-2</v>
      </c>
      <c r="G41" s="91">
        <v>39.862249999999996</v>
      </c>
      <c r="H41" s="91">
        <v>0.67649999999999999</v>
      </c>
      <c r="I41" s="91"/>
      <c r="J41" s="91"/>
      <c r="K41" s="91">
        <v>5.1249999999999993E-3</v>
      </c>
      <c r="L41" s="91"/>
      <c r="M41" s="77">
        <f t="shared" si="2"/>
        <v>86.491550000000004</v>
      </c>
      <c r="N41" s="91">
        <v>13.8</v>
      </c>
      <c r="O41" s="67">
        <f t="shared" si="3"/>
        <v>100.29155</v>
      </c>
      <c r="P41" s="67"/>
      <c r="AM41" s="131" t="s">
        <v>504</v>
      </c>
      <c r="AN41" s="68">
        <v>43.997232811367006</v>
      </c>
      <c r="AO41" s="68">
        <v>3.040004522742213E-2</v>
      </c>
      <c r="AP41" s="68">
        <v>0.82570445424159467</v>
      </c>
      <c r="AQ41" s="68">
        <v>7.3626948247575914</v>
      </c>
      <c r="AR41" s="68">
        <v>9.6103368783463511E-2</v>
      </c>
      <c r="AS41" s="68">
        <v>45.470622487261593</v>
      </c>
      <c r="AT41" s="68">
        <v>2.0573966092623102</v>
      </c>
      <c r="AU41" s="68">
        <v>0.13042600049184333</v>
      </c>
      <c r="AV41" s="78">
        <v>1.7651639164309622E-2</v>
      </c>
      <c r="AW41" s="78">
        <v>1.1767759442873081E-2</v>
      </c>
    </row>
    <row r="42" spans="1:49">
      <c r="A42" s="131" t="s">
        <v>508</v>
      </c>
      <c r="B42" s="91">
        <v>37.535499999999992</v>
      </c>
      <c r="C42" s="91">
        <v>1.7425E-2</v>
      </c>
      <c r="D42" s="91">
        <v>0.76874999999999993</v>
      </c>
      <c r="E42" s="91">
        <v>6.7957499999999991</v>
      </c>
      <c r="F42" s="91">
        <v>8.199999999999999E-2</v>
      </c>
      <c r="G42" s="91">
        <v>40.282499999999992</v>
      </c>
      <c r="H42" s="91">
        <v>1.0147499999999998</v>
      </c>
      <c r="I42" s="91"/>
      <c r="J42" s="91"/>
      <c r="K42" s="91">
        <v>5.1249999999999993E-3</v>
      </c>
      <c r="L42" s="91"/>
      <c r="M42" s="77">
        <f t="shared" si="2"/>
        <v>86.501800000000003</v>
      </c>
      <c r="N42" s="91">
        <v>13.66</v>
      </c>
      <c r="O42" s="67">
        <f t="shared" si="3"/>
        <v>100.1618</v>
      </c>
      <c r="P42" s="67"/>
      <c r="AM42" s="131" t="s">
        <v>505</v>
      </c>
      <c r="AN42" s="68">
        <v>42.95743812481966</v>
      </c>
      <c r="AO42" s="68">
        <v>2.873830468677651E-2</v>
      </c>
      <c r="AP42" s="68">
        <v>0.83737474001124657</v>
      </c>
      <c r="AQ42" s="68">
        <v>7.7335768888139267</v>
      </c>
      <c r="AR42" s="68">
        <v>9.0178818155057308E-2</v>
      </c>
      <c r="AS42" s="68">
        <v>47.185323367615979</v>
      </c>
      <c r="AT42" s="68">
        <v>1.0246692084871349</v>
      </c>
      <c r="AU42" s="68">
        <v>0.13774566729179086</v>
      </c>
      <c r="AV42" s="78"/>
      <c r="AW42" s="78">
        <v>4.954880118409743E-3</v>
      </c>
    </row>
    <row r="43" spans="1:49">
      <c r="A43" s="131" t="s">
        <v>509</v>
      </c>
      <c r="B43" s="91">
        <v>38.673249999999996</v>
      </c>
      <c r="C43" s="91">
        <v>1.435E-2</v>
      </c>
      <c r="D43" s="91">
        <v>0.56374999999999997</v>
      </c>
      <c r="E43" s="91">
        <v>7.7489999999999988</v>
      </c>
      <c r="F43" s="91">
        <v>0.10762499999999998</v>
      </c>
      <c r="G43" s="91">
        <v>40.251750000000001</v>
      </c>
      <c r="H43" s="91">
        <v>0.13324999999999998</v>
      </c>
      <c r="I43" s="91"/>
      <c r="J43" s="91"/>
      <c r="K43" s="91">
        <v>5.1249999999999993E-3</v>
      </c>
      <c r="L43" s="91"/>
      <c r="M43" s="77">
        <f t="shared" si="2"/>
        <v>87.498100000000008</v>
      </c>
      <c r="N43" s="91">
        <v>12.7</v>
      </c>
      <c r="O43" s="67">
        <f t="shared" si="3"/>
        <v>100.19810000000001</v>
      </c>
      <c r="P43" s="67"/>
      <c r="AM43" s="131" t="s">
        <v>506</v>
      </c>
      <c r="AN43" s="68">
        <v>41.643501825792399</v>
      </c>
      <c r="AO43" s="68">
        <v>2.5167548550151648E-2</v>
      </c>
      <c r="AP43" s="68">
        <v>0.20687724908224653</v>
      </c>
      <c r="AQ43" s="68">
        <v>8.4487460482859085</v>
      </c>
      <c r="AR43" s="68">
        <v>0.10067019420060659</v>
      </c>
      <c r="AS43" s="68">
        <v>48.875379284394498</v>
      </c>
      <c r="AT43" s="68">
        <v>0.53506208217622409</v>
      </c>
      <c r="AU43" s="68">
        <v>0.13942821896784013</v>
      </c>
      <c r="AV43" s="78">
        <v>1.4093827188084924E-2</v>
      </c>
      <c r="AW43" s="78">
        <v>1.1073721362066724E-2</v>
      </c>
    </row>
    <row r="44" spans="1:49">
      <c r="A44" s="131" t="s">
        <v>510</v>
      </c>
      <c r="B44" s="134">
        <v>34.155613750000001</v>
      </c>
      <c r="C44" s="134">
        <v>2.2541724999999999E-2</v>
      </c>
      <c r="D44" s="134">
        <v>0.38222924999999996</v>
      </c>
      <c r="E44" s="134">
        <v>9.0656937499999994</v>
      </c>
      <c r="F44" s="134">
        <v>0.122509375</v>
      </c>
      <c r="G44" s="134">
        <v>41.300360499999996</v>
      </c>
      <c r="H44" s="134">
        <v>6.8605250000000007E-2</v>
      </c>
      <c r="I44" s="134"/>
      <c r="J44" s="134"/>
      <c r="K44" s="134">
        <v>3.9202999999999998E-3</v>
      </c>
      <c r="L44" s="134"/>
      <c r="M44" s="77">
        <f t="shared" si="2"/>
        <v>85.121473900000012</v>
      </c>
      <c r="N44" s="135">
        <v>14.72</v>
      </c>
      <c r="O44" s="67">
        <f t="shared" si="3"/>
        <v>99.841473900000011</v>
      </c>
      <c r="P44" s="67"/>
      <c r="AM44" s="131" t="s">
        <v>507</v>
      </c>
      <c r="AN44" s="68">
        <v>44.193142166108977</v>
      </c>
      <c r="AO44" s="68">
        <v>3.280358932898246E-2</v>
      </c>
      <c r="AP44" s="68">
        <v>0.81014925160971818</v>
      </c>
      <c r="AQ44" s="68">
        <v>8.0239567595014041</v>
      </c>
      <c r="AR44" s="68">
        <v>0.11033934592475916</v>
      </c>
      <c r="AS44" s="68">
        <v>45.894209567569419</v>
      </c>
      <c r="AT44" s="68">
        <v>0.86879809313729295</v>
      </c>
      <c r="AU44" s="68">
        <v>6.9583371303902186E-2</v>
      </c>
      <c r="AV44" s="78"/>
      <c r="AW44" s="78">
        <v>-2.9821444844529504E-3</v>
      </c>
    </row>
    <row r="45" spans="1:49">
      <c r="A45" s="131" t="s">
        <v>511</v>
      </c>
      <c r="B45" s="134">
        <v>34.334066999999997</v>
      </c>
      <c r="C45" s="134">
        <v>2.5740649999999997E-2</v>
      </c>
      <c r="D45" s="134">
        <v>0.32670825000000003</v>
      </c>
      <c r="E45" s="134">
        <v>8.1182049999999997</v>
      </c>
      <c r="F45" s="134">
        <v>0.11484290000000001</v>
      </c>
      <c r="G45" s="134">
        <v>42.491873000000005</v>
      </c>
      <c r="H45" s="134">
        <v>0</v>
      </c>
      <c r="I45" s="134"/>
      <c r="J45" s="134"/>
      <c r="K45" s="134">
        <v>5.9401500000000008E-3</v>
      </c>
      <c r="L45" s="134"/>
      <c r="M45" s="77">
        <f t="shared" si="2"/>
        <v>85.417376950000019</v>
      </c>
      <c r="N45" s="135">
        <v>14.54</v>
      </c>
      <c r="O45" s="67">
        <f t="shared" si="3"/>
        <v>99.957376950000025</v>
      </c>
      <c r="P45" s="67"/>
      <c r="AM45" s="131" t="s">
        <v>508</v>
      </c>
      <c r="AN45" s="68">
        <v>43.556201200752078</v>
      </c>
      <c r="AO45" s="68">
        <v>3.2847412273395785E-2</v>
      </c>
      <c r="AP45" s="68">
        <v>0.89882464493564818</v>
      </c>
      <c r="AQ45" s="68">
        <v>7.826642506233668</v>
      </c>
      <c r="AR45" s="68">
        <v>9.3565356172703146E-2</v>
      </c>
      <c r="AS45" s="68">
        <v>46.14563736347359</v>
      </c>
      <c r="AT45" s="68">
        <v>1.2462109141300461</v>
      </c>
      <c r="AU45" s="68">
        <v>0.17319544653245048</v>
      </c>
      <c r="AV45" s="78">
        <v>2.1898274848930518E-2</v>
      </c>
      <c r="AW45" s="78">
        <v>4.976880647484209E-3</v>
      </c>
    </row>
    <row r="46" spans="1:49">
      <c r="A46" s="131" t="s">
        <v>512</v>
      </c>
      <c r="B46" s="134">
        <v>34.345012000000004</v>
      </c>
      <c r="C46" s="134">
        <v>2.69048E-2</v>
      </c>
      <c r="D46" s="134">
        <v>0.62087999999999999</v>
      </c>
      <c r="E46" s="134">
        <v>7.8023920000000002</v>
      </c>
      <c r="F46" s="134">
        <v>0.11175840000000001</v>
      </c>
      <c r="G46" s="134">
        <v>42.354363999999997</v>
      </c>
      <c r="H46" s="134">
        <v>7.2436E-2</v>
      </c>
      <c r="I46" s="134"/>
      <c r="J46" s="134"/>
      <c r="K46" s="134">
        <v>5.1740000000000006E-3</v>
      </c>
      <c r="L46" s="134"/>
      <c r="M46" s="77">
        <f t="shared" si="2"/>
        <v>85.338921199999987</v>
      </c>
      <c r="N46" s="135">
        <v>14.84</v>
      </c>
      <c r="O46" s="67">
        <f t="shared" si="3"/>
        <v>100.17892119999999</v>
      </c>
      <c r="P46" s="67"/>
      <c r="AM46" s="131" t="s">
        <v>509</v>
      </c>
      <c r="AN46" s="68">
        <v>44.356456822776529</v>
      </c>
      <c r="AO46" s="68">
        <v>2.8926981789392677E-2</v>
      </c>
      <c r="AP46" s="68">
        <v>0.61843892101460196</v>
      </c>
      <c r="AQ46" s="68">
        <v>8.7588905894019682</v>
      </c>
      <c r="AR46" s="68">
        <v>0.12269030207225168</v>
      </c>
      <c r="AS46" s="68">
        <v>45.796399583261945</v>
      </c>
      <c r="AT46" s="68">
        <v>0.19151656908839285</v>
      </c>
      <c r="AU46" s="68">
        <v>0.1017431773282087</v>
      </c>
      <c r="AV46" s="78">
        <v>1.8952160482705541E-2</v>
      </c>
      <c r="AW46" s="78">
        <v>5.9848927840122764E-3</v>
      </c>
    </row>
    <row r="47" spans="1:49">
      <c r="A47" s="131" t="s">
        <v>513</v>
      </c>
      <c r="B47" s="134">
        <v>34.405109999999993</v>
      </c>
      <c r="C47" s="134">
        <v>2.1312900000000003E-2</v>
      </c>
      <c r="D47" s="134">
        <v>0.50744999999999996</v>
      </c>
      <c r="E47" s="134">
        <v>8.4642660000000003</v>
      </c>
      <c r="F47" s="134">
        <v>0.12178799999999999</v>
      </c>
      <c r="G47" s="134">
        <v>41.824028999999996</v>
      </c>
      <c r="H47" s="134">
        <v>5.0745000000000005E-2</v>
      </c>
      <c r="I47" s="134"/>
      <c r="J47" s="134"/>
      <c r="K47" s="134">
        <v>4.0596E-3</v>
      </c>
      <c r="L47" s="134"/>
      <c r="M47" s="77">
        <f t="shared" si="2"/>
        <v>85.398760500000009</v>
      </c>
      <c r="N47" s="135">
        <v>14.61</v>
      </c>
      <c r="O47" s="67">
        <f t="shared" si="3"/>
        <v>100.00876050000001</v>
      </c>
      <c r="P47" s="67"/>
      <c r="AM47" s="131" t="s">
        <v>510</v>
      </c>
      <c r="AN47" s="68">
        <v>40.858632372975592</v>
      </c>
      <c r="AO47" s="68">
        <v>3.2955626073382843E-2</v>
      </c>
      <c r="AP47" s="68">
        <v>0.40245810022949352</v>
      </c>
      <c r="AQ47" s="68">
        <v>9.3873601542363243</v>
      </c>
      <c r="AR47" s="68">
        <v>0.13681578097131666</v>
      </c>
      <c r="AS47" s="68">
        <v>48.981048243066915</v>
      </c>
      <c r="AT47" s="68">
        <v>7.1903184160108005E-2</v>
      </c>
      <c r="AU47" s="68">
        <v>0.10386015489793381</v>
      </c>
      <c r="AV47" s="78">
        <v>1.7975796040027001E-2</v>
      </c>
      <c r="AW47" s="78">
        <v>6.9905873488993915E-3</v>
      </c>
    </row>
    <row r="48" spans="1:49">
      <c r="A48" s="131" t="s">
        <v>514</v>
      </c>
      <c r="B48" s="134">
        <v>34.66555125</v>
      </c>
      <c r="C48" s="134">
        <v>2.5496874999999999E-2</v>
      </c>
      <c r="D48" s="134">
        <v>0.70371374999999992</v>
      </c>
      <c r="E48" s="134">
        <v>8.4343662499999983</v>
      </c>
      <c r="F48" s="134">
        <v>0.12442475</v>
      </c>
      <c r="G48" s="134">
        <v>40.988776249999994</v>
      </c>
      <c r="H48" s="134">
        <v>8.1589999999999996E-2</v>
      </c>
      <c r="I48" s="134"/>
      <c r="J48" s="134"/>
      <c r="K48" s="134">
        <v>4.0794999999999998E-3</v>
      </c>
      <c r="L48" s="134"/>
      <c r="M48" s="77">
        <f t="shared" si="2"/>
        <v>85.027998624999995</v>
      </c>
      <c r="N48" s="135">
        <v>14.43</v>
      </c>
      <c r="O48" s="67">
        <f t="shared" si="3"/>
        <v>99.457998624999988</v>
      </c>
      <c r="P48" s="67"/>
      <c r="AM48" s="131" t="s">
        <v>511</v>
      </c>
      <c r="AN48" s="68">
        <v>40.739481094286361</v>
      </c>
      <c r="AO48" s="68">
        <v>3.7967017103067144E-2</v>
      </c>
      <c r="AP48" s="68">
        <v>0.53253737147196811</v>
      </c>
      <c r="AQ48" s="68">
        <v>8.9062629067563286</v>
      </c>
      <c r="AR48" s="68">
        <v>0.13088629580267885</v>
      </c>
      <c r="AS48" s="68">
        <v>49.4360536642805</v>
      </c>
      <c r="AT48" s="68">
        <v>0.11889671145434183</v>
      </c>
      <c r="AU48" s="68">
        <v>7.2936638119050032E-2</v>
      </c>
      <c r="AV48" s="78">
        <v>1.5986112464449323E-2</v>
      </c>
      <c r="AW48" s="78">
        <v>8.9921882612527433E-3</v>
      </c>
    </row>
    <row r="49" spans="1:49">
      <c r="A49" s="131" t="s">
        <v>515</v>
      </c>
      <c r="B49" s="134">
        <v>34.798134999999995</v>
      </c>
      <c r="C49" s="134">
        <v>4.8953999999999991E-2</v>
      </c>
      <c r="D49" s="134">
        <v>1.0606699999999998</v>
      </c>
      <c r="E49" s="134">
        <v>11.993729999999999</v>
      </c>
      <c r="F49" s="134">
        <v>0.15094149999999998</v>
      </c>
      <c r="G49" s="134">
        <v>38.296306249999994</v>
      </c>
      <c r="H49" s="134">
        <v>8.1589999999999996E-2</v>
      </c>
      <c r="I49" s="134"/>
      <c r="J49" s="134"/>
      <c r="K49" s="134">
        <v>4.0794999999999998E-3</v>
      </c>
      <c r="L49" s="134"/>
      <c r="M49" s="77">
        <f t="shared" si="2"/>
        <v>86.434406250000009</v>
      </c>
      <c r="N49" s="135">
        <v>13.17</v>
      </c>
      <c r="O49" s="67">
        <f t="shared" si="3"/>
        <v>99.604406250000011</v>
      </c>
      <c r="P49" s="67"/>
      <c r="AM49" s="131" t="s">
        <v>512</v>
      </c>
      <c r="AN49" s="68">
        <v>40.760740085640357</v>
      </c>
      <c r="AO49" s="68">
        <v>3.553583959487519E-2</v>
      </c>
      <c r="AP49" s="68">
        <v>0.48125679908488106</v>
      </c>
      <c r="AQ49" s="68">
        <v>9.7479884557256202</v>
      </c>
      <c r="AR49" s="68">
        <v>0.14315866808221145</v>
      </c>
      <c r="AS49" s="68">
        <v>48.577492726194379</v>
      </c>
      <c r="AT49" s="68">
        <v>0.15940362332558297</v>
      </c>
      <c r="AU49" s="68">
        <v>7.3102298595171797E-2</v>
      </c>
      <c r="AV49" s="78">
        <v>1.5229645540660794E-2</v>
      </c>
      <c r="AW49" s="78">
        <v>6.0918582162643167E-3</v>
      </c>
    </row>
    <row r="50" spans="1:49">
      <c r="A50" s="131" t="s">
        <v>516</v>
      </c>
      <c r="B50" s="134">
        <v>34.640427499999994</v>
      </c>
      <c r="C50" s="134">
        <v>3.6357299999999995E-2</v>
      </c>
      <c r="D50" s="134">
        <v>0.5453595</v>
      </c>
      <c r="E50" s="134">
        <v>10.230540250000001</v>
      </c>
      <c r="F50" s="134">
        <v>0.13734979999999999</v>
      </c>
      <c r="G50" s="134">
        <v>40.477793999999996</v>
      </c>
      <c r="H50" s="134">
        <v>2.0198499999999998E-2</v>
      </c>
      <c r="I50" s="134"/>
      <c r="J50" s="134"/>
      <c r="K50" s="134">
        <v>5.0496249999999994E-3</v>
      </c>
      <c r="L50" s="134"/>
      <c r="M50" s="77">
        <f t="shared" si="2"/>
        <v>86.093076475000004</v>
      </c>
      <c r="N50" s="135">
        <v>13.93</v>
      </c>
      <c r="O50" s="67">
        <f t="shared" si="3"/>
        <v>100.02307647500001</v>
      </c>
      <c r="P50" s="67"/>
      <c r="AM50" s="131" t="s">
        <v>513</v>
      </c>
      <c r="AN50" s="68">
        <v>40.725589968570027</v>
      </c>
      <c r="AO50" s="68">
        <v>3.6055603148395295E-2</v>
      </c>
      <c r="AP50" s="68">
        <v>0.43867650497214272</v>
      </c>
      <c r="AQ50" s="68">
        <v>9.6428707531319411</v>
      </c>
      <c r="AR50" s="68">
        <v>0.1432208680616813</v>
      </c>
      <c r="AS50" s="68">
        <v>48.706112130822547</v>
      </c>
      <c r="AT50" s="68">
        <v>0.11818225476418456</v>
      </c>
      <c r="AU50" s="68">
        <v>0.16825948135917806</v>
      </c>
      <c r="AV50" s="78">
        <v>1.502316797849804E-2</v>
      </c>
      <c r="AW50" s="78">
        <v>6.0092671913992155E-3</v>
      </c>
    </row>
    <row r="51" spans="1:49">
      <c r="A51" s="131" t="s">
        <v>517</v>
      </c>
      <c r="B51" s="134">
        <v>35.569558499999992</v>
      </c>
      <c r="C51" s="134">
        <v>3.5347375E-2</v>
      </c>
      <c r="D51" s="134">
        <v>1.4340934999999997</v>
      </c>
      <c r="E51" s="134">
        <v>8.7964467499999994</v>
      </c>
      <c r="F51" s="134">
        <v>0.11816122499999999</v>
      </c>
      <c r="G51" s="134">
        <v>40.730275249999991</v>
      </c>
      <c r="H51" s="134">
        <v>0.38377149999999999</v>
      </c>
      <c r="I51" s="134"/>
      <c r="J51" s="134"/>
      <c r="K51" s="134">
        <v>5.0496249999999994E-3</v>
      </c>
      <c r="L51" s="134"/>
      <c r="M51" s="77">
        <f t="shared" si="2"/>
        <v>87.072703724999982</v>
      </c>
      <c r="N51" s="135">
        <v>12.88</v>
      </c>
      <c r="O51" s="67">
        <f t="shared" si="3"/>
        <v>99.952703724999978</v>
      </c>
      <c r="P51" s="67"/>
      <c r="AM51" s="131" t="s">
        <v>514</v>
      </c>
      <c r="AN51" s="68">
        <v>41.154270344096176</v>
      </c>
      <c r="AO51" s="68">
        <v>5.7034630001471145E-2</v>
      </c>
      <c r="AP51" s="68">
        <v>1.2737734033661887</v>
      </c>
      <c r="AQ51" s="68">
        <v>12.753743754364057</v>
      </c>
      <c r="AR51" s="68">
        <v>0.17010328246052797</v>
      </c>
      <c r="AS51" s="68">
        <v>44.299897790440909</v>
      </c>
      <c r="AT51" s="68">
        <v>0.15609477684613154</v>
      </c>
      <c r="AU51" s="68">
        <v>0.11607047509071321</v>
      </c>
      <c r="AV51" s="78">
        <v>1.4008505614396422E-2</v>
      </c>
      <c r="AW51" s="78">
        <v>5.003037719427293E-3</v>
      </c>
    </row>
    <row r="52" spans="1:49">
      <c r="A52" s="131" t="s">
        <v>518</v>
      </c>
      <c r="B52" s="134">
        <v>35.703833749999994</v>
      </c>
      <c r="C52" s="134">
        <v>2.7914725000000001E-2</v>
      </c>
      <c r="D52" s="134">
        <v>0.30616150000000003</v>
      </c>
      <c r="E52" s="134">
        <v>8.0862655000000014</v>
      </c>
      <c r="F52" s="134">
        <v>0.12516602500000001</v>
      </c>
      <c r="G52" s="134">
        <v>39.909052000000003</v>
      </c>
      <c r="H52" s="134">
        <v>0.39620899999999998</v>
      </c>
      <c r="I52" s="134"/>
      <c r="J52" s="134"/>
      <c r="K52" s="134">
        <v>3.6019000000000003E-3</v>
      </c>
      <c r="L52" s="134"/>
      <c r="M52" s="77">
        <f t="shared" si="2"/>
        <v>84.558204400000008</v>
      </c>
      <c r="N52" s="135">
        <v>15.31</v>
      </c>
      <c r="O52" s="67">
        <f t="shared" si="3"/>
        <v>99.86820440000001</v>
      </c>
      <c r="P52" s="67"/>
      <c r="AM52" s="131" t="s">
        <v>515</v>
      </c>
      <c r="AN52" s="68">
        <v>40.888073376384185</v>
      </c>
      <c r="AO52" s="68">
        <v>5.1367517896103304E-2</v>
      </c>
      <c r="AP52" s="68">
        <v>0.63856875188489204</v>
      </c>
      <c r="AQ52" s="68">
        <v>11.37840881710351</v>
      </c>
      <c r="AR52" s="68">
        <v>0.15611696615482376</v>
      </c>
      <c r="AS52" s="68">
        <v>46.668900817959738</v>
      </c>
      <c r="AT52" s="68">
        <v>8.7626942293352689E-2</v>
      </c>
      <c r="AU52" s="68">
        <v>0.11280709812477589</v>
      </c>
      <c r="AV52" s="78">
        <v>1.611529973211084E-2</v>
      </c>
      <c r="AW52" s="78">
        <v>2.014412466513855E-3</v>
      </c>
    </row>
    <row r="53" spans="1:49">
      <c r="A53" s="131" t="s">
        <v>519</v>
      </c>
      <c r="B53" s="134">
        <v>37.287774249999998</v>
      </c>
      <c r="C53" s="134">
        <v>2.4407350000000001E-2</v>
      </c>
      <c r="D53" s="134">
        <v>0.399393</v>
      </c>
      <c r="E53" s="134">
        <v>9.5632434999999987</v>
      </c>
      <c r="F53" s="134">
        <v>0.12647444999999999</v>
      </c>
      <c r="G53" s="134">
        <v>45.708310000000004</v>
      </c>
      <c r="H53" s="134">
        <v>0.1996965</v>
      </c>
      <c r="I53" s="134"/>
      <c r="J53" s="134"/>
      <c r="K53" s="134">
        <v>3.3282749999999999E-3</v>
      </c>
      <c r="L53" s="134"/>
      <c r="M53" s="77">
        <f t="shared" si="2"/>
        <v>93.312627325000008</v>
      </c>
      <c r="N53" s="135">
        <v>6.14</v>
      </c>
      <c r="O53" s="67">
        <f t="shared" si="3"/>
        <v>99.452627325000009</v>
      </c>
      <c r="P53" s="67"/>
      <c r="AM53" s="131" t="s">
        <v>516</v>
      </c>
      <c r="AN53" s="68">
        <v>41.388300192644053</v>
      </c>
      <c r="AO53" s="68">
        <v>5.1856405723321702E-2</v>
      </c>
      <c r="AP53" s="68">
        <v>1.6564132674314875</v>
      </c>
      <c r="AQ53" s="68">
        <v>9.7948772502781871</v>
      </c>
      <c r="AR53" s="68">
        <v>0.13263273002311129</v>
      </c>
      <c r="AS53" s="68">
        <v>46.316745458070706</v>
      </c>
      <c r="AT53" s="68">
        <v>0.50559995580238659</v>
      </c>
      <c r="AU53" s="68">
        <v>0.12864377573670191</v>
      </c>
      <c r="AV53" s="78">
        <v>1.695305571723979E-2</v>
      </c>
      <c r="AW53" s="78">
        <v>7.9779085728187236E-3</v>
      </c>
    </row>
    <row r="54" spans="1:49">
      <c r="A54" s="131" t="s">
        <v>520</v>
      </c>
      <c r="B54" s="134">
        <v>35.75651899999999</v>
      </c>
      <c r="C54" s="134">
        <v>3.8347300000000001E-2</v>
      </c>
      <c r="D54" s="134">
        <v>0.31800200000000001</v>
      </c>
      <c r="E54" s="134">
        <v>8.6515249999999995</v>
      </c>
      <c r="F54" s="134">
        <v>0.1159772</v>
      </c>
      <c r="G54" s="134">
        <v>41.171906</v>
      </c>
      <c r="H54" s="134">
        <v>0.49570899999999996</v>
      </c>
      <c r="I54" s="134"/>
      <c r="J54" s="134"/>
      <c r="K54" s="134">
        <v>4.6765000000000001E-3</v>
      </c>
      <c r="L54" s="134"/>
      <c r="M54" s="77">
        <f t="shared" si="2"/>
        <v>86.552661999999998</v>
      </c>
      <c r="N54" s="135">
        <v>13.1</v>
      </c>
      <c r="O54" s="67">
        <f t="shared" si="3"/>
        <v>99.652661999999992</v>
      </c>
      <c r="P54" s="67"/>
      <c r="AM54" s="131" t="s">
        <v>517</v>
      </c>
      <c r="AN54" s="68">
        <v>42.471454465534357</v>
      </c>
      <c r="AO54" s="68">
        <v>3.5732632364960798E-2</v>
      </c>
      <c r="AP54" s="68">
        <v>0.38412579792332863</v>
      </c>
      <c r="AQ54" s="68">
        <v>9.4175337744096677</v>
      </c>
      <c r="AR54" s="68">
        <v>0.15087111442983447</v>
      </c>
      <c r="AS54" s="68">
        <v>46.8961022596473</v>
      </c>
      <c r="AT54" s="68">
        <v>0.53797463171690985</v>
      </c>
      <c r="AU54" s="68">
        <v>8.6353861548655264E-2</v>
      </c>
      <c r="AV54" s="78">
        <v>1.6873743061231492E-2</v>
      </c>
      <c r="AW54" s="78">
        <v>2.977719363746733E-3</v>
      </c>
    </row>
    <row r="55" spans="1:49">
      <c r="A55" s="131" t="s">
        <v>521</v>
      </c>
      <c r="B55" s="134">
        <v>37.193199499999999</v>
      </c>
      <c r="C55" s="134">
        <v>1.7084150000000003E-2</v>
      </c>
      <c r="D55" s="134">
        <v>0.61301949999999994</v>
      </c>
      <c r="E55" s="134">
        <v>6.9140560000000004</v>
      </c>
      <c r="F55" s="134">
        <v>9.2455400000000007E-2</v>
      </c>
      <c r="G55" s="134">
        <v>40.007059500000004</v>
      </c>
      <c r="H55" s="134">
        <v>0.71351449999999994</v>
      </c>
      <c r="I55" s="134"/>
      <c r="J55" s="134"/>
      <c r="K55" s="134">
        <v>4.0198000000000005E-3</v>
      </c>
      <c r="L55" s="134"/>
      <c r="M55" s="77">
        <f t="shared" si="2"/>
        <v>85.554408350000003</v>
      </c>
      <c r="N55" s="135">
        <v>14.11</v>
      </c>
      <c r="O55" s="67">
        <f t="shared" si="3"/>
        <v>99.664408350000002</v>
      </c>
      <c r="P55" s="67"/>
      <c r="AM55" s="131" t="s">
        <v>518</v>
      </c>
      <c r="AN55" s="68">
        <v>40.790485196037032</v>
      </c>
      <c r="AO55" s="68">
        <v>4.1241358866562744E-2</v>
      </c>
      <c r="AP55" s="68">
        <v>0.45164317392894315</v>
      </c>
      <c r="AQ55" s="68">
        <v>10.00555601574877</v>
      </c>
      <c r="AR55" s="68">
        <v>0.13981826542566395</v>
      </c>
      <c r="AS55" s="68">
        <v>48.134701118088458</v>
      </c>
      <c r="AT55" s="68">
        <v>0.28567185166106873</v>
      </c>
      <c r="AU55" s="68">
        <v>0.12774762380618213</v>
      </c>
      <c r="AV55" s="78">
        <v>1.7100075627599187E-2</v>
      </c>
      <c r="AW55" s="78">
        <v>6.0353208097408883E-3</v>
      </c>
    </row>
    <row r="56" spans="1:49">
      <c r="A56" s="131" t="s">
        <v>522</v>
      </c>
      <c r="B56" s="134">
        <v>39.625178500000004</v>
      </c>
      <c r="C56" s="134">
        <v>2.0098999999999999E-2</v>
      </c>
      <c r="D56" s="134">
        <v>0.51252450000000005</v>
      </c>
      <c r="E56" s="134">
        <v>8.2807879999999994</v>
      </c>
      <c r="F56" s="134">
        <v>0.1226039</v>
      </c>
      <c r="G56" s="134">
        <v>40.80097</v>
      </c>
      <c r="H56" s="134">
        <v>0.63311850000000003</v>
      </c>
      <c r="I56" s="134"/>
      <c r="J56" s="134"/>
      <c r="K56" s="134">
        <v>4.0198000000000005E-3</v>
      </c>
      <c r="L56" s="134"/>
      <c r="M56" s="77">
        <f t="shared" si="2"/>
        <v>89.999302200000002</v>
      </c>
      <c r="N56" s="135">
        <v>9.6</v>
      </c>
      <c r="O56" s="67">
        <f t="shared" si="3"/>
        <v>99.599302199999997</v>
      </c>
      <c r="P56" s="67"/>
      <c r="AM56" s="131" t="s">
        <v>519</v>
      </c>
      <c r="AN56" s="68">
        <v>41.437579143558189</v>
      </c>
      <c r="AO56" s="68">
        <v>2.8762006619079933E-2</v>
      </c>
      <c r="AP56" s="68">
        <v>0.33423435278034264</v>
      </c>
      <c r="AQ56" s="68">
        <v>9.8098278437696411</v>
      </c>
      <c r="AR56" s="68">
        <v>0.13290030644678313</v>
      </c>
      <c r="AS56" s="68">
        <v>47.451360161491735</v>
      </c>
      <c r="AT56" s="68">
        <v>0.64069849227329778</v>
      </c>
      <c r="AU56" s="68">
        <v>0.13686747977355276</v>
      </c>
      <c r="AV56" s="78">
        <v>1.9835866633848228E-2</v>
      </c>
      <c r="AW56" s="78">
        <v>7.9343466535392905E-3</v>
      </c>
    </row>
    <row r="57" spans="1:49">
      <c r="A57" s="131" t="s">
        <v>523</v>
      </c>
      <c r="B57" s="134">
        <v>39.397771250000005</v>
      </c>
      <c r="C57" s="134">
        <v>1.6317999999999999E-2</v>
      </c>
      <c r="D57" s="134">
        <v>0.58132874999999995</v>
      </c>
      <c r="E57" s="134">
        <v>7.577671249999999</v>
      </c>
      <c r="F57" s="134">
        <v>0.10606699999999998</v>
      </c>
      <c r="G57" s="134">
        <v>40.723608749999997</v>
      </c>
      <c r="H57" s="134">
        <v>0.57112999999999992</v>
      </c>
      <c r="I57" s="134"/>
      <c r="J57" s="134"/>
      <c r="K57" s="134">
        <v>3.0596249999999994E-3</v>
      </c>
      <c r="L57" s="134"/>
      <c r="M57" s="77">
        <f t="shared" si="2"/>
        <v>88.976954625000005</v>
      </c>
      <c r="N57" s="135">
        <v>11</v>
      </c>
      <c r="O57" s="67">
        <f t="shared" si="3"/>
        <v>99.976954625000005</v>
      </c>
      <c r="P57" s="67"/>
      <c r="AM57" s="131" t="s">
        <v>520</v>
      </c>
      <c r="AN57" s="68">
        <v>43.716273180921988</v>
      </c>
      <c r="AO57" s="68">
        <v>2.8957157162049822E-2</v>
      </c>
      <c r="AP57" s="68">
        <v>0.69497177188919557</v>
      </c>
      <c r="AQ57" s="68">
        <v>8.1020128694093874</v>
      </c>
      <c r="AR57" s="68">
        <v>0.10983749268363724</v>
      </c>
      <c r="AS57" s="68">
        <v>46.234594761185946</v>
      </c>
      <c r="AT57" s="68">
        <v>0.9186408478995115</v>
      </c>
      <c r="AU57" s="68">
        <v>0.18272964691914195</v>
      </c>
      <c r="AV57" s="78">
        <v>9.9852266076033858E-3</v>
      </c>
      <c r="AW57" s="78">
        <v>1.9970453215206771E-3</v>
      </c>
    </row>
    <row r="58" spans="1:49">
      <c r="A58" s="131" t="s">
        <v>524</v>
      </c>
      <c r="B58" s="134">
        <v>39.322400000000002</v>
      </c>
      <c r="C58" s="134">
        <v>1.6914999999999999E-2</v>
      </c>
      <c r="D58" s="134">
        <v>0.56714999999999993</v>
      </c>
      <c r="E58" s="134">
        <v>7.6913500000000008</v>
      </c>
      <c r="F58" s="134">
        <v>0.11243500000000001</v>
      </c>
      <c r="G58" s="134">
        <v>40.2776</v>
      </c>
      <c r="H58" s="134">
        <v>0.67660000000000009</v>
      </c>
      <c r="I58" s="134"/>
      <c r="J58" s="134"/>
      <c r="K58" s="134">
        <v>2.9850000000000002E-3</v>
      </c>
      <c r="L58" s="134"/>
      <c r="M58" s="77">
        <f t="shared" si="2"/>
        <v>88.667434999999983</v>
      </c>
      <c r="N58" s="135">
        <v>11.27</v>
      </c>
      <c r="O58" s="67">
        <f t="shared" si="3"/>
        <v>99.937434999999979</v>
      </c>
      <c r="P58" s="67"/>
      <c r="AM58" s="131" t="s">
        <v>521</v>
      </c>
      <c r="AN58" s="68">
        <v>44.275600694101115</v>
      </c>
      <c r="AO58" s="68">
        <v>3.101747757317555E-2</v>
      </c>
      <c r="AP58" s="68">
        <v>0.60133883940253241</v>
      </c>
      <c r="AQ58" s="68">
        <v>9.060105142745309</v>
      </c>
      <c r="AR58" s="68">
        <v>0.13607667580489921</v>
      </c>
      <c r="AS58" s="68">
        <v>44.947326694909421</v>
      </c>
      <c r="AT58" s="68">
        <v>0.7824408858781704</v>
      </c>
      <c r="AU58" s="68">
        <v>0.14308062235368074</v>
      </c>
      <c r="AV58" s="78">
        <v>1.6009020682929316E-2</v>
      </c>
      <c r="AW58" s="78">
        <v>7.0039465487815762E-3</v>
      </c>
    </row>
    <row r="59" spans="1:49">
      <c r="A59" s="131" t="s">
        <v>525</v>
      </c>
      <c r="B59" s="134">
        <v>39.356976249999995</v>
      </c>
      <c r="C59" s="134">
        <v>1.6317999999999999E-2</v>
      </c>
      <c r="D59" s="134">
        <v>0.53033499999999989</v>
      </c>
      <c r="E59" s="134">
        <v>8.0060187499999991</v>
      </c>
      <c r="F59" s="134">
        <v>0.11422599999999999</v>
      </c>
      <c r="G59" s="134">
        <v>41.1825525</v>
      </c>
      <c r="H59" s="134">
        <v>0.66291875</v>
      </c>
      <c r="I59" s="134"/>
      <c r="J59" s="134"/>
      <c r="K59" s="134">
        <v>5.0993749999999997E-3</v>
      </c>
      <c r="L59" s="134"/>
      <c r="M59" s="77">
        <f t="shared" si="2"/>
        <v>89.874444624999995</v>
      </c>
      <c r="N59" s="135">
        <v>10.14</v>
      </c>
      <c r="O59" s="67">
        <f t="shared" si="3"/>
        <v>100.014444625</v>
      </c>
      <c r="P59" s="67"/>
      <c r="AM59" s="131" t="s">
        <v>522</v>
      </c>
      <c r="AN59" s="68">
        <v>44.436685909186778</v>
      </c>
      <c r="AO59" s="68">
        <v>2.4844980366130046E-2</v>
      </c>
      <c r="AP59" s="68">
        <v>0.68472765889054399</v>
      </c>
      <c r="AQ59" s="68">
        <v>8.5248096632265398</v>
      </c>
      <c r="AR59" s="68">
        <v>0.12422490183065023</v>
      </c>
      <c r="AS59" s="68">
        <v>45.363952750909526</v>
      </c>
      <c r="AT59" s="68">
        <v>0.72348582826170682</v>
      </c>
      <c r="AU59" s="68">
        <v>9.8386122249874974E-2</v>
      </c>
      <c r="AV59" s="78">
        <v>1.590078743432323E-2</v>
      </c>
      <c r="AW59" s="78">
        <v>2.9813976439356051E-3</v>
      </c>
    </row>
    <row r="60" spans="1:49">
      <c r="A60" s="131" t="s">
        <v>526</v>
      </c>
      <c r="B60" s="134">
        <v>38.850172999999998</v>
      </c>
      <c r="C60" s="134">
        <v>6.2724799999999997E-2</v>
      </c>
      <c r="D60" s="134">
        <v>0.54884200000000005</v>
      </c>
      <c r="E60" s="134">
        <v>7.7425925000000007</v>
      </c>
      <c r="F60" s="134">
        <v>0.10878832500000001</v>
      </c>
      <c r="G60" s="134">
        <v>38.820770750000001</v>
      </c>
      <c r="H60" s="134">
        <v>0.64684949999999997</v>
      </c>
      <c r="I60" s="134"/>
      <c r="J60" s="134"/>
      <c r="K60" s="134">
        <v>4.9003749999999993E-3</v>
      </c>
      <c r="L60" s="134"/>
      <c r="M60" s="77">
        <f t="shared" si="2"/>
        <v>86.785641249999998</v>
      </c>
      <c r="N60" s="135">
        <v>13.1</v>
      </c>
      <c r="O60" s="67">
        <f t="shared" si="3"/>
        <v>99.885641249999992</v>
      </c>
      <c r="P60" s="67"/>
      <c r="AM60" s="131" t="s">
        <v>523</v>
      </c>
      <c r="AN60" s="68">
        <v>44.484331404798802</v>
      </c>
      <c r="AO60" s="68">
        <v>2.7920872248049032E-2</v>
      </c>
      <c r="AP60" s="68">
        <v>0.62821962558110311</v>
      </c>
      <c r="AQ60" s="68">
        <v>8.6574647449129181</v>
      </c>
      <c r="AR60" s="68">
        <v>0.12464675110736173</v>
      </c>
      <c r="AS60" s="68">
        <v>45.168991079281312</v>
      </c>
      <c r="AT60" s="68">
        <v>0.8436092114946242</v>
      </c>
      <c r="AU60" s="68">
        <v>4.9858700442944694E-2</v>
      </c>
      <c r="AV60" s="78">
        <v>1.4957610132883409E-2</v>
      </c>
      <c r="AW60" s="78">
        <v>0</v>
      </c>
    </row>
    <row r="61" spans="1:49">
      <c r="A61" s="131" t="s">
        <v>527</v>
      </c>
      <c r="B61" s="134">
        <v>38.469486000000003</v>
      </c>
      <c r="C61" s="134">
        <v>1.5074250000000001E-2</v>
      </c>
      <c r="D61" s="134">
        <v>0.55272250000000012</v>
      </c>
      <c r="E61" s="134">
        <v>7.8888574999999994</v>
      </c>
      <c r="F61" s="134">
        <v>0.11154944999999999</v>
      </c>
      <c r="G61" s="134">
        <v>41.283346000000002</v>
      </c>
      <c r="H61" s="134">
        <v>0.6733165000000001</v>
      </c>
      <c r="I61" s="134"/>
      <c r="J61" s="134"/>
      <c r="K61" s="134">
        <v>3.0148500000000003E-3</v>
      </c>
      <c r="L61" s="134"/>
      <c r="M61" s="77">
        <f t="shared" si="2"/>
        <v>88.997367050000008</v>
      </c>
      <c r="N61" s="135">
        <v>10.74</v>
      </c>
      <c r="O61" s="67">
        <f t="shared" si="3"/>
        <v>99.737367050000003</v>
      </c>
      <c r="P61" s="67"/>
      <c r="AM61" s="131" t="s">
        <v>524</v>
      </c>
      <c r="AN61" s="68">
        <v>43.896399949338686</v>
      </c>
      <c r="AO61" s="68">
        <v>2.2887649677454554E-2</v>
      </c>
      <c r="AP61" s="68">
        <v>0.55527428347911489</v>
      </c>
      <c r="AQ61" s="68">
        <v>8.7898525913459178</v>
      </c>
      <c r="AR61" s="68">
        <v>0.12637963082768383</v>
      </c>
      <c r="AS61" s="68">
        <v>45.727533825147461</v>
      </c>
      <c r="AT61" s="68">
        <v>0.80604331472774737</v>
      </c>
      <c r="AU61" s="68">
        <v>5.8711796998687761E-2</v>
      </c>
      <c r="AV61" s="78">
        <v>1.492672805051384E-2</v>
      </c>
      <c r="AW61" s="78">
        <v>1.9902304067351789E-3</v>
      </c>
    </row>
    <row r="62" spans="1:49">
      <c r="A62" s="131" t="s">
        <v>528</v>
      </c>
      <c r="B62" s="134">
        <v>39.404089499999998</v>
      </c>
      <c r="C62" s="134">
        <v>1.3064349999999999E-2</v>
      </c>
      <c r="D62" s="134">
        <v>0.502475</v>
      </c>
      <c r="E62" s="134">
        <v>7.6476695000000001</v>
      </c>
      <c r="F62" s="134">
        <v>0.10752965</v>
      </c>
      <c r="G62" s="134">
        <v>41.162751999999998</v>
      </c>
      <c r="H62" s="134">
        <v>0.73361349999999992</v>
      </c>
      <c r="I62" s="134"/>
      <c r="J62" s="134"/>
      <c r="K62" s="134">
        <v>4.0198000000000005E-3</v>
      </c>
      <c r="L62" s="134"/>
      <c r="M62" s="77">
        <f t="shared" si="2"/>
        <v>89.575213299999987</v>
      </c>
      <c r="N62" s="135">
        <v>10.16</v>
      </c>
      <c r="O62" s="67">
        <f t="shared" si="3"/>
        <v>99.735213299999984</v>
      </c>
      <c r="P62" s="67"/>
      <c r="R62" s="64">
        <v>0</v>
      </c>
      <c r="AM62" s="131" t="s">
        <v>525</v>
      </c>
      <c r="AN62" s="68">
        <v>44.434798569939453</v>
      </c>
      <c r="AO62" s="68">
        <v>2.5814263149853904E-2</v>
      </c>
      <c r="AP62" s="68">
        <v>0.71088509289597668</v>
      </c>
      <c r="AQ62" s="68">
        <v>8.6100496167512706</v>
      </c>
      <c r="AR62" s="68">
        <v>0.12509989064929197</v>
      </c>
      <c r="AS62" s="68">
        <v>45.177939081069312</v>
      </c>
      <c r="AT62" s="68">
        <v>0.83300641472028547</v>
      </c>
      <c r="AU62" s="68">
        <v>6.2549945324645986E-2</v>
      </c>
      <c r="AV62" s="78">
        <v>1.5885700399910094E-2</v>
      </c>
      <c r="AW62" s="78">
        <v>3.9714250999775234E-3</v>
      </c>
    </row>
    <row r="63" spans="1:49">
      <c r="A63" s="131" t="s">
        <v>529</v>
      </c>
      <c r="B63" s="134">
        <v>40.222278000000003</v>
      </c>
      <c r="C63" s="134">
        <v>2.1492E-3</v>
      </c>
      <c r="D63" s="134">
        <v>0.54804600000000003</v>
      </c>
      <c r="E63" s="134">
        <v>8.0057700000000018</v>
      </c>
      <c r="F63" s="134">
        <v>0.1160568</v>
      </c>
      <c r="G63" s="134">
        <v>41.769701999999995</v>
      </c>
      <c r="H63" s="134">
        <v>0.80595000000000006</v>
      </c>
      <c r="I63" s="134"/>
      <c r="J63" s="134"/>
      <c r="K63" s="134">
        <v>4.2984E-3</v>
      </c>
      <c r="L63" s="134"/>
      <c r="M63" s="77">
        <f t="shared" si="2"/>
        <v>91.474250400000003</v>
      </c>
      <c r="N63" s="135">
        <v>8.2899999999999991</v>
      </c>
      <c r="O63" s="67">
        <f t="shared" si="3"/>
        <v>99.764250400000009</v>
      </c>
      <c r="P63" s="67"/>
      <c r="R63" s="64">
        <v>4000</v>
      </c>
      <c r="AM63" s="131" t="s">
        <v>526</v>
      </c>
      <c r="AN63" s="68">
        <v>40.513284313732875</v>
      </c>
      <c r="AO63" s="68">
        <v>4.0169299538299091E-2</v>
      </c>
      <c r="AP63" s="68">
        <v>0.39064643800995863</v>
      </c>
      <c r="AQ63" s="68">
        <v>10.59264428824947</v>
      </c>
      <c r="AR63" s="68">
        <v>0.14963064078016411</v>
      </c>
      <c r="AS63" s="68">
        <v>48.146922426605293</v>
      </c>
      <c r="AT63" s="68">
        <v>0.13958831589558937</v>
      </c>
      <c r="AU63" s="68">
        <v>0</v>
      </c>
      <c r="AV63" s="78">
        <v>1.8076184792234589E-2</v>
      </c>
      <c r="AW63" s="78">
        <v>9.0380923961172945E-3</v>
      </c>
    </row>
    <row r="64" spans="1:49">
      <c r="A64" s="131" t="s">
        <v>530</v>
      </c>
      <c r="B64" s="134">
        <v>38.180538000000006</v>
      </c>
      <c r="C64" s="134">
        <v>6.4476000000000004E-3</v>
      </c>
      <c r="D64" s="134">
        <v>0.55879200000000007</v>
      </c>
      <c r="E64" s="134">
        <v>7.1031060000000004</v>
      </c>
      <c r="F64" s="134">
        <v>9.0266400000000011E-2</v>
      </c>
      <c r="G64" s="134">
        <v>39.996611999999999</v>
      </c>
      <c r="H64" s="134">
        <v>0.88117200000000007</v>
      </c>
      <c r="I64" s="134"/>
      <c r="J64" s="134"/>
      <c r="K64" s="134">
        <v>3.2238000000000002E-3</v>
      </c>
      <c r="L64" s="134"/>
      <c r="M64" s="77">
        <f t="shared" si="2"/>
        <v>86.820157800000018</v>
      </c>
      <c r="N64" s="135">
        <v>12.67</v>
      </c>
      <c r="O64" s="67">
        <f t="shared" si="3"/>
        <v>99.49015780000002</v>
      </c>
      <c r="P64" s="67"/>
      <c r="R64" s="64"/>
      <c r="AM64" s="131" t="s">
        <v>527</v>
      </c>
      <c r="AN64" s="68">
        <v>43.554632000354971</v>
      </c>
      <c r="AO64" s="68">
        <v>2.0065896907090309E-2</v>
      </c>
      <c r="AP64" s="68">
        <v>0.63508563710940824</v>
      </c>
      <c r="AQ64" s="68">
        <v>8.7878595504602011</v>
      </c>
      <c r="AR64" s="68">
        <v>0.12440856082395992</v>
      </c>
      <c r="AS64" s="68">
        <v>45.923814956412237</v>
      </c>
      <c r="AT64" s="68">
        <v>0.83072813195353878</v>
      </c>
      <c r="AU64" s="68">
        <v>0.10032948453545154</v>
      </c>
      <c r="AV64" s="78">
        <v>1.7056012371026764E-2</v>
      </c>
      <c r="AW64" s="78">
        <v>6.0197690721270928E-3</v>
      </c>
    </row>
    <row r="65" spans="1:51">
      <c r="A65" s="131" t="s">
        <v>531</v>
      </c>
      <c r="B65" s="134">
        <v>38.781119999999994</v>
      </c>
      <c r="C65" s="134">
        <v>1.6158799999999997E-2</v>
      </c>
      <c r="D65" s="134">
        <v>0.45446624999999996</v>
      </c>
      <c r="E65" s="134">
        <v>7.968308249999998</v>
      </c>
      <c r="F65" s="134">
        <v>0.11412152499999999</v>
      </c>
      <c r="G65" s="134">
        <v>41.356428749999999</v>
      </c>
      <c r="H65" s="134">
        <v>0.56555800000000001</v>
      </c>
      <c r="I65" s="134"/>
      <c r="J65" s="134"/>
      <c r="K65" s="134">
        <v>4.0396999999999994E-3</v>
      </c>
      <c r="L65" s="134"/>
      <c r="M65" s="77">
        <f t="shared" si="2"/>
        <v>89.260201275</v>
      </c>
      <c r="N65" s="135">
        <v>10.78</v>
      </c>
      <c r="O65" s="67">
        <f t="shared" si="3"/>
        <v>100.040201275</v>
      </c>
      <c r="P65" s="67"/>
      <c r="R65" s="64"/>
      <c r="AM65" s="131" t="s">
        <v>528</v>
      </c>
      <c r="AN65" s="68">
        <v>44.076436038767724</v>
      </c>
      <c r="AO65" s="68">
        <v>2.4004534456558847E-2</v>
      </c>
      <c r="AP65" s="68">
        <v>0.58411033844293192</v>
      </c>
      <c r="AQ65" s="68">
        <v>8.5436138886635682</v>
      </c>
      <c r="AR65" s="68">
        <v>0.11902248334710427</v>
      </c>
      <c r="AS65" s="68">
        <v>45.609615656397501</v>
      </c>
      <c r="AT65" s="68">
        <v>0.88616739702129743</v>
      </c>
      <c r="AU65" s="68">
        <v>0.1410266399322832</v>
      </c>
      <c r="AV65" s="78">
        <v>1.4002645099659329E-2</v>
      </c>
      <c r="AW65" s="78">
        <v>2.0003778713799042E-3</v>
      </c>
    </row>
    <row r="66" spans="1:51">
      <c r="A66" s="131" t="s">
        <v>532</v>
      </c>
      <c r="B66" s="134">
        <v>34.208497999999999</v>
      </c>
      <c r="C66" s="134">
        <v>2.2108900000000001E-2</v>
      </c>
      <c r="D66" s="134">
        <v>0.22108900000000001</v>
      </c>
      <c r="E66" s="134">
        <v>8.7129165000000004</v>
      </c>
      <c r="F66" s="134">
        <v>0.11958904999999999</v>
      </c>
      <c r="G66" s="134">
        <v>41.233098499999997</v>
      </c>
      <c r="H66" s="134">
        <v>0.1105445</v>
      </c>
      <c r="I66" s="134"/>
      <c r="J66" s="134"/>
      <c r="K66" s="134">
        <v>4.0198000000000005E-3</v>
      </c>
      <c r="L66" s="134"/>
      <c r="M66" s="77">
        <f t="shared" si="2"/>
        <v>84.631864249999992</v>
      </c>
      <c r="N66" s="135">
        <v>15.16</v>
      </c>
      <c r="O66" s="67">
        <f t="shared" si="3"/>
        <v>99.791864249999989</v>
      </c>
      <c r="P66" s="67"/>
      <c r="R66" s="64"/>
      <c r="AM66" s="131" t="s">
        <v>529</v>
      </c>
      <c r="AN66" s="68">
        <v>44.573104556237922</v>
      </c>
      <c r="AO66" s="68">
        <v>3.1808835261843381E-2</v>
      </c>
      <c r="AP66" s="68">
        <v>0.6471109923581263</v>
      </c>
      <c r="AQ66" s="68">
        <v>8.5595587637416681</v>
      </c>
      <c r="AR66" s="68">
        <v>0.12425326274157571</v>
      </c>
      <c r="AS66" s="68">
        <v>45.122820871128695</v>
      </c>
      <c r="AT66" s="68">
        <v>0.83299387341952347</v>
      </c>
      <c r="AU66" s="68">
        <v>8.9462349173934502E-2</v>
      </c>
      <c r="AV66" s="78">
        <v>1.391636542705648E-2</v>
      </c>
      <c r="AW66" s="78">
        <v>4.9701305096630285E-3</v>
      </c>
    </row>
    <row r="67" spans="1:51">
      <c r="A67" s="131" t="s">
        <v>533</v>
      </c>
      <c r="B67" s="134">
        <v>40.067356499999995</v>
      </c>
      <c r="C67" s="134">
        <v>2.0098999999999999E-2</v>
      </c>
      <c r="D67" s="134">
        <v>0.7738115000000001</v>
      </c>
      <c r="E67" s="134">
        <v>7.8687585000000002</v>
      </c>
      <c r="F67" s="134">
        <v>0.11456430000000001</v>
      </c>
      <c r="G67" s="134">
        <v>39.846267500000003</v>
      </c>
      <c r="H67" s="134">
        <v>0.63311850000000003</v>
      </c>
      <c r="I67" s="134"/>
      <c r="J67" s="134"/>
      <c r="K67" s="134">
        <v>3.0148500000000003E-3</v>
      </c>
      <c r="L67" s="134"/>
      <c r="M67" s="77">
        <f t="shared" si="2"/>
        <v>89.326990649999999</v>
      </c>
      <c r="N67" s="135">
        <v>10.25</v>
      </c>
      <c r="O67" s="67">
        <f t="shared" si="3"/>
        <v>99.576990649999999</v>
      </c>
      <c r="P67" s="67"/>
      <c r="R67" s="64"/>
      <c r="AM67" s="131" t="s">
        <v>530</v>
      </c>
      <c r="AN67" s="68">
        <v>44.634898234871955</v>
      </c>
      <c r="AO67" s="68">
        <v>2.680253433845154E-2</v>
      </c>
      <c r="AP67" s="68">
        <v>0.67701216366014638</v>
      </c>
      <c r="AQ67" s="68">
        <v>8.0774897004437101</v>
      </c>
      <c r="AR67" s="68">
        <v>0.10621745089682647</v>
      </c>
      <c r="AS67" s="68">
        <v>45.271465870558607</v>
      </c>
      <c r="AT67" s="68">
        <v>1.0919551026776555</v>
      </c>
      <c r="AU67" s="68">
        <v>8.8349094671192119E-2</v>
      </c>
      <c r="AV67" s="78">
        <v>2.2831788510532792E-2</v>
      </c>
      <c r="AW67" s="78">
        <v>2.9780593709390598E-3</v>
      </c>
    </row>
    <row r="68" spans="1:51">
      <c r="A68" s="131" t="s">
        <v>534</v>
      </c>
      <c r="B68" s="134">
        <v>38.479037999999996</v>
      </c>
      <c r="C68" s="134">
        <v>1.799955E-2</v>
      </c>
      <c r="D68" s="134">
        <v>0.58998524999999991</v>
      </c>
      <c r="E68" s="134">
        <v>7.8398039999999991</v>
      </c>
      <c r="F68" s="134">
        <v>0.11199719999999999</v>
      </c>
      <c r="G68" s="134">
        <v>40.598984999999999</v>
      </c>
      <c r="H68" s="134">
        <v>0.53998649999999992</v>
      </c>
      <c r="I68" s="134"/>
      <c r="J68" s="134"/>
      <c r="K68" s="134">
        <v>2.9999250000000001E-3</v>
      </c>
      <c r="L68" s="134"/>
      <c r="M68" s="77">
        <f t="shared" ref="M68:M70" si="4">SUM(B68:L68)</f>
        <v>88.180795424999985</v>
      </c>
      <c r="N68" s="135">
        <v>11.24</v>
      </c>
      <c r="O68" s="67">
        <f t="shared" ref="O68:O70" si="5">M68+N68</f>
        <v>99.42079542499998</v>
      </c>
      <c r="P68" s="67"/>
      <c r="R68" s="64"/>
      <c r="AM68" s="131" t="s">
        <v>531</v>
      </c>
      <c r="AN68" s="68">
        <v>43.556756897847464</v>
      </c>
      <c r="AO68" s="68">
        <v>2.0802178047476368E-2</v>
      </c>
      <c r="AP68" s="68">
        <v>0.52401677081499998</v>
      </c>
      <c r="AQ68" s="68">
        <v>8.7309713004979379</v>
      </c>
      <c r="AR68" s="68">
        <v>0.12481306828485821</v>
      </c>
      <c r="AS68" s="68">
        <v>46.201637443445009</v>
      </c>
      <c r="AT68" s="68">
        <v>0.69736825454396956</v>
      </c>
      <c r="AU68" s="68">
        <v>0.12580364819188089</v>
      </c>
      <c r="AV68" s="78">
        <v>1.7830438326408314E-2</v>
      </c>
      <c r="AW68" s="78">
        <v>0</v>
      </c>
    </row>
    <row r="69" spans="1:51">
      <c r="A69" s="131" t="s">
        <v>535</v>
      </c>
      <c r="B69" s="134">
        <v>38.165065749999997</v>
      </c>
      <c r="C69" s="134">
        <v>1.5148874999999997E-2</v>
      </c>
      <c r="D69" s="134">
        <v>0.48476399999999992</v>
      </c>
      <c r="E69" s="134">
        <v>7.5340404999999997</v>
      </c>
      <c r="F69" s="134">
        <v>0.1009925</v>
      </c>
      <c r="G69" s="134">
        <v>39.084097499999999</v>
      </c>
      <c r="H69" s="134">
        <v>0.87863474999999991</v>
      </c>
      <c r="I69" s="134"/>
      <c r="J69" s="134"/>
      <c r="K69" s="134">
        <v>5.0496249999999994E-3</v>
      </c>
      <c r="L69" s="134"/>
      <c r="M69" s="77">
        <f t="shared" si="4"/>
        <v>86.267793499999982</v>
      </c>
      <c r="N69" s="135">
        <v>13.42</v>
      </c>
      <c r="O69" s="67">
        <f t="shared" si="5"/>
        <v>99.687793499999984</v>
      </c>
      <c r="P69" s="67"/>
      <c r="R69" s="64"/>
      <c r="AM69" s="131" t="s">
        <v>532</v>
      </c>
      <c r="AN69" s="68">
        <v>40.958290441715448</v>
      </c>
      <c r="AO69" s="68">
        <v>3.1967356533875432E-2</v>
      </c>
      <c r="AP69" s="68">
        <v>0.32366948490548875</v>
      </c>
      <c r="AQ69" s="68">
        <v>10.08070608697928</v>
      </c>
      <c r="AR69" s="68">
        <v>0.14185514461907223</v>
      </c>
      <c r="AS69" s="68">
        <v>48.094887905215586</v>
      </c>
      <c r="AT69" s="68">
        <v>0.20479087779513949</v>
      </c>
      <c r="AU69" s="68">
        <v>0.14585106418580665</v>
      </c>
      <c r="AV69" s="78">
        <v>1.498469837525411E-2</v>
      </c>
      <c r="AW69" s="78">
        <v>2.9969396750508218E-3</v>
      </c>
    </row>
    <row r="70" spans="1:51">
      <c r="A70" s="131" t="s">
        <v>536</v>
      </c>
      <c r="B70" s="134">
        <v>32.772066249999995</v>
      </c>
      <c r="C70" s="134">
        <v>1.9188574999999996E-2</v>
      </c>
      <c r="D70" s="134">
        <v>0.55545875</v>
      </c>
      <c r="E70" s="134">
        <v>7.1502689999999998</v>
      </c>
      <c r="F70" s="134">
        <v>0.14239942499999997</v>
      </c>
      <c r="G70" s="134">
        <v>31.731843499999997</v>
      </c>
      <c r="H70" s="134">
        <v>4.0497992499999986</v>
      </c>
      <c r="I70" s="134"/>
      <c r="J70" s="134"/>
      <c r="K70" s="134">
        <v>5.0496249999999994E-3</v>
      </c>
      <c r="L70" s="134"/>
      <c r="M70" s="77">
        <f t="shared" si="4"/>
        <v>76.426074374999985</v>
      </c>
      <c r="N70" s="135">
        <v>23.02</v>
      </c>
      <c r="O70" s="67">
        <f t="shared" si="5"/>
        <v>99.446074374999981</v>
      </c>
      <c r="P70" s="67"/>
      <c r="R70" s="64"/>
      <c r="AM70" s="131" t="s">
        <v>533</v>
      </c>
      <c r="AN70" s="68">
        <v>45.092272710044526</v>
      </c>
      <c r="AO70" s="68">
        <v>2.8982437367516226E-2</v>
      </c>
      <c r="AP70" s="68">
        <v>0.88646282568920309</v>
      </c>
      <c r="AQ70" s="68">
        <v>8.7117209149185832</v>
      </c>
      <c r="AR70" s="68">
        <v>0.12692308778188138</v>
      </c>
      <c r="AS70" s="68">
        <v>44.298156424660576</v>
      </c>
      <c r="AT70" s="68">
        <v>0.78552399209888812</v>
      </c>
      <c r="AU70" s="68">
        <v>5.5966085951065815E-2</v>
      </c>
      <c r="AV70" s="78">
        <v>1.3991521487766454E-2</v>
      </c>
      <c r="AW70" s="78">
        <v>0</v>
      </c>
    </row>
    <row r="71" spans="1:51">
      <c r="A71" s="90" t="s">
        <v>469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130"/>
      <c r="O71" s="89"/>
      <c r="P71" s="89"/>
      <c r="R71" s="64"/>
      <c r="AM71" s="131" t="s">
        <v>534</v>
      </c>
      <c r="AN71" s="68">
        <v>44.370148182841888</v>
      </c>
      <c r="AO71" s="68">
        <v>2.8899141994439412E-2</v>
      </c>
      <c r="AP71" s="68">
        <v>0.56602457423591668</v>
      </c>
      <c r="AQ71" s="68">
        <v>8.6717356426073025</v>
      </c>
      <c r="AR71" s="68">
        <v>0.12157570080419337</v>
      </c>
      <c r="AS71" s="68">
        <v>45.005929306719544</v>
      </c>
      <c r="AT71" s="68">
        <v>1.1011569622019155</v>
      </c>
      <c r="AU71" s="68">
        <v>0.11260700156453977</v>
      </c>
      <c r="AV71" s="78">
        <v>1.6940876341567931E-2</v>
      </c>
      <c r="AW71" s="78">
        <v>4.9826106886964499E-3</v>
      </c>
    </row>
    <row r="72" spans="1:51">
      <c r="A72" s="131" t="s">
        <v>470</v>
      </c>
      <c r="B72" s="68">
        <f t="shared" ref="B72:K72" si="6">100*B4/$M4</f>
        <v>49.582606135794933</v>
      </c>
      <c r="C72" s="68">
        <f t="shared" si="6"/>
        <v>0.30910276089744937</v>
      </c>
      <c r="D72" s="68">
        <f t="shared" si="6"/>
        <v>14.540446201400425</v>
      </c>
      <c r="E72" s="68">
        <f t="shared" si="6"/>
        <v>5.0150345900708624</v>
      </c>
      <c r="F72" s="68">
        <f t="shared" si="6"/>
        <v>9.2520554282229758E-2</v>
      </c>
      <c r="G72" s="68">
        <f t="shared" si="6"/>
        <v>11.081439115167061</v>
      </c>
      <c r="H72" s="68">
        <f t="shared" si="6"/>
        <v>18.37794646424291</v>
      </c>
      <c r="I72" s="91">
        <f t="shared" si="6"/>
        <v>0.97777403957356435</v>
      </c>
      <c r="J72" s="91">
        <f t="shared" si="6"/>
        <v>2.1027398700506763E-2</v>
      </c>
      <c r="K72" s="68">
        <f t="shared" si="6"/>
        <v>2.1027398700506758E-3</v>
      </c>
      <c r="L72" s="68"/>
      <c r="M72" s="67">
        <f t="shared" ref="M72:M103" si="7">SUM(B72:L72)</f>
        <v>100</v>
      </c>
      <c r="R72" s="64"/>
      <c r="AM72" s="131" t="s">
        <v>535</v>
      </c>
      <c r="AN72" s="68">
        <v>43.877021761735925</v>
      </c>
      <c r="AO72" s="68">
        <v>2.605895839336499E-2</v>
      </c>
      <c r="AP72" s="68">
        <v>0.62942407196281591</v>
      </c>
      <c r="AQ72" s="68">
        <v>8.7848757814555434</v>
      </c>
      <c r="AR72" s="68">
        <v>0.12428118618374073</v>
      </c>
      <c r="AS72" s="68">
        <v>45.82267379947131</v>
      </c>
      <c r="AT72" s="68">
        <v>0.67452611533594775</v>
      </c>
      <c r="AU72" s="68">
        <v>4.710657863415979E-2</v>
      </c>
      <c r="AV72" s="78">
        <v>1.1024943935654417E-2</v>
      </c>
      <c r="AW72" s="78">
        <v>3.0068028915421143E-3</v>
      </c>
    </row>
    <row r="73" spans="1:51">
      <c r="A73" s="131" t="s">
        <v>471</v>
      </c>
      <c r="B73" s="68">
        <f t="shared" ref="B73:K73" si="8">100*B5/$M5</f>
        <v>46.878171558478449</v>
      </c>
      <c r="C73" s="68">
        <f t="shared" si="8"/>
        <v>0.1674582876628912</v>
      </c>
      <c r="D73" s="68">
        <f t="shared" si="8"/>
        <v>14.766776275727681</v>
      </c>
      <c r="E73" s="68">
        <f t="shared" si="8"/>
        <v>7.3986116185604658</v>
      </c>
      <c r="F73" s="68">
        <f t="shared" si="8"/>
        <v>0.12280274428612022</v>
      </c>
      <c r="G73" s="68">
        <f t="shared" si="8"/>
        <v>15.812121950229363</v>
      </c>
      <c r="H73" s="68">
        <f t="shared" si="8"/>
        <v>14.411561726139727</v>
      </c>
      <c r="I73" s="91">
        <f t="shared" si="8"/>
        <v>0.43640644663662559</v>
      </c>
      <c r="J73" s="91">
        <f t="shared" si="8"/>
        <v>2.0297974262168633E-3</v>
      </c>
      <c r="K73" s="68">
        <f t="shared" si="8"/>
        <v>4.0595948524337266E-3</v>
      </c>
      <c r="L73" s="68"/>
      <c r="M73" s="67">
        <f t="shared" si="7"/>
        <v>99.999999999999972</v>
      </c>
      <c r="R73" s="64"/>
      <c r="AM73" s="131" t="s">
        <v>536</v>
      </c>
      <c r="AN73" s="68">
        <v>42.861215613457674</v>
      </c>
      <c r="AO73" s="68">
        <v>2.3840524769684384E-2</v>
      </c>
      <c r="AP73" s="68">
        <v>0.64270081358274156</v>
      </c>
      <c r="AQ73" s="68">
        <v>9.2203229546754368</v>
      </c>
      <c r="AR73" s="68">
        <v>0.18675077736252768</v>
      </c>
      <c r="AS73" s="68">
        <v>41.425891852922831</v>
      </c>
      <c r="AT73" s="68">
        <v>5.3730582699676184</v>
      </c>
      <c r="AU73" s="68">
        <v>0.23244511650442279</v>
      </c>
      <c r="AV73" s="78">
        <v>2.4833879968421235E-2</v>
      </c>
      <c r="AW73" s="78">
        <v>8.9401967886316436E-3</v>
      </c>
    </row>
    <row r="74" spans="1:51" ht="12" customHeight="1">
      <c r="A74" s="131" t="s">
        <v>472</v>
      </c>
      <c r="B74" s="68">
        <f t="shared" ref="B74:K74" si="9">100*B6/$M6</f>
        <v>46.577383990363998</v>
      </c>
      <c r="C74" s="68">
        <f t="shared" si="9"/>
        <v>0.10003470591837982</v>
      </c>
      <c r="D74" s="68">
        <f t="shared" si="9"/>
        <v>22.375109731947813</v>
      </c>
      <c r="E74" s="68">
        <f t="shared" si="9"/>
        <v>4.9200743114958243</v>
      </c>
      <c r="F74" s="68">
        <f t="shared" si="9"/>
        <v>7.349488598085048E-2</v>
      </c>
      <c r="G74" s="68">
        <f t="shared" si="9"/>
        <v>10.881326174387031</v>
      </c>
      <c r="H74" s="68">
        <f t="shared" si="9"/>
        <v>14.239634158789778</v>
      </c>
      <c r="I74" s="91">
        <f t="shared" si="9"/>
        <v>0.81660984423167204</v>
      </c>
      <c r="J74" s="91">
        <f t="shared" si="9"/>
        <v>1.3269909968764669E-2</v>
      </c>
      <c r="K74" s="68">
        <f t="shared" si="9"/>
        <v>3.0622869158687706E-3</v>
      </c>
      <c r="L74" s="68"/>
      <c r="M74" s="67">
        <f t="shared" si="7"/>
        <v>99.999999999999986</v>
      </c>
      <c r="R74" s="64"/>
    </row>
    <row r="75" spans="1:51">
      <c r="A75" s="131" t="s">
        <v>473</v>
      </c>
      <c r="B75" s="68">
        <f t="shared" ref="B75:H84" si="10">100*B7/$M7</f>
        <v>40.983875017740758</v>
      </c>
      <c r="C75" s="68">
        <f t="shared" si="10"/>
        <v>8.406388855530203E-2</v>
      </c>
      <c r="D75" s="68">
        <f t="shared" si="10"/>
        <v>3.6245728571896456</v>
      </c>
      <c r="E75" s="68">
        <f t="shared" si="10"/>
        <v>15.153334716202497</v>
      </c>
      <c r="F75" s="68">
        <f t="shared" si="10"/>
        <v>0.16812777711060406</v>
      </c>
      <c r="G75" s="68">
        <f t="shared" si="10"/>
        <v>38.189023657980059</v>
      </c>
      <c r="H75" s="68">
        <f t="shared" si="10"/>
        <v>1.7904516523466925</v>
      </c>
      <c r="I75" s="136"/>
      <c r="J75" s="136"/>
      <c r="K75" s="68">
        <f t="shared" ref="K75:K106" si="11">100*K7/$M7</f>
        <v>6.5504328744391202E-3</v>
      </c>
      <c r="L75" s="68"/>
      <c r="M75" s="67">
        <f t="shared" si="7"/>
        <v>100</v>
      </c>
      <c r="R75" s="64"/>
      <c r="AL75" s="82"/>
      <c r="AM75" s="85" t="s">
        <v>439</v>
      </c>
      <c r="AN75" s="83"/>
      <c r="AO75" s="83"/>
      <c r="AP75" s="83"/>
      <c r="AQ75" s="83"/>
      <c r="AR75" s="83"/>
      <c r="AS75" s="83"/>
      <c r="AT75" s="83"/>
      <c r="AU75" s="83"/>
      <c r="AV75" s="84"/>
      <c r="AW75" s="84"/>
      <c r="AX75" s="84"/>
      <c r="AY75" s="83"/>
    </row>
    <row r="76" spans="1:51">
      <c r="A76" s="131" t="s">
        <v>474</v>
      </c>
      <c r="B76" s="68">
        <f t="shared" si="10"/>
        <v>47.20576000657347</v>
      </c>
      <c r="C76" s="68">
        <f t="shared" si="10"/>
        <v>0.16228263883896016</v>
      </c>
      <c r="D76" s="68">
        <f t="shared" si="10"/>
        <v>17.008863918817593</v>
      </c>
      <c r="E76" s="68">
        <f t="shared" si="10"/>
        <v>9.2953030474214522</v>
      </c>
      <c r="F76" s="68">
        <f t="shared" si="10"/>
        <v>0.13044237425663252</v>
      </c>
      <c r="G76" s="68">
        <f t="shared" si="10"/>
        <v>12.869629523115005</v>
      </c>
      <c r="H76" s="68">
        <f t="shared" si="10"/>
        <v>12.253366337650599</v>
      </c>
      <c r="I76" s="91">
        <f t="shared" ref="I76:J78" si="12">100*I8/$M8</f>
        <v>1.0681895214716364</v>
      </c>
      <c r="J76" s="91">
        <f t="shared" si="12"/>
        <v>0</v>
      </c>
      <c r="K76" s="68">
        <f t="shared" si="11"/>
        <v>6.1626318546440561E-3</v>
      </c>
      <c r="L76" s="68"/>
      <c r="M76" s="67">
        <f t="shared" si="7"/>
        <v>100.00000000000001</v>
      </c>
      <c r="R76" s="64"/>
      <c r="AL76" s="82"/>
      <c r="AM76" s="131" t="s">
        <v>470</v>
      </c>
      <c r="AN76" s="68">
        <f t="shared" ref="AN76:AV76" si="13">(AN$3*AN7)+AN$4</f>
        <v>49.536789945546019</v>
      </c>
      <c r="AO76" s="68">
        <f t="shared" si="13"/>
        <v>0.2994093297629129</v>
      </c>
      <c r="AP76" s="68">
        <f t="shared" si="13"/>
        <v>14.690504484560551</v>
      </c>
      <c r="AQ76" s="68">
        <f t="shared" si="13"/>
        <v>4.7652182755445081</v>
      </c>
      <c r="AR76" s="68">
        <f t="shared" si="13"/>
        <v>9.3389391276690339E-2</v>
      </c>
      <c r="AS76" s="68">
        <f t="shared" si="13"/>
        <v>11.152949692714653</v>
      </c>
      <c r="AT76" s="68">
        <f t="shared" si="13"/>
        <v>18.404446745575083</v>
      </c>
      <c r="AU76" s="68">
        <f t="shared" si="13"/>
        <v>0.86303113046194913</v>
      </c>
      <c r="AV76" s="78">
        <f t="shared" si="13"/>
        <v>1.5197179686194698E-2</v>
      </c>
      <c r="AW76" s="78">
        <v>-1.1020718951629061E-2</v>
      </c>
      <c r="AY76" s="68">
        <f t="shared" ref="AY76:AY107" si="14">SUM(AN76:AW76)</f>
        <v>99.809915456176952</v>
      </c>
    </row>
    <row r="77" spans="1:51">
      <c r="A77" s="131" t="s">
        <v>475</v>
      </c>
      <c r="B77" s="68">
        <f t="shared" si="10"/>
        <v>47.695314073894998</v>
      </c>
      <c r="C77" s="68">
        <f t="shared" si="10"/>
        <v>0.24779402876828238</v>
      </c>
      <c r="D77" s="68">
        <f t="shared" si="10"/>
        <v>13.60852572625811</v>
      </c>
      <c r="E77" s="68">
        <f t="shared" si="10"/>
        <v>7.333091583061365</v>
      </c>
      <c r="F77" s="68">
        <f t="shared" si="10"/>
        <v>0.12288972158427011</v>
      </c>
      <c r="G77" s="68">
        <f t="shared" si="10"/>
        <v>14.343849470163988</v>
      </c>
      <c r="H77" s="68">
        <f t="shared" si="10"/>
        <v>16.036101373947378</v>
      </c>
      <c r="I77" s="91">
        <f t="shared" si="12"/>
        <v>0.60437567992263996</v>
      </c>
      <c r="J77" s="91">
        <f t="shared" si="12"/>
        <v>4.0291711994842666E-3</v>
      </c>
      <c r="K77" s="68">
        <f t="shared" si="11"/>
        <v>4.0291711994842666E-3</v>
      </c>
      <c r="L77" s="68"/>
      <c r="M77" s="67">
        <f t="shared" si="7"/>
        <v>100.00000000000001</v>
      </c>
      <c r="R77" s="64"/>
      <c r="AL77" s="82"/>
      <c r="AM77" s="131" t="s">
        <v>471</v>
      </c>
      <c r="AN77" s="68">
        <f t="shared" ref="AN77:AV77" si="15">(AN$3*AN8)+AN$4</f>
        <v>47.846991280052904</v>
      </c>
      <c r="AO77" s="68">
        <f t="shared" si="15"/>
        <v>0.17600237460361129</v>
      </c>
      <c r="AP77" s="68">
        <f t="shared" si="15"/>
        <v>19.800645261771265</v>
      </c>
      <c r="AQ77" s="68">
        <f t="shared" si="15"/>
        <v>4.5718366680547069</v>
      </c>
      <c r="AR77" s="68">
        <f t="shared" si="15"/>
        <v>7.906169489041176E-2</v>
      </c>
      <c r="AS77" s="68">
        <f t="shared" si="15"/>
        <v>9.4646987710390871</v>
      </c>
      <c r="AT77" s="68">
        <f t="shared" si="15"/>
        <v>17.061187405313682</v>
      </c>
      <c r="AU77" s="68">
        <f t="shared" si="15"/>
        <v>0.77232390308558807</v>
      </c>
      <c r="AV77" s="78">
        <f t="shared" si="15"/>
        <v>3.8711408652039557E-3</v>
      </c>
      <c r="AW77" s="78">
        <v>-1.0015423752578972E-2</v>
      </c>
      <c r="AY77" s="68">
        <f t="shared" si="14"/>
        <v>99.766603075923882</v>
      </c>
    </row>
    <row r="78" spans="1:51">
      <c r="A78" s="131" t="s">
        <v>476</v>
      </c>
      <c r="B78" s="68">
        <f t="shared" si="10"/>
        <v>48.957921720011754</v>
      </c>
      <c r="C78" s="68">
        <f t="shared" si="10"/>
        <v>0.2462080914313505</v>
      </c>
      <c r="D78" s="68">
        <f t="shared" si="10"/>
        <v>16.849549631701063</v>
      </c>
      <c r="E78" s="68">
        <f t="shared" si="10"/>
        <v>5.09640617242672</v>
      </c>
      <c r="F78" s="68">
        <f t="shared" si="10"/>
        <v>9.1188182011611288E-2</v>
      </c>
      <c r="G78" s="68">
        <f t="shared" si="10"/>
        <v>10.527169012229349</v>
      </c>
      <c r="H78" s="68">
        <f t="shared" si="10"/>
        <v>17.639847209135031</v>
      </c>
      <c r="I78" s="91">
        <f t="shared" si="12"/>
        <v>0.58765717296371711</v>
      </c>
      <c r="J78" s="91">
        <f t="shared" si="12"/>
        <v>0</v>
      </c>
      <c r="K78" s="68">
        <f t="shared" si="11"/>
        <v>4.0528080894049467E-3</v>
      </c>
      <c r="L78" s="68"/>
      <c r="M78" s="67">
        <f t="shared" si="7"/>
        <v>100</v>
      </c>
      <c r="R78" s="64"/>
      <c r="AL78" s="82"/>
      <c r="AM78" s="131" t="s">
        <v>472</v>
      </c>
      <c r="AN78" s="68">
        <f t="shared" ref="AN78:AV78" si="16">(AN$3*AN9)+AN$4</f>
        <v>45.991702389055718</v>
      </c>
      <c r="AO78" s="68">
        <f t="shared" si="16"/>
        <v>0.10657957743222075</v>
      </c>
      <c r="AP78" s="68">
        <f t="shared" si="16"/>
        <v>22.223350498148847</v>
      </c>
      <c r="AQ78" s="68">
        <f t="shared" si="16"/>
        <v>5.2895519974004701</v>
      </c>
      <c r="AR78" s="68">
        <f t="shared" si="16"/>
        <v>8.132515061166809E-2</v>
      </c>
      <c r="AS78" s="68">
        <f t="shared" si="16"/>
        <v>10.869088220157275</v>
      </c>
      <c r="AT78" s="68">
        <f t="shared" si="16"/>
        <v>14.301242797964345</v>
      </c>
      <c r="AU78" s="68">
        <f t="shared" si="16"/>
        <v>0.85729685825271429</v>
      </c>
      <c r="AV78" s="78">
        <f t="shared" si="16"/>
        <v>1.4600703163464198E-2</v>
      </c>
      <c r="AW78" s="78">
        <v>-9.9981003609314247E-3</v>
      </c>
      <c r="AY78" s="68">
        <f t="shared" si="14"/>
        <v>99.724740091825794</v>
      </c>
    </row>
    <row r="79" spans="1:51">
      <c r="A79" s="131" t="s">
        <v>477</v>
      </c>
      <c r="B79" s="68">
        <f t="shared" si="10"/>
        <v>49.44044073550787</v>
      </c>
      <c r="C79" s="68">
        <f t="shared" si="10"/>
        <v>0.23886726095485916</v>
      </c>
      <c r="D79" s="68">
        <f t="shared" si="10"/>
        <v>16.029517894715443</v>
      </c>
      <c r="E79" s="68">
        <f t="shared" si="10"/>
        <v>4.7773452190971835</v>
      </c>
      <c r="F79" s="68">
        <f t="shared" si="10"/>
        <v>9.3513991522753373E-2</v>
      </c>
      <c r="G79" s="68">
        <f t="shared" si="10"/>
        <v>10.530488610605707</v>
      </c>
      <c r="H79" s="68">
        <f t="shared" si="10"/>
        <v>18.347038554192373</v>
      </c>
      <c r="I79" s="91">
        <f t="shared" ref="I79:I88" si="17">100*I11/$M11</f>
        <v>0.53872190768542705</v>
      </c>
      <c r="J79" s="136"/>
      <c r="K79" s="68">
        <f t="shared" si="11"/>
        <v>4.0658257183805819E-3</v>
      </c>
      <c r="L79" s="68"/>
      <c r="M79" s="67">
        <f t="shared" si="7"/>
        <v>100.00000000000001</v>
      </c>
      <c r="R79" s="64"/>
      <c r="AL79" s="82"/>
      <c r="AM79" s="131" t="s">
        <v>473</v>
      </c>
      <c r="AN79" s="68">
        <f t="shared" ref="AN79:AT88" si="18">(AN$3*AN10)+AN$4</f>
        <v>41.680346345998728</v>
      </c>
      <c r="AO79" s="68">
        <f t="shared" si="18"/>
        <v>7.596953944575538E-2</v>
      </c>
      <c r="AP79" s="68">
        <f t="shared" si="18"/>
        <v>3.5389901739927501</v>
      </c>
      <c r="AQ79" s="68">
        <f t="shared" si="18"/>
        <v>14.983409760634435</v>
      </c>
      <c r="AR79" s="68">
        <f t="shared" si="18"/>
        <v>0.16372984949114322</v>
      </c>
      <c r="AS79" s="68">
        <f t="shared" si="18"/>
        <v>38.106320081266119</v>
      </c>
      <c r="AT79" s="68">
        <f t="shared" si="18"/>
        <v>1.8558120171478905</v>
      </c>
      <c r="AU79" s="107"/>
      <c r="AV79" s="78">
        <f t="shared" ref="AV79:AV110" si="19">(AV$3*AV10)+AV$4</f>
        <v>1.3492000359060091E-3</v>
      </c>
      <c r="AW79" s="78">
        <v>-1.2025614559010692E-2</v>
      </c>
      <c r="AY79" s="68">
        <f t="shared" si="14"/>
        <v>100.39390135345373</v>
      </c>
    </row>
    <row r="80" spans="1:51">
      <c r="A80" s="131" t="s">
        <v>478</v>
      </c>
      <c r="B80" s="68">
        <f t="shared" si="10"/>
        <v>47.187008905185969</v>
      </c>
      <c r="C80" s="68">
        <f t="shared" si="10"/>
        <v>0.1602933473022525</v>
      </c>
      <c r="D80" s="68">
        <f t="shared" si="10"/>
        <v>23.729701414353066</v>
      </c>
      <c r="E80" s="68">
        <f t="shared" si="10"/>
        <v>3.9392352016762708</v>
      </c>
      <c r="F80" s="68">
        <f t="shared" si="10"/>
        <v>7.1241487689890012E-2</v>
      </c>
      <c r="G80" s="68">
        <f t="shared" si="10"/>
        <v>7.145102147721321</v>
      </c>
      <c r="H80" s="68">
        <f t="shared" si="10"/>
        <v>16.511262441068624</v>
      </c>
      <c r="I80" s="91">
        <f t="shared" si="17"/>
        <v>1.2467260345730751</v>
      </c>
      <c r="J80" s="91">
        <f>100*J12/$M12</f>
        <v>7.3336825563122066E-3</v>
      </c>
      <c r="K80" s="68">
        <f t="shared" si="11"/>
        <v>2.0953378732320592E-3</v>
      </c>
      <c r="L80" s="68"/>
      <c r="M80" s="67">
        <f t="shared" si="7"/>
        <v>99.999999999999986</v>
      </c>
      <c r="R80" s="64"/>
      <c r="AL80" s="82"/>
      <c r="AM80" s="131" t="s">
        <v>474</v>
      </c>
      <c r="AN80" s="68">
        <f t="shared" si="18"/>
        <v>47.048901390148444</v>
      </c>
      <c r="AO80" s="68">
        <f t="shared" si="18"/>
        <v>0.15778063594716038</v>
      </c>
      <c r="AP80" s="68">
        <f t="shared" si="18"/>
        <v>17.152928630562126</v>
      </c>
      <c r="AQ80" s="68">
        <f t="shared" si="18"/>
        <v>9.494396567909833</v>
      </c>
      <c r="AR80" s="68">
        <f t="shared" si="18"/>
        <v>0.12939354303147371</v>
      </c>
      <c r="AS80" s="68">
        <f t="shared" si="18"/>
        <v>12.97423003856062</v>
      </c>
      <c r="AT80" s="68">
        <f t="shared" si="18"/>
        <v>12.147662921319705</v>
      </c>
      <c r="AU80" s="68">
        <f t="shared" ref="AU80:AU92" si="20">(AU$3*AU11)+AU$4</f>
        <v>0.99739342243024698</v>
      </c>
      <c r="AV80" s="78">
        <f t="shared" si="19"/>
        <v>6.4071807130404775E-3</v>
      </c>
      <c r="AW80" s="78">
        <v>-7.9686037014164209E-3</v>
      </c>
      <c r="AY80" s="68">
        <f t="shared" si="14"/>
        <v>100.10112572692124</v>
      </c>
    </row>
    <row r="81" spans="1:51">
      <c r="A81" s="131" t="s">
        <v>479</v>
      </c>
      <c r="B81" s="68">
        <f t="shared" si="10"/>
        <v>49.032648125755756</v>
      </c>
      <c r="C81" s="68">
        <f t="shared" si="10"/>
        <v>0.27509068923821045</v>
      </c>
      <c r="D81" s="68">
        <f t="shared" si="10"/>
        <v>18.35953244659412</v>
      </c>
      <c r="E81" s="68">
        <f t="shared" si="10"/>
        <v>5.0685207577589688</v>
      </c>
      <c r="F81" s="68">
        <f t="shared" si="10"/>
        <v>9.5727529222087882E-2</v>
      </c>
      <c r="G81" s="68">
        <f t="shared" si="10"/>
        <v>8.6054010479645306</v>
      </c>
      <c r="H81" s="68">
        <f t="shared" si="10"/>
        <v>17.644095122934306</v>
      </c>
      <c r="I81" s="91">
        <f t="shared" si="17"/>
        <v>0.91696896412736817</v>
      </c>
      <c r="J81" s="136"/>
      <c r="K81" s="68">
        <f t="shared" si="11"/>
        <v>2.0153164046755345E-3</v>
      </c>
      <c r="L81" s="68"/>
      <c r="M81" s="67">
        <f t="shared" si="7"/>
        <v>100.00000000000003</v>
      </c>
      <c r="R81" s="64"/>
      <c r="AL81" s="82"/>
      <c r="AM81" s="131" t="s">
        <v>475</v>
      </c>
      <c r="AN81" s="68">
        <f t="shared" si="18"/>
        <v>47.413573395881357</v>
      </c>
      <c r="AO81" s="68">
        <f t="shared" si="18"/>
        <v>0.23769925301469338</v>
      </c>
      <c r="AP81" s="68">
        <f t="shared" si="18"/>
        <v>13.747784906955296</v>
      </c>
      <c r="AQ81" s="68">
        <f t="shared" si="18"/>
        <v>7.6105708654244726</v>
      </c>
      <c r="AR81" s="68">
        <f t="shared" si="18"/>
        <v>0.11745662143438119</v>
      </c>
      <c r="AS81" s="68">
        <f t="shared" si="18"/>
        <v>14.503025208315348</v>
      </c>
      <c r="AT81" s="68">
        <f t="shared" si="18"/>
        <v>15.813240939657479</v>
      </c>
      <c r="AU81" s="68">
        <f t="shared" si="20"/>
        <v>0.54391303464293461</v>
      </c>
      <c r="AV81" s="78">
        <f t="shared" si="19"/>
        <v>3.716080583136043E-3</v>
      </c>
      <c r="AW81" s="78">
        <v>-1.1023148612085375E-2</v>
      </c>
      <c r="AY81" s="68">
        <f t="shared" si="14"/>
        <v>99.979957157297022</v>
      </c>
    </row>
    <row r="82" spans="1:51">
      <c r="A82" s="131" t="s">
        <v>480</v>
      </c>
      <c r="B82" s="68">
        <f t="shared" si="10"/>
        <v>47.729209789358336</v>
      </c>
      <c r="C82" s="68">
        <f t="shared" si="10"/>
        <v>0.18872519176914648</v>
      </c>
      <c r="D82" s="68">
        <f t="shared" si="10"/>
        <v>19.988635902431106</v>
      </c>
      <c r="E82" s="68">
        <f t="shared" si="10"/>
        <v>5.9864442550428185</v>
      </c>
      <c r="F82" s="68">
        <f t="shared" si="10"/>
        <v>9.4362595884573242E-2</v>
      </c>
      <c r="G82" s="68">
        <f t="shared" si="10"/>
        <v>9.4362595884573253</v>
      </c>
      <c r="H82" s="68">
        <f t="shared" si="10"/>
        <v>15.57490157879784</v>
      </c>
      <c r="I82" s="91">
        <f t="shared" si="17"/>
        <v>0.98421202159178545</v>
      </c>
      <c r="J82" s="91">
        <f>100*J14/$M14</f>
        <v>1.1161167255164575E-2</v>
      </c>
      <c r="K82" s="68">
        <f t="shared" si="11"/>
        <v>6.0879094119079512E-3</v>
      </c>
      <c r="L82" s="68"/>
      <c r="M82" s="67">
        <f t="shared" si="7"/>
        <v>100</v>
      </c>
      <c r="R82" s="64"/>
      <c r="AL82" s="82"/>
      <c r="AM82" s="131" t="s">
        <v>476</v>
      </c>
      <c r="AN82" s="68">
        <f t="shared" si="18"/>
        <v>48.441218733750489</v>
      </c>
      <c r="AO82" s="68">
        <f t="shared" si="18"/>
        <v>0.24044720658903637</v>
      </c>
      <c r="AP82" s="68">
        <f t="shared" si="18"/>
        <v>16.841155617660078</v>
      </c>
      <c r="AQ82" s="68">
        <f t="shared" si="18"/>
        <v>5.4574170288847075</v>
      </c>
      <c r="AR82" s="68">
        <f t="shared" si="18"/>
        <v>9.3459424449704759E-2</v>
      </c>
      <c r="AS82" s="68">
        <f t="shared" si="18"/>
        <v>10.536449098005484</v>
      </c>
      <c r="AT82" s="68">
        <f t="shared" si="18"/>
        <v>17.621118246756797</v>
      </c>
      <c r="AU82" s="68">
        <f t="shared" si="20"/>
        <v>0.63812654660479085</v>
      </c>
      <c r="AV82" s="78">
        <f t="shared" si="19"/>
        <v>6.3091890896223666E-3</v>
      </c>
      <c r="AW82" s="78">
        <v>-1.006664116450905E-2</v>
      </c>
      <c r="AY82" s="68">
        <f t="shared" si="14"/>
        <v>99.865634450626189</v>
      </c>
    </row>
    <row r="83" spans="1:51">
      <c r="A83" s="131" t="s">
        <v>481</v>
      </c>
      <c r="B83" s="68">
        <f t="shared" si="10"/>
        <v>48.803875543125407</v>
      </c>
      <c r="C83" s="68">
        <f t="shared" si="10"/>
        <v>0.2846726264795485</v>
      </c>
      <c r="D83" s="68">
        <f t="shared" si="10"/>
        <v>16.680817060380562</v>
      </c>
      <c r="E83" s="68">
        <f t="shared" si="10"/>
        <v>5.9531538730459967</v>
      </c>
      <c r="F83" s="68">
        <f t="shared" si="10"/>
        <v>0.10687709134495331</v>
      </c>
      <c r="G83" s="68">
        <f t="shared" si="10"/>
        <v>9.8286969984517807</v>
      </c>
      <c r="H83" s="68">
        <f t="shared" si="10"/>
        <v>17.49987514358488</v>
      </c>
      <c r="I83" s="91">
        <f t="shared" si="17"/>
        <v>0.83903510962393246</v>
      </c>
      <c r="J83" s="91">
        <f>100*J15/$M15</f>
        <v>0</v>
      </c>
      <c r="K83" s="68">
        <f t="shared" si="11"/>
        <v>2.9965539629426166E-3</v>
      </c>
      <c r="L83" s="68"/>
      <c r="M83" s="67">
        <f t="shared" si="7"/>
        <v>100</v>
      </c>
      <c r="R83" s="64"/>
      <c r="AM83" s="131" t="s">
        <v>477</v>
      </c>
      <c r="AN83" s="68">
        <f t="shared" si="18"/>
        <v>49.061634400434301</v>
      </c>
      <c r="AO83" s="68">
        <f t="shared" si="18"/>
        <v>0.23106012596190431</v>
      </c>
      <c r="AP83" s="68">
        <f t="shared" si="18"/>
        <v>16.094036551826736</v>
      </c>
      <c r="AQ83" s="68">
        <f t="shared" si="18"/>
        <v>5.0538615990041089</v>
      </c>
      <c r="AR83" s="68">
        <f t="shared" si="18"/>
        <v>9.4447045597222529E-2</v>
      </c>
      <c r="AS83" s="68">
        <f t="shared" si="18"/>
        <v>10.628544708018413</v>
      </c>
      <c r="AT83" s="68">
        <f t="shared" si="18"/>
        <v>18.058057377441784</v>
      </c>
      <c r="AU83" s="68">
        <f t="shared" si="20"/>
        <v>0.65416280154572803</v>
      </c>
      <c r="AV83" s="78">
        <f t="shared" si="19"/>
        <v>4.3637809672512438E-3</v>
      </c>
      <c r="AW83" s="78">
        <v>-1.0997140743406714E-2</v>
      </c>
      <c r="AY83" s="68">
        <f t="shared" si="14"/>
        <v>99.869171250054023</v>
      </c>
    </row>
    <row r="84" spans="1:51">
      <c r="A84" s="131" t="s">
        <v>482</v>
      </c>
      <c r="B84" s="68">
        <f t="shared" si="10"/>
        <v>46.769488136768864</v>
      </c>
      <c r="C84" s="68">
        <f t="shared" si="10"/>
        <v>9.4865046820490836E-2</v>
      </c>
      <c r="D84" s="68">
        <f t="shared" si="10"/>
        <v>20.696901075137195</v>
      </c>
      <c r="E84" s="68">
        <f t="shared" si="10"/>
        <v>3.8966072995083323</v>
      </c>
      <c r="F84" s="68">
        <f t="shared" si="10"/>
        <v>6.1203256013219881E-2</v>
      </c>
      <c r="G84" s="68">
        <f t="shared" si="10"/>
        <v>11.322602362445679</v>
      </c>
      <c r="H84" s="68">
        <f t="shared" si="10"/>
        <v>16.6166840075892</v>
      </c>
      <c r="I84" s="91">
        <f t="shared" si="17"/>
        <v>0.52022767611236909</v>
      </c>
      <c r="J84" s="91">
        <f>100*J16/$M16</f>
        <v>1.734092253707897E-2</v>
      </c>
      <c r="K84" s="68">
        <f t="shared" si="11"/>
        <v>4.0802170675479929E-3</v>
      </c>
      <c r="L84" s="68"/>
      <c r="M84" s="67">
        <f t="shared" si="7"/>
        <v>99.999999999999972</v>
      </c>
      <c r="R84" s="64"/>
      <c r="AL84" s="82"/>
      <c r="AM84" s="131" t="s">
        <v>478</v>
      </c>
      <c r="AN84" s="68">
        <f t="shared" si="18"/>
        <v>48.081919145705953</v>
      </c>
      <c r="AO84" s="68">
        <f t="shared" si="18"/>
        <v>0.23200863335158428</v>
      </c>
      <c r="AP84" s="68">
        <f t="shared" si="18"/>
        <v>19.292838867868515</v>
      </c>
      <c r="AQ84" s="68">
        <f t="shared" si="18"/>
        <v>4.4984839678490953</v>
      </c>
      <c r="AR84" s="68">
        <f t="shared" si="18"/>
        <v>8.3534674351499E-2</v>
      </c>
      <c r="AS84" s="68">
        <f t="shared" si="18"/>
        <v>9.1879989004886813</v>
      </c>
      <c r="AT84" s="68">
        <f t="shared" si="18"/>
        <v>17.311459771014118</v>
      </c>
      <c r="AU84" s="68">
        <f t="shared" si="20"/>
        <v>1.0112871448162026</v>
      </c>
      <c r="AV84" s="78">
        <f t="shared" si="19"/>
        <v>1.7129883243405392E-2</v>
      </c>
      <c r="AW84" s="78">
        <v>0.14450723034452517</v>
      </c>
      <c r="AY84" s="68">
        <f t="shared" si="14"/>
        <v>99.861168219033573</v>
      </c>
    </row>
    <row r="85" spans="1:51">
      <c r="A85" s="131" t="s">
        <v>483</v>
      </c>
      <c r="B85" s="68">
        <f t="shared" ref="B85:H94" si="21">100*B17/$M17</f>
        <v>47.915364270257271</v>
      </c>
      <c r="C85" s="68">
        <f t="shared" si="21"/>
        <v>0.13945660014426545</v>
      </c>
      <c r="D85" s="68">
        <f t="shared" si="21"/>
        <v>19.004568405866799</v>
      </c>
      <c r="E85" s="68">
        <f t="shared" si="21"/>
        <v>4.3760519355614331</v>
      </c>
      <c r="F85" s="68">
        <f t="shared" si="21"/>
        <v>7.7903342149555188E-2</v>
      </c>
      <c r="G85" s="68">
        <f t="shared" si="21"/>
        <v>11.233469584034623</v>
      </c>
      <c r="H85" s="68">
        <f t="shared" si="21"/>
        <v>16.68670353450349</v>
      </c>
      <c r="I85" s="91">
        <f t="shared" si="17"/>
        <v>0.54820870401538824</v>
      </c>
      <c r="J85" s="91">
        <f>100*J17/$M17</f>
        <v>1.6350084154844916E-2</v>
      </c>
      <c r="K85" s="68">
        <f t="shared" si="11"/>
        <v>1.9235393123346956E-3</v>
      </c>
      <c r="L85" s="68"/>
      <c r="M85" s="67">
        <f t="shared" si="7"/>
        <v>100.00000000000001</v>
      </c>
      <c r="R85" s="64"/>
      <c r="AL85" s="82"/>
      <c r="AM85" s="131" t="s">
        <v>479</v>
      </c>
      <c r="AN85" s="68">
        <f t="shared" si="18"/>
        <v>47.432186389624277</v>
      </c>
      <c r="AO85" s="68">
        <f t="shared" si="18"/>
        <v>0.2147977940887428</v>
      </c>
      <c r="AP85" s="68">
        <f t="shared" si="18"/>
        <v>16.704705983569312</v>
      </c>
      <c r="AQ85" s="68">
        <f t="shared" si="18"/>
        <v>6.5296803488528319</v>
      </c>
      <c r="AR85" s="68">
        <f t="shared" si="18"/>
        <v>0.10643442205196352</v>
      </c>
      <c r="AS85" s="68">
        <f t="shared" si="18"/>
        <v>12.401318144533766</v>
      </c>
      <c r="AT85" s="68">
        <f t="shared" si="18"/>
        <v>15.83136454664608</v>
      </c>
      <c r="AU85" s="68">
        <f t="shared" si="20"/>
        <v>0.6773747085260492</v>
      </c>
      <c r="AV85" s="78">
        <f t="shared" si="19"/>
        <v>6.2897576092853392E-3</v>
      </c>
      <c r="AW85" s="78">
        <v>0.10992085698297226</v>
      </c>
      <c r="AY85" s="68">
        <f t="shared" si="14"/>
        <v>100.01407295248526</v>
      </c>
    </row>
    <row r="86" spans="1:51">
      <c r="A86" s="131" t="s">
        <v>484</v>
      </c>
      <c r="B86" s="68">
        <f t="shared" si="21"/>
        <v>42.591259422376559</v>
      </c>
      <c r="C86" s="68">
        <f t="shared" si="21"/>
        <v>0.16303887524349964</v>
      </c>
      <c r="D86" s="68">
        <f t="shared" si="21"/>
        <v>7.3790971457609897</v>
      </c>
      <c r="E86" s="68">
        <f t="shared" si="21"/>
        <v>15.022867790293896</v>
      </c>
      <c r="F86" s="170">
        <f t="shared" si="21"/>
        <v>0.3271364444820869</v>
      </c>
      <c r="G86" s="68">
        <f t="shared" si="21"/>
        <v>26.160328618616077</v>
      </c>
      <c r="H86" s="68">
        <f t="shared" si="21"/>
        <v>8.3213348013890069</v>
      </c>
      <c r="I86" s="169">
        <f t="shared" si="17"/>
        <v>2.11738799017532E-2</v>
      </c>
      <c r="J86" s="136"/>
      <c r="K86" s="68">
        <f t="shared" si="11"/>
        <v>1.3763021936139581E-2</v>
      </c>
      <c r="L86" s="68"/>
      <c r="M86" s="67">
        <f t="shared" si="7"/>
        <v>100.00000000000001</v>
      </c>
      <c r="R86" s="64"/>
      <c r="AL86" s="82"/>
      <c r="AM86" s="131" t="s">
        <v>480</v>
      </c>
      <c r="AN86" s="68">
        <f t="shared" si="18"/>
        <v>47.301827087848423</v>
      </c>
      <c r="AO86" s="68">
        <f t="shared" si="18"/>
        <v>0.18797798384503883</v>
      </c>
      <c r="AP86" s="68">
        <f t="shared" si="18"/>
        <v>19.915281454638624</v>
      </c>
      <c r="AQ86" s="68">
        <f t="shared" si="18"/>
        <v>6.3407265756993718</v>
      </c>
      <c r="AR86" s="68">
        <f t="shared" si="18"/>
        <v>0.10166581758900142</v>
      </c>
      <c r="AS86" s="68">
        <f t="shared" si="18"/>
        <v>9.4065560655301521</v>
      </c>
      <c r="AT86" s="68">
        <f t="shared" si="18"/>
        <v>15.652247021171499</v>
      </c>
      <c r="AU86" s="68">
        <f t="shared" si="20"/>
        <v>0.95358017947542462</v>
      </c>
      <c r="AV86" s="78">
        <f t="shared" si="19"/>
        <v>5.0495423425797759E-3</v>
      </c>
      <c r="AW86" s="78">
        <v>0.14344629729245112</v>
      </c>
      <c r="AY86" s="68">
        <f t="shared" si="14"/>
        <v>100.00835802543257</v>
      </c>
    </row>
    <row r="87" spans="1:51">
      <c r="A87" s="131" t="s">
        <v>485</v>
      </c>
      <c r="B87" s="68">
        <f t="shared" si="21"/>
        <v>45.104130709929805</v>
      </c>
      <c r="C87" s="68">
        <f t="shared" si="21"/>
        <v>0.22384703088879823</v>
      </c>
      <c r="D87" s="68">
        <f t="shared" si="21"/>
        <v>11.621217351282933</v>
      </c>
      <c r="E87" s="68">
        <f t="shared" si="21"/>
        <v>10.282319222602272</v>
      </c>
      <c r="F87" s="170">
        <f t="shared" si="21"/>
        <v>0.25627346994278299</v>
      </c>
      <c r="G87" s="68">
        <f t="shared" si="21"/>
        <v>18.284327569795295</v>
      </c>
      <c r="H87" s="68">
        <f t="shared" si="21"/>
        <v>13.901528226692186</v>
      </c>
      <c r="I87" s="91">
        <f t="shared" si="17"/>
        <v>0.31380424890953013</v>
      </c>
      <c r="J87" s="136"/>
      <c r="K87" s="68">
        <f t="shared" si="11"/>
        <v>1.2552169956381209E-2</v>
      </c>
      <c r="L87" s="68"/>
      <c r="M87" s="67">
        <f t="shared" si="7"/>
        <v>99.999999999999972</v>
      </c>
      <c r="R87" s="64"/>
      <c r="AL87" s="82"/>
      <c r="AM87" s="131" t="s">
        <v>481</v>
      </c>
      <c r="AN87" s="68">
        <f t="shared" si="18"/>
        <v>48.164334278815105</v>
      </c>
      <c r="AO87" s="68">
        <f t="shared" si="18"/>
        <v>0.27615759405718215</v>
      </c>
      <c r="AP87" s="68">
        <f t="shared" si="18"/>
        <v>16.703977480079963</v>
      </c>
      <c r="AQ87" s="68">
        <f t="shared" si="18"/>
        <v>6.2625527368546399</v>
      </c>
      <c r="AR87" s="68">
        <f t="shared" si="18"/>
        <v>0.10667956126075663</v>
      </c>
      <c r="AS87" s="68">
        <f t="shared" si="18"/>
        <v>9.9630511244143989</v>
      </c>
      <c r="AT87" s="68">
        <f t="shared" si="18"/>
        <v>17.338315725471766</v>
      </c>
      <c r="AU87" s="68">
        <f t="shared" si="20"/>
        <v>1.0256892409412073</v>
      </c>
      <c r="AV87" s="78">
        <f t="shared" si="19"/>
        <v>5.6213347078932913E-3</v>
      </c>
      <c r="AW87" s="78">
        <v>9.8765924758322785E-2</v>
      </c>
      <c r="AY87" s="68">
        <f t="shared" si="14"/>
        <v>99.945145001361254</v>
      </c>
    </row>
    <row r="88" spans="1:51">
      <c r="A88" s="131" t="s">
        <v>486</v>
      </c>
      <c r="B88" s="68">
        <f t="shared" si="21"/>
        <v>46.916805359512921</v>
      </c>
      <c r="C88" s="68">
        <f t="shared" si="21"/>
        <v>0.24648703309667772</v>
      </c>
      <c r="D88" s="68">
        <f t="shared" si="21"/>
        <v>16.790612425474539</v>
      </c>
      <c r="E88" s="68">
        <f t="shared" si="21"/>
        <v>6.1621758274169425</v>
      </c>
      <c r="F88" s="68">
        <f t="shared" si="21"/>
        <v>0.1042829755409021</v>
      </c>
      <c r="G88" s="68">
        <f t="shared" si="21"/>
        <v>11.228853729959759</v>
      </c>
      <c r="H88" s="68">
        <f t="shared" si="21"/>
        <v>18.202119367139279</v>
      </c>
      <c r="I88" s="91">
        <f t="shared" si="17"/>
        <v>0.32654265068363286</v>
      </c>
      <c r="J88" s="91">
        <f>100*J20/$M20</f>
        <v>1.5800450839530619E-2</v>
      </c>
      <c r="K88" s="68">
        <f t="shared" si="11"/>
        <v>6.3201803358122486E-3</v>
      </c>
      <c r="L88" s="68"/>
      <c r="M88" s="67">
        <f t="shared" si="7"/>
        <v>100</v>
      </c>
      <c r="R88" s="64"/>
      <c r="AL88" s="82"/>
      <c r="AM88" s="131" t="s">
        <v>482</v>
      </c>
      <c r="AN88" s="68">
        <f t="shared" si="18"/>
        <v>47.238469986145248</v>
      </c>
      <c r="AO88" s="68">
        <f t="shared" si="18"/>
        <v>0.14478118923891189</v>
      </c>
      <c r="AP88" s="68">
        <f t="shared" si="18"/>
        <v>18.873025135023685</v>
      </c>
      <c r="AQ88" s="68">
        <f t="shared" si="18"/>
        <v>4.6710438404612544</v>
      </c>
      <c r="AR88" s="68">
        <f t="shared" si="18"/>
        <v>8.2282243093165258E-2</v>
      </c>
      <c r="AS88" s="68">
        <f t="shared" si="18"/>
        <v>11.330708484495965</v>
      </c>
      <c r="AT88" s="68">
        <f t="shared" si="18"/>
        <v>16.784038471734359</v>
      </c>
      <c r="AU88" s="68">
        <f t="shared" si="20"/>
        <v>0.62077464054875675</v>
      </c>
      <c r="AV88" s="78">
        <f t="shared" si="19"/>
        <v>1.1932456777733845E-2</v>
      </c>
      <c r="AW88" s="78">
        <v>0.11138072317912406</v>
      </c>
      <c r="AY88" s="68">
        <f t="shared" si="14"/>
        <v>99.868437170698186</v>
      </c>
    </row>
    <row r="89" spans="1:51">
      <c r="A89" s="131" t="s">
        <v>487</v>
      </c>
      <c r="B89" s="68">
        <f t="shared" si="21"/>
        <v>40.3399032219993</v>
      </c>
      <c r="C89" s="68">
        <f t="shared" si="21"/>
        <v>2.7145048979110121E-2</v>
      </c>
      <c r="D89" s="68">
        <f t="shared" si="21"/>
        <v>0.34226366104095368</v>
      </c>
      <c r="E89" s="68">
        <f t="shared" si="21"/>
        <v>10.834415201227429</v>
      </c>
      <c r="F89" s="68">
        <f t="shared" si="21"/>
        <v>0.14162634249970496</v>
      </c>
      <c r="G89" s="68">
        <f t="shared" si="21"/>
        <v>48.22376962114955</v>
      </c>
      <c r="H89" s="68">
        <f t="shared" si="21"/>
        <v>8.2615366458161241E-2</v>
      </c>
      <c r="I89" s="136"/>
      <c r="J89" s="136"/>
      <c r="K89" s="68">
        <f t="shared" si="11"/>
        <v>8.2615366458161227E-3</v>
      </c>
      <c r="L89" s="68"/>
      <c r="M89" s="67">
        <f t="shared" si="7"/>
        <v>100.00000000000003</v>
      </c>
      <c r="R89" s="64"/>
      <c r="AL89" s="82"/>
      <c r="AM89" s="131" t="s">
        <v>483</v>
      </c>
      <c r="AN89" s="68">
        <f t="shared" ref="AN89:AT98" si="22">(AN$3*AN20)+AN$4</f>
        <v>46.291855758596625</v>
      </c>
      <c r="AO89" s="68">
        <f t="shared" si="22"/>
        <v>0.10484040106950486</v>
      </c>
      <c r="AP89" s="68">
        <f t="shared" si="22"/>
        <v>20.790930165510915</v>
      </c>
      <c r="AQ89" s="68">
        <f t="shared" si="22"/>
        <v>4.2199511747684939</v>
      </c>
      <c r="AR89" s="68">
        <f t="shared" si="22"/>
        <v>6.7153160930633116E-2</v>
      </c>
      <c r="AS89" s="68">
        <f t="shared" si="22"/>
        <v>11.321482521070847</v>
      </c>
      <c r="AT89" s="68">
        <f t="shared" si="22"/>
        <v>16.556385456135491</v>
      </c>
      <c r="AU89" s="68">
        <f t="shared" si="20"/>
        <v>0.36236284510848482</v>
      </c>
      <c r="AV89" s="78">
        <f t="shared" si="19"/>
        <v>8.1789511796748916E-3</v>
      </c>
      <c r="AW89" s="78">
        <v>9.1931753029793797E-2</v>
      </c>
      <c r="AY89" s="68">
        <f t="shared" si="14"/>
        <v>99.815072187400446</v>
      </c>
    </row>
    <row r="90" spans="1:51">
      <c r="A90" s="131" t="s">
        <v>488</v>
      </c>
      <c r="B90" s="68">
        <f t="shared" si="21"/>
        <v>40.236353404614519</v>
      </c>
      <c r="C90" s="68">
        <f t="shared" si="21"/>
        <v>2.9309697992871885E-2</v>
      </c>
      <c r="D90" s="68">
        <f t="shared" si="21"/>
        <v>0.49240292628024751</v>
      </c>
      <c r="E90" s="68">
        <f t="shared" si="21"/>
        <v>11.196304633277059</v>
      </c>
      <c r="F90" s="68">
        <f t="shared" si="21"/>
        <v>0.15475520540236351</v>
      </c>
      <c r="G90" s="68">
        <f t="shared" si="21"/>
        <v>47.70446445319827</v>
      </c>
      <c r="H90" s="68">
        <f t="shared" si="21"/>
        <v>0.17585818795723129</v>
      </c>
      <c r="I90" s="136"/>
      <c r="J90" s="136"/>
      <c r="K90" s="68">
        <f t="shared" si="11"/>
        <v>1.0551491277433876E-2</v>
      </c>
      <c r="L90" s="68"/>
      <c r="M90" s="67">
        <f t="shared" si="7"/>
        <v>100.00000000000001</v>
      </c>
      <c r="R90" s="64"/>
      <c r="AL90" s="82"/>
      <c r="AM90" s="131" t="s">
        <v>484</v>
      </c>
      <c r="AN90" s="68">
        <f t="shared" si="22"/>
        <v>43.108938934198719</v>
      </c>
      <c r="AO90" s="68">
        <f t="shared" si="22"/>
        <v>0.16659565168869866</v>
      </c>
      <c r="AP90" s="68">
        <f t="shared" si="22"/>
        <v>7.6045287843080649</v>
      </c>
      <c r="AQ90" s="68">
        <f t="shared" si="22"/>
        <v>13.89846383114636</v>
      </c>
      <c r="AR90" s="68">
        <f t="shared" si="22"/>
        <v>0.2122139467169914</v>
      </c>
      <c r="AS90" s="68">
        <f t="shared" si="22"/>
        <v>26.393061814083147</v>
      </c>
      <c r="AT90" s="68">
        <f t="shared" si="22"/>
        <v>8.4886308606963041</v>
      </c>
      <c r="AU90" s="68">
        <f t="shared" si="20"/>
        <v>0.36253300925392351</v>
      </c>
      <c r="AV90" s="78">
        <f t="shared" si="19"/>
        <v>-1.3073659249875202E-3</v>
      </c>
      <c r="AW90" s="78">
        <v>9.4983852745033362E-2</v>
      </c>
      <c r="AY90" s="68">
        <f t="shared" si="14"/>
        <v>100.32864331891224</v>
      </c>
    </row>
    <row r="91" spans="1:51">
      <c r="A91" s="131" t="s">
        <v>489</v>
      </c>
      <c r="B91" s="68">
        <f t="shared" si="21"/>
        <v>40.721212691836925</v>
      </c>
      <c r="C91" s="68">
        <f t="shared" si="21"/>
        <v>3.2953582525185945E-2</v>
      </c>
      <c r="D91" s="68">
        <f t="shared" si="21"/>
        <v>0.44722719141323791</v>
      </c>
      <c r="E91" s="68">
        <f t="shared" si="21"/>
        <v>9.6859994350814418</v>
      </c>
      <c r="F91" s="68">
        <f t="shared" si="21"/>
        <v>0.13181433010074378</v>
      </c>
      <c r="G91" s="68">
        <f t="shared" si="21"/>
        <v>48.888993503436581</v>
      </c>
      <c r="H91" s="68">
        <f t="shared" si="21"/>
        <v>8.2383956312964884E-2</v>
      </c>
      <c r="I91" s="136"/>
      <c r="J91" s="136"/>
      <c r="K91" s="68">
        <f t="shared" si="11"/>
        <v>9.4153092929102709E-3</v>
      </c>
      <c r="L91" s="68"/>
      <c r="M91" s="67">
        <f t="shared" si="7"/>
        <v>99.999999999999986</v>
      </c>
      <c r="R91" s="64"/>
      <c r="AL91" s="82"/>
      <c r="AM91" s="131" t="s">
        <v>485</v>
      </c>
      <c r="AN91" s="68">
        <f t="shared" si="22"/>
        <v>45.577090756705218</v>
      </c>
      <c r="AO91" s="68">
        <f t="shared" si="22"/>
        <v>0.22881378268268321</v>
      </c>
      <c r="AP91" s="68">
        <f t="shared" si="22"/>
        <v>11.814513209103346</v>
      </c>
      <c r="AQ91" s="68">
        <f t="shared" si="22"/>
        <v>9.4554630872335732</v>
      </c>
      <c r="AR91" s="68">
        <f t="shared" si="22"/>
        <v>0.15012928402462164</v>
      </c>
      <c r="AS91" s="68">
        <f t="shared" si="22"/>
        <v>18.709681385853766</v>
      </c>
      <c r="AT91" s="68">
        <f t="shared" si="22"/>
        <v>13.744923514594927</v>
      </c>
      <c r="AU91" s="68">
        <f t="shared" si="20"/>
        <v>0.36276829739767968</v>
      </c>
      <c r="AV91" s="78">
        <f t="shared" si="19"/>
        <v>-6.8886062875356605E-5</v>
      </c>
      <c r="AW91" s="78">
        <v>0.14043994757209799</v>
      </c>
      <c r="AY91" s="68">
        <f t="shared" si="14"/>
        <v>100.18375437910504</v>
      </c>
    </row>
    <row r="92" spans="1:51">
      <c r="A92" s="131" t="s">
        <v>490</v>
      </c>
      <c r="B92" s="68">
        <f t="shared" si="21"/>
        <v>40.155686348965261</v>
      </c>
      <c r="C92" s="68">
        <f t="shared" si="21"/>
        <v>3.2039111448642486E-2</v>
      </c>
      <c r="D92" s="68">
        <f t="shared" si="21"/>
        <v>0.51025251566356555</v>
      </c>
      <c r="E92" s="68">
        <f t="shared" si="21"/>
        <v>10.335580026580597</v>
      </c>
      <c r="F92" s="68">
        <f t="shared" si="21"/>
        <v>0.14120941712549837</v>
      </c>
      <c r="G92" s="68">
        <f t="shared" si="21"/>
        <v>48.7350484146573</v>
      </c>
      <c r="H92" s="68">
        <f t="shared" si="21"/>
        <v>8.306436301499906E-2</v>
      </c>
      <c r="I92" s="136"/>
      <c r="J92" s="136"/>
      <c r="K92" s="68">
        <f t="shared" si="11"/>
        <v>7.1198025441427757E-3</v>
      </c>
      <c r="L92" s="68"/>
      <c r="M92" s="67">
        <f t="shared" si="7"/>
        <v>100</v>
      </c>
      <c r="R92" s="64"/>
      <c r="AL92" s="82"/>
      <c r="AM92" s="131" t="s">
        <v>486</v>
      </c>
      <c r="AN92" s="68">
        <f t="shared" si="22"/>
        <v>46.494226222785557</v>
      </c>
      <c r="AO92" s="68">
        <f t="shared" si="22"/>
        <v>0.24578985811272749</v>
      </c>
      <c r="AP92" s="68">
        <f t="shared" si="22"/>
        <v>16.841294102818836</v>
      </c>
      <c r="AQ92" s="68">
        <f t="shared" si="22"/>
        <v>6.5060186250486014</v>
      </c>
      <c r="AR92" s="68">
        <f t="shared" si="22"/>
        <v>0.10259774311527696</v>
      </c>
      <c r="AS92" s="68">
        <f t="shared" si="22"/>
        <v>11.290398328732969</v>
      </c>
      <c r="AT92" s="68">
        <f t="shared" si="22"/>
        <v>18.047821310846388</v>
      </c>
      <c r="AU92" s="68">
        <f t="shared" si="20"/>
        <v>0.32484154083971839</v>
      </c>
      <c r="AV92" s="78">
        <f t="shared" si="19"/>
        <v>9.9575118953593705E-3</v>
      </c>
      <c r="AW92" s="78">
        <v>0.152063097297888</v>
      </c>
      <c r="AY92" s="68">
        <f t="shared" si="14"/>
        <v>100.01500834149333</v>
      </c>
    </row>
    <row r="93" spans="1:51">
      <c r="A93" s="131" t="s">
        <v>491</v>
      </c>
      <c r="B93" s="68">
        <f t="shared" si="21"/>
        <v>40.796270329222551</v>
      </c>
      <c r="C93" s="68">
        <f t="shared" si="21"/>
        <v>2.3969606538908665E-2</v>
      </c>
      <c r="D93" s="68">
        <f t="shared" si="21"/>
        <v>0.251680868658541</v>
      </c>
      <c r="E93" s="68">
        <f t="shared" si="21"/>
        <v>9.2882225338271098</v>
      </c>
      <c r="F93" s="68">
        <f t="shared" si="21"/>
        <v>0.12464195400232506</v>
      </c>
      <c r="G93" s="68">
        <f t="shared" si="21"/>
        <v>49.449298289768578</v>
      </c>
      <c r="H93" s="68">
        <f t="shared" si="21"/>
        <v>5.9924016347271673E-2</v>
      </c>
      <c r="I93" s="136"/>
      <c r="J93" s="136"/>
      <c r="K93" s="68">
        <f t="shared" si="11"/>
        <v>5.9924016347271663E-3</v>
      </c>
      <c r="L93" s="68"/>
      <c r="M93" s="67">
        <f t="shared" si="7"/>
        <v>100.00000000000001</v>
      </c>
      <c r="R93" s="64"/>
      <c r="AM93" s="131" t="s">
        <v>487</v>
      </c>
      <c r="AN93" s="68">
        <f t="shared" si="22"/>
        <v>40.497325740877457</v>
      </c>
      <c r="AO93" s="68">
        <f t="shared" si="22"/>
        <v>2.6611636007401226E-2</v>
      </c>
      <c r="AP93" s="68">
        <f t="shared" si="22"/>
        <v>0.33134681117598314</v>
      </c>
      <c r="AQ93" s="68">
        <f t="shared" si="22"/>
        <v>11.026217818818767</v>
      </c>
      <c r="AR93" s="68">
        <f t="shared" si="22"/>
        <v>0.1461185747814111</v>
      </c>
      <c r="AS93" s="68">
        <f t="shared" si="22"/>
        <v>47.905265109880872</v>
      </c>
      <c r="AT93" s="68">
        <f t="shared" si="22"/>
        <v>8.6017274825467643E-2</v>
      </c>
      <c r="AU93" s="107"/>
      <c r="AV93" s="78">
        <f t="shared" si="19"/>
        <v>-1.1963532501466576E-3</v>
      </c>
      <c r="AW93" s="78">
        <v>0.16368624702367801</v>
      </c>
      <c r="AY93" s="68">
        <f t="shared" si="14"/>
        <v>100.18139286014087</v>
      </c>
    </row>
    <row r="94" spans="1:51">
      <c r="A94" s="131" t="s">
        <v>492</v>
      </c>
      <c r="B94" s="68">
        <f t="shared" si="21"/>
        <v>40.191989561732562</v>
      </c>
      <c r="C94" s="68">
        <f t="shared" si="21"/>
        <v>2.7959644912509608E-2</v>
      </c>
      <c r="D94" s="68">
        <f t="shared" si="21"/>
        <v>0.29124630117197509</v>
      </c>
      <c r="E94" s="68">
        <f t="shared" si="21"/>
        <v>10.473216990144223</v>
      </c>
      <c r="F94" s="68">
        <f t="shared" si="21"/>
        <v>0.14911810620005125</v>
      </c>
      <c r="G94" s="68">
        <f t="shared" si="21"/>
        <v>48.789580372329269</v>
      </c>
      <c r="H94" s="68">
        <f t="shared" si="21"/>
        <v>6.9899112281274017E-2</v>
      </c>
      <c r="I94" s="136"/>
      <c r="J94" s="136"/>
      <c r="K94" s="68">
        <f t="shared" si="11"/>
        <v>6.9899112281274021E-3</v>
      </c>
      <c r="L94" s="68"/>
      <c r="M94" s="67">
        <f t="shared" si="7"/>
        <v>100</v>
      </c>
      <c r="R94" s="64"/>
      <c r="AM94" s="131" t="s">
        <v>488</v>
      </c>
      <c r="AN94" s="68">
        <f t="shared" si="22"/>
        <v>40.311196157065481</v>
      </c>
      <c r="AO94" s="68">
        <f t="shared" si="22"/>
        <v>3.0313903607115555E-2</v>
      </c>
      <c r="AP94" s="68">
        <f t="shared" si="22"/>
        <v>0.42019123729017832</v>
      </c>
      <c r="AQ94" s="68">
        <f t="shared" si="22"/>
        <v>11.205989468655572</v>
      </c>
      <c r="AR94" s="68">
        <f t="shared" si="22"/>
        <v>0.15572584579516299</v>
      </c>
      <c r="AS94" s="68">
        <f t="shared" si="22"/>
        <v>47.841148107778622</v>
      </c>
      <c r="AT94" s="68">
        <f t="shared" si="22"/>
        <v>9.2513047047684871E-2</v>
      </c>
      <c r="AU94" s="107"/>
      <c r="AV94" s="78">
        <f t="shared" si="19"/>
        <v>-2.5128347885472269E-3</v>
      </c>
      <c r="AW94" s="78">
        <v>0.17530939674946799</v>
      </c>
      <c r="AY94" s="68">
        <f t="shared" si="14"/>
        <v>100.22987432920074</v>
      </c>
    </row>
    <row r="95" spans="1:51">
      <c r="A95" s="131" t="s">
        <v>493</v>
      </c>
      <c r="B95" s="68">
        <f t="shared" ref="B95:H104" si="23">100*B27/$M27</f>
        <v>40.517414344557352</v>
      </c>
      <c r="C95" s="68">
        <f t="shared" si="23"/>
        <v>3.1866303154764006E-2</v>
      </c>
      <c r="D95" s="68">
        <f t="shared" si="23"/>
        <v>0.3894770385582268</v>
      </c>
      <c r="E95" s="68">
        <f t="shared" si="23"/>
        <v>10.067391330005073</v>
      </c>
      <c r="F95" s="68">
        <f t="shared" si="23"/>
        <v>0.14870941472223204</v>
      </c>
      <c r="G95" s="68">
        <f t="shared" si="23"/>
        <v>48.755443826788934</v>
      </c>
      <c r="H95" s="68">
        <f t="shared" si="23"/>
        <v>8.2616341512351157E-2</v>
      </c>
      <c r="I95" s="136"/>
      <c r="J95" s="136"/>
      <c r="K95" s="68">
        <f t="shared" si="11"/>
        <v>7.0814007010586702E-3</v>
      </c>
      <c r="L95" s="68"/>
      <c r="M95" s="67">
        <f t="shared" si="7"/>
        <v>99.999999999999986</v>
      </c>
      <c r="R95" s="64"/>
      <c r="AM95" s="131" t="s">
        <v>489</v>
      </c>
      <c r="AN95" s="68">
        <f t="shared" si="22"/>
        <v>40.641228221197622</v>
      </c>
      <c r="AO95" s="68">
        <f t="shared" si="22"/>
        <v>3.0342954547046976E-2</v>
      </c>
      <c r="AP95" s="68">
        <f t="shared" si="22"/>
        <v>0.41439209603658406</v>
      </c>
      <c r="AQ95" s="68">
        <f t="shared" si="22"/>
        <v>9.7330083818067425</v>
      </c>
      <c r="AR95" s="68">
        <f t="shared" si="22"/>
        <v>0.13022942621808145</v>
      </c>
      <c r="AS95" s="68">
        <f t="shared" si="22"/>
        <v>48.936977755957599</v>
      </c>
      <c r="AT95" s="68">
        <f t="shared" si="22"/>
        <v>6.6651325386639815E-2</v>
      </c>
      <c r="AU95" s="107"/>
      <c r="AV95" s="78">
        <f t="shared" si="19"/>
        <v>7.1710838687217768E-4</v>
      </c>
      <c r="AW95" s="78">
        <v>0.186932546475259</v>
      </c>
      <c r="AY95" s="68">
        <f t="shared" si="14"/>
        <v>100.14047981601244</v>
      </c>
    </row>
    <row r="96" spans="1:51">
      <c r="A96" s="131" t="s">
        <v>494</v>
      </c>
      <c r="B96" s="68">
        <f t="shared" si="23"/>
        <v>40.258332154810731</v>
      </c>
      <c r="C96" s="68">
        <f t="shared" si="23"/>
        <v>2.7106019893461557E-2</v>
      </c>
      <c r="D96" s="68">
        <f t="shared" si="23"/>
        <v>0.32998632913779291</v>
      </c>
      <c r="E96" s="68">
        <f t="shared" si="23"/>
        <v>10.724555696978269</v>
      </c>
      <c r="F96" s="68">
        <f t="shared" si="23"/>
        <v>0.14495828029981617</v>
      </c>
      <c r="G96" s="68">
        <f t="shared" si="23"/>
        <v>48.460849479093007</v>
      </c>
      <c r="H96" s="68">
        <f t="shared" si="23"/>
        <v>4.7140904162541838E-2</v>
      </c>
      <c r="I96" s="136"/>
      <c r="J96" s="136"/>
      <c r="K96" s="68">
        <f t="shared" si="11"/>
        <v>7.0711356243812768E-3</v>
      </c>
      <c r="L96" s="68"/>
      <c r="M96" s="67">
        <f t="shared" si="7"/>
        <v>100.00000000000001</v>
      </c>
      <c r="R96" s="64"/>
      <c r="AM96" s="131" t="s">
        <v>490</v>
      </c>
      <c r="AN96" s="68">
        <f t="shared" si="22"/>
        <v>40.115102561620759</v>
      </c>
      <c r="AO96" s="68">
        <f t="shared" si="22"/>
        <v>3.2379532098009506E-2</v>
      </c>
      <c r="AP96" s="68">
        <f t="shared" si="22"/>
        <v>0.48763489984914971</v>
      </c>
      <c r="AQ96" s="68">
        <f t="shared" si="22"/>
        <v>10.430951263704088</v>
      </c>
      <c r="AR96" s="68">
        <f t="shared" si="22"/>
        <v>0.14442181604119822</v>
      </c>
      <c r="AS96" s="68">
        <f t="shared" si="22"/>
        <v>48.68418823827173</v>
      </c>
      <c r="AT96" s="68">
        <f t="shared" si="22"/>
        <v>7.313051842192711E-2</v>
      </c>
      <c r="AU96" s="107"/>
      <c r="AV96" s="78">
        <f t="shared" si="19"/>
        <v>-5.4056097783188733E-4</v>
      </c>
      <c r="AW96" s="78">
        <v>0.19855569620104899</v>
      </c>
      <c r="AY96" s="68">
        <f t="shared" si="14"/>
        <v>100.16582396523009</v>
      </c>
    </row>
    <row r="97" spans="1:51">
      <c r="A97" s="131" t="s">
        <v>495</v>
      </c>
      <c r="B97" s="68">
        <f t="shared" si="23"/>
        <v>54.044068596763097</v>
      </c>
      <c r="C97" s="68">
        <f t="shared" si="23"/>
        <v>4.6182739970648298E-2</v>
      </c>
      <c r="D97" s="68">
        <f t="shared" si="23"/>
        <v>0.6773468529028418</v>
      </c>
      <c r="E97" s="68">
        <f t="shared" si="23"/>
        <v>1.6215273145249851</v>
      </c>
      <c r="F97" s="68">
        <f t="shared" si="23"/>
        <v>4.3103890639271752E-2</v>
      </c>
      <c r="G97" s="68">
        <f t="shared" si="23"/>
        <v>19.078603023430041</v>
      </c>
      <c r="H97" s="68">
        <f t="shared" si="23"/>
        <v>24.487115015548184</v>
      </c>
      <c r="I97" s="136"/>
      <c r="J97" s="136"/>
      <c r="K97" s="68">
        <f t="shared" si="11"/>
        <v>2.0525662209177021E-3</v>
      </c>
      <c r="L97" s="68"/>
      <c r="M97" s="67">
        <f t="shared" si="7"/>
        <v>99.999999999999972</v>
      </c>
      <c r="R97" s="64"/>
      <c r="AM97" s="131" t="s">
        <v>491</v>
      </c>
      <c r="AN97" s="68">
        <f t="shared" si="22"/>
        <v>40.76644216044653</v>
      </c>
      <c r="AO97" s="68">
        <f t="shared" si="22"/>
        <v>2.4567034405616223E-2</v>
      </c>
      <c r="AP97" s="68">
        <f t="shared" si="22"/>
        <v>0.3339810939594669</v>
      </c>
      <c r="AQ97" s="68">
        <f t="shared" si="22"/>
        <v>9.2806863628151266</v>
      </c>
      <c r="AR97" s="68">
        <f t="shared" si="22"/>
        <v>0.12268070246680475</v>
      </c>
      <c r="AS97" s="68">
        <f t="shared" si="22"/>
        <v>49.334491401271293</v>
      </c>
      <c r="AT97" s="68">
        <f t="shared" si="22"/>
        <v>6.8378673469180612E-2</v>
      </c>
      <c r="AU97" s="107"/>
      <c r="AV97" s="78">
        <f t="shared" si="19"/>
        <v>1.9828295694174665E-3</v>
      </c>
      <c r="AW97" s="78">
        <v>0.210178845926839</v>
      </c>
      <c r="AY97" s="68">
        <f t="shared" si="14"/>
        <v>100.14338910433027</v>
      </c>
    </row>
    <row r="98" spans="1:51">
      <c r="A98" s="131" t="s">
        <v>496</v>
      </c>
      <c r="B98" s="68">
        <f t="shared" si="23"/>
        <v>46.470570015589985</v>
      </c>
      <c r="C98" s="68">
        <f t="shared" si="23"/>
        <v>9.6017840734278354E-2</v>
      </c>
      <c r="D98" s="68">
        <f t="shared" si="23"/>
        <v>19.647521604014162</v>
      </c>
      <c r="E98" s="68">
        <f t="shared" si="23"/>
        <v>3.9542831184116789</v>
      </c>
      <c r="F98" s="68">
        <f t="shared" si="23"/>
        <v>6.4011893822852231E-2</v>
      </c>
      <c r="G98" s="68">
        <f t="shared" si="23"/>
        <v>12.864325758592564</v>
      </c>
      <c r="H98" s="68">
        <f t="shared" si="23"/>
        <v>16.529522904901039</v>
      </c>
      <c r="I98" s="91">
        <f>100*I30/$M30</f>
        <v>0.37168196413269039</v>
      </c>
      <c r="J98" s="136"/>
      <c r="K98" s="68">
        <f t="shared" si="11"/>
        <v>2.0648998007371687E-3</v>
      </c>
      <c r="L98" s="68"/>
      <c r="M98" s="67">
        <f t="shared" si="7"/>
        <v>99.999999999999986</v>
      </c>
      <c r="R98" s="64"/>
      <c r="AM98" s="131" t="s">
        <v>492</v>
      </c>
      <c r="AN98" s="68">
        <f t="shared" si="22"/>
        <v>40.275597993621318</v>
      </c>
      <c r="AO98" s="68">
        <f t="shared" si="22"/>
        <v>2.6318538248161771E-2</v>
      </c>
      <c r="AP98" s="68">
        <f t="shared" si="22"/>
        <v>0.25121670934980783</v>
      </c>
      <c r="AQ98" s="68">
        <f t="shared" si="22"/>
        <v>10.383495404737245</v>
      </c>
      <c r="AR98" s="68">
        <f t="shared" si="22"/>
        <v>0.14759040086767711</v>
      </c>
      <c r="AS98" s="68">
        <f t="shared" si="22"/>
        <v>48.814109586491497</v>
      </c>
      <c r="AT98" s="68">
        <f t="shared" si="22"/>
        <v>6.4772270777364582E-2</v>
      </c>
      <c r="AU98" s="107"/>
      <c r="AV98" s="78">
        <f t="shared" si="19"/>
        <v>6.3257183443455461E-6</v>
      </c>
      <c r="AW98" s="78">
        <v>0.22180199565262901</v>
      </c>
      <c r="AY98" s="68">
        <f t="shared" si="14"/>
        <v>100.18490922546405</v>
      </c>
    </row>
    <row r="99" spans="1:51">
      <c r="A99" s="131" t="s">
        <v>497</v>
      </c>
      <c r="B99" s="68">
        <f t="shared" si="23"/>
        <v>42.49187705943811</v>
      </c>
      <c r="C99" s="68">
        <f t="shared" si="23"/>
        <v>4.4776633486033134E-2</v>
      </c>
      <c r="D99" s="68">
        <f t="shared" si="23"/>
        <v>2.8014098898954058</v>
      </c>
      <c r="E99" s="68">
        <f t="shared" si="23"/>
        <v>12.089691041228944</v>
      </c>
      <c r="F99" s="68">
        <f t="shared" si="23"/>
        <v>0.14351485091677285</v>
      </c>
      <c r="G99" s="68">
        <f t="shared" si="23"/>
        <v>41.975223596137731</v>
      </c>
      <c r="H99" s="68">
        <f t="shared" si="23"/>
        <v>0.44776633486033129</v>
      </c>
      <c r="I99" s="68"/>
      <c r="J99" s="68"/>
      <c r="K99" s="68">
        <f t="shared" si="11"/>
        <v>5.7405940366709145E-3</v>
      </c>
      <c r="L99" s="68"/>
      <c r="M99" s="67">
        <f t="shared" si="7"/>
        <v>99.999999999999986</v>
      </c>
      <c r="R99" s="64"/>
      <c r="AM99" s="131" t="s">
        <v>493</v>
      </c>
      <c r="AN99" s="68">
        <f t="shared" ref="AN99:AT108" si="24">(AN$3*AN30)+AN$4</f>
        <v>40.505248377337708</v>
      </c>
      <c r="AO99" s="68">
        <f t="shared" si="24"/>
        <v>2.4452568518256342E-2</v>
      </c>
      <c r="AP99" s="68">
        <f t="shared" si="24"/>
        <v>0.36627639025878617</v>
      </c>
      <c r="AQ99" s="68">
        <f t="shared" si="24"/>
        <v>10.095292807873273</v>
      </c>
      <c r="AR99" s="68">
        <f t="shared" si="24"/>
        <v>0.14953034444671259</v>
      </c>
      <c r="AS99" s="68">
        <f t="shared" si="24"/>
        <v>48.722833288263921</v>
      </c>
      <c r="AT99" s="68">
        <f t="shared" si="24"/>
        <v>6.7867162334481951E-2</v>
      </c>
      <c r="AU99" s="107"/>
      <c r="AV99" s="78">
        <f t="shared" si="19"/>
        <v>6.5585386606541521E-4</v>
      </c>
      <c r="AW99" s="78">
        <v>0.23342514537841899</v>
      </c>
      <c r="AY99" s="68">
        <f t="shared" si="14"/>
        <v>100.16558193827761</v>
      </c>
    </row>
    <row r="100" spans="1:51">
      <c r="A100" s="131" t="s">
        <v>498</v>
      </c>
      <c r="B100" s="68">
        <f t="shared" si="23"/>
        <v>40.241212633159705</v>
      </c>
      <c r="C100" s="68">
        <f t="shared" si="23"/>
        <v>3.2849969496456896E-2</v>
      </c>
      <c r="D100" s="68">
        <f t="shared" si="23"/>
        <v>0.4575531465577925</v>
      </c>
      <c r="E100" s="68">
        <f t="shared" si="23"/>
        <v>11.544417851611994</v>
      </c>
      <c r="F100" s="68">
        <f t="shared" si="23"/>
        <v>0.14430522314514996</v>
      </c>
      <c r="G100" s="68">
        <f t="shared" si="23"/>
        <v>47.503402318269274</v>
      </c>
      <c r="H100" s="68">
        <f t="shared" si="23"/>
        <v>7.0392791778121924E-2</v>
      </c>
      <c r="I100" s="68"/>
      <c r="J100" s="68"/>
      <c r="K100" s="68">
        <f t="shared" si="11"/>
        <v>5.8660659815101606E-3</v>
      </c>
      <c r="L100" s="68"/>
      <c r="M100" s="67">
        <f t="shared" si="7"/>
        <v>100</v>
      </c>
      <c r="R100" s="64"/>
      <c r="AM100" s="131" t="s">
        <v>494</v>
      </c>
      <c r="AN100" s="68">
        <f t="shared" si="24"/>
        <v>40.308138612911094</v>
      </c>
      <c r="AO100" s="68">
        <f t="shared" si="24"/>
        <v>2.3519813273554416E-2</v>
      </c>
      <c r="AP100" s="68">
        <f t="shared" si="24"/>
        <v>0.33492871968446475</v>
      </c>
      <c r="AQ100" s="68">
        <f t="shared" si="24"/>
        <v>10.612456958152332</v>
      </c>
      <c r="AR100" s="68">
        <f t="shared" si="24"/>
        <v>0.14050035156605822</v>
      </c>
      <c r="AS100" s="68">
        <f t="shared" si="24"/>
        <v>48.564040646684617</v>
      </c>
      <c r="AT100" s="68">
        <f t="shared" si="24"/>
        <v>5.4013704220088984E-2</v>
      </c>
      <c r="AU100" s="68"/>
      <c r="AV100" s="78">
        <f t="shared" si="19"/>
        <v>-1.2629819368688202E-3</v>
      </c>
      <c r="AW100" s="78">
        <v>0.245048295104209</v>
      </c>
      <c r="AY100" s="68">
        <f t="shared" si="14"/>
        <v>100.28138411965953</v>
      </c>
    </row>
    <row r="101" spans="1:51">
      <c r="A101" s="131" t="s">
        <v>499</v>
      </c>
      <c r="B101" s="68">
        <f t="shared" si="23"/>
        <v>40.029853575321042</v>
      </c>
      <c r="C101" s="68">
        <f t="shared" si="23"/>
        <v>2.2508648059517609E-2</v>
      </c>
      <c r="D101" s="68">
        <f t="shared" si="23"/>
        <v>0.69895275553238867</v>
      </c>
      <c r="E101" s="68">
        <f t="shared" si="23"/>
        <v>10.851537696062172</v>
      </c>
      <c r="F101" s="68">
        <f t="shared" si="23"/>
        <v>0.14097521679382077</v>
      </c>
      <c r="G101" s="68">
        <f t="shared" si="23"/>
        <v>48.15666019049425</v>
      </c>
      <c r="H101" s="68">
        <f t="shared" si="23"/>
        <v>9.4773254987442546E-2</v>
      </c>
      <c r="I101" s="68"/>
      <c r="J101" s="68"/>
      <c r="K101" s="68">
        <f t="shared" si="11"/>
        <v>4.7386627493721271E-3</v>
      </c>
      <c r="L101" s="68"/>
      <c r="M101" s="67">
        <f t="shared" si="7"/>
        <v>100.00000000000001</v>
      </c>
      <c r="R101" s="64"/>
      <c r="AM101" s="131" t="s">
        <v>495</v>
      </c>
      <c r="AN101" s="68">
        <f t="shared" si="24"/>
        <v>54.237106611607928</v>
      </c>
      <c r="AO101" s="68">
        <f t="shared" si="24"/>
        <v>5.8318114978010357E-2</v>
      </c>
      <c r="AP101" s="68">
        <f t="shared" si="24"/>
        <v>0.61035533301366862</v>
      </c>
      <c r="AQ101" s="68">
        <f t="shared" si="24"/>
        <v>1.984487993979152</v>
      </c>
      <c r="AR101" s="68">
        <f t="shared" si="24"/>
        <v>5.2373891030091144E-2</v>
      </c>
      <c r="AS101" s="68">
        <f t="shared" si="24"/>
        <v>19.205577731369587</v>
      </c>
      <c r="AT101" s="68">
        <f t="shared" si="24"/>
        <v>23.966280178539975</v>
      </c>
      <c r="AU101" s="68"/>
      <c r="AV101" s="78">
        <f t="shared" si="19"/>
        <v>-7.8894139885188168E-4</v>
      </c>
      <c r="AW101" s="78">
        <v>0.25667144482999898</v>
      </c>
      <c r="AY101" s="68">
        <f t="shared" si="14"/>
        <v>100.37038235794957</v>
      </c>
    </row>
    <row r="102" spans="1:51">
      <c r="A102" s="131" t="s">
        <v>500</v>
      </c>
      <c r="B102" s="68">
        <f t="shared" si="23"/>
        <v>40.415951972555739</v>
      </c>
      <c r="C102" s="68">
        <f t="shared" si="23"/>
        <v>2.6205450733752616E-2</v>
      </c>
      <c r="D102" s="68">
        <f t="shared" si="23"/>
        <v>0.91719077568134144</v>
      </c>
      <c r="E102" s="68">
        <f t="shared" si="23"/>
        <v>9.9580712788259937</v>
      </c>
      <c r="F102" s="68">
        <f t="shared" si="23"/>
        <v>0.12388031255955781</v>
      </c>
      <c r="G102" s="68">
        <f t="shared" si="23"/>
        <v>48.265675624166185</v>
      </c>
      <c r="H102" s="68">
        <f t="shared" si="23"/>
        <v>0.28587764436821034</v>
      </c>
      <c r="I102" s="68"/>
      <c r="J102" s="68"/>
      <c r="K102" s="68">
        <f t="shared" si="11"/>
        <v>7.1469411092052581E-3</v>
      </c>
      <c r="L102" s="68"/>
      <c r="M102" s="67">
        <f t="shared" si="7"/>
        <v>99.999999999999986</v>
      </c>
      <c r="R102" s="64"/>
      <c r="AM102" s="131" t="s">
        <v>496</v>
      </c>
      <c r="AN102" s="68">
        <f t="shared" si="24"/>
        <v>45.874214958505618</v>
      </c>
      <c r="AO102" s="68">
        <f t="shared" si="24"/>
        <v>0.10487440268534143</v>
      </c>
      <c r="AP102" s="68">
        <f t="shared" si="24"/>
        <v>19.68148779063868</v>
      </c>
      <c r="AQ102" s="68">
        <f t="shared" si="24"/>
        <v>4.277087445610344</v>
      </c>
      <c r="AR102" s="68">
        <f t="shared" si="24"/>
        <v>7.2577285614819895E-2</v>
      </c>
      <c r="AS102" s="68">
        <f t="shared" si="24"/>
        <v>13.001802391425636</v>
      </c>
      <c r="AT102" s="68">
        <f t="shared" si="24"/>
        <v>16.212968657432697</v>
      </c>
      <c r="AU102" s="68">
        <f>(AU$3*AU33)+AU$4</f>
        <v>0.4314478018210044</v>
      </c>
      <c r="AV102" s="78">
        <f t="shared" si="19"/>
        <v>1.0089937583900225E-2</v>
      </c>
      <c r="AW102" s="78">
        <v>0.26829459455579002</v>
      </c>
      <c r="AY102" s="68">
        <f t="shared" si="14"/>
        <v>99.934845265873847</v>
      </c>
    </row>
    <row r="103" spans="1:51">
      <c r="A103" s="131" t="s">
        <v>501</v>
      </c>
      <c r="B103" s="68">
        <f t="shared" si="23"/>
        <v>40.23786163823015</v>
      </c>
      <c r="C103" s="68">
        <f t="shared" si="23"/>
        <v>2.1536768049008108E-2</v>
      </c>
      <c r="D103" s="68">
        <f t="shared" si="23"/>
        <v>0.74182201057694597</v>
      </c>
      <c r="E103" s="68">
        <f t="shared" si="23"/>
        <v>9.8231592045753686</v>
      </c>
      <c r="F103" s="68">
        <f t="shared" si="23"/>
        <v>0.12682763406638109</v>
      </c>
      <c r="G103" s="68">
        <f t="shared" si="23"/>
        <v>48.601306563928297</v>
      </c>
      <c r="H103" s="68">
        <f t="shared" si="23"/>
        <v>0.44270023211850001</v>
      </c>
      <c r="I103" s="68"/>
      <c r="J103" s="68"/>
      <c r="K103" s="68">
        <f t="shared" si="11"/>
        <v>4.7859484553351359E-3</v>
      </c>
      <c r="L103" s="68"/>
      <c r="M103" s="67">
        <f t="shared" si="7"/>
        <v>99.999999999999986</v>
      </c>
      <c r="R103" s="64"/>
      <c r="AM103" s="131" t="s">
        <v>497</v>
      </c>
      <c r="AN103" s="68">
        <f t="shared" si="24"/>
        <v>42.794536581263785</v>
      </c>
      <c r="AO103" s="68">
        <f t="shared" si="24"/>
        <v>4.0927584256464346E-2</v>
      </c>
      <c r="AP103" s="68">
        <f t="shared" si="24"/>
        <v>2.9087207023581541</v>
      </c>
      <c r="AQ103" s="68">
        <f t="shared" si="24"/>
        <v>12.102424534712744</v>
      </c>
      <c r="AR103" s="68">
        <f t="shared" si="24"/>
        <v>0.14059455192542564</v>
      </c>
      <c r="AS103" s="68">
        <f t="shared" si="24"/>
        <v>41.931433790923478</v>
      </c>
      <c r="AT103" s="68">
        <f t="shared" si="24"/>
        <v>0.4747551444681879</v>
      </c>
      <c r="AU103" s="68"/>
      <c r="AV103" s="78">
        <f t="shared" si="19"/>
        <v>2.0339088539698107E-3</v>
      </c>
      <c r="AW103" s="78">
        <v>0.27991774428158001</v>
      </c>
      <c r="AY103" s="68">
        <f t="shared" si="14"/>
        <v>100.67534454304379</v>
      </c>
    </row>
    <row r="104" spans="1:51">
      <c r="A104" s="131" t="s">
        <v>502</v>
      </c>
      <c r="B104" s="68">
        <f t="shared" si="23"/>
        <v>43.596171925849134</v>
      </c>
      <c r="C104" s="68">
        <f t="shared" si="23"/>
        <v>2.1695634356242308E-2</v>
      </c>
      <c r="D104" s="68">
        <f t="shared" si="23"/>
        <v>0.81961285345804302</v>
      </c>
      <c r="E104" s="68">
        <f t="shared" si="23"/>
        <v>8.5818287009136256</v>
      </c>
      <c r="F104" s="68">
        <f t="shared" si="23"/>
        <v>0.12535255405828891</v>
      </c>
      <c r="G104" s="68">
        <f t="shared" si="23"/>
        <v>45.813947882265019</v>
      </c>
      <c r="H104" s="68">
        <f t="shared" si="23"/>
        <v>1.036569197020466</v>
      </c>
      <c r="I104" s="68"/>
      <c r="J104" s="68"/>
      <c r="K104" s="68">
        <f t="shared" si="11"/>
        <v>4.8212520791649583E-3</v>
      </c>
      <c r="L104" s="68"/>
      <c r="M104" s="67">
        <f t="shared" ref="M104:M135" si="25">SUM(B104:L104)</f>
        <v>99.999999999999986</v>
      </c>
      <c r="R104" s="64"/>
      <c r="AM104" s="131" t="s">
        <v>498</v>
      </c>
      <c r="AN104" s="68">
        <f t="shared" si="24"/>
        <v>40.226679677310443</v>
      </c>
      <c r="AO104" s="68">
        <f t="shared" si="24"/>
        <v>2.7572419575393213E-2</v>
      </c>
      <c r="AP104" s="68">
        <f t="shared" si="24"/>
        <v>0.46160170345533907</v>
      </c>
      <c r="AQ104" s="68">
        <f t="shared" si="24"/>
        <v>11.441120188846636</v>
      </c>
      <c r="AR104" s="68">
        <f t="shared" si="24"/>
        <v>0.1424738169083655</v>
      </c>
      <c r="AS104" s="68">
        <f t="shared" si="24"/>
        <v>47.702107573526973</v>
      </c>
      <c r="AT104" s="68">
        <f t="shared" si="24"/>
        <v>6.5998122411880022E-2</v>
      </c>
      <c r="AU104" s="68"/>
      <c r="AV104" s="78">
        <f t="shared" si="19"/>
        <v>-1.8413813943031748E-3</v>
      </c>
      <c r="AW104" s="78">
        <v>0.29154089400736999</v>
      </c>
      <c r="AY104" s="68">
        <f t="shared" si="14"/>
        <v>100.35725301464809</v>
      </c>
    </row>
    <row r="105" spans="1:51">
      <c r="A105" s="131" t="s">
        <v>503</v>
      </c>
      <c r="B105" s="68">
        <f t="shared" ref="B105:H114" si="26">100*B37/$M37</f>
        <v>43.832142033663821</v>
      </c>
      <c r="C105" s="68">
        <f t="shared" si="26"/>
        <v>2.3057412958266084E-2</v>
      </c>
      <c r="D105" s="68">
        <f t="shared" si="26"/>
        <v>0.70325109522711549</v>
      </c>
      <c r="E105" s="68">
        <f t="shared" si="26"/>
        <v>7.9432787641226641</v>
      </c>
      <c r="F105" s="68">
        <f t="shared" si="26"/>
        <v>9.9146875720544134E-2</v>
      </c>
      <c r="G105" s="68">
        <f t="shared" si="26"/>
        <v>45.780493428637307</v>
      </c>
      <c r="H105" s="68">
        <f t="shared" si="26"/>
        <v>1.6140189070786257</v>
      </c>
      <c r="I105" s="68"/>
      <c r="J105" s="68"/>
      <c r="K105" s="68">
        <f t="shared" si="11"/>
        <v>4.6114825916532161E-3</v>
      </c>
      <c r="L105" s="68"/>
      <c r="M105" s="67">
        <f t="shared" si="25"/>
        <v>100.00000000000001</v>
      </c>
      <c r="R105" s="64"/>
      <c r="AM105" s="131" t="s">
        <v>499</v>
      </c>
      <c r="AN105" s="68">
        <f t="shared" si="24"/>
        <v>40.331524144572498</v>
      </c>
      <c r="AO105" s="68">
        <f t="shared" si="24"/>
        <v>2.3857680050034281E-2</v>
      </c>
      <c r="AP105" s="68">
        <f t="shared" si="24"/>
        <v>0.73283740285778287</v>
      </c>
      <c r="AQ105" s="68">
        <f t="shared" si="24"/>
        <v>10.677560522587886</v>
      </c>
      <c r="AR105" s="68">
        <f t="shared" si="24"/>
        <v>0.13651226935713304</v>
      </c>
      <c r="AS105" s="68">
        <f t="shared" si="24"/>
        <v>47.986660211546777</v>
      </c>
      <c r="AT105" s="68">
        <f t="shared" si="24"/>
        <v>9.7660514196943604E-2</v>
      </c>
      <c r="AU105" s="68"/>
      <c r="AV105" s="78">
        <f t="shared" si="19"/>
        <v>-9.5999999999999992E-3</v>
      </c>
      <c r="AW105" s="78">
        <v>0.30316404373316003</v>
      </c>
      <c r="AY105" s="68">
        <f t="shared" si="14"/>
        <v>100.28017678890221</v>
      </c>
    </row>
    <row r="106" spans="1:51" s="113" customFormat="1">
      <c r="A106" s="131" t="s">
        <v>504</v>
      </c>
      <c r="B106" s="68">
        <f t="shared" si="26"/>
        <v>44.065487515561507</v>
      </c>
      <c r="C106" s="68">
        <f t="shared" si="26"/>
        <v>2.1140159255866396E-2</v>
      </c>
      <c r="D106" s="68">
        <f t="shared" si="26"/>
        <v>0.7986282385549528</v>
      </c>
      <c r="E106" s="68">
        <f t="shared" si="26"/>
        <v>7.3285885420336827</v>
      </c>
      <c r="F106" s="68">
        <f t="shared" si="26"/>
        <v>9.7479623235383922E-2</v>
      </c>
      <c r="G106" s="68">
        <f t="shared" si="26"/>
        <v>45.697977591431183</v>
      </c>
      <c r="H106" s="68">
        <f t="shared" si="26"/>
        <v>1.9848260634674559</v>
      </c>
      <c r="I106" s="68"/>
      <c r="J106" s="68"/>
      <c r="K106" s="68">
        <f t="shared" si="11"/>
        <v>5.8722664599628873E-3</v>
      </c>
      <c r="L106" s="68"/>
      <c r="M106" s="67">
        <f t="shared" si="25"/>
        <v>99.999999999999986</v>
      </c>
      <c r="N106" s="64"/>
      <c r="O106" s="64"/>
      <c r="P106" s="64"/>
      <c r="Q106" s="62"/>
      <c r="R106" s="64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5"/>
      <c r="AI106" s="64"/>
      <c r="AJ106" s="64"/>
      <c r="AK106" s="64"/>
      <c r="AL106" s="62"/>
      <c r="AM106" s="131" t="s">
        <v>500</v>
      </c>
      <c r="AN106" s="68">
        <f t="shared" si="24"/>
        <v>40.470964700491677</v>
      </c>
      <c r="AO106" s="68">
        <f t="shared" si="24"/>
        <v>2.7390450189600783E-2</v>
      </c>
      <c r="AP106" s="68">
        <f t="shared" si="24"/>
        <v>0.92700984471711745</v>
      </c>
      <c r="AQ106" s="68">
        <f t="shared" si="24"/>
        <v>9.8291096479073108</v>
      </c>
      <c r="AR106" s="68">
        <f t="shared" si="24"/>
        <v>0.12623203954385237</v>
      </c>
      <c r="AS106" s="68">
        <f t="shared" si="24"/>
        <v>48.252241475326862</v>
      </c>
      <c r="AT106" s="68">
        <f t="shared" si="24"/>
        <v>0.29451324016831126</v>
      </c>
      <c r="AU106" s="107"/>
      <c r="AV106" s="78">
        <f t="shared" si="19"/>
        <v>3.2585679223201495E-3</v>
      </c>
      <c r="AW106" s="78">
        <v>0.31478719345895001</v>
      </c>
      <c r="AX106" s="63"/>
      <c r="AY106" s="68">
        <f t="shared" si="14"/>
        <v>100.245507159726</v>
      </c>
    </row>
    <row r="107" spans="1:51" s="122" customFormat="1">
      <c r="A107" s="131" t="s">
        <v>505</v>
      </c>
      <c r="B107" s="68">
        <f t="shared" si="26"/>
        <v>42.913628613922448</v>
      </c>
      <c r="C107" s="68">
        <f t="shared" si="26"/>
        <v>2.1765153988464469E-2</v>
      </c>
      <c r="D107" s="68">
        <f t="shared" si="26"/>
        <v>0.78596389402788369</v>
      </c>
      <c r="E107" s="68">
        <f t="shared" si="26"/>
        <v>7.7629049225523277</v>
      </c>
      <c r="F107" s="68">
        <f t="shared" si="26"/>
        <v>9.4315667283346033E-2</v>
      </c>
      <c r="G107" s="68">
        <f t="shared" si="26"/>
        <v>47.472219199284169</v>
      </c>
      <c r="H107" s="68">
        <f t="shared" si="26"/>
        <v>0.94315667283346027</v>
      </c>
      <c r="I107" s="68"/>
      <c r="J107" s="68"/>
      <c r="K107" s="68">
        <f t="shared" ref="K107:K138" si="27">100*K39/$M39</f>
        <v>6.0458761079067967E-3</v>
      </c>
      <c r="L107" s="68"/>
      <c r="M107" s="67">
        <f t="shared" si="25"/>
        <v>100.00000000000001</v>
      </c>
      <c r="N107" s="64"/>
      <c r="O107" s="64"/>
      <c r="P107" s="64"/>
      <c r="Q107" s="62"/>
      <c r="R107" s="64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5"/>
      <c r="AI107" s="64"/>
      <c r="AJ107" s="64"/>
      <c r="AK107" s="64"/>
      <c r="AL107" s="62"/>
      <c r="AM107" s="131" t="s">
        <v>501</v>
      </c>
      <c r="AN107" s="68">
        <f t="shared" si="24"/>
        <v>40.266484799610168</v>
      </c>
      <c r="AO107" s="68">
        <f t="shared" si="24"/>
        <v>2.9291839637154933E-2</v>
      </c>
      <c r="AP107" s="68">
        <f t="shared" si="24"/>
        <v>0.79248944984590597</v>
      </c>
      <c r="AQ107" s="68">
        <f t="shared" si="24"/>
        <v>9.6950960732577514</v>
      </c>
      <c r="AR107" s="68">
        <f t="shared" si="24"/>
        <v>0.12806302086313529</v>
      </c>
      <c r="AS107" s="68">
        <f t="shared" si="24"/>
        <v>48.544282206194111</v>
      </c>
      <c r="AT107" s="68">
        <f t="shared" si="24"/>
        <v>0.44703658531198387</v>
      </c>
      <c r="AU107" s="107"/>
      <c r="AV107" s="78">
        <f t="shared" si="19"/>
        <v>-4.3774749967690103E-4</v>
      </c>
      <c r="AW107" s="78">
        <v>0.32641034318473999</v>
      </c>
      <c r="AX107" s="63"/>
      <c r="AY107" s="68">
        <f t="shared" si="14"/>
        <v>100.22871657040525</v>
      </c>
    </row>
    <row r="108" spans="1:51" s="110" customFormat="1">
      <c r="A108" s="131" t="s">
        <v>506</v>
      </c>
      <c r="B108" s="68">
        <f t="shared" si="26"/>
        <v>41.222382324687807</v>
      </c>
      <c r="C108" s="68">
        <f t="shared" si="26"/>
        <v>1.8011527377521614E-2</v>
      </c>
      <c r="D108" s="68">
        <f t="shared" si="26"/>
        <v>0.22814601344860713</v>
      </c>
      <c r="E108" s="68">
        <f t="shared" si="26"/>
        <v>8.4894332372718555</v>
      </c>
      <c r="F108" s="68">
        <f t="shared" si="26"/>
        <v>9.9663784822286272E-2</v>
      </c>
      <c r="G108" s="68">
        <f t="shared" si="26"/>
        <v>49.459654178674356</v>
      </c>
      <c r="H108" s="68">
        <f t="shared" si="26"/>
        <v>0.46829971181556201</v>
      </c>
      <c r="I108" s="68"/>
      <c r="J108" s="68"/>
      <c r="K108" s="68">
        <f t="shared" si="27"/>
        <v>1.4409221902017292E-2</v>
      </c>
      <c r="L108" s="68"/>
      <c r="M108" s="67">
        <f t="shared" si="25"/>
        <v>100.00000000000001</v>
      </c>
      <c r="N108" s="64"/>
      <c r="O108" s="64"/>
      <c r="P108" s="64"/>
      <c r="Q108" s="62"/>
      <c r="R108" s="64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5"/>
      <c r="AI108" s="64"/>
      <c r="AJ108" s="64"/>
      <c r="AK108" s="64"/>
      <c r="AL108" s="62"/>
      <c r="AM108" s="131" t="s">
        <v>502</v>
      </c>
      <c r="AN108" s="68">
        <f t="shared" si="24"/>
        <v>43.862005578148697</v>
      </c>
      <c r="AO108" s="68">
        <f t="shared" si="24"/>
        <v>2.6292357331158721E-2</v>
      </c>
      <c r="AP108" s="68">
        <f t="shared" si="24"/>
        <v>0.81006447539989235</v>
      </c>
      <c r="AQ108" s="68">
        <f t="shared" si="24"/>
        <v>8.6643395281257014</v>
      </c>
      <c r="AR108" s="68">
        <f t="shared" si="24"/>
        <v>0.12841144870893256</v>
      </c>
      <c r="AS108" s="68">
        <f t="shared" si="24"/>
        <v>45.565133616950881</v>
      </c>
      <c r="AT108" s="68">
        <f t="shared" si="24"/>
        <v>0.98422633723639874</v>
      </c>
      <c r="AU108" s="107"/>
      <c r="AV108" s="78">
        <f t="shared" si="19"/>
        <v>-1.2814997404549562E-3</v>
      </c>
      <c r="AW108" s="78">
        <v>0.33803349291052998</v>
      </c>
      <c r="AX108" s="63"/>
      <c r="AY108" s="68">
        <f t="shared" ref="AY108:AY141" si="28">SUM(AN108:AW108)</f>
        <v>100.37722533507173</v>
      </c>
    </row>
    <row r="109" spans="1:51" s="114" customFormat="1" ht="12" customHeight="1">
      <c r="A109" s="131" t="s">
        <v>507</v>
      </c>
      <c r="B109" s="68">
        <f t="shared" si="26"/>
        <v>44.120784053471112</v>
      </c>
      <c r="C109" s="68">
        <f t="shared" si="26"/>
        <v>1.8961389869877457E-2</v>
      </c>
      <c r="D109" s="68">
        <f t="shared" si="26"/>
        <v>0.81770993813846549</v>
      </c>
      <c r="E109" s="68">
        <f t="shared" si="26"/>
        <v>8.0585906946979193</v>
      </c>
      <c r="F109" s="68">
        <f t="shared" si="26"/>
        <v>0.10784290488492805</v>
      </c>
      <c r="G109" s="68">
        <f t="shared" si="26"/>
        <v>46.088028252470899</v>
      </c>
      <c r="H109" s="68">
        <f t="shared" si="26"/>
        <v>0.78215733213244532</v>
      </c>
      <c r="I109" s="68"/>
      <c r="J109" s="68"/>
      <c r="K109" s="68">
        <f t="shared" si="27"/>
        <v>5.9254343343367061E-3</v>
      </c>
      <c r="L109" s="68"/>
      <c r="M109" s="67">
        <f t="shared" si="25"/>
        <v>99.999999999999972</v>
      </c>
      <c r="N109" s="64"/>
      <c r="O109" s="64"/>
      <c r="P109" s="64"/>
      <c r="Q109" s="62"/>
      <c r="R109" s="64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5"/>
      <c r="AI109" s="64"/>
      <c r="AJ109" s="64"/>
      <c r="AK109" s="64"/>
      <c r="AL109" s="62"/>
      <c r="AM109" s="131" t="s">
        <v>503</v>
      </c>
      <c r="AN109" s="68">
        <f t="shared" ref="AN109:AT118" si="29">(AN$3*AN40)+AN$4</f>
        <v>43.952556425160552</v>
      </c>
      <c r="AO109" s="68">
        <f t="shared" si="29"/>
        <v>2.2446617642689598E-2</v>
      </c>
      <c r="AP109" s="68">
        <f t="shared" si="29"/>
        <v>0.70392323428963399</v>
      </c>
      <c r="AQ109" s="68">
        <f t="shared" si="29"/>
        <v>7.730539261783635</v>
      </c>
      <c r="AR109" s="68">
        <f t="shared" si="29"/>
        <v>9.7340834004311413E-2</v>
      </c>
      <c r="AS109" s="68">
        <f t="shared" si="29"/>
        <v>45.807620800419983</v>
      </c>
      <c r="AT109" s="68">
        <f t="shared" si="29"/>
        <v>1.6349032953570304</v>
      </c>
      <c r="AU109" s="107"/>
      <c r="AV109" s="78">
        <f t="shared" si="19"/>
        <v>2.529046084850663E-3</v>
      </c>
      <c r="AW109" s="78">
        <v>0.34965664263632001</v>
      </c>
      <c r="AX109" s="63"/>
      <c r="AY109" s="68">
        <f t="shared" si="28"/>
        <v>100.301516157379</v>
      </c>
    </row>
    <row r="110" spans="1:51" s="114" customFormat="1">
      <c r="A110" s="131" t="s">
        <v>508</v>
      </c>
      <c r="B110" s="68">
        <f t="shared" si="26"/>
        <v>43.39273864821309</v>
      </c>
      <c r="C110" s="68">
        <f t="shared" si="26"/>
        <v>2.0144089487155178E-2</v>
      </c>
      <c r="D110" s="68">
        <f t="shared" si="26"/>
        <v>0.88870983031566975</v>
      </c>
      <c r="E110" s="68">
        <f t="shared" si="26"/>
        <v>7.8561948999905198</v>
      </c>
      <c r="F110" s="68">
        <f t="shared" si="26"/>
        <v>9.4795715233671432E-2</v>
      </c>
      <c r="G110" s="68">
        <f t="shared" si="26"/>
        <v>46.568395108541083</v>
      </c>
      <c r="H110" s="68">
        <f t="shared" si="26"/>
        <v>1.1730969760166838</v>
      </c>
      <c r="I110" s="68"/>
      <c r="J110" s="68"/>
      <c r="K110" s="68">
        <f t="shared" si="27"/>
        <v>5.9247322021044645E-3</v>
      </c>
      <c r="L110" s="68"/>
      <c r="M110" s="67">
        <f t="shared" si="25"/>
        <v>99.999999999999972</v>
      </c>
      <c r="N110" s="64"/>
      <c r="O110" s="64"/>
      <c r="P110" s="64"/>
      <c r="Q110" s="62"/>
      <c r="R110" s="64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5"/>
      <c r="AI110" s="64"/>
      <c r="AJ110" s="64"/>
      <c r="AK110" s="64"/>
      <c r="AL110" s="62"/>
      <c r="AM110" s="131" t="s">
        <v>504</v>
      </c>
      <c r="AN110" s="68">
        <f t="shared" si="29"/>
        <v>43.869472972354373</v>
      </c>
      <c r="AO110" s="68">
        <f t="shared" si="29"/>
        <v>2.3925322884641664E-2</v>
      </c>
      <c r="AP110" s="68">
        <f t="shared" si="29"/>
        <v>0.85400199352709505</v>
      </c>
      <c r="AQ110" s="68">
        <f t="shared" si="29"/>
        <v>7.3453446189529625</v>
      </c>
      <c r="AR110" s="68">
        <f t="shared" si="29"/>
        <v>9.8821337951100222E-2</v>
      </c>
      <c r="AS110" s="68">
        <f t="shared" si="29"/>
        <v>45.762587408931338</v>
      </c>
      <c r="AT110" s="68">
        <f t="shared" si="29"/>
        <v>1.9840153658769251</v>
      </c>
      <c r="AU110" s="107"/>
      <c r="AV110" s="78">
        <f t="shared" si="19"/>
        <v>1.7305871795703469E-3</v>
      </c>
      <c r="AW110" s="78">
        <v>0.361279792362111</v>
      </c>
      <c r="AX110" s="63"/>
      <c r="AY110" s="68">
        <f t="shared" si="28"/>
        <v>100.30117940002012</v>
      </c>
    </row>
    <row r="111" spans="1:51" s="114" customFormat="1">
      <c r="A111" s="131" t="s">
        <v>509</v>
      </c>
      <c r="B111" s="68">
        <f t="shared" si="26"/>
        <v>44.198959748840252</v>
      </c>
      <c r="C111" s="68">
        <f t="shared" si="26"/>
        <v>1.640035612201865E-2</v>
      </c>
      <c r="D111" s="68">
        <f t="shared" si="26"/>
        <v>0.64429970479358978</v>
      </c>
      <c r="E111" s="68">
        <f t="shared" si="26"/>
        <v>8.8561923058900689</v>
      </c>
      <c r="F111" s="68">
        <f t="shared" si="26"/>
        <v>0.12300267091513985</v>
      </c>
      <c r="G111" s="68">
        <f t="shared" si="26"/>
        <v>46.002998922262307</v>
      </c>
      <c r="H111" s="68">
        <f t="shared" si="26"/>
        <v>0.15228902113303028</v>
      </c>
      <c r="I111" s="68"/>
      <c r="J111" s="68"/>
      <c r="K111" s="68">
        <f t="shared" si="27"/>
        <v>5.8572700435780877E-3</v>
      </c>
      <c r="L111" s="68"/>
      <c r="M111" s="67">
        <f t="shared" si="25"/>
        <v>99.999999999999986</v>
      </c>
      <c r="N111" s="64"/>
      <c r="O111" s="64"/>
      <c r="P111" s="64"/>
      <c r="Q111" s="62"/>
      <c r="R111" s="64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5"/>
      <c r="AI111" s="64"/>
      <c r="AJ111" s="64"/>
      <c r="AK111" s="64"/>
      <c r="AL111" s="62"/>
      <c r="AM111" s="131" t="s">
        <v>505</v>
      </c>
      <c r="AN111" s="68">
        <f t="shared" si="29"/>
        <v>42.732041564740229</v>
      </c>
      <c r="AO111" s="68">
        <f t="shared" si="29"/>
        <v>2.2349660504001487E-2</v>
      </c>
      <c r="AP111" s="68">
        <f t="shared" si="29"/>
        <v>0.86588001038344675</v>
      </c>
      <c r="AQ111" s="68">
        <f t="shared" si="29"/>
        <v>7.7539083007174217</v>
      </c>
      <c r="AR111" s="68">
        <f t="shared" si="29"/>
        <v>9.3425849693810695E-2</v>
      </c>
      <c r="AS111" s="68">
        <f t="shared" si="29"/>
        <v>47.488090904831957</v>
      </c>
      <c r="AT111" s="68">
        <f t="shared" si="29"/>
        <v>0.95634832936554803</v>
      </c>
      <c r="AU111" s="107"/>
      <c r="AV111" s="78">
        <f t="shared" ref="AV111:AV138" si="30">(AV$3*AV42)+AV$4</f>
        <v>-9.5999999999999992E-3</v>
      </c>
      <c r="AW111" s="78">
        <v>0.37290294208790098</v>
      </c>
      <c r="AX111" s="63"/>
      <c r="AY111" s="68">
        <f t="shared" si="28"/>
        <v>100.27534756232431</v>
      </c>
    </row>
    <row r="112" spans="1:51" s="114" customFormat="1">
      <c r="A112" s="131" t="s">
        <v>510</v>
      </c>
      <c r="B112" s="68">
        <f t="shared" si="26"/>
        <v>40.125731128816838</v>
      </c>
      <c r="C112" s="68">
        <f t="shared" si="26"/>
        <v>2.6481831161055583E-2</v>
      </c>
      <c r="D112" s="68">
        <f t="shared" si="26"/>
        <v>0.44903974577442074</v>
      </c>
      <c r="E112" s="68">
        <f t="shared" si="26"/>
        <v>10.650301662598441</v>
      </c>
      <c r="F112" s="68">
        <f t="shared" si="26"/>
        <v>0.14392299544051951</v>
      </c>
      <c r="G112" s="68">
        <f t="shared" si="26"/>
        <v>48.519320222907922</v>
      </c>
      <c r="H112" s="68">
        <f t="shared" si="26"/>
        <v>8.0596877446690918E-2</v>
      </c>
      <c r="I112" s="68"/>
      <c r="J112" s="68"/>
      <c r="K112" s="68">
        <f t="shared" si="27"/>
        <v>4.6055358540966233E-3</v>
      </c>
      <c r="L112" s="68"/>
      <c r="M112" s="67">
        <f t="shared" si="25"/>
        <v>99.999999999999986</v>
      </c>
      <c r="N112" s="64"/>
      <c r="O112" s="64"/>
      <c r="P112" s="64"/>
      <c r="Q112" s="62"/>
      <c r="R112" s="64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5"/>
      <c r="AI112" s="64"/>
      <c r="AJ112" s="64"/>
      <c r="AK112" s="64"/>
      <c r="AL112" s="62"/>
      <c r="AM112" s="131" t="s">
        <v>506</v>
      </c>
      <c r="AN112" s="68">
        <f t="shared" si="29"/>
        <v>41.294726647234313</v>
      </c>
      <c r="AO112" s="68">
        <f t="shared" si="29"/>
        <v>1.8963869535253794E-2</v>
      </c>
      <c r="AP112" s="68">
        <f t="shared" si="29"/>
        <v>0.22415966411591051</v>
      </c>
      <c r="AQ112" s="68">
        <f t="shared" si="29"/>
        <v>8.5417386467917567</v>
      </c>
      <c r="AR112" s="68">
        <f t="shared" si="29"/>
        <v>0.10298034585849242</v>
      </c>
      <c r="AS112" s="68">
        <f t="shared" si="29"/>
        <v>49.18879417388618</v>
      </c>
      <c r="AT112" s="68">
        <f t="shared" si="29"/>
        <v>0.4691402779735605</v>
      </c>
      <c r="AU112" s="107"/>
      <c r="AV112" s="78">
        <f t="shared" si="30"/>
        <v>-5.5317232796828555E-4</v>
      </c>
      <c r="AW112" s="78">
        <v>0.38452609181369102</v>
      </c>
      <c r="AX112" s="63"/>
      <c r="AY112" s="68">
        <f t="shared" si="28"/>
        <v>100.2244765448812</v>
      </c>
    </row>
    <row r="113" spans="1:51" s="114" customFormat="1">
      <c r="A113" s="131" t="s">
        <v>511</v>
      </c>
      <c r="B113" s="68">
        <f t="shared" si="26"/>
        <v>40.19564663065902</v>
      </c>
      <c r="C113" s="68">
        <f t="shared" si="26"/>
        <v>3.0135144532789343E-2</v>
      </c>
      <c r="D113" s="68">
        <f t="shared" si="26"/>
        <v>0.38248452676232636</v>
      </c>
      <c r="E113" s="68">
        <f t="shared" si="26"/>
        <v>9.5041609680335633</v>
      </c>
      <c r="F113" s="68">
        <f t="shared" si="26"/>
        <v>0.1344491063770602</v>
      </c>
      <c r="G113" s="68">
        <f t="shared" si="26"/>
        <v>49.746169359512272</v>
      </c>
      <c r="H113" s="68">
        <f t="shared" si="26"/>
        <v>0</v>
      </c>
      <c r="I113" s="68"/>
      <c r="J113" s="68"/>
      <c r="K113" s="68">
        <f t="shared" si="27"/>
        <v>6.9542641229513886E-3</v>
      </c>
      <c r="L113" s="68"/>
      <c r="M113" s="67">
        <f t="shared" si="25"/>
        <v>100</v>
      </c>
      <c r="N113" s="64"/>
      <c r="O113" s="64"/>
      <c r="P113" s="64"/>
      <c r="Q113" s="62"/>
      <c r="R113" s="64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5"/>
      <c r="AI113" s="64"/>
      <c r="AJ113" s="64"/>
      <c r="AK113" s="64"/>
      <c r="AL113" s="62"/>
      <c r="AM113" s="131" t="s">
        <v>507</v>
      </c>
      <c r="AN113" s="68">
        <f t="shared" si="29"/>
        <v>44.083778215506612</v>
      </c>
      <c r="AO113" s="68">
        <f t="shared" si="29"/>
        <v>2.6204363401741169E-2</v>
      </c>
      <c r="AP113" s="68">
        <f t="shared" si="29"/>
        <v>0.83816990828837112</v>
      </c>
      <c r="AQ113" s="68">
        <f t="shared" si="29"/>
        <v>8.0737907662667467</v>
      </c>
      <c r="AR113" s="68">
        <f t="shared" si="29"/>
        <v>0.11178604233367817</v>
      </c>
      <c r="AS113" s="68">
        <f t="shared" si="29"/>
        <v>46.1888430878451</v>
      </c>
      <c r="AT113" s="68">
        <f t="shared" si="29"/>
        <v>0.80124098248092013</v>
      </c>
      <c r="AU113" s="107"/>
      <c r="AV113" s="78">
        <f t="shared" si="30"/>
        <v>-9.5999999999999992E-3</v>
      </c>
      <c r="AW113" s="78">
        <v>0.396149241539481</v>
      </c>
      <c r="AX113" s="63"/>
      <c r="AY113" s="68">
        <f t="shared" si="28"/>
        <v>100.51036260766263</v>
      </c>
    </row>
    <row r="114" spans="1:51" s="114" customFormat="1">
      <c r="A114" s="131" t="s">
        <v>512</v>
      </c>
      <c r="B114" s="68">
        <f t="shared" si="26"/>
        <v>40.245425553844491</v>
      </c>
      <c r="C114" s="68">
        <f t="shared" si="26"/>
        <v>3.1526998023499744E-2</v>
      </c>
      <c r="D114" s="68">
        <f t="shared" si="26"/>
        <v>0.72754610823460952</v>
      </c>
      <c r="E114" s="68">
        <f t="shared" si="26"/>
        <v>9.1428294268149255</v>
      </c>
      <c r="F114" s="68">
        <f t="shared" si="26"/>
        <v>0.13095829948222973</v>
      </c>
      <c r="G114" s="68">
        <f t="shared" si="26"/>
        <v>49.630770350070939</v>
      </c>
      <c r="H114" s="68">
        <f t="shared" si="26"/>
        <v>8.4880379294037772E-2</v>
      </c>
      <c r="I114" s="68"/>
      <c r="J114" s="68"/>
      <c r="K114" s="68">
        <f t="shared" si="27"/>
        <v>6.062884235288413E-3</v>
      </c>
      <c r="L114" s="68"/>
      <c r="M114" s="67">
        <f t="shared" si="25"/>
        <v>100.00000000000003</v>
      </c>
      <c r="N114" s="64"/>
      <c r="O114" s="64"/>
      <c r="P114" s="64"/>
      <c r="Q114" s="62"/>
      <c r="R114" s="64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5"/>
      <c r="AI114" s="64"/>
      <c r="AJ114" s="64"/>
      <c r="AK114" s="64"/>
      <c r="AL114" s="62"/>
      <c r="AM114" s="131" t="s">
        <v>508</v>
      </c>
      <c r="AN114" s="68">
        <f t="shared" si="29"/>
        <v>43.387028493502697</v>
      </c>
      <c r="AO114" s="68">
        <f t="shared" si="29"/>
        <v>2.6245916317633886E-2</v>
      </c>
      <c r="AP114" s="68">
        <f t="shared" si="29"/>
        <v>0.92842372361550274</v>
      </c>
      <c r="AQ114" s="68">
        <f t="shared" si="29"/>
        <v>7.8564293848670079</v>
      </c>
      <c r="AR114" s="68">
        <f t="shared" si="29"/>
        <v>9.6509969866480749E-2</v>
      </c>
      <c r="AS114" s="68">
        <f t="shared" si="29"/>
        <v>46.441854878863467</v>
      </c>
      <c r="AT114" s="68">
        <f t="shared" si="29"/>
        <v>1.1768044806508089</v>
      </c>
      <c r="AU114" s="107"/>
      <c r="AV114" s="78">
        <f t="shared" si="30"/>
        <v>4.4565026255285016E-3</v>
      </c>
      <c r="AW114" s="78">
        <v>0.40777239126527098</v>
      </c>
      <c r="AX114" s="63"/>
      <c r="AY114" s="68">
        <f t="shared" si="28"/>
        <v>100.3255257415744</v>
      </c>
    </row>
    <row r="115" spans="1:51" s="114" customFormat="1">
      <c r="A115" s="131" t="s">
        <v>513</v>
      </c>
      <c r="B115" s="68">
        <f t="shared" ref="B115:H124" si="31">100*B47/$M47</f>
        <v>40.287598787806751</v>
      </c>
      <c r="C115" s="68">
        <f t="shared" si="31"/>
        <v>2.4956919603066136E-2</v>
      </c>
      <c r="D115" s="68">
        <f t="shared" si="31"/>
        <v>0.59421237150157458</v>
      </c>
      <c r="E115" s="68">
        <f t="shared" si="31"/>
        <v>9.9114623566462647</v>
      </c>
      <c r="F115" s="68">
        <f t="shared" si="31"/>
        <v>0.14261096916037788</v>
      </c>
      <c r="G115" s="68">
        <f t="shared" si="31"/>
        <v>48.974983659159768</v>
      </c>
      <c r="H115" s="68">
        <f t="shared" si="31"/>
        <v>5.9421237150157465E-2</v>
      </c>
      <c r="I115" s="68"/>
      <c r="J115" s="68"/>
      <c r="K115" s="68">
        <f t="shared" si="27"/>
        <v>4.7536989720125969E-3</v>
      </c>
      <c r="L115" s="68"/>
      <c r="M115" s="67">
        <f t="shared" si="25"/>
        <v>99.999999999999972</v>
      </c>
      <c r="N115" s="64"/>
      <c r="O115" s="64"/>
      <c r="P115" s="64"/>
      <c r="Q115" s="62"/>
      <c r="R115" s="64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5"/>
      <c r="AI115" s="64"/>
      <c r="AJ115" s="64"/>
      <c r="AK115" s="64"/>
      <c r="AL115" s="62"/>
      <c r="AM115" s="131" t="s">
        <v>509</v>
      </c>
      <c r="AN115" s="68">
        <f t="shared" si="29"/>
        <v>44.262428118435253</v>
      </c>
      <c r="AO115" s="68">
        <f t="shared" si="29"/>
        <v>2.2528564132702135E-2</v>
      </c>
      <c r="AP115" s="68">
        <f t="shared" si="29"/>
        <v>0.64304713380866185</v>
      </c>
      <c r="AQ115" s="68">
        <f t="shared" si="29"/>
        <v>8.8833938732852076</v>
      </c>
      <c r="AR115" s="68">
        <f t="shared" si="29"/>
        <v>0.1230340580971996</v>
      </c>
      <c r="AS115" s="68">
        <f t="shared" si="29"/>
        <v>46.090416900636491</v>
      </c>
      <c r="AT115" s="68">
        <f t="shared" si="29"/>
        <v>0.12727813789985973</v>
      </c>
      <c r="AU115" s="68"/>
      <c r="AV115" s="78">
        <f t="shared" si="30"/>
        <v>2.5653918138486883E-3</v>
      </c>
      <c r="AW115" s="78">
        <v>0.41939554099106102</v>
      </c>
      <c r="AX115" s="63"/>
      <c r="AY115" s="68">
        <f t="shared" si="28"/>
        <v>100.57408771910028</v>
      </c>
    </row>
    <row r="116" spans="1:51" s="114" customFormat="1">
      <c r="A116" s="131" t="s">
        <v>514</v>
      </c>
      <c r="B116" s="68">
        <f t="shared" si="31"/>
        <v>40.769572153386669</v>
      </c>
      <c r="C116" s="68">
        <f t="shared" si="31"/>
        <v>2.9986446126350888E-2</v>
      </c>
      <c r="D116" s="68">
        <f t="shared" si="31"/>
        <v>0.82762591308728439</v>
      </c>
      <c r="E116" s="68">
        <f t="shared" si="31"/>
        <v>9.9195163785968727</v>
      </c>
      <c r="F116" s="68">
        <f t="shared" si="31"/>
        <v>0.14633385709659236</v>
      </c>
      <c r="G116" s="68">
        <f t="shared" si="31"/>
        <v>48.206210792721684</v>
      </c>
      <c r="H116" s="68">
        <f t="shared" si="31"/>
        <v>9.5956627604322844E-2</v>
      </c>
      <c r="I116" s="68"/>
      <c r="J116" s="68"/>
      <c r="K116" s="68">
        <f t="shared" si="27"/>
        <v>4.7978313802161422E-3</v>
      </c>
      <c r="L116" s="68"/>
      <c r="M116" s="67">
        <f t="shared" si="25"/>
        <v>100</v>
      </c>
      <c r="N116" s="64"/>
      <c r="O116" s="64"/>
      <c r="P116" s="64"/>
      <c r="Q116" s="62"/>
      <c r="R116" s="64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5"/>
      <c r="AI116" s="64"/>
      <c r="AJ116" s="64"/>
      <c r="AK116" s="64"/>
      <c r="AL116" s="62"/>
      <c r="AM116" s="131" t="s">
        <v>510</v>
      </c>
      <c r="AN116" s="68">
        <f t="shared" si="29"/>
        <v>40.436157952797998</v>
      </c>
      <c r="AO116" s="68">
        <f t="shared" si="29"/>
        <v>2.6348524642781611E-2</v>
      </c>
      <c r="AP116" s="68">
        <f t="shared" si="29"/>
        <v>0.42322185441357851</v>
      </c>
      <c r="AQ116" s="68">
        <f t="shared" si="29"/>
        <v>9.5757159459067349</v>
      </c>
      <c r="AR116" s="68">
        <f t="shared" si="29"/>
        <v>0.13589813173057808</v>
      </c>
      <c r="AS116" s="68">
        <f t="shared" si="29"/>
        <v>49.295128846998232</v>
      </c>
      <c r="AT116" s="68">
        <f t="shared" si="29"/>
        <v>8.2508585577234783E-3</v>
      </c>
      <c r="AU116" s="68"/>
      <c r="AV116" s="78">
        <f t="shared" si="30"/>
        <v>1.9386634780933342E-3</v>
      </c>
      <c r="AW116" s="78">
        <v>0.43101869071685101</v>
      </c>
      <c r="AX116" s="63"/>
      <c r="AY116" s="68">
        <f t="shared" si="28"/>
        <v>100.33367946924258</v>
      </c>
    </row>
    <row r="117" spans="1:51">
      <c r="A117" s="131" t="s">
        <v>515</v>
      </c>
      <c r="B117" s="68">
        <f t="shared" si="31"/>
        <v>40.259587020648958</v>
      </c>
      <c r="C117" s="68">
        <f t="shared" si="31"/>
        <v>5.6637168141592899E-2</v>
      </c>
      <c r="D117" s="68">
        <f t="shared" si="31"/>
        <v>1.2271386430678461</v>
      </c>
      <c r="E117" s="68">
        <f t="shared" si="31"/>
        <v>13.876106194690264</v>
      </c>
      <c r="F117" s="68">
        <f t="shared" si="31"/>
        <v>0.17463126843657811</v>
      </c>
      <c r="G117" s="68">
        <f t="shared" si="31"/>
        <v>44.306784660766951</v>
      </c>
      <c r="H117" s="68">
        <f t="shared" si="31"/>
        <v>9.4395280235988172E-2</v>
      </c>
      <c r="I117" s="68"/>
      <c r="J117" s="68"/>
      <c r="K117" s="68">
        <f t="shared" si="27"/>
        <v>4.7197640117994091E-3</v>
      </c>
      <c r="L117" s="68"/>
      <c r="M117" s="67">
        <f t="shared" si="25"/>
        <v>99.999999999999972</v>
      </c>
      <c r="R117" s="64"/>
      <c r="AM117" s="131" t="s">
        <v>511</v>
      </c>
      <c r="AN117" s="68">
        <f t="shared" si="29"/>
        <v>40.305818369039855</v>
      </c>
      <c r="AO117" s="68">
        <f t="shared" si="29"/>
        <v>3.1100325617128263E-2</v>
      </c>
      <c r="AP117" s="68">
        <f t="shared" si="29"/>
        <v>0.5556165366841691</v>
      </c>
      <c r="AQ117" s="68">
        <f t="shared" si="29"/>
        <v>9.0457392180827707</v>
      </c>
      <c r="AR117" s="68">
        <f t="shared" si="29"/>
        <v>0.13049814958749961</v>
      </c>
      <c r="AS117" s="68">
        <f t="shared" si="29"/>
        <v>49.753000802365463</v>
      </c>
      <c r="AT117" s="68">
        <f t="shared" si="29"/>
        <v>5.5014117568215559E-2</v>
      </c>
      <c r="AU117" s="68"/>
      <c r="AV117" s="78">
        <f t="shared" si="30"/>
        <v>6.6148559093002178E-4</v>
      </c>
      <c r="AW117" s="78">
        <v>0.44264184044264199</v>
      </c>
      <c r="AY117" s="68">
        <f t="shared" si="28"/>
        <v>100.32009084497868</v>
      </c>
    </row>
    <row r="118" spans="1:51">
      <c r="A118" s="131" t="s">
        <v>516</v>
      </c>
      <c r="B118" s="68">
        <f t="shared" si="31"/>
        <v>40.236020035895685</v>
      </c>
      <c r="C118" s="68">
        <f t="shared" si="31"/>
        <v>4.223022511056107E-2</v>
      </c>
      <c r="D118" s="68">
        <f t="shared" si="31"/>
        <v>0.63345337665841606</v>
      </c>
      <c r="E118" s="68">
        <f t="shared" si="31"/>
        <v>11.883116121388436</v>
      </c>
      <c r="F118" s="68">
        <f t="shared" si="31"/>
        <v>0.15953640597323074</v>
      </c>
      <c r="G118" s="68">
        <f t="shared" si="31"/>
        <v>47.016317289757986</v>
      </c>
      <c r="H118" s="68">
        <f t="shared" si="31"/>
        <v>2.3461236172533928E-2</v>
      </c>
      <c r="I118" s="68"/>
      <c r="J118" s="68"/>
      <c r="K118" s="68">
        <f t="shared" si="27"/>
        <v>5.865309043133482E-3</v>
      </c>
      <c r="L118" s="68"/>
      <c r="M118" s="67">
        <f t="shared" si="25"/>
        <v>99.999999999999972</v>
      </c>
      <c r="R118" s="64"/>
      <c r="AM118" s="131" t="s">
        <v>512</v>
      </c>
      <c r="AN118" s="68">
        <f t="shared" si="29"/>
        <v>40.329073579681989</v>
      </c>
      <c r="AO118" s="68">
        <f t="shared" si="29"/>
        <v>2.8795083103860655E-2</v>
      </c>
      <c r="AP118" s="68">
        <f t="shared" si="29"/>
        <v>0.50342317010859194</v>
      </c>
      <c r="AQ118" s="68">
        <f t="shared" si="29"/>
        <v>9.9729840828273435</v>
      </c>
      <c r="AR118" s="68">
        <f t="shared" si="29"/>
        <v>0.14167459902246995</v>
      </c>
      <c r="AS118" s="68">
        <f t="shared" si="29"/>
        <v>48.889030930369401</v>
      </c>
      <c r="AT118" s="68">
        <f t="shared" si="29"/>
        <v>9.5322545571287609E-2</v>
      </c>
      <c r="AU118" s="68"/>
      <c r="AV118" s="78">
        <f t="shared" si="30"/>
        <v>1.7590947255016406E-4</v>
      </c>
      <c r="AW118" s="78">
        <v>0.45426499016843203</v>
      </c>
      <c r="AY118" s="68">
        <f t="shared" si="28"/>
        <v>100.41474489032592</v>
      </c>
    </row>
    <row r="119" spans="1:51">
      <c r="A119" s="131" t="s">
        <v>517</v>
      </c>
      <c r="B119" s="68">
        <f t="shared" si="31"/>
        <v>40.850412331674725</v>
      </c>
      <c r="C119" s="68">
        <f t="shared" si="31"/>
        <v>4.0595242237609762E-2</v>
      </c>
      <c r="D119" s="68">
        <f t="shared" si="31"/>
        <v>1.6470069707830242</v>
      </c>
      <c r="E119" s="68">
        <f t="shared" si="31"/>
        <v>10.102415996845171</v>
      </c>
      <c r="F119" s="68">
        <f t="shared" si="31"/>
        <v>0.13570409548000975</v>
      </c>
      <c r="G119" s="68">
        <f t="shared" si="31"/>
        <v>46.777317698365749</v>
      </c>
      <c r="H119" s="68">
        <f t="shared" si="31"/>
        <v>0.44074834429404885</v>
      </c>
      <c r="I119" s="68"/>
      <c r="J119" s="68"/>
      <c r="K119" s="68">
        <f t="shared" si="27"/>
        <v>5.7993203196585368E-3</v>
      </c>
      <c r="L119" s="68"/>
      <c r="M119" s="67">
        <f t="shared" si="25"/>
        <v>99.999999999999986</v>
      </c>
      <c r="R119" s="64"/>
      <c r="AM119" s="131" t="s">
        <v>513</v>
      </c>
      <c r="AN119" s="68">
        <f t="shared" ref="AN119:AT128" si="32">(AN$3*AN50)+AN$4</f>
        <v>40.290622866618762</v>
      </c>
      <c r="AO119" s="68">
        <f t="shared" si="32"/>
        <v>2.9287922905308419E-2</v>
      </c>
      <c r="AP119" s="68">
        <f t="shared" si="32"/>
        <v>0.46008494676064687</v>
      </c>
      <c r="AQ119" s="68">
        <f t="shared" si="32"/>
        <v>9.8571864216501464</v>
      </c>
      <c r="AR119" s="68">
        <f t="shared" si="32"/>
        <v>0.14173124454377317</v>
      </c>
      <c r="AS119" s="68">
        <f t="shared" si="32"/>
        <v>49.018460637246726</v>
      </c>
      <c r="AT119" s="68">
        <f t="shared" si="32"/>
        <v>5.4303161715840056E-2</v>
      </c>
      <c r="AU119" s="68"/>
      <c r="AV119" s="78">
        <f t="shared" si="30"/>
        <v>4.3371525397893976E-5</v>
      </c>
      <c r="AW119" s="78">
        <v>0.46588813989422201</v>
      </c>
      <c r="AY119" s="68">
        <f t="shared" si="28"/>
        <v>100.3176087128608</v>
      </c>
    </row>
    <row r="120" spans="1:51" ht="12" customHeight="1">
      <c r="A120" s="131" t="s">
        <v>518</v>
      </c>
      <c r="B120" s="68">
        <f t="shared" si="31"/>
        <v>42.22397341966262</v>
      </c>
      <c r="C120" s="68">
        <f t="shared" si="31"/>
        <v>3.3012438234792982E-2</v>
      </c>
      <c r="D120" s="68">
        <f t="shared" si="31"/>
        <v>0.36207190322031013</v>
      </c>
      <c r="E120" s="68">
        <f t="shared" si="31"/>
        <v>9.562957914465839</v>
      </c>
      <c r="F120" s="68">
        <f t="shared" si="31"/>
        <v>0.14802351337536207</v>
      </c>
      <c r="G120" s="68">
        <f t="shared" si="31"/>
        <v>47.197137502129834</v>
      </c>
      <c r="H120" s="68">
        <f t="shared" si="31"/>
        <v>0.4685636394615777</v>
      </c>
      <c r="I120" s="68"/>
      <c r="J120" s="68"/>
      <c r="K120" s="68">
        <f t="shared" si="27"/>
        <v>4.2596694496507071E-3</v>
      </c>
      <c r="L120" s="68"/>
      <c r="M120" s="67">
        <f t="shared" si="25"/>
        <v>99.999999999999986</v>
      </c>
      <c r="R120" s="64"/>
      <c r="AM120" s="131" t="s">
        <v>514</v>
      </c>
      <c r="AN120" s="68">
        <f t="shared" si="32"/>
        <v>40.759556329406806</v>
      </c>
      <c r="AO120" s="68">
        <f t="shared" si="32"/>
        <v>4.918023616739494E-2</v>
      </c>
      <c r="AP120" s="68">
        <f t="shared" si="32"/>
        <v>1.310046569946107</v>
      </c>
      <c r="AQ120" s="68">
        <f t="shared" si="32"/>
        <v>13.284124119807444</v>
      </c>
      <c r="AR120" s="68">
        <f t="shared" si="32"/>
        <v>0.16621305933680283</v>
      </c>
      <c r="AS120" s="68">
        <f t="shared" si="32"/>
        <v>44.584487146520686</v>
      </c>
      <c r="AT120" s="68">
        <f t="shared" si="32"/>
        <v>9.2029912439585498E-2</v>
      </c>
      <c r="AU120" s="68"/>
      <c r="AV120" s="78">
        <f t="shared" si="30"/>
        <v>-6.0794024611893552E-4</v>
      </c>
      <c r="AW120" s="78">
        <v>0.47751128962001199</v>
      </c>
      <c r="AY120" s="68">
        <f t="shared" si="28"/>
        <v>100.72254072299873</v>
      </c>
    </row>
    <row r="121" spans="1:51">
      <c r="A121" s="131" t="s">
        <v>519</v>
      </c>
      <c r="B121" s="68">
        <f t="shared" si="31"/>
        <v>39.960051837496579</v>
      </c>
      <c r="C121" s="68">
        <f t="shared" si="31"/>
        <v>2.6156534972476192E-2</v>
      </c>
      <c r="D121" s="68">
        <f t="shared" si="31"/>
        <v>0.42801602682233769</v>
      </c>
      <c r="E121" s="68">
        <f t="shared" si="31"/>
        <v>10.248605975579306</v>
      </c>
      <c r="F121" s="68">
        <f t="shared" si="31"/>
        <v>0.13553840849374024</v>
      </c>
      <c r="G121" s="68">
        <f t="shared" si="31"/>
        <v>48.984056403000864</v>
      </c>
      <c r="H121" s="68">
        <f t="shared" si="31"/>
        <v>0.21400801341116885</v>
      </c>
      <c r="I121" s="68"/>
      <c r="J121" s="68"/>
      <c r="K121" s="68">
        <f t="shared" si="27"/>
        <v>3.5668002235194804E-3</v>
      </c>
      <c r="L121" s="68"/>
      <c r="M121" s="67">
        <f t="shared" si="25"/>
        <v>100.00000000000001</v>
      </c>
      <c r="R121" s="64"/>
      <c r="AM121" s="131" t="s">
        <v>515</v>
      </c>
      <c r="AN121" s="68">
        <f t="shared" si="32"/>
        <v>40.468363466426666</v>
      </c>
      <c r="AO121" s="68">
        <f t="shared" si="32"/>
        <v>4.3806680469085153E-2</v>
      </c>
      <c r="AP121" s="68">
        <f t="shared" si="32"/>
        <v>0.66353527566844306</v>
      </c>
      <c r="AQ121" s="68">
        <f t="shared" si="32"/>
        <v>11.769055152921226</v>
      </c>
      <c r="AR121" s="68">
        <f t="shared" si="32"/>
        <v>0.15347572107719801</v>
      </c>
      <c r="AS121" s="68">
        <f t="shared" si="32"/>
        <v>46.968414893112879</v>
      </c>
      <c r="AT121" s="68">
        <f t="shared" si="32"/>
        <v>2.3897570276115263E-2</v>
      </c>
      <c r="AU121" s="107"/>
      <c r="AV121" s="78">
        <f t="shared" si="30"/>
        <v>7.44410898041949E-4</v>
      </c>
      <c r="AW121" s="78">
        <v>0.48913443934580197</v>
      </c>
      <c r="AY121" s="68">
        <f t="shared" si="28"/>
        <v>100.58042761019546</v>
      </c>
    </row>
    <row r="122" spans="1:51">
      <c r="A122" s="131" t="s">
        <v>520</v>
      </c>
      <c r="B122" s="68">
        <f t="shared" si="31"/>
        <v>41.311865139399167</v>
      </c>
      <c r="C122" s="68">
        <f t="shared" si="31"/>
        <v>4.4305165333909664E-2</v>
      </c>
      <c r="D122" s="68">
        <f t="shared" si="31"/>
        <v>0.36740868813486061</v>
      </c>
      <c r="E122" s="68">
        <f t="shared" si="31"/>
        <v>9.9956775448454707</v>
      </c>
      <c r="F122" s="68">
        <f t="shared" si="31"/>
        <v>0.13399610979036095</v>
      </c>
      <c r="G122" s="68">
        <f t="shared" si="31"/>
        <v>47.568618975578126</v>
      </c>
      <c r="H122" s="68">
        <f t="shared" si="31"/>
        <v>0.57272530797492971</v>
      </c>
      <c r="I122" s="68"/>
      <c r="J122" s="68"/>
      <c r="K122" s="68">
        <f t="shared" si="27"/>
        <v>5.4030689431597148E-3</v>
      </c>
      <c r="L122" s="68"/>
      <c r="M122" s="67">
        <f t="shared" si="25"/>
        <v>99.999999999999986</v>
      </c>
      <c r="R122" s="64"/>
      <c r="AM122" s="131" t="s">
        <v>516</v>
      </c>
      <c r="AN122" s="68">
        <f t="shared" si="32"/>
        <v>41.015561580733333</v>
      </c>
      <c r="AO122" s="68">
        <f t="shared" si="32"/>
        <v>4.4270243906853642E-2</v>
      </c>
      <c r="AP122" s="68">
        <f t="shared" si="32"/>
        <v>1.6994974235917681</v>
      </c>
      <c r="AQ122" s="68">
        <f t="shared" si="32"/>
        <v>10.02463677890645</v>
      </c>
      <c r="AR122" s="68">
        <f t="shared" si="32"/>
        <v>0.13208862723204745</v>
      </c>
      <c r="AS122" s="68">
        <f t="shared" si="32"/>
        <v>46.614040954456549</v>
      </c>
      <c r="AT122" s="68">
        <f t="shared" si="32"/>
        <v>0.43982251601895483</v>
      </c>
      <c r="AU122" s="107"/>
      <c r="AV122" s="78">
        <f t="shared" si="30"/>
        <v>1.2821664648962217E-3</v>
      </c>
      <c r="AW122" s="78">
        <v>0.50075758907159196</v>
      </c>
      <c r="AY122" s="68">
        <f t="shared" si="28"/>
        <v>100.47195788038243</v>
      </c>
    </row>
    <row r="123" spans="1:51">
      <c r="A123" s="131" t="s">
        <v>521</v>
      </c>
      <c r="B123" s="68">
        <f t="shared" si="31"/>
        <v>43.473153771158067</v>
      </c>
      <c r="C123" s="68">
        <f t="shared" si="31"/>
        <v>1.9968754771945076E-2</v>
      </c>
      <c r="D123" s="68">
        <f t="shared" si="31"/>
        <v>0.71652590652273485</v>
      </c>
      <c r="E123" s="68">
        <f t="shared" si="31"/>
        <v>8.0814725194695356</v>
      </c>
      <c r="F123" s="68">
        <f t="shared" si="31"/>
        <v>0.10806620229523216</v>
      </c>
      <c r="G123" s="68">
        <f t="shared" si="31"/>
        <v>46.762125145360791</v>
      </c>
      <c r="H123" s="68">
        <f t="shared" si="31"/>
        <v>0.8339891698871178</v>
      </c>
      <c r="I123" s="68"/>
      <c r="J123" s="68"/>
      <c r="K123" s="68">
        <f t="shared" si="27"/>
        <v>4.6985305345753122E-3</v>
      </c>
      <c r="L123" s="68"/>
      <c r="M123" s="67">
        <f t="shared" si="25"/>
        <v>99.999999999999986</v>
      </c>
      <c r="R123" s="64"/>
      <c r="AM123" s="131" t="s">
        <v>517</v>
      </c>
      <c r="AN123" s="68">
        <f t="shared" si="32"/>
        <v>42.200424039848031</v>
      </c>
      <c r="AO123" s="68">
        <f t="shared" si="32"/>
        <v>2.8981682008455828E-2</v>
      </c>
      <c r="AP123" s="68">
        <f t="shared" si="32"/>
        <v>0.40456323712636388</v>
      </c>
      <c r="AQ123" s="68">
        <f t="shared" si="32"/>
        <v>9.6089552058896892</v>
      </c>
      <c r="AR123" s="68">
        <f t="shared" si="32"/>
        <v>0.14869832391125026</v>
      </c>
      <c r="AS123" s="68">
        <f t="shared" si="32"/>
        <v>47.197047703883072</v>
      </c>
      <c r="AT123" s="68">
        <f t="shared" si="32"/>
        <v>0.47203855602149691</v>
      </c>
      <c r="AU123" s="107"/>
      <c r="AV123" s="78">
        <f t="shared" si="30"/>
        <v>1.2312556710044956E-3</v>
      </c>
      <c r="AW123" s="78">
        <v>0.512380738797382</v>
      </c>
      <c r="AY123" s="68">
        <f t="shared" si="28"/>
        <v>100.57432074315673</v>
      </c>
    </row>
    <row r="124" spans="1:51">
      <c r="A124" s="131" t="s">
        <v>522</v>
      </c>
      <c r="B124" s="68">
        <f t="shared" si="31"/>
        <v>44.028317477332621</v>
      </c>
      <c r="C124" s="68">
        <f t="shared" si="31"/>
        <v>2.233239537272768E-2</v>
      </c>
      <c r="D124" s="68">
        <f t="shared" si="31"/>
        <v>0.56947608200455579</v>
      </c>
      <c r="E124" s="68">
        <f t="shared" si="31"/>
        <v>9.2009468935638026</v>
      </c>
      <c r="F124" s="68">
        <f t="shared" si="31"/>
        <v>0.13622761177363885</v>
      </c>
      <c r="G124" s="68">
        <f t="shared" si="31"/>
        <v>45.334762606637184</v>
      </c>
      <c r="H124" s="68">
        <f t="shared" si="31"/>
        <v>0.70347045424092181</v>
      </c>
      <c r="I124" s="68"/>
      <c r="J124" s="68"/>
      <c r="K124" s="68">
        <f t="shared" si="27"/>
        <v>4.4664790745455362E-3</v>
      </c>
      <c r="L124" s="68"/>
      <c r="M124" s="67">
        <f t="shared" si="25"/>
        <v>100.00000000000001</v>
      </c>
      <c r="R124" s="64"/>
      <c r="AM124" s="131" t="s">
        <v>518</v>
      </c>
      <c r="AN124" s="68">
        <f t="shared" si="32"/>
        <v>40.361611755944907</v>
      </c>
      <c r="AO124" s="68">
        <f t="shared" si="32"/>
        <v>3.4205056477274794E-2</v>
      </c>
      <c r="AP124" s="68">
        <f t="shared" si="32"/>
        <v>0.47328242242487834</v>
      </c>
      <c r="AQ124" s="68">
        <f t="shared" si="32"/>
        <v>10.256720506948843</v>
      </c>
      <c r="AR124" s="68">
        <f t="shared" si="32"/>
        <v>0.13863249432315217</v>
      </c>
      <c r="AS124" s="68">
        <f t="shared" si="32"/>
        <v>48.443449735132411</v>
      </c>
      <c r="AT124" s="68">
        <f t="shared" si="32"/>
        <v>0.22097205958792951</v>
      </c>
      <c r="AU124" s="107"/>
      <c r="AV124" s="78">
        <f t="shared" si="30"/>
        <v>1.3765385453559202E-3</v>
      </c>
      <c r="AW124" s="78">
        <v>0.52400388852317303</v>
      </c>
      <c r="AY124" s="68">
        <f t="shared" si="28"/>
        <v>100.45425445790794</v>
      </c>
    </row>
    <row r="125" spans="1:51">
      <c r="A125" s="131" t="s">
        <v>523</v>
      </c>
      <c r="B125" s="68">
        <f t="shared" ref="B125:H134" si="33">100*B57/$M57</f>
        <v>44.278624072991533</v>
      </c>
      <c r="C125" s="68">
        <f t="shared" si="33"/>
        <v>1.8339580252856962E-2</v>
      </c>
      <c r="D125" s="68">
        <f t="shared" si="33"/>
        <v>0.65334754650802929</v>
      </c>
      <c r="E125" s="68">
        <f t="shared" si="33"/>
        <v>8.5164425799204491</v>
      </c>
      <c r="F125" s="68">
        <f t="shared" si="33"/>
        <v>0.11920727164357023</v>
      </c>
      <c r="G125" s="68">
        <f t="shared" si="33"/>
        <v>45.768714968536152</v>
      </c>
      <c r="H125" s="68">
        <f t="shared" si="33"/>
        <v>0.64188530884999362</v>
      </c>
      <c r="I125" s="68"/>
      <c r="J125" s="68"/>
      <c r="K125" s="68">
        <f t="shared" si="27"/>
        <v>3.4386712974106793E-3</v>
      </c>
      <c r="L125" s="68"/>
      <c r="M125" s="67">
        <f t="shared" si="25"/>
        <v>100</v>
      </c>
      <c r="R125" s="64"/>
      <c r="AM125" s="131" t="s">
        <v>519</v>
      </c>
      <c r="AN125" s="68">
        <f t="shared" si="32"/>
        <v>41.069467825138304</v>
      </c>
      <c r="AO125" s="68">
        <f t="shared" si="32"/>
        <v>2.2372134676211596E-2</v>
      </c>
      <c r="AP125" s="68">
        <f t="shared" si="32"/>
        <v>0.35378372425983273</v>
      </c>
      <c r="AQ125" s="68">
        <f t="shared" si="32"/>
        <v>10.041106352696636</v>
      </c>
      <c r="AR125" s="68">
        <f t="shared" si="32"/>
        <v>0.1323323090810854</v>
      </c>
      <c r="AS125" s="68">
        <f t="shared" si="32"/>
        <v>47.755803730509129</v>
      </c>
      <c r="AT125" s="68">
        <f t="shared" si="32"/>
        <v>0.57425906966115858</v>
      </c>
      <c r="AU125" s="107"/>
      <c r="AV125" s="78">
        <f t="shared" si="30"/>
        <v>3.1326427922671787E-3</v>
      </c>
      <c r="AW125" s="78">
        <v>0.53562703824896296</v>
      </c>
      <c r="AY125" s="68">
        <f t="shared" si="28"/>
        <v>100.48788482706358</v>
      </c>
    </row>
    <row r="126" spans="1:51">
      <c r="A126" s="131" t="s">
        <v>524</v>
      </c>
      <c r="B126" s="68">
        <f t="shared" si="33"/>
        <v>44.348187133190457</v>
      </c>
      <c r="C126" s="68">
        <f t="shared" si="33"/>
        <v>1.9076902359925041E-2</v>
      </c>
      <c r="D126" s="68">
        <f t="shared" si="33"/>
        <v>0.63963731442101612</v>
      </c>
      <c r="E126" s="68">
        <f t="shared" si="33"/>
        <v>8.6743797201306236</v>
      </c>
      <c r="F126" s="68">
        <f t="shared" si="33"/>
        <v>0.12680529215714884</v>
      </c>
      <c r="G126" s="68">
        <f t="shared" si="33"/>
        <v>45.425471031162687</v>
      </c>
      <c r="H126" s="68">
        <f t="shared" si="33"/>
        <v>0.76307609439700186</v>
      </c>
      <c r="I126" s="68"/>
      <c r="J126" s="68"/>
      <c r="K126" s="68">
        <f t="shared" si="27"/>
        <v>3.3665121811632432E-3</v>
      </c>
      <c r="L126" s="68"/>
      <c r="M126" s="67">
        <f t="shared" si="25"/>
        <v>100.00000000000003</v>
      </c>
      <c r="R126" s="64"/>
      <c r="AM126" s="131" t="s">
        <v>520</v>
      </c>
      <c r="AN126" s="68">
        <f t="shared" si="32"/>
        <v>43.562131232610568</v>
      </c>
      <c r="AO126" s="68">
        <f t="shared" si="32"/>
        <v>2.255717642105564E-2</v>
      </c>
      <c r="AP126" s="68">
        <f t="shared" si="32"/>
        <v>0.72094226942882322</v>
      </c>
      <c r="AQ126" s="68">
        <f t="shared" si="32"/>
        <v>8.1597773769413813</v>
      </c>
      <c r="AR126" s="68">
        <f t="shared" si="32"/>
        <v>0.11132900458698844</v>
      </c>
      <c r="AS126" s="68">
        <f t="shared" si="32"/>
        <v>46.531372708181415</v>
      </c>
      <c r="AT126" s="68">
        <f t="shared" si="32"/>
        <v>0.85083950774480388</v>
      </c>
      <c r="AU126" s="107"/>
      <c r="AV126" s="78">
        <f t="shared" si="30"/>
        <v>-3.1904830405793854E-3</v>
      </c>
      <c r="AW126" s="78">
        <v>0.547250187974753</v>
      </c>
      <c r="AY126" s="68">
        <f t="shared" si="28"/>
        <v>100.50300898084922</v>
      </c>
    </row>
    <row r="127" spans="1:51">
      <c r="A127" s="131" t="s">
        <v>525</v>
      </c>
      <c r="B127" s="68">
        <f t="shared" si="33"/>
        <v>43.791064761753454</v>
      </c>
      <c r="C127" s="68">
        <f t="shared" si="33"/>
        <v>1.8156440429853728E-2</v>
      </c>
      <c r="D127" s="68">
        <f t="shared" si="33"/>
        <v>0.59008431397024608</v>
      </c>
      <c r="E127" s="68">
        <f t="shared" si="33"/>
        <v>8.908003585896985</v>
      </c>
      <c r="F127" s="68">
        <f t="shared" si="33"/>
        <v>0.1270950830089761</v>
      </c>
      <c r="G127" s="68">
        <f t="shared" si="33"/>
        <v>45.822316534843345</v>
      </c>
      <c r="H127" s="68">
        <f t="shared" si="33"/>
        <v>0.73760539246280776</v>
      </c>
      <c r="I127" s="68"/>
      <c r="J127" s="68"/>
      <c r="K127" s="68">
        <f t="shared" si="27"/>
        <v>5.6738876343292895E-3</v>
      </c>
      <c r="L127" s="68"/>
      <c r="M127" s="67">
        <f t="shared" si="25"/>
        <v>100</v>
      </c>
      <c r="R127" s="64"/>
      <c r="AM127" s="131" t="s">
        <v>521</v>
      </c>
      <c r="AN127" s="68">
        <f t="shared" si="32"/>
        <v>44.173979599277217</v>
      </c>
      <c r="AO127" s="68">
        <f t="shared" si="32"/>
        <v>2.4510772234885056E-2</v>
      </c>
      <c r="AP127" s="68">
        <f t="shared" si="32"/>
        <v>0.62564267074389746</v>
      </c>
      <c r="AQ127" s="68">
        <f t="shared" si="32"/>
        <v>9.2152118252482325</v>
      </c>
      <c r="AR127" s="68">
        <f t="shared" si="32"/>
        <v>0.13522502865552169</v>
      </c>
      <c r="AS127" s="68">
        <f t="shared" si="32"/>
        <v>45.235994853087348</v>
      </c>
      <c r="AT127" s="68">
        <f t="shared" si="32"/>
        <v>0.7153069255373673</v>
      </c>
      <c r="AU127" s="107"/>
      <c r="AV127" s="78">
        <f t="shared" si="30"/>
        <v>6.7619037637232926E-4</v>
      </c>
      <c r="AW127" s="78">
        <v>0.55887333770054304</v>
      </c>
      <c r="AY127" s="68">
        <f t="shared" si="28"/>
        <v>100.68542120286138</v>
      </c>
    </row>
    <row r="128" spans="1:51">
      <c r="A128" s="131" t="s">
        <v>526</v>
      </c>
      <c r="B128" s="68">
        <f t="shared" si="33"/>
        <v>44.7656691134952</v>
      </c>
      <c r="C128" s="68">
        <f t="shared" si="33"/>
        <v>7.2275550536420097E-2</v>
      </c>
      <c r="D128" s="68">
        <f t="shared" si="33"/>
        <v>0.63241106719367601</v>
      </c>
      <c r="E128" s="68">
        <f t="shared" si="33"/>
        <v>8.9215132693393571</v>
      </c>
      <c r="F128" s="68">
        <f t="shared" si="33"/>
        <v>0.12535290796160362</v>
      </c>
      <c r="G128" s="68">
        <f t="shared" si="33"/>
        <v>44.731789949181255</v>
      </c>
      <c r="H128" s="68">
        <f t="shared" si="33"/>
        <v>0.74534161490683237</v>
      </c>
      <c r="I128" s="68"/>
      <c r="J128" s="68"/>
      <c r="K128" s="68">
        <f t="shared" si="27"/>
        <v>5.6465273856578201E-3</v>
      </c>
      <c r="L128" s="68"/>
      <c r="M128" s="67">
        <f t="shared" si="25"/>
        <v>100.00000000000001</v>
      </c>
      <c r="R128" s="64"/>
      <c r="AM128" s="131" t="s">
        <v>522</v>
      </c>
      <c r="AN128" s="68">
        <f t="shared" si="32"/>
        <v>44.350190716059416</v>
      </c>
      <c r="AO128" s="68">
        <f t="shared" si="32"/>
        <v>1.865801038316451E-2</v>
      </c>
      <c r="AP128" s="68">
        <f t="shared" si="32"/>
        <v>0.71051581121879559</v>
      </c>
      <c r="AQ128" s="68">
        <f t="shared" si="32"/>
        <v>8.6255303250103559</v>
      </c>
      <c r="AR128" s="68">
        <f t="shared" si="32"/>
        <v>0.12443161809717317</v>
      </c>
      <c r="AS128" s="68">
        <f t="shared" si="32"/>
        <v>45.65524565324025</v>
      </c>
      <c r="AT128" s="68">
        <f t="shared" si="32"/>
        <v>0.65664074770322445</v>
      </c>
      <c r="AU128" s="107"/>
      <c r="AV128" s="78">
        <f t="shared" si="30"/>
        <v>6.0671545409208237E-4</v>
      </c>
      <c r="AW128" s="78">
        <v>0.57049648742633297</v>
      </c>
      <c r="AY128" s="68">
        <f t="shared" si="28"/>
        <v>100.71231608459283</v>
      </c>
    </row>
    <row r="129" spans="1:51">
      <c r="A129" s="131" t="s">
        <v>527</v>
      </c>
      <c r="B129" s="68">
        <f t="shared" si="33"/>
        <v>43.225420341241431</v>
      </c>
      <c r="C129" s="68">
        <f t="shared" si="33"/>
        <v>1.693786063528269E-2</v>
      </c>
      <c r="D129" s="68">
        <f t="shared" si="33"/>
        <v>0.62105488996036551</v>
      </c>
      <c r="E129" s="68">
        <f t="shared" si="33"/>
        <v>8.8641470657979404</v>
      </c>
      <c r="F129" s="68">
        <f t="shared" si="33"/>
        <v>0.12534016870109191</v>
      </c>
      <c r="G129" s="68">
        <f t="shared" si="33"/>
        <v>46.387154326494198</v>
      </c>
      <c r="H129" s="68">
        <f t="shared" si="33"/>
        <v>0.756557775042627</v>
      </c>
      <c r="I129" s="68"/>
      <c r="J129" s="68"/>
      <c r="K129" s="68">
        <f t="shared" si="27"/>
        <v>3.3875721270565391E-3</v>
      </c>
      <c r="L129" s="68"/>
      <c r="M129" s="67">
        <f t="shared" si="25"/>
        <v>99.999999999999986</v>
      </c>
      <c r="R129" s="64"/>
      <c r="AM129" s="131" t="s">
        <v>523</v>
      </c>
      <c r="AN129" s="68">
        <f t="shared" ref="AN129:AT138" si="34">(AN$3*AN60)+AN$4</f>
        <v>44.402310123709412</v>
      </c>
      <c r="AO129" s="68">
        <f t="shared" si="34"/>
        <v>2.1574571065600096E-2</v>
      </c>
      <c r="AP129" s="68">
        <f t="shared" si="34"/>
        <v>0.65300193491644676</v>
      </c>
      <c r="AQ129" s="68">
        <f t="shared" si="34"/>
        <v>8.7716631629960702</v>
      </c>
      <c r="AR129" s="68">
        <f t="shared" si="34"/>
        <v>0.12481579623347433</v>
      </c>
      <c r="AS129" s="68">
        <f t="shared" si="34"/>
        <v>45.45905572308078</v>
      </c>
      <c r="AT129" s="68">
        <f t="shared" si="34"/>
        <v>0.77617552635830056</v>
      </c>
      <c r="AU129" s="107"/>
      <c r="AV129" s="78">
        <f t="shared" si="30"/>
        <v>1.2899442978619308E-6</v>
      </c>
      <c r="AW129" s="78">
        <v>0.582119637152123</v>
      </c>
      <c r="AY129" s="68">
        <f t="shared" si="28"/>
        <v>100.79071776545651</v>
      </c>
    </row>
    <row r="130" spans="1:51">
      <c r="A130" s="131" t="s">
        <v>528</v>
      </c>
      <c r="B130" s="68">
        <f t="shared" si="33"/>
        <v>43.989947719164412</v>
      </c>
      <c r="C130" s="68">
        <f t="shared" si="33"/>
        <v>1.4584782462360042E-2</v>
      </c>
      <c r="D130" s="68">
        <f t="shared" si="33"/>
        <v>0.56095317162923253</v>
      </c>
      <c r="E130" s="68">
        <f t="shared" si="33"/>
        <v>8.5377072721969185</v>
      </c>
      <c r="F130" s="68">
        <f t="shared" si="33"/>
        <v>0.12004397872865574</v>
      </c>
      <c r="G130" s="68">
        <f t="shared" si="33"/>
        <v>45.953283819866726</v>
      </c>
      <c r="H130" s="68">
        <f t="shared" si="33"/>
        <v>0.8189916305786793</v>
      </c>
      <c r="I130" s="68"/>
      <c r="J130" s="68"/>
      <c r="K130" s="68">
        <f t="shared" si="27"/>
        <v>4.4876253730338602E-3</v>
      </c>
      <c r="L130" s="68"/>
      <c r="M130" s="67">
        <f t="shared" si="25"/>
        <v>100.00000000000001</v>
      </c>
      <c r="R130" s="64"/>
      <c r="AM130" s="131" t="s">
        <v>524</v>
      </c>
      <c r="AN130" s="68">
        <f t="shared" si="34"/>
        <v>43.759171904581592</v>
      </c>
      <c r="AO130" s="68">
        <f t="shared" si="34"/>
        <v>1.6802069424162409E-2</v>
      </c>
      <c r="AP130" s="68">
        <f t="shared" si="34"/>
        <v>0.57875816572504313</v>
      </c>
      <c r="AQ130" s="68">
        <f t="shared" si="34"/>
        <v>8.9175016146266621</v>
      </c>
      <c r="AR130" s="68">
        <f t="shared" si="34"/>
        <v>0.12639392979477165</v>
      </c>
      <c r="AS130" s="68">
        <f t="shared" si="34"/>
        <v>46.02111728824589</v>
      </c>
      <c r="AT130" s="68">
        <f t="shared" si="34"/>
        <v>0.7387937024855814</v>
      </c>
      <c r="AU130" s="68"/>
      <c r="AV130" s="78">
        <f t="shared" si="30"/>
        <v>-1.8533264375165254E-5</v>
      </c>
      <c r="AW130" s="78">
        <v>0.59374278687791304</v>
      </c>
      <c r="AY130" s="68">
        <f t="shared" si="28"/>
        <v>100.75226292849723</v>
      </c>
    </row>
    <row r="131" spans="1:51" ht="12" customHeight="1">
      <c r="A131" s="131" t="s">
        <v>529</v>
      </c>
      <c r="B131" s="68">
        <f t="shared" si="33"/>
        <v>43.971147972369721</v>
      </c>
      <c r="C131" s="68">
        <f t="shared" si="33"/>
        <v>2.3495136506743106E-3</v>
      </c>
      <c r="D131" s="68">
        <f t="shared" si="33"/>
        <v>0.59912598092194913</v>
      </c>
      <c r="E131" s="68">
        <f t="shared" si="33"/>
        <v>8.7519383487618079</v>
      </c>
      <c r="F131" s="68">
        <f t="shared" si="33"/>
        <v>0.12687373713641276</v>
      </c>
      <c r="G131" s="68">
        <f t="shared" si="33"/>
        <v>45.662797800855216</v>
      </c>
      <c r="H131" s="68">
        <f t="shared" si="33"/>
        <v>0.88106761900286634</v>
      </c>
      <c r="I131" s="68"/>
      <c r="J131" s="68"/>
      <c r="K131" s="68">
        <f t="shared" si="27"/>
        <v>4.6990273013486211E-3</v>
      </c>
      <c r="L131" s="68"/>
      <c r="M131" s="67">
        <f t="shared" si="25"/>
        <v>99.999999999999972</v>
      </c>
      <c r="R131" s="64"/>
      <c r="AM131" s="131" t="s">
        <v>525</v>
      </c>
      <c r="AN131" s="68">
        <f t="shared" si="34"/>
        <v>44.348126155656772</v>
      </c>
      <c r="AO131" s="68">
        <f t="shared" si="34"/>
        <v>1.9577084318691471E-2</v>
      </c>
      <c r="AP131" s="68">
        <f t="shared" si="34"/>
        <v>0.73713884754952508</v>
      </c>
      <c r="AQ131" s="68">
        <f t="shared" si="34"/>
        <v>8.7194306578131986</v>
      </c>
      <c r="AR131" s="68">
        <f t="shared" si="34"/>
        <v>0.12522847041431018</v>
      </c>
      <c r="AS131" s="68">
        <f t="shared" si="34"/>
        <v>45.468060097280045</v>
      </c>
      <c r="AT131" s="68">
        <f t="shared" si="34"/>
        <v>0.76562468328815603</v>
      </c>
      <c r="AU131" s="68"/>
      <c r="AV131" s="78">
        <f t="shared" si="30"/>
        <v>5.9703108670229078E-4</v>
      </c>
      <c r="AW131" s="78">
        <v>0.60536593660370297</v>
      </c>
      <c r="AY131" s="68">
        <f t="shared" si="28"/>
        <v>100.78914896401109</v>
      </c>
    </row>
    <row r="132" spans="1:51">
      <c r="A132" s="131" t="s">
        <v>530</v>
      </c>
      <c r="B132" s="68">
        <f t="shared" si="33"/>
        <v>43.976582129639944</v>
      </c>
      <c r="C132" s="68">
        <f t="shared" si="33"/>
        <v>7.426385949277782E-3</v>
      </c>
      <c r="D132" s="68">
        <f t="shared" si="33"/>
        <v>0.64362011560407451</v>
      </c>
      <c r="E132" s="68">
        <f t="shared" si="33"/>
        <v>8.1814018541210238</v>
      </c>
      <c r="F132" s="68">
        <f t="shared" si="33"/>
        <v>0.10396940328988896</v>
      </c>
      <c r="G132" s="68">
        <f t="shared" si="33"/>
        <v>46.068347505353174</v>
      </c>
      <c r="H132" s="68">
        <f t="shared" si="33"/>
        <v>1.0149394130679636</v>
      </c>
      <c r="I132" s="68"/>
      <c r="J132" s="68"/>
      <c r="K132" s="68">
        <f t="shared" si="27"/>
        <v>3.713192974638891E-3</v>
      </c>
      <c r="L132" s="68"/>
      <c r="M132" s="67">
        <f t="shared" si="25"/>
        <v>99.999999999999986</v>
      </c>
      <c r="R132" s="64"/>
      <c r="AM132" s="131" t="s">
        <v>526</v>
      </c>
      <c r="AN132" s="68">
        <f t="shared" si="34"/>
        <v>40.058381710792389</v>
      </c>
      <c r="AO132" s="68">
        <f t="shared" si="34"/>
        <v>3.31885298222152E-2</v>
      </c>
      <c r="AP132" s="68">
        <f t="shared" si="34"/>
        <v>0.41119994460653592</v>
      </c>
      <c r="AQ132" s="68">
        <f t="shared" si="34"/>
        <v>10.903456947935616</v>
      </c>
      <c r="AR132" s="68">
        <f t="shared" si="34"/>
        <v>0.14756862455849545</v>
      </c>
      <c r="AS132" s="68">
        <f t="shared" si="34"/>
        <v>48.455748037892903</v>
      </c>
      <c r="AT132" s="68">
        <f t="shared" si="34"/>
        <v>7.5604333147700986E-2</v>
      </c>
      <c r="AU132" s="68"/>
      <c r="AV132" s="78">
        <f t="shared" si="30"/>
        <v>2.0031030181353847E-3</v>
      </c>
      <c r="AW132" s="78">
        <v>0.61698908632949401</v>
      </c>
      <c r="AY132" s="68">
        <f t="shared" si="28"/>
        <v>100.70414031810348</v>
      </c>
    </row>
    <row r="133" spans="1:51">
      <c r="A133" s="131" t="s">
        <v>531</v>
      </c>
      <c r="B133" s="68">
        <f t="shared" si="33"/>
        <v>43.447269271239939</v>
      </c>
      <c r="C133" s="68">
        <f t="shared" si="33"/>
        <v>1.8103028863016641E-2</v>
      </c>
      <c r="D133" s="68">
        <f t="shared" si="33"/>
        <v>0.50914768677234312</v>
      </c>
      <c r="E133" s="68">
        <f t="shared" si="33"/>
        <v>8.9270561080750799</v>
      </c>
      <c r="F133" s="68">
        <f t="shared" si="33"/>
        <v>0.12785264134505503</v>
      </c>
      <c r="G133" s="68">
        <f t="shared" si="33"/>
        <v>46.332439496283214</v>
      </c>
      <c r="H133" s="68">
        <f t="shared" si="33"/>
        <v>0.63360601020558249</v>
      </c>
      <c r="I133" s="68"/>
      <c r="J133" s="68"/>
      <c r="K133" s="68">
        <f t="shared" si="27"/>
        <v>4.5257572157541602E-3</v>
      </c>
      <c r="L133" s="68"/>
      <c r="M133" s="67">
        <f t="shared" si="25"/>
        <v>99.999999999999986</v>
      </c>
      <c r="R133" s="64"/>
      <c r="AM133" s="131" t="s">
        <v>527</v>
      </c>
      <c r="AN133" s="68">
        <f t="shared" si="34"/>
        <v>43.385311945188306</v>
      </c>
      <c r="AO133" s="68">
        <f t="shared" si="34"/>
        <v>1.4126483447303032E-2</v>
      </c>
      <c r="AP133" s="68">
        <f t="shared" si="34"/>
        <v>0.6599901614499557</v>
      </c>
      <c r="AQ133" s="68">
        <f t="shared" si="34"/>
        <v>8.9153060807869569</v>
      </c>
      <c r="AR133" s="68">
        <f t="shared" si="34"/>
        <v>0.12459887634238029</v>
      </c>
      <c r="AS133" s="68">
        <f t="shared" si="34"/>
        <v>46.218634990637632</v>
      </c>
      <c r="AT133" s="68">
        <f t="shared" si="34"/>
        <v>0.76335756410696642</v>
      </c>
      <c r="AU133" s="68"/>
      <c r="AV133" s="78">
        <f t="shared" si="30"/>
        <v>1.3482543409620816E-3</v>
      </c>
      <c r="AW133" s="78">
        <v>0.62861223605528405</v>
      </c>
      <c r="AY133" s="68">
        <f t="shared" si="28"/>
        <v>100.71128659235576</v>
      </c>
    </row>
    <row r="134" spans="1:51">
      <c r="A134" s="131" t="s">
        <v>532</v>
      </c>
      <c r="B134" s="68">
        <f t="shared" si="33"/>
        <v>40.420352668764473</v>
      </c>
      <c r="C134" s="68">
        <f t="shared" si="33"/>
        <v>2.6123612183102777E-2</v>
      </c>
      <c r="D134" s="68">
        <f t="shared" si="33"/>
        <v>0.26123612183102779</v>
      </c>
      <c r="E134" s="68">
        <f t="shared" si="33"/>
        <v>10.29507807397732</v>
      </c>
      <c r="F134" s="68">
        <f t="shared" si="33"/>
        <v>0.14130499317223774</v>
      </c>
      <c r="G134" s="68">
        <f t="shared" si="33"/>
        <v>48.720536721486674</v>
      </c>
      <c r="H134" s="68">
        <f t="shared" si="33"/>
        <v>0.13061806091551389</v>
      </c>
      <c r="I134" s="68"/>
      <c r="J134" s="68"/>
      <c r="K134" s="68">
        <f t="shared" si="27"/>
        <v>4.7497476696550505E-3</v>
      </c>
      <c r="L134" s="68"/>
      <c r="M134" s="67">
        <f t="shared" si="25"/>
        <v>100</v>
      </c>
      <c r="R134" s="64"/>
      <c r="AM134" s="131" t="s">
        <v>528</v>
      </c>
      <c r="AN134" s="68">
        <f t="shared" si="34"/>
        <v>43.956113382808013</v>
      </c>
      <c r="AO134" s="68">
        <f t="shared" si="34"/>
        <v>1.7861099571709102E-2</v>
      </c>
      <c r="AP134" s="68">
        <f t="shared" si="34"/>
        <v>0.60810750246721612</v>
      </c>
      <c r="AQ134" s="68">
        <f t="shared" si="34"/>
        <v>8.6462450597517861</v>
      </c>
      <c r="AR134" s="68">
        <f t="shared" si="34"/>
        <v>0.11969377558420786</v>
      </c>
      <c r="AS134" s="68">
        <f t="shared" si="34"/>
        <v>45.902456235032801</v>
      </c>
      <c r="AT134" s="68">
        <f t="shared" si="34"/>
        <v>0.81852517677589309</v>
      </c>
      <c r="AU134" s="68"/>
      <c r="AV134" s="78">
        <f t="shared" si="30"/>
        <v>-6.1170211052867518E-4</v>
      </c>
      <c r="AW134" s="78">
        <v>0.64023538578107397</v>
      </c>
      <c r="AY134" s="68">
        <f t="shared" si="28"/>
        <v>100.70862591566215</v>
      </c>
    </row>
    <row r="135" spans="1:51">
      <c r="A135" s="131" t="s">
        <v>533</v>
      </c>
      <c r="B135" s="68">
        <f t="shared" ref="B135:H138" si="35">100*B67/$M67</f>
        <v>44.854703162442199</v>
      </c>
      <c r="C135" s="68">
        <f t="shared" si="35"/>
        <v>2.2500478135160373E-2</v>
      </c>
      <c r="D135" s="68">
        <f t="shared" si="35"/>
        <v>0.86626840820367434</v>
      </c>
      <c r="E135" s="68">
        <f t="shared" si="35"/>
        <v>8.8089371899152855</v>
      </c>
      <c r="F135" s="68">
        <f t="shared" si="35"/>
        <v>0.12825272537041413</v>
      </c>
      <c r="G135" s="68">
        <f t="shared" si="35"/>
        <v>44.607197902955441</v>
      </c>
      <c r="H135" s="68">
        <f t="shared" si="35"/>
        <v>0.70876506125755168</v>
      </c>
      <c r="I135" s="68"/>
      <c r="J135" s="68"/>
      <c r="K135" s="68">
        <f t="shared" si="27"/>
        <v>3.3750717202740564E-3</v>
      </c>
      <c r="L135" s="68"/>
      <c r="M135" s="67">
        <f t="shared" si="25"/>
        <v>100</v>
      </c>
      <c r="R135" s="64"/>
      <c r="AM135" s="131" t="s">
        <v>529</v>
      </c>
      <c r="AN135" s="68">
        <f t="shared" si="34"/>
        <v>44.499419074068669</v>
      </c>
      <c r="AO135" s="68">
        <f t="shared" si="34"/>
        <v>2.5261137595279898E-2</v>
      </c>
      <c r="AP135" s="68">
        <f t="shared" si="34"/>
        <v>0.67222956802210088</v>
      </c>
      <c r="AQ135" s="68">
        <f t="shared" si="34"/>
        <v>8.6638099341378219</v>
      </c>
      <c r="AR135" s="68">
        <f t="shared" si="34"/>
        <v>0.124457446378753</v>
      </c>
      <c r="AS135" s="68">
        <f t="shared" si="34"/>
        <v>45.412594642616803</v>
      </c>
      <c r="AT135" s="68">
        <f t="shared" si="34"/>
        <v>0.76561220343976777</v>
      </c>
      <c r="AU135" s="68"/>
      <c r="AV135" s="78">
        <f t="shared" si="30"/>
        <v>-6.6708503237244456E-4</v>
      </c>
      <c r="AW135" s="78">
        <v>0.65185853550686401</v>
      </c>
      <c r="AY135" s="68">
        <f t="shared" si="28"/>
        <v>100.81457545673369</v>
      </c>
    </row>
    <row r="136" spans="1:51">
      <c r="A136" s="131" t="s">
        <v>534</v>
      </c>
      <c r="B136" s="68">
        <f t="shared" si="35"/>
        <v>43.63652858260663</v>
      </c>
      <c r="C136" s="68">
        <f t="shared" si="35"/>
        <v>2.0412097569826388E-2</v>
      </c>
      <c r="D136" s="68">
        <f t="shared" si="35"/>
        <v>0.66906319812208703</v>
      </c>
      <c r="E136" s="68">
        <f t="shared" si="35"/>
        <v>8.8906024970799358</v>
      </c>
      <c r="F136" s="68">
        <f t="shared" si="35"/>
        <v>0.12700860710114195</v>
      </c>
      <c r="G136" s="68">
        <f t="shared" si="35"/>
        <v>46.040620074163961</v>
      </c>
      <c r="H136" s="68">
        <f t="shared" si="35"/>
        <v>0.61236292709479156</v>
      </c>
      <c r="I136" s="68"/>
      <c r="J136" s="68"/>
      <c r="K136" s="68">
        <f t="shared" si="27"/>
        <v>3.4020162616377313E-3</v>
      </c>
      <c r="L136" s="68"/>
      <c r="M136" s="67">
        <f t="shared" ref="M136:M138" si="36">SUM(B136:L136)</f>
        <v>100</v>
      </c>
      <c r="R136" s="64"/>
      <c r="AM136" s="131" t="s">
        <v>530</v>
      </c>
      <c r="AN136" s="68">
        <f t="shared" si="34"/>
        <v>44.567015179126429</v>
      </c>
      <c r="AO136" s="68">
        <f t="shared" si="34"/>
        <v>2.0514163059719752E-2</v>
      </c>
      <c r="AP136" s="68">
        <f t="shared" si="34"/>
        <v>0.70266298017329698</v>
      </c>
      <c r="AQ136" s="68">
        <f t="shared" si="34"/>
        <v>8.1327626540087898</v>
      </c>
      <c r="AR136" s="68">
        <f t="shared" si="34"/>
        <v>0.10803223253173987</v>
      </c>
      <c r="AS136" s="68">
        <f t="shared" si="34"/>
        <v>45.562176105543124</v>
      </c>
      <c r="AT136" s="68">
        <f t="shared" si="34"/>
        <v>1.023304522674535</v>
      </c>
      <c r="AU136" s="107"/>
      <c r="AV136" s="78">
        <f t="shared" si="30"/>
        <v>5.0557250449110008E-3</v>
      </c>
      <c r="AW136" s="78">
        <v>0.66348168523265405</v>
      </c>
      <c r="AY136" s="68">
        <f t="shared" si="28"/>
        <v>100.7850052473952</v>
      </c>
    </row>
    <row r="137" spans="1:51">
      <c r="A137" s="131" t="s">
        <v>535</v>
      </c>
      <c r="B137" s="68">
        <f t="shared" si="35"/>
        <v>44.240224771716228</v>
      </c>
      <c r="C137" s="68">
        <f t="shared" si="35"/>
        <v>1.7560290330133458E-2</v>
      </c>
      <c r="D137" s="68">
        <f t="shared" si="35"/>
        <v>0.56192929056427066</v>
      </c>
      <c r="E137" s="68">
        <f t="shared" si="35"/>
        <v>8.7333177241863744</v>
      </c>
      <c r="F137" s="68">
        <f t="shared" si="35"/>
        <v>0.11706860220088974</v>
      </c>
      <c r="G137" s="68">
        <f t="shared" si="35"/>
        <v>45.305549051744329</v>
      </c>
      <c r="H137" s="68">
        <f t="shared" si="35"/>
        <v>1.0184968391477407</v>
      </c>
      <c r="I137" s="68"/>
      <c r="J137" s="68"/>
      <c r="K137" s="68">
        <f t="shared" si="27"/>
        <v>5.8534301100444872E-3</v>
      </c>
      <c r="L137" s="68"/>
      <c r="M137" s="67">
        <f t="shared" si="36"/>
        <v>100.00000000000001</v>
      </c>
      <c r="R137" s="64"/>
      <c r="AM137" s="131" t="s">
        <v>531</v>
      </c>
      <c r="AN137" s="68">
        <f t="shared" si="34"/>
        <v>43.387636370555342</v>
      </c>
      <c r="AO137" s="68">
        <f t="shared" si="34"/>
        <v>1.4824625224617092E-2</v>
      </c>
      <c r="AP137" s="68">
        <f t="shared" si="34"/>
        <v>0.54694426933550699</v>
      </c>
      <c r="AQ137" s="68">
        <f t="shared" si="34"/>
        <v>8.8526379846285277</v>
      </c>
      <c r="AR137" s="68">
        <f t="shared" si="34"/>
        <v>0.12496726128702036</v>
      </c>
      <c r="AS137" s="68">
        <f t="shared" si="34"/>
        <v>46.498207759338712</v>
      </c>
      <c r="AT137" s="68">
        <f t="shared" si="34"/>
        <v>0.63065115009670403</v>
      </c>
      <c r="AU137" s="107"/>
      <c r="AV137" s="78">
        <f t="shared" si="30"/>
        <v>1.8453583617214983E-3</v>
      </c>
      <c r="AW137" s="78">
        <v>0.67510483495844398</v>
      </c>
      <c r="AY137" s="68">
        <f t="shared" si="28"/>
        <v>100.7328196137866</v>
      </c>
    </row>
    <row r="138" spans="1:51" s="114" customFormat="1">
      <c r="A138" s="131" t="s">
        <v>536</v>
      </c>
      <c r="B138" s="68">
        <f t="shared" si="35"/>
        <v>42.880740006607205</v>
      </c>
      <c r="C138" s="68">
        <f t="shared" si="35"/>
        <v>2.510736703006277E-2</v>
      </c>
      <c r="D138" s="68">
        <f t="shared" si="35"/>
        <v>0.72679220350181717</v>
      </c>
      <c r="E138" s="68">
        <f t="shared" si="35"/>
        <v>9.3557978196233904</v>
      </c>
      <c r="F138" s="68">
        <f t="shared" si="35"/>
        <v>0.1863230921704658</v>
      </c>
      <c r="G138" s="68">
        <f t="shared" si="35"/>
        <v>41.519656425503804</v>
      </c>
      <c r="H138" s="68">
        <f t="shared" si="35"/>
        <v>5.298975883713247</v>
      </c>
      <c r="I138" s="68"/>
      <c r="J138" s="68"/>
      <c r="K138" s="68">
        <f t="shared" si="27"/>
        <v>6.607201850016519E-3</v>
      </c>
      <c r="L138" s="68"/>
      <c r="M138" s="67">
        <f t="shared" si="36"/>
        <v>100</v>
      </c>
      <c r="N138" s="64"/>
      <c r="O138" s="64"/>
      <c r="P138" s="64"/>
      <c r="Q138" s="62"/>
      <c r="R138" s="64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5"/>
      <c r="AI138" s="64"/>
      <c r="AJ138" s="64"/>
      <c r="AK138" s="64"/>
      <c r="AM138" s="131" t="s">
        <v>532</v>
      </c>
      <c r="AN138" s="68">
        <f t="shared" si="34"/>
        <v>40.545173914192532</v>
      </c>
      <c r="AO138" s="68">
        <f t="shared" si="34"/>
        <v>2.5411447465420685E-2</v>
      </c>
      <c r="AP138" s="68">
        <f t="shared" si="34"/>
        <v>0.34303080173680645</v>
      </c>
      <c r="AQ138" s="68">
        <f t="shared" si="34"/>
        <v>10.339505825416374</v>
      </c>
      <c r="AR138" s="68">
        <f t="shared" si="34"/>
        <v>0.14048748020458907</v>
      </c>
      <c r="AS138" s="68">
        <f t="shared" si="34"/>
        <v>48.403385699018443</v>
      </c>
      <c r="AT138" s="68">
        <f t="shared" si="34"/>
        <v>0.14048740249394331</v>
      </c>
      <c r="AU138" s="107"/>
      <c r="AV138" s="78">
        <f t="shared" si="30"/>
        <v>1.8677887075614283E-5</v>
      </c>
      <c r="AW138" s="78">
        <v>0.68672798468423402</v>
      </c>
      <c r="AX138" s="63"/>
      <c r="AY138" s="68">
        <f t="shared" si="28"/>
        <v>100.62422923309943</v>
      </c>
    </row>
    <row r="139" spans="1:51">
      <c r="A139" s="90" t="s">
        <v>469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130"/>
      <c r="O139" s="89"/>
      <c r="P139" s="89"/>
      <c r="R139" s="64"/>
      <c r="AM139" s="131" t="s">
        <v>534</v>
      </c>
      <c r="AN139" s="68">
        <f t="shared" ref="AN139:AT141" si="37">(AN$3*AN71)+AN$4</f>
        <v>44.277405097210746</v>
      </c>
      <c r="AO139" s="68">
        <f t="shared" si="37"/>
        <v>2.2502166439127454E-2</v>
      </c>
      <c r="AP139" s="68">
        <f t="shared" si="37"/>
        <v>0.589699811657316</v>
      </c>
      <c r="AQ139" s="68">
        <f t="shared" si="37"/>
        <v>8.7873839838962038</v>
      </c>
      <c r="AR139" s="68">
        <f t="shared" si="37"/>
        <v>0.1220189907223789</v>
      </c>
      <c r="AS139" s="68">
        <f t="shared" si="37"/>
        <v>45.294966661351872</v>
      </c>
      <c r="AT139" s="68">
        <f t="shared" si="37"/>
        <v>1.0324612930871262</v>
      </c>
      <c r="AU139" s="107"/>
      <c r="AV139" s="78">
        <f>(AV$3*AV71)+AV$4</f>
        <v>1.2743485236524563E-3</v>
      </c>
      <c r="AW139" s="78">
        <v>0.70997428413581498</v>
      </c>
      <c r="AY139" s="68">
        <f t="shared" si="28"/>
        <v>100.83768663702423</v>
      </c>
    </row>
    <row r="140" spans="1:51">
      <c r="A140" s="131" t="s">
        <v>470</v>
      </c>
      <c r="B140" s="68">
        <f t="shared" ref="B140:K140" si="38">100*B72/$M72</f>
        <v>49.582606135794933</v>
      </c>
      <c r="C140" s="68">
        <f t="shared" si="38"/>
        <v>0.30910276089744937</v>
      </c>
      <c r="D140" s="68">
        <f t="shared" si="38"/>
        <v>14.540446201400425</v>
      </c>
      <c r="E140" s="68">
        <f t="shared" si="38"/>
        <v>5.0150345900708624</v>
      </c>
      <c r="F140" s="68">
        <f t="shared" si="38"/>
        <v>9.2520554282229758E-2</v>
      </c>
      <c r="G140" s="68">
        <f t="shared" si="38"/>
        <v>11.081439115167061</v>
      </c>
      <c r="H140" s="68">
        <f t="shared" si="38"/>
        <v>18.37794646424291</v>
      </c>
      <c r="I140" s="91">
        <f t="shared" si="38"/>
        <v>0.97777403957356446</v>
      </c>
      <c r="J140" s="91">
        <f t="shared" si="38"/>
        <v>2.1027398700506759E-2</v>
      </c>
      <c r="K140" s="68">
        <f t="shared" si="38"/>
        <v>2.1027398700506758E-3</v>
      </c>
      <c r="L140" s="68"/>
      <c r="M140" s="67">
        <f t="shared" ref="M140:M171" si="39">SUM(B140:L140)</f>
        <v>100</v>
      </c>
      <c r="R140" s="64"/>
      <c r="AM140" s="131" t="s">
        <v>535</v>
      </c>
      <c r="AN140" s="68">
        <f t="shared" si="37"/>
        <v>43.737974105162934</v>
      </c>
      <c r="AO140" s="68">
        <f t="shared" si="37"/>
        <v>1.9809104348588687E-2</v>
      </c>
      <c r="AP140" s="68">
        <f t="shared" si="37"/>
        <v>0.65422782044375405</v>
      </c>
      <c r="AQ140" s="68">
        <f t="shared" si="37"/>
        <v>8.9120191608514254</v>
      </c>
      <c r="AR140" s="68">
        <f t="shared" si="37"/>
        <v>0.12448287625753268</v>
      </c>
      <c r="AS140" s="68">
        <f t="shared" si="37"/>
        <v>46.116856644407974</v>
      </c>
      <c r="AT140" s="68">
        <f t="shared" si="37"/>
        <v>0.60792093737080155</v>
      </c>
      <c r="AU140" s="107"/>
      <c r="AV140" s="78">
        <f>(AV$3*AV72)+AV$4</f>
        <v>-2.5230884877034286E-3</v>
      </c>
      <c r="AW140" s="78">
        <v>0.72159743386160502</v>
      </c>
      <c r="AY140" s="68">
        <f t="shared" si="28"/>
        <v>100.8923649942169</v>
      </c>
    </row>
    <row r="141" spans="1:51">
      <c r="A141" s="131" t="s">
        <v>471</v>
      </c>
      <c r="B141" s="68">
        <f t="shared" ref="B141:K141" si="40">100*B73/$M73</f>
        <v>46.878171558478464</v>
      </c>
      <c r="C141" s="68">
        <f t="shared" si="40"/>
        <v>0.16745828766289123</v>
      </c>
      <c r="D141" s="68">
        <f t="shared" si="40"/>
        <v>14.766776275727686</v>
      </c>
      <c r="E141" s="68">
        <f t="shared" si="40"/>
        <v>7.3986116185604676</v>
      </c>
      <c r="F141" s="68">
        <f t="shared" si="40"/>
        <v>0.12280274428612024</v>
      </c>
      <c r="G141" s="68">
        <f t="shared" si="40"/>
        <v>15.812121950229368</v>
      </c>
      <c r="H141" s="68">
        <f t="shared" si="40"/>
        <v>14.411561726139732</v>
      </c>
      <c r="I141" s="91">
        <f t="shared" si="40"/>
        <v>0.4364064466366257</v>
      </c>
      <c r="J141" s="91">
        <f t="shared" si="40"/>
        <v>2.0297974262168637E-3</v>
      </c>
      <c r="K141" s="68">
        <f t="shared" si="40"/>
        <v>4.0595948524337275E-3</v>
      </c>
      <c r="L141" s="68"/>
      <c r="M141" s="67">
        <f t="shared" si="39"/>
        <v>100.00000000000001</v>
      </c>
      <c r="R141" s="64"/>
      <c r="AM141" s="131" t="s">
        <v>536</v>
      </c>
      <c r="AN141" s="68">
        <f t="shared" si="37"/>
        <v>42.626783759561349</v>
      </c>
      <c r="AO141" s="68">
        <f t="shared" si="37"/>
        <v>1.7705585586614732E-2</v>
      </c>
      <c r="AP141" s="68">
        <f t="shared" si="37"/>
        <v>0.66774088806451437</v>
      </c>
      <c r="AQ141" s="68">
        <f t="shared" si="37"/>
        <v>9.3917077668704607</v>
      </c>
      <c r="AR141" s="68">
        <f t="shared" si="37"/>
        <v>0.18137393294405396</v>
      </c>
      <c r="AS141" s="68">
        <f t="shared" si="37"/>
        <v>41.692374971596244</v>
      </c>
      <c r="AT141" s="68">
        <f t="shared" si="37"/>
        <v>5.2834302844447771</v>
      </c>
      <c r="AU141" s="107"/>
      <c r="AV141" s="78">
        <f>(AV$3*AV73)+AV$4</f>
        <v>6.3408675517295909E-3</v>
      </c>
      <c r="AW141" s="78">
        <v>0.73322058358739495</v>
      </c>
      <c r="AY141" s="68">
        <f t="shared" si="28"/>
        <v>100.60067864020714</v>
      </c>
    </row>
    <row r="142" spans="1:51">
      <c r="A142" s="131" t="s">
        <v>472</v>
      </c>
      <c r="B142" s="68">
        <f t="shared" ref="B142:K157" si="41">100*B74/$M74</f>
        <v>46.577383990364005</v>
      </c>
      <c r="C142" s="68">
        <f t="shared" si="41"/>
        <v>0.10003470591837983</v>
      </c>
      <c r="D142" s="68">
        <f t="shared" si="41"/>
        <v>22.375109731947816</v>
      </c>
      <c r="E142" s="68">
        <f t="shared" si="41"/>
        <v>4.9200743114958252</v>
      </c>
      <c r="F142" s="68">
        <f t="shared" si="41"/>
        <v>7.3494885980850494E-2</v>
      </c>
      <c r="G142" s="68">
        <f t="shared" si="41"/>
        <v>10.881326174387032</v>
      </c>
      <c r="H142" s="68">
        <f t="shared" si="41"/>
        <v>14.239634158789782</v>
      </c>
      <c r="I142" s="91">
        <f t="shared" si="41"/>
        <v>0.81660984423167216</v>
      </c>
      <c r="J142" s="91">
        <f t="shared" si="41"/>
        <v>1.3269909968764671E-2</v>
      </c>
      <c r="K142" s="68">
        <f t="shared" si="41"/>
        <v>3.062286915868771E-3</v>
      </c>
      <c r="L142" s="68"/>
      <c r="M142" s="67">
        <f t="shared" si="39"/>
        <v>100</v>
      </c>
      <c r="R142" s="64"/>
      <c r="AM142" s="131"/>
      <c r="AN142" s="68"/>
      <c r="AO142" s="68"/>
      <c r="AP142" s="68"/>
      <c r="AQ142" s="68"/>
      <c r="AR142" s="68"/>
      <c r="AS142" s="68"/>
      <c r="AT142" s="68"/>
      <c r="AU142" s="107"/>
      <c r="AV142" s="78"/>
      <c r="AW142" s="78"/>
      <c r="AY142" s="68"/>
    </row>
    <row r="143" spans="1:51">
      <c r="A143" s="131" t="s">
        <v>473</v>
      </c>
      <c r="B143" s="68">
        <f t="shared" ref="B143:H143" si="42">100*B75/$M75</f>
        <v>40.983875017740758</v>
      </c>
      <c r="C143" s="68">
        <f t="shared" si="42"/>
        <v>8.406388855530203E-2</v>
      </c>
      <c r="D143" s="68">
        <f t="shared" si="42"/>
        <v>3.6245728571896456</v>
      </c>
      <c r="E143" s="68">
        <f t="shared" si="42"/>
        <v>15.153334716202499</v>
      </c>
      <c r="F143" s="68">
        <f t="shared" si="42"/>
        <v>0.16812777711060406</v>
      </c>
      <c r="G143" s="68">
        <f t="shared" si="42"/>
        <v>38.189023657980059</v>
      </c>
      <c r="H143" s="68">
        <f t="shared" si="42"/>
        <v>1.7904516523466925</v>
      </c>
      <c r="I143" s="136"/>
      <c r="J143" s="136"/>
      <c r="K143" s="68">
        <f t="shared" si="41"/>
        <v>6.5504328744391202E-3</v>
      </c>
      <c r="L143" s="68"/>
      <c r="M143" s="67">
        <f t="shared" si="39"/>
        <v>100</v>
      </c>
      <c r="R143" s="64"/>
      <c r="AM143" s="131"/>
      <c r="AN143" s="68"/>
      <c r="AO143" s="68"/>
      <c r="AP143" s="68"/>
      <c r="AQ143" s="68"/>
      <c r="AR143" s="68"/>
      <c r="AS143" s="68"/>
      <c r="AT143" s="68"/>
      <c r="AU143" s="107"/>
      <c r="AV143" s="78"/>
      <c r="AW143" s="78"/>
      <c r="AY143" s="68"/>
    </row>
    <row r="144" spans="1:51">
      <c r="A144" s="131" t="s">
        <v>474</v>
      </c>
      <c r="B144" s="68">
        <f t="shared" ref="B144:J144" si="43">100*B76/$M76</f>
        <v>47.205760006573463</v>
      </c>
      <c r="C144" s="68">
        <f t="shared" si="43"/>
        <v>0.16228263883896013</v>
      </c>
      <c r="D144" s="68">
        <f t="shared" si="43"/>
        <v>17.008863918817589</v>
      </c>
      <c r="E144" s="68">
        <f t="shared" si="43"/>
        <v>9.2953030474214504</v>
      </c>
      <c r="F144" s="68">
        <f t="shared" si="43"/>
        <v>0.13044237425663249</v>
      </c>
      <c r="G144" s="68">
        <f t="shared" si="43"/>
        <v>12.869629523115002</v>
      </c>
      <c r="H144" s="68">
        <f t="shared" si="43"/>
        <v>12.253366337650595</v>
      </c>
      <c r="I144" s="91">
        <f t="shared" si="43"/>
        <v>1.0681895214716364</v>
      </c>
      <c r="J144" s="91">
        <f t="shared" si="43"/>
        <v>0</v>
      </c>
      <c r="K144" s="68">
        <f t="shared" si="41"/>
        <v>6.1626318546440552E-3</v>
      </c>
      <c r="L144" s="68"/>
      <c r="M144" s="67">
        <f t="shared" si="39"/>
        <v>99.999999999999972</v>
      </c>
      <c r="R144" s="64"/>
      <c r="AM144" s="131"/>
      <c r="AN144" s="68"/>
      <c r="AO144" s="68"/>
      <c r="AP144" s="68"/>
      <c r="AQ144" s="68"/>
      <c r="AR144" s="68"/>
      <c r="AS144" s="68"/>
      <c r="AT144" s="68"/>
      <c r="AU144" s="107"/>
      <c r="AV144" s="78"/>
      <c r="AW144" s="78"/>
      <c r="AY144" s="68"/>
    </row>
    <row r="145" spans="1:51">
      <c r="A145" s="131" t="s">
        <v>475</v>
      </c>
      <c r="B145" s="68">
        <f t="shared" ref="B145:J145" si="44">100*B77/$M77</f>
        <v>47.695314073894991</v>
      </c>
      <c r="C145" s="68">
        <f t="shared" si="44"/>
        <v>0.24779402876828235</v>
      </c>
      <c r="D145" s="68">
        <f t="shared" si="44"/>
        <v>13.608525726258108</v>
      </c>
      <c r="E145" s="68">
        <f t="shared" si="44"/>
        <v>7.3330915830613641</v>
      </c>
      <c r="F145" s="68">
        <f t="shared" si="44"/>
        <v>0.1228897215842701</v>
      </c>
      <c r="G145" s="68">
        <f t="shared" si="44"/>
        <v>14.343849470163986</v>
      </c>
      <c r="H145" s="68">
        <f t="shared" si="44"/>
        <v>16.036101373947375</v>
      </c>
      <c r="I145" s="91">
        <f t="shared" si="44"/>
        <v>0.60437567992263985</v>
      </c>
      <c r="J145" s="91">
        <f t="shared" si="44"/>
        <v>4.0291711994842657E-3</v>
      </c>
      <c r="K145" s="68">
        <f t="shared" si="41"/>
        <v>4.0291711994842657E-3</v>
      </c>
      <c r="L145" s="68"/>
      <c r="M145" s="67">
        <f t="shared" si="39"/>
        <v>100</v>
      </c>
      <c r="R145" s="64"/>
      <c r="AM145" s="131"/>
      <c r="AN145" s="68"/>
      <c r="AO145" s="68"/>
      <c r="AP145" s="68"/>
      <c r="AQ145" s="68"/>
      <c r="AR145" s="68"/>
      <c r="AS145" s="68"/>
      <c r="AT145" s="68"/>
      <c r="AU145" s="107"/>
      <c r="AV145" s="78"/>
      <c r="AW145" s="78"/>
      <c r="AY145" s="68"/>
    </row>
    <row r="146" spans="1:51">
      <c r="A146" s="131" t="s">
        <v>476</v>
      </c>
      <c r="B146" s="68">
        <f t="shared" ref="B146:J156" si="45">100*B78/$M78</f>
        <v>48.957921720011754</v>
      </c>
      <c r="C146" s="68">
        <f t="shared" si="45"/>
        <v>0.24620809143135053</v>
      </c>
      <c r="D146" s="68">
        <f t="shared" si="45"/>
        <v>16.849549631701063</v>
      </c>
      <c r="E146" s="68">
        <f t="shared" si="45"/>
        <v>5.09640617242672</v>
      </c>
      <c r="F146" s="68">
        <f t="shared" si="45"/>
        <v>9.1188182011611302E-2</v>
      </c>
      <c r="G146" s="68">
        <f t="shared" si="45"/>
        <v>10.527169012229349</v>
      </c>
      <c r="H146" s="68">
        <f t="shared" si="45"/>
        <v>17.639847209135031</v>
      </c>
      <c r="I146" s="91">
        <f t="shared" si="45"/>
        <v>0.58765717296371711</v>
      </c>
      <c r="J146" s="91">
        <f t="shared" si="45"/>
        <v>0</v>
      </c>
      <c r="K146" s="68">
        <f t="shared" si="41"/>
        <v>4.0528080894049467E-3</v>
      </c>
      <c r="L146" s="68"/>
      <c r="M146" s="67">
        <f t="shared" si="39"/>
        <v>100</v>
      </c>
      <c r="R146" s="64"/>
      <c r="AM146" s="131"/>
      <c r="AN146" s="68"/>
      <c r="AO146" s="68"/>
      <c r="AP146" s="68"/>
      <c r="AQ146" s="68"/>
      <c r="AR146" s="68"/>
      <c r="AS146" s="68"/>
      <c r="AT146" s="68"/>
      <c r="AU146" s="107"/>
      <c r="AV146" s="78"/>
      <c r="AW146" s="78"/>
      <c r="AY146" s="68"/>
    </row>
    <row r="147" spans="1:51">
      <c r="A147" s="131" t="s">
        <v>477</v>
      </c>
      <c r="B147" s="68">
        <f t="shared" ref="B147:H147" si="46">100*B79/$M79</f>
        <v>49.440440735507863</v>
      </c>
      <c r="C147" s="68">
        <f t="shared" si="46"/>
        <v>0.23886726095485913</v>
      </c>
      <c r="D147" s="68">
        <f t="shared" si="46"/>
        <v>16.02951789471544</v>
      </c>
      <c r="E147" s="68">
        <f t="shared" si="46"/>
        <v>4.7773452190971826</v>
      </c>
      <c r="F147" s="68">
        <f t="shared" si="46"/>
        <v>9.3513991522753359E-2</v>
      </c>
      <c r="G147" s="68">
        <f t="shared" si="46"/>
        <v>10.530488610605707</v>
      </c>
      <c r="H147" s="68">
        <f t="shared" si="46"/>
        <v>18.34703855419237</v>
      </c>
      <c r="I147" s="91">
        <f t="shared" si="45"/>
        <v>0.53872190768542705</v>
      </c>
      <c r="J147" s="136"/>
      <c r="K147" s="68">
        <f t="shared" si="41"/>
        <v>4.0658257183805811E-3</v>
      </c>
      <c r="L147" s="68"/>
      <c r="M147" s="67">
        <f t="shared" si="39"/>
        <v>99.999999999999986</v>
      </c>
      <c r="R147" s="64"/>
      <c r="AM147" s="131"/>
      <c r="AN147" s="68"/>
      <c r="AO147" s="68"/>
      <c r="AP147" s="68"/>
      <c r="AQ147" s="68"/>
      <c r="AR147" s="68"/>
      <c r="AS147" s="68"/>
      <c r="AT147" s="68"/>
      <c r="AU147" s="107"/>
      <c r="AV147" s="78"/>
      <c r="AW147" s="78"/>
      <c r="AY147" s="68"/>
    </row>
    <row r="148" spans="1:51">
      <c r="A148" s="131" t="s">
        <v>478</v>
      </c>
      <c r="B148" s="68">
        <f t="shared" ref="B148:H148" si="47">100*B80/$M80</f>
        <v>47.187008905185976</v>
      </c>
      <c r="C148" s="68">
        <f t="shared" si="47"/>
        <v>0.16029334730225253</v>
      </c>
      <c r="D148" s="68">
        <f t="shared" si="47"/>
        <v>23.72970141435307</v>
      </c>
      <c r="E148" s="68">
        <f t="shared" si="47"/>
        <v>3.9392352016762713</v>
      </c>
      <c r="F148" s="68">
        <f t="shared" si="47"/>
        <v>7.1241487689890026E-2</v>
      </c>
      <c r="G148" s="68">
        <f t="shared" si="47"/>
        <v>7.1451021477213228</v>
      </c>
      <c r="H148" s="68">
        <f t="shared" si="47"/>
        <v>16.511262441068627</v>
      </c>
      <c r="I148" s="91">
        <f t="shared" si="45"/>
        <v>1.2467260345730753</v>
      </c>
      <c r="J148" s="91">
        <f>100*J80/$M80</f>
        <v>7.3336825563122075E-3</v>
      </c>
      <c r="K148" s="68">
        <f t="shared" si="41"/>
        <v>2.0953378732320596E-3</v>
      </c>
      <c r="L148" s="68"/>
      <c r="M148" s="67">
        <f t="shared" si="39"/>
        <v>100</v>
      </c>
      <c r="R148" s="64"/>
      <c r="AM148" s="131"/>
      <c r="AN148" s="68"/>
      <c r="AO148" s="68"/>
      <c r="AP148" s="68"/>
      <c r="AQ148" s="68"/>
      <c r="AR148" s="68"/>
      <c r="AS148" s="68"/>
      <c r="AT148" s="68"/>
      <c r="AU148" s="107"/>
      <c r="AV148" s="78"/>
      <c r="AW148" s="78"/>
      <c r="AY148" s="68"/>
    </row>
    <row r="149" spans="1:51">
      <c r="A149" s="131" t="s">
        <v>479</v>
      </c>
      <c r="B149" s="68">
        <f t="shared" ref="B149:H149" si="48">100*B81/$M81</f>
        <v>49.032648125755742</v>
      </c>
      <c r="C149" s="68">
        <f t="shared" si="48"/>
        <v>0.27509068923821034</v>
      </c>
      <c r="D149" s="68">
        <f t="shared" si="48"/>
        <v>18.359532446594113</v>
      </c>
      <c r="E149" s="68">
        <f t="shared" si="48"/>
        <v>5.068520757758967</v>
      </c>
      <c r="F149" s="68">
        <f t="shared" si="48"/>
        <v>9.5727529222087868E-2</v>
      </c>
      <c r="G149" s="68">
        <f t="shared" si="48"/>
        <v>8.6054010479645289</v>
      </c>
      <c r="H149" s="68">
        <f t="shared" si="48"/>
        <v>17.644095122934303</v>
      </c>
      <c r="I149" s="91">
        <f t="shared" si="45"/>
        <v>0.91696896412736795</v>
      </c>
      <c r="J149" s="136"/>
      <c r="K149" s="68">
        <f t="shared" si="41"/>
        <v>2.015316404675534E-3</v>
      </c>
      <c r="L149" s="68"/>
      <c r="M149" s="67">
        <f t="shared" si="39"/>
        <v>100</v>
      </c>
      <c r="R149" s="64"/>
      <c r="AM149" s="131"/>
      <c r="AN149" s="68"/>
      <c r="AO149" s="68"/>
      <c r="AP149" s="68"/>
      <c r="AQ149" s="68"/>
      <c r="AR149" s="68"/>
      <c r="AS149" s="68"/>
      <c r="AT149" s="68"/>
      <c r="AU149" s="107"/>
      <c r="AV149" s="78"/>
      <c r="AW149" s="78"/>
      <c r="AY149" s="68"/>
    </row>
    <row r="150" spans="1:51">
      <c r="A150" s="131" t="s">
        <v>480</v>
      </c>
      <c r="B150" s="68">
        <f t="shared" ref="B150:H150" si="49">100*B82/$M82</f>
        <v>47.729209789358336</v>
      </c>
      <c r="C150" s="68">
        <f t="shared" si="49"/>
        <v>0.18872519176914648</v>
      </c>
      <c r="D150" s="68">
        <f t="shared" si="49"/>
        <v>19.988635902431106</v>
      </c>
      <c r="E150" s="68">
        <f t="shared" si="49"/>
        <v>5.9864442550428176</v>
      </c>
      <c r="F150" s="68">
        <f t="shared" si="49"/>
        <v>9.4362595884573242E-2</v>
      </c>
      <c r="G150" s="68">
        <f t="shared" si="49"/>
        <v>9.4362595884573253</v>
      </c>
      <c r="H150" s="68">
        <f t="shared" si="49"/>
        <v>15.57490157879784</v>
      </c>
      <c r="I150" s="91">
        <f t="shared" si="45"/>
        <v>0.98421202159178545</v>
      </c>
      <c r="J150" s="91">
        <f>100*J82/$M82</f>
        <v>1.1161167255164575E-2</v>
      </c>
      <c r="K150" s="68">
        <f t="shared" si="41"/>
        <v>6.0879094119079512E-3</v>
      </c>
      <c r="L150" s="68"/>
      <c r="M150" s="67">
        <f t="shared" si="39"/>
        <v>100</v>
      </c>
      <c r="R150" s="64"/>
      <c r="AM150" s="131"/>
      <c r="AN150" s="68"/>
      <c r="AO150" s="68"/>
      <c r="AP150" s="68"/>
      <c r="AQ150" s="68"/>
      <c r="AR150" s="68"/>
      <c r="AS150" s="68"/>
      <c r="AT150" s="68"/>
      <c r="AU150" s="107"/>
      <c r="AV150" s="78"/>
      <c r="AW150" s="78"/>
      <c r="AY150" s="68"/>
    </row>
    <row r="151" spans="1:51">
      <c r="A151" s="131" t="s">
        <v>481</v>
      </c>
      <c r="B151" s="68">
        <f t="shared" ref="B151:H151" si="50">100*B83/$M83</f>
        <v>48.803875543125407</v>
      </c>
      <c r="C151" s="68">
        <f t="shared" si="50"/>
        <v>0.2846726264795485</v>
      </c>
      <c r="D151" s="68">
        <f t="shared" si="50"/>
        <v>16.680817060380562</v>
      </c>
      <c r="E151" s="68">
        <f t="shared" si="50"/>
        <v>5.9531538730459967</v>
      </c>
      <c r="F151" s="68">
        <f t="shared" si="50"/>
        <v>0.10687709134495331</v>
      </c>
      <c r="G151" s="68">
        <f t="shared" si="50"/>
        <v>9.8286969984517807</v>
      </c>
      <c r="H151" s="68">
        <f t="shared" si="50"/>
        <v>17.49987514358488</v>
      </c>
      <c r="I151" s="91">
        <f t="shared" si="45"/>
        <v>0.83903510962393246</v>
      </c>
      <c r="J151" s="91">
        <f>100*J83/$M83</f>
        <v>0</v>
      </c>
      <c r="K151" s="68">
        <f t="shared" si="41"/>
        <v>2.9965539629426162E-3</v>
      </c>
      <c r="L151" s="68"/>
      <c r="M151" s="67">
        <f t="shared" si="39"/>
        <v>100</v>
      </c>
      <c r="R151" s="64"/>
      <c r="AM151" s="131"/>
      <c r="AN151" s="68"/>
      <c r="AO151" s="68"/>
      <c r="AP151" s="68"/>
      <c r="AQ151" s="68"/>
      <c r="AR151" s="68"/>
      <c r="AS151" s="68"/>
      <c r="AT151" s="68"/>
      <c r="AU151" s="107"/>
      <c r="AV151" s="78"/>
      <c r="AW151" s="78"/>
      <c r="AY151" s="68"/>
    </row>
    <row r="152" spans="1:51">
      <c r="A152" s="131" t="s">
        <v>482</v>
      </c>
      <c r="B152" s="68">
        <f t="shared" ref="B152:H152" si="51">100*B84/$M84</f>
        <v>46.769488136768871</v>
      </c>
      <c r="C152" s="68">
        <f t="shared" si="51"/>
        <v>9.4865046820490864E-2</v>
      </c>
      <c r="D152" s="68">
        <f t="shared" si="51"/>
        <v>20.696901075137198</v>
      </c>
      <c r="E152" s="68">
        <f t="shared" si="51"/>
        <v>3.8966072995083332</v>
      </c>
      <c r="F152" s="68">
        <f t="shared" si="51"/>
        <v>6.1203256013219895E-2</v>
      </c>
      <c r="G152" s="68">
        <f t="shared" si="51"/>
        <v>11.32260236244568</v>
      </c>
      <c r="H152" s="68">
        <f t="shared" si="51"/>
        <v>16.616684007589203</v>
      </c>
      <c r="I152" s="91">
        <f t="shared" si="45"/>
        <v>0.5202276761123692</v>
      </c>
      <c r="J152" s="91">
        <f>100*J84/$M84</f>
        <v>1.7340922537078973E-2</v>
      </c>
      <c r="K152" s="68">
        <f t="shared" si="41"/>
        <v>4.0802170675479947E-3</v>
      </c>
      <c r="L152" s="68"/>
      <c r="M152" s="67">
        <f t="shared" si="39"/>
        <v>99.999999999999986</v>
      </c>
      <c r="R152" s="64"/>
      <c r="AM152" s="131"/>
      <c r="AN152" s="68"/>
      <c r="AO152" s="68"/>
      <c r="AP152" s="68"/>
      <c r="AQ152" s="68"/>
      <c r="AR152" s="68"/>
      <c r="AS152" s="68"/>
      <c r="AT152" s="68"/>
      <c r="AU152" s="107"/>
      <c r="AV152" s="78"/>
      <c r="AW152" s="78"/>
      <c r="AY152" s="68"/>
    </row>
    <row r="153" spans="1:51">
      <c r="A153" s="131" t="s">
        <v>483</v>
      </c>
      <c r="B153" s="68">
        <f t="shared" ref="B153:H153" si="52">100*B85/$M85</f>
        <v>47.915364270257264</v>
      </c>
      <c r="C153" s="68">
        <f t="shared" si="52"/>
        <v>0.13945660014426545</v>
      </c>
      <c r="D153" s="68">
        <f t="shared" si="52"/>
        <v>19.004568405866795</v>
      </c>
      <c r="E153" s="68">
        <f t="shared" si="52"/>
        <v>4.3760519355614322</v>
      </c>
      <c r="F153" s="68">
        <f t="shared" si="52"/>
        <v>7.7903342149555174E-2</v>
      </c>
      <c r="G153" s="68">
        <f t="shared" si="52"/>
        <v>11.233469584034623</v>
      </c>
      <c r="H153" s="68">
        <f t="shared" si="52"/>
        <v>16.686703534503486</v>
      </c>
      <c r="I153" s="91">
        <f t="shared" si="45"/>
        <v>0.54820870401538824</v>
      </c>
      <c r="J153" s="91">
        <f>100*J85/$M85</f>
        <v>1.6350084154844912E-2</v>
      </c>
      <c r="K153" s="68">
        <f t="shared" si="41"/>
        <v>1.9235393123346954E-3</v>
      </c>
      <c r="L153" s="68"/>
      <c r="M153" s="67">
        <f t="shared" si="39"/>
        <v>99.999999999999986</v>
      </c>
      <c r="R153" s="64"/>
      <c r="AM153" s="131"/>
      <c r="AN153" s="68"/>
      <c r="AO153" s="68"/>
      <c r="AP153" s="68"/>
      <c r="AQ153" s="68"/>
      <c r="AR153" s="68"/>
      <c r="AS153" s="68"/>
      <c r="AT153" s="68"/>
      <c r="AU153" s="107"/>
      <c r="AV153" s="78"/>
      <c r="AW153" s="78"/>
      <c r="AY153" s="68"/>
    </row>
    <row r="154" spans="1:51">
      <c r="A154" s="131" t="s">
        <v>484</v>
      </c>
      <c r="B154" s="68">
        <f t="shared" ref="B154:H154" si="53">100*B86/$M86</f>
        <v>42.591259422376552</v>
      </c>
      <c r="C154" s="68">
        <f t="shared" si="53"/>
        <v>0.16303887524349961</v>
      </c>
      <c r="D154" s="68">
        <f t="shared" si="53"/>
        <v>7.3790971457609889</v>
      </c>
      <c r="E154" s="68">
        <f t="shared" si="53"/>
        <v>15.022867790293894</v>
      </c>
      <c r="F154" s="170"/>
      <c r="G154" s="68">
        <f t="shared" si="53"/>
        <v>26.160328618616074</v>
      </c>
      <c r="H154" s="68">
        <f t="shared" si="53"/>
        <v>8.3213348013890052</v>
      </c>
      <c r="I154" s="169"/>
      <c r="J154" s="136"/>
      <c r="K154" s="68">
        <f t="shared" si="41"/>
        <v>1.3763021936139579E-2</v>
      </c>
      <c r="L154" s="68"/>
      <c r="M154" s="67">
        <f t="shared" si="39"/>
        <v>99.651689675616154</v>
      </c>
      <c r="R154" s="64"/>
      <c r="AM154" s="131"/>
      <c r="AN154" s="68"/>
      <c r="AO154" s="68"/>
      <c r="AP154" s="68"/>
      <c r="AQ154" s="68"/>
      <c r="AR154" s="68"/>
      <c r="AS154" s="68"/>
      <c r="AT154" s="68"/>
      <c r="AU154" s="107"/>
      <c r="AV154" s="78"/>
      <c r="AW154" s="78"/>
      <c r="AY154" s="68"/>
    </row>
    <row r="155" spans="1:51" s="139" customFormat="1">
      <c r="A155" s="131" t="s">
        <v>485</v>
      </c>
      <c r="B155" s="68">
        <f t="shared" ref="B155:H155" si="54">100*B87/$M87</f>
        <v>45.104130709929819</v>
      </c>
      <c r="C155" s="68">
        <f t="shared" si="54"/>
        <v>0.22384703088879832</v>
      </c>
      <c r="D155" s="68">
        <f t="shared" si="54"/>
        <v>11.621217351282937</v>
      </c>
      <c r="E155" s="68">
        <f t="shared" si="54"/>
        <v>10.282319222602275</v>
      </c>
      <c r="F155" s="170"/>
      <c r="G155" s="68">
        <f t="shared" si="54"/>
        <v>18.284327569795302</v>
      </c>
      <c r="H155" s="68">
        <f t="shared" si="54"/>
        <v>13.901528226692189</v>
      </c>
      <c r="I155" s="91">
        <f t="shared" si="45"/>
        <v>0.31380424890953024</v>
      </c>
      <c r="J155" s="136"/>
      <c r="K155" s="68">
        <f t="shared" si="41"/>
        <v>1.2552169956381212E-2</v>
      </c>
      <c r="L155" s="68"/>
      <c r="M155" s="67">
        <f t="shared" si="39"/>
        <v>99.743726530057245</v>
      </c>
      <c r="N155" s="64"/>
      <c r="O155" s="64"/>
      <c r="P155" s="64"/>
      <c r="Q155" s="62"/>
      <c r="R155" s="64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5"/>
      <c r="AI155" s="64"/>
      <c r="AJ155" s="64"/>
      <c r="AK155" s="64"/>
    </row>
    <row r="156" spans="1:51" s="141" customFormat="1">
      <c r="A156" s="131" t="s">
        <v>486</v>
      </c>
      <c r="B156" s="68">
        <f t="shared" ref="B156:H156" si="55">100*B88/$M88</f>
        <v>46.916805359512921</v>
      </c>
      <c r="C156" s="68">
        <f t="shared" si="55"/>
        <v>0.24648703309667769</v>
      </c>
      <c r="D156" s="68">
        <f t="shared" si="55"/>
        <v>16.790612425474539</v>
      </c>
      <c r="E156" s="68">
        <f t="shared" si="55"/>
        <v>6.1621758274169425</v>
      </c>
      <c r="F156" s="68">
        <f t="shared" si="55"/>
        <v>0.1042829755409021</v>
      </c>
      <c r="G156" s="68">
        <f t="shared" si="55"/>
        <v>11.228853729959759</v>
      </c>
      <c r="H156" s="68">
        <f t="shared" si="55"/>
        <v>18.202119367139279</v>
      </c>
      <c r="I156" s="91">
        <f t="shared" si="45"/>
        <v>0.32654265068363286</v>
      </c>
      <c r="J156" s="91">
        <f>100*J88/$M88</f>
        <v>1.5800450839530619E-2</v>
      </c>
      <c r="K156" s="68">
        <f t="shared" si="41"/>
        <v>6.3201803358122486E-3</v>
      </c>
      <c r="L156" s="68"/>
      <c r="M156" s="67">
        <f t="shared" si="39"/>
        <v>100</v>
      </c>
      <c r="N156" s="64"/>
      <c r="O156" s="64"/>
      <c r="P156" s="64"/>
      <c r="Q156" s="62"/>
      <c r="R156" s="64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5"/>
      <c r="AI156" s="64"/>
      <c r="AJ156" s="64"/>
      <c r="AK156" s="64"/>
    </row>
    <row r="157" spans="1:51" s="141" customFormat="1">
      <c r="A157" s="131" t="s">
        <v>487</v>
      </c>
      <c r="B157" s="68">
        <f t="shared" ref="B157:H157" si="56">100*B89/$M89</f>
        <v>40.339903221999293</v>
      </c>
      <c r="C157" s="68">
        <f t="shared" si="56"/>
        <v>2.7145048979110114E-2</v>
      </c>
      <c r="D157" s="68">
        <f t="shared" si="56"/>
        <v>0.34226366104095357</v>
      </c>
      <c r="E157" s="68">
        <f t="shared" si="56"/>
        <v>10.834415201227428</v>
      </c>
      <c r="F157" s="68">
        <f t="shared" si="56"/>
        <v>0.14162634249970493</v>
      </c>
      <c r="G157" s="68">
        <f t="shared" si="56"/>
        <v>48.223769621149536</v>
      </c>
      <c r="H157" s="68">
        <f t="shared" si="56"/>
        <v>8.2615366458161213E-2</v>
      </c>
      <c r="I157" s="136"/>
      <c r="J157" s="136"/>
      <c r="K157" s="68">
        <f t="shared" si="41"/>
        <v>8.2615366458161209E-3</v>
      </c>
      <c r="L157" s="68"/>
      <c r="M157" s="67">
        <f t="shared" si="39"/>
        <v>100</v>
      </c>
      <c r="N157" s="64"/>
      <c r="O157" s="64"/>
      <c r="P157" s="64"/>
      <c r="Q157" s="62"/>
      <c r="R157" s="64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5"/>
      <c r="AI157" s="64"/>
      <c r="AJ157" s="64"/>
      <c r="AK157" s="64"/>
    </row>
    <row r="158" spans="1:51" s="141" customFormat="1">
      <c r="A158" s="131" t="s">
        <v>488</v>
      </c>
      <c r="B158" s="68">
        <f t="shared" ref="B158:H158" si="57">100*B90/$M90</f>
        <v>40.236353404614512</v>
      </c>
      <c r="C158" s="68">
        <f t="shared" si="57"/>
        <v>2.9309697992871881E-2</v>
      </c>
      <c r="D158" s="68">
        <f t="shared" si="57"/>
        <v>0.49240292628024745</v>
      </c>
      <c r="E158" s="68">
        <f t="shared" si="57"/>
        <v>11.196304633277057</v>
      </c>
      <c r="F158" s="68">
        <f t="shared" si="57"/>
        <v>0.15475520540236348</v>
      </c>
      <c r="G158" s="68">
        <f t="shared" si="57"/>
        <v>47.704464453198263</v>
      </c>
      <c r="H158" s="68">
        <f t="shared" si="57"/>
        <v>0.17585818795723127</v>
      </c>
      <c r="I158" s="136"/>
      <c r="J158" s="136"/>
      <c r="K158" s="68">
        <f t="shared" ref="K158:K206" si="58">100*K90/$M90</f>
        <v>1.0551491277433874E-2</v>
      </c>
      <c r="L158" s="68"/>
      <c r="M158" s="67">
        <f t="shared" si="39"/>
        <v>99.999999999999986</v>
      </c>
      <c r="N158" s="64"/>
      <c r="O158" s="64"/>
      <c r="P158" s="64"/>
      <c r="Q158" s="62"/>
      <c r="R158" s="64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5"/>
      <c r="AI158" s="64"/>
      <c r="AJ158" s="64"/>
      <c r="AK158" s="64"/>
    </row>
    <row r="159" spans="1:51" s="141" customFormat="1">
      <c r="A159" s="131" t="s">
        <v>489</v>
      </c>
      <c r="B159" s="68">
        <f t="shared" ref="B159:H159" si="59">100*B91/$M91</f>
        <v>40.721212691836932</v>
      </c>
      <c r="C159" s="68">
        <f t="shared" si="59"/>
        <v>3.2953582525185952E-2</v>
      </c>
      <c r="D159" s="68">
        <f t="shared" si="59"/>
        <v>0.44722719141323802</v>
      </c>
      <c r="E159" s="68">
        <f t="shared" si="59"/>
        <v>9.6859994350814436</v>
      </c>
      <c r="F159" s="68">
        <f t="shared" si="59"/>
        <v>0.13181433010074381</v>
      </c>
      <c r="G159" s="68">
        <f t="shared" si="59"/>
        <v>48.888993503436581</v>
      </c>
      <c r="H159" s="68">
        <f t="shared" si="59"/>
        <v>8.2383956312964884E-2</v>
      </c>
      <c r="I159" s="136"/>
      <c r="J159" s="136"/>
      <c r="K159" s="68">
        <f t="shared" si="58"/>
        <v>9.4153092929102726E-3</v>
      </c>
      <c r="L159" s="68"/>
      <c r="M159" s="67">
        <f t="shared" si="39"/>
        <v>100</v>
      </c>
      <c r="N159" s="64"/>
      <c r="O159" s="64"/>
      <c r="P159" s="64"/>
      <c r="Q159" s="62"/>
      <c r="R159" s="64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5"/>
      <c r="AI159" s="64"/>
      <c r="AJ159" s="64"/>
      <c r="AK159" s="64"/>
    </row>
    <row r="160" spans="1:51" s="141" customFormat="1">
      <c r="A160" s="131" t="s">
        <v>490</v>
      </c>
      <c r="B160" s="68">
        <f t="shared" ref="B160:H160" si="60">100*B92/$M92</f>
        <v>40.155686348965261</v>
      </c>
      <c r="C160" s="68">
        <f t="shared" si="60"/>
        <v>3.2039111448642486E-2</v>
      </c>
      <c r="D160" s="68">
        <f t="shared" si="60"/>
        <v>0.51025251566356555</v>
      </c>
      <c r="E160" s="68">
        <f t="shared" si="60"/>
        <v>10.335580026580596</v>
      </c>
      <c r="F160" s="68">
        <f t="shared" si="60"/>
        <v>0.14120941712549837</v>
      </c>
      <c r="G160" s="68">
        <f t="shared" si="60"/>
        <v>48.735048414657307</v>
      </c>
      <c r="H160" s="68">
        <f t="shared" si="60"/>
        <v>8.306436301499906E-2</v>
      </c>
      <c r="I160" s="136"/>
      <c r="J160" s="136"/>
      <c r="K160" s="68">
        <f t="shared" si="58"/>
        <v>7.1198025441427757E-3</v>
      </c>
      <c r="L160" s="68"/>
      <c r="M160" s="67">
        <f t="shared" si="39"/>
        <v>100</v>
      </c>
      <c r="N160" s="64"/>
      <c r="O160" s="64"/>
      <c r="P160" s="64"/>
      <c r="Q160" s="62"/>
      <c r="R160" s="64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5"/>
      <c r="AI160" s="64"/>
      <c r="AJ160" s="64"/>
      <c r="AK160" s="64"/>
    </row>
    <row r="161" spans="1:37" s="141" customFormat="1">
      <c r="A161" s="131" t="s">
        <v>491</v>
      </c>
      <c r="B161" s="68">
        <f t="shared" ref="B161:H161" si="61">100*B93/$M93</f>
        <v>40.796270329222544</v>
      </c>
      <c r="C161" s="68">
        <f t="shared" si="61"/>
        <v>2.3969606538908658E-2</v>
      </c>
      <c r="D161" s="68">
        <f t="shared" si="61"/>
        <v>0.25168086865854095</v>
      </c>
      <c r="E161" s="68">
        <f t="shared" si="61"/>
        <v>9.2882225338271081</v>
      </c>
      <c r="F161" s="68">
        <f t="shared" si="61"/>
        <v>0.12464195400232503</v>
      </c>
      <c r="G161" s="68">
        <f t="shared" si="61"/>
        <v>49.449298289768571</v>
      </c>
      <c r="H161" s="68">
        <f t="shared" si="61"/>
        <v>5.9924016347271659E-2</v>
      </c>
      <c r="I161" s="136"/>
      <c r="J161" s="136"/>
      <c r="K161" s="68">
        <f t="shared" si="58"/>
        <v>5.9924016347271646E-3</v>
      </c>
      <c r="L161" s="68"/>
      <c r="M161" s="67">
        <f t="shared" si="39"/>
        <v>99.999999999999986</v>
      </c>
      <c r="N161" s="64"/>
      <c r="O161" s="64"/>
      <c r="P161" s="64"/>
      <c r="Q161" s="62"/>
      <c r="R161" s="64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5"/>
      <c r="AI161" s="64"/>
      <c r="AJ161" s="64"/>
      <c r="AK161" s="64"/>
    </row>
    <row r="162" spans="1:37" s="141" customFormat="1">
      <c r="A162" s="131" t="s">
        <v>492</v>
      </c>
      <c r="B162" s="68">
        <f t="shared" ref="B162:H162" si="62">100*B94/$M94</f>
        <v>40.191989561732562</v>
      </c>
      <c r="C162" s="68">
        <f t="shared" si="62"/>
        <v>2.7959644912509608E-2</v>
      </c>
      <c r="D162" s="68">
        <f t="shared" si="62"/>
        <v>0.29124630117197509</v>
      </c>
      <c r="E162" s="68">
        <f t="shared" si="62"/>
        <v>10.473216990144223</v>
      </c>
      <c r="F162" s="68">
        <f t="shared" si="62"/>
        <v>0.14911810620005125</v>
      </c>
      <c r="G162" s="68">
        <f t="shared" si="62"/>
        <v>48.789580372329262</v>
      </c>
      <c r="H162" s="68">
        <f t="shared" si="62"/>
        <v>6.9899112281274017E-2</v>
      </c>
      <c r="I162" s="136"/>
      <c r="J162" s="136"/>
      <c r="K162" s="68">
        <f t="shared" si="58"/>
        <v>6.9899112281274021E-3</v>
      </c>
      <c r="L162" s="68"/>
      <c r="M162" s="67">
        <f t="shared" si="39"/>
        <v>99.999999999999986</v>
      </c>
      <c r="N162" s="64"/>
      <c r="O162" s="64"/>
      <c r="P162" s="64"/>
      <c r="Q162" s="62"/>
      <c r="R162" s="64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5"/>
      <c r="AI162" s="64"/>
      <c r="AJ162" s="64"/>
      <c r="AK162" s="64"/>
    </row>
    <row r="163" spans="1:37" s="141" customFormat="1">
      <c r="A163" s="131" t="s">
        <v>493</v>
      </c>
      <c r="B163" s="68">
        <f t="shared" ref="B163:H163" si="63">100*B95/$M95</f>
        <v>40.517414344557359</v>
      </c>
      <c r="C163" s="68">
        <f t="shared" si="63"/>
        <v>3.1866303154764013E-2</v>
      </c>
      <c r="D163" s="68">
        <f t="shared" si="63"/>
        <v>0.38947703855822685</v>
      </c>
      <c r="E163" s="68">
        <f t="shared" si="63"/>
        <v>10.067391330005075</v>
      </c>
      <c r="F163" s="68">
        <f t="shared" si="63"/>
        <v>0.14870941472223206</v>
      </c>
      <c r="G163" s="68">
        <f t="shared" si="63"/>
        <v>48.755443826788941</v>
      </c>
      <c r="H163" s="68">
        <f t="shared" si="63"/>
        <v>8.2616341512351171E-2</v>
      </c>
      <c r="I163" s="136"/>
      <c r="J163" s="136"/>
      <c r="K163" s="68">
        <f t="shared" si="58"/>
        <v>7.081400701058671E-3</v>
      </c>
      <c r="L163" s="68"/>
      <c r="M163" s="67">
        <f t="shared" si="39"/>
        <v>100</v>
      </c>
      <c r="N163" s="64"/>
      <c r="O163" s="64"/>
      <c r="P163" s="64"/>
      <c r="Q163" s="62"/>
      <c r="R163" s="64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5"/>
      <c r="AI163" s="64"/>
      <c r="AJ163" s="64"/>
      <c r="AK163" s="64"/>
    </row>
    <row r="164" spans="1:37" s="141" customFormat="1">
      <c r="A164" s="131" t="s">
        <v>494</v>
      </c>
      <c r="B164" s="68">
        <f t="shared" ref="B164:H164" si="64">100*B96/$M96</f>
        <v>40.258332154810724</v>
      </c>
      <c r="C164" s="68">
        <f t="shared" si="64"/>
        <v>2.7106019893461553E-2</v>
      </c>
      <c r="D164" s="68">
        <f t="shared" si="64"/>
        <v>0.32998632913779286</v>
      </c>
      <c r="E164" s="68">
        <f t="shared" si="64"/>
        <v>10.724555696978268</v>
      </c>
      <c r="F164" s="68">
        <f t="shared" si="64"/>
        <v>0.14495828029981614</v>
      </c>
      <c r="G164" s="68">
        <f t="shared" si="64"/>
        <v>48.460849479093</v>
      </c>
      <c r="H164" s="68">
        <f t="shared" si="64"/>
        <v>4.7140904162541832E-2</v>
      </c>
      <c r="I164" s="136"/>
      <c r="J164" s="136"/>
      <c r="K164" s="68">
        <f t="shared" si="58"/>
        <v>7.0711356243812759E-3</v>
      </c>
      <c r="L164" s="68"/>
      <c r="M164" s="67">
        <f t="shared" si="39"/>
        <v>100</v>
      </c>
      <c r="N164" s="64"/>
      <c r="O164" s="64"/>
      <c r="P164" s="64"/>
      <c r="Q164" s="62"/>
      <c r="R164" s="64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5"/>
      <c r="AI164" s="64"/>
      <c r="AJ164" s="64"/>
      <c r="AK164" s="64"/>
    </row>
    <row r="165" spans="1:37" s="141" customFormat="1">
      <c r="A165" s="131" t="s">
        <v>495</v>
      </c>
      <c r="B165" s="68">
        <f t="shared" ref="B165:H165" si="65">100*B97/$M97</f>
        <v>54.044068596763118</v>
      </c>
      <c r="C165" s="68">
        <f t="shared" si="65"/>
        <v>4.6182739970648312E-2</v>
      </c>
      <c r="D165" s="68">
        <f t="shared" si="65"/>
        <v>0.67734685290284191</v>
      </c>
      <c r="E165" s="68">
        <f t="shared" si="65"/>
        <v>1.6215273145249856</v>
      </c>
      <c r="F165" s="68">
        <f t="shared" si="65"/>
        <v>4.3103890639271766E-2</v>
      </c>
      <c r="G165" s="68">
        <f t="shared" si="65"/>
        <v>19.078603023430048</v>
      </c>
      <c r="H165" s="68">
        <f t="shared" si="65"/>
        <v>24.487115015548191</v>
      </c>
      <c r="I165" s="136"/>
      <c r="J165" s="136"/>
      <c r="K165" s="68">
        <f t="shared" si="58"/>
        <v>2.0525662209177026E-3</v>
      </c>
      <c r="L165" s="68"/>
      <c r="M165" s="67">
        <f t="shared" si="39"/>
        <v>100.00000000000001</v>
      </c>
      <c r="N165" s="64"/>
      <c r="O165" s="64"/>
      <c r="P165" s="64"/>
      <c r="Q165" s="62"/>
      <c r="R165" s="64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5"/>
      <c r="AI165" s="64"/>
      <c r="AJ165" s="64"/>
      <c r="AK165" s="64"/>
    </row>
    <row r="166" spans="1:37" s="141" customFormat="1">
      <c r="A166" s="131" t="s">
        <v>496</v>
      </c>
      <c r="B166" s="68">
        <f t="shared" ref="B166:H166" si="66">100*B98/$M98</f>
        <v>46.470570015589992</v>
      </c>
      <c r="C166" s="68">
        <f t="shared" si="66"/>
        <v>9.6017840734278367E-2</v>
      </c>
      <c r="D166" s="68">
        <f t="shared" si="66"/>
        <v>19.647521604014166</v>
      </c>
      <c r="E166" s="68">
        <f t="shared" si="66"/>
        <v>3.9542831184116793</v>
      </c>
      <c r="F166" s="68">
        <f t="shared" si="66"/>
        <v>6.4011893822852245E-2</v>
      </c>
      <c r="G166" s="68">
        <f t="shared" si="66"/>
        <v>12.864325758592566</v>
      </c>
      <c r="H166" s="68">
        <f t="shared" si="66"/>
        <v>16.529522904901043</v>
      </c>
      <c r="I166" s="91">
        <f>100*I98/$M98</f>
        <v>0.37168196413269045</v>
      </c>
      <c r="J166" s="136"/>
      <c r="K166" s="68">
        <f t="shared" si="58"/>
        <v>2.0648998007371687E-3</v>
      </c>
      <c r="L166" s="68"/>
      <c r="M166" s="67">
        <f t="shared" si="39"/>
        <v>100.00000000000001</v>
      </c>
      <c r="N166" s="64"/>
      <c r="O166" s="64"/>
      <c r="P166" s="64"/>
      <c r="Q166" s="62"/>
      <c r="R166" s="64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5"/>
      <c r="AI166" s="64"/>
      <c r="AJ166" s="64"/>
      <c r="AK166" s="64"/>
    </row>
    <row r="167" spans="1:37" s="141" customFormat="1">
      <c r="A167" s="131" t="s">
        <v>497</v>
      </c>
      <c r="B167" s="68">
        <f t="shared" ref="B167:H167" si="67">100*B99/$M99</f>
        <v>42.491877059438117</v>
      </c>
      <c r="C167" s="68">
        <f t="shared" si="67"/>
        <v>4.4776633486033134E-2</v>
      </c>
      <c r="D167" s="68">
        <f t="shared" si="67"/>
        <v>2.8014098898954063</v>
      </c>
      <c r="E167" s="68">
        <f t="shared" si="67"/>
        <v>12.089691041228946</v>
      </c>
      <c r="F167" s="68">
        <f t="shared" si="67"/>
        <v>0.14351485091677288</v>
      </c>
      <c r="G167" s="68">
        <f t="shared" si="67"/>
        <v>41.975223596137738</v>
      </c>
      <c r="H167" s="68">
        <f t="shared" si="67"/>
        <v>0.44776633486033135</v>
      </c>
      <c r="I167" s="68"/>
      <c r="J167" s="68"/>
      <c r="K167" s="68">
        <f t="shared" si="58"/>
        <v>5.7405940366709145E-3</v>
      </c>
      <c r="L167" s="68"/>
      <c r="M167" s="67">
        <f t="shared" si="39"/>
        <v>100.00000000000001</v>
      </c>
      <c r="N167" s="64"/>
      <c r="O167" s="64"/>
      <c r="P167" s="64"/>
      <c r="Q167" s="62"/>
      <c r="R167" s="64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5"/>
      <c r="AI167" s="64"/>
      <c r="AJ167" s="64"/>
      <c r="AK167" s="64"/>
    </row>
    <row r="168" spans="1:37" s="141" customFormat="1">
      <c r="A168" s="131" t="s">
        <v>498</v>
      </c>
      <c r="B168" s="68">
        <f t="shared" ref="B168:H168" si="68">100*B100/$M100</f>
        <v>40.241212633159705</v>
      </c>
      <c r="C168" s="68">
        <f t="shared" si="68"/>
        <v>3.2849969496456896E-2</v>
      </c>
      <c r="D168" s="68">
        <f t="shared" si="68"/>
        <v>0.4575531465577925</v>
      </c>
      <c r="E168" s="68">
        <f t="shared" si="68"/>
        <v>11.544417851611994</v>
      </c>
      <c r="F168" s="68">
        <f t="shared" si="68"/>
        <v>0.14430522314514996</v>
      </c>
      <c r="G168" s="68">
        <f t="shared" si="68"/>
        <v>47.503402318269274</v>
      </c>
      <c r="H168" s="68">
        <f t="shared" si="68"/>
        <v>7.0392791778121924E-2</v>
      </c>
      <c r="I168" s="68"/>
      <c r="J168" s="68"/>
      <c r="K168" s="68">
        <f t="shared" si="58"/>
        <v>5.8660659815101598E-3</v>
      </c>
      <c r="L168" s="68"/>
      <c r="M168" s="67">
        <f t="shared" si="39"/>
        <v>100</v>
      </c>
      <c r="N168" s="64"/>
      <c r="O168" s="64"/>
      <c r="P168" s="64"/>
      <c r="Q168" s="62"/>
      <c r="R168" s="64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5"/>
      <c r="AI168" s="64"/>
      <c r="AJ168" s="64"/>
      <c r="AK168" s="64"/>
    </row>
    <row r="169" spans="1:37" s="141" customFormat="1">
      <c r="A169" s="131" t="s">
        <v>499</v>
      </c>
      <c r="B169" s="68">
        <f t="shared" ref="B169:H169" si="69">100*B101/$M101</f>
        <v>40.029853575321034</v>
      </c>
      <c r="C169" s="68">
        <f t="shared" si="69"/>
        <v>2.2508648059517605E-2</v>
      </c>
      <c r="D169" s="68">
        <f t="shared" si="69"/>
        <v>0.69895275553238856</v>
      </c>
      <c r="E169" s="68">
        <f t="shared" si="69"/>
        <v>10.85153769606217</v>
      </c>
      <c r="F169" s="68">
        <f t="shared" si="69"/>
        <v>0.14097521679382077</v>
      </c>
      <c r="G169" s="68">
        <f t="shared" si="69"/>
        <v>48.156660190494243</v>
      </c>
      <c r="H169" s="68">
        <f t="shared" si="69"/>
        <v>9.4773254987442546E-2</v>
      </c>
      <c r="I169" s="68"/>
      <c r="J169" s="68"/>
      <c r="K169" s="68">
        <f t="shared" si="58"/>
        <v>4.7386627493721262E-3</v>
      </c>
      <c r="L169" s="68"/>
      <c r="M169" s="67">
        <f t="shared" si="39"/>
        <v>99.999999999999986</v>
      </c>
      <c r="N169" s="64"/>
      <c r="O169" s="64"/>
      <c r="P169" s="64"/>
      <c r="Q169" s="62"/>
      <c r="R169" s="64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5"/>
      <c r="AI169" s="64"/>
      <c r="AJ169" s="64"/>
      <c r="AK169" s="64"/>
    </row>
    <row r="170" spans="1:37" s="141" customFormat="1">
      <c r="A170" s="131" t="s">
        <v>500</v>
      </c>
      <c r="B170" s="68">
        <f t="shared" ref="B170:H170" si="70">100*B102/$M102</f>
        <v>40.415951972555746</v>
      </c>
      <c r="C170" s="68">
        <f t="shared" si="70"/>
        <v>2.6205450733752623E-2</v>
      </c>
      <c r="D170" s="68">
        <f t="shared" si="70"/>
        <v>0.91719077568134155</v>
      </c>
      <c r="E170" s="68">
        <f t="shared" si="70"/>
        <v>9.9580712788259955</v>
      </c>
      <c r="F170" s="68">
        <f t="shared" si="70"/>
        <v>0.12388031255955782</v>
      </c>
      <c r="G170" s="68">
        <f t="shared" si="70"/>
        <v>48.265675624166192</v>
      </c>
      <c r="H170" s="68">
        <f t="shared" si="70"/>
        <v>0.28587764436821039</v>
      </c>
      <c r="I170" s="68"/>
      <c r="J170" s="68"/>
      <c r="K170" s="68">
        <f t="shared" si="58"/>
        <v>7.146941109205259E-3</v>
      </c>
      <c r="L170" s="68"/>
      <c r="M170" s="67">
        <f t="shared" si="39"/>
        <v>100</v>
      </c>
      <c r="N170" s="64"/>
      <c r="O170" s="64"/>
      <c r="P170" s="64"/>
      <c r="Q170" s="62"/>
      <c r="R170" s="64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5"/>
      <c r="AI170" s="64"/>
      <c r="AJ170" s="64"/>
      <c r="AK170" s="64"/>
    </row>
    <row r="171" spans="1:37" s="141" customFormat="1">
      <c r="A171" s="131" t="s">
        <v>501</v>
      </c>
      <c r="B171" s="68">
        <f t="shared" ref="B171:H171" si="71">100*B103/$M103</f>
        <v>40.237861638230157</v>
      </c>
      <c r="C171" s="68">
        <f t="shared" si="71"/>
        <v>2.1536768049008111E-2</v>
      </c>
      <c r="D171" s="68">
        <f t="shared" si="71"/>
        <v>0.74182201057694608</v>
      </c>
      <c r="E171" s="68">
        <f t="shared" si="71"/>
        <v>9.8231592045753704</v>
      </c>
      <c r="F171" s="68">
        <f t="shared" si="71"/>
        <v>0.12682763406638112</v>
      </c>
      <c r="G171" s="68">
        <f t="shared" si="71"/>
        <v>48.601306563928311</v>
      </c>
      <c r="H171" s="68">
        <f t="shared" si="71"/>
        <v>0.44270023211850007</v>
      </c>
      <c r="I171" s="68"/>
      <c r="J171" s="68"/>
      <c r="K171" s="68">
        <f t="shared" si="58"/>
        <v>4.7859484553351367E-3</v>
      </c>
      <c r="L171" s="68"/>
      <c r="M171" s="67">
        <f t="shared" si="39"/>
        <v>100</v>
      </c>
      <c r="N171" s="64"/>
      <c r="O171" s="64"/>
      <c r="P171" s="64"/>
      <c r="Q171" s="62"/>
      <c r="R171" s="64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5"/>
      <c r="AI171" s="64"/>
      <c r="AJ171" s="64"/>
      <c r="AK171" s="64"/>
    </row>
    <row r="172" spans="1:37" s="141" customFormat="1">
      <c r="A172" s="131" t="s">
        <v>502</v>
      </c>
      <c r="B172" s="68">
        <f t="shared" ref="B172:H172" si="72">100*B104/$M104</f>
        <v>43.596171925849134</v>
      </c>
      <c r="C172" s="68">
        <f t="shared" si="72"/>
        <v>2.1695634356242312E-2</v>
      </c>
      <c r="D172" s="68">
        <f t="shared" si="72"/>
        <v>0.81961285345804313</v>
      </c>
      <c r="E172" s="68">
        <f t="shared" si="72"/>
        <v>8.5818287009136274</v>
      </c>
      <c r="F172" s="68">
        <f t="shared" si="72"/>
        <v>0.12535255405828891</v>
      </c>
      <c r="G172" s="68">
        <f t="shared" si="72"/>
        <v>45.813947882265026</v>
      </c>
      <c r="H172" s="68">
        <f t="shared" si="72"/>
        <v>1.0365691970204662</v>
      </c>
      <c r="I172" s="68"/>
      <c r="J172" s="68"/>
      <c r="K172" s="68">
        <f t="shared" si="58"/>
        <v>4.8212520791649591E-3</v>
      </c>
      <c r="L172" s="68"/>
      <c r="M172" s="67">
        <f t="shared" ref="M172:M203" si="73">SUM(B172:L172)</f>
        <v>100</v>
      </c>
      <c r="N172" s="64"/>
      <c r="O172" s="64"/>
      <c r="P172" s="64"/>
      <c r="Q172" s="62"/>
      <c r="R172" s="64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5"/>
      <c r="AI172" s="64"/>
      <c r="AJ172" s="64"/>
      <c r="AK172" s="64"/>
    </row>
    <row r="173" spans="1:37" s="141" customFormat="1">
      <c r="A173" s="131" t="s">
        <v>503</v>
      </c>
      <c r="B173" s="68">
        <f t="shared" ref="B173:H173" si="74">100*B105/$M105</f>
        <v>43.832142033663814</v>
      </c>
      <c r="C173" s="68">
        <f t="shared" si="74"/>
        <v>2.305741295826608E-2</v>
      </c>
      <c r="D173" s="68">
        <f t="shared" si="74"/>
        <v>0.70325109522711537</v>
      </c>
      <c r="E173" s="68">
        <f t="shared" si="74"/>
        <v>7.9432787641226632</v>
      </c>
      <c r="F173" s="68">
        <f t="shared" si="74"/>
        <v>9.914687572054412E-2</v>
      </c>
      <c r="G173" s="68">
        <f t="shared" si="74"/>
        <v>45.780493428637307</v>
      </c>
      <c r="H173" s="68">
        <f t="shared" si="74"/>
        <v>1.6140189070786255</v>
      </c>
      <c r="I173" s="68"/>
      <c r="J173" s="68"/>
      <c r="K173" s="68">
        <f t="shared" si="58"/>
        <v>4.6114825916532152E-3</v>
      </c>
      <c r="L173" s="68"/>
      <c r="M173" s="67">
        <f t="shared" si="73"/>
        <v>100</v>
      </c>
      <c r="N173" s="64"/>
      <c r="O173" s="64"/>
      <c r="P173" s="64"/>
      <c r="Q173" s="62"/>
      <c r="R173" s="64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5"/>
      <c r="AI173" s="64"/>
      <c r="AJ173" s="64"/>
      <c r="AK173" s="64"/>
    </row>
    <row r="174" spans="1:37" s="141" customFormat="1">
      <c r="A174" s="131" t="s">
        <v>504</v>
      </c>
      <c r="B174" s="68">
        <f t="shared" ref="B174:H174" si="75">100*B106/$M106</f>
        <v>44.065487515561514</v>
      </c>
      <c r="C174" s="68">
        <f t="shared" si="75"/>
        <v>2.11401592558664E-2</v>
      </c>
      <c r="D174" s="68">
        <f t="shared" si="75"/>
        <v>0.79862823855495291</v>
      </c>
      <c r="E174" s="68">
        <f t="shared" si="75"/>
        <v>7.3285885420336845</v>
      </c>
      <c r="F174" s="68">
        <f t="shared" si="75"/>
        <v>9.7479623235383936E-2</v>
      </c>
      <c r="G174" s="68">
        <f t="shared" si="75"/>
        <v>45.69797759143119</v>
      </c>
      <c r="H174" s="68">
        <f t="shared" si="75"/>
        <v>1.9848260634674562</v>
      </c>
      <c r="I174" s="68"/>
      <c r="J174" s="68"/>
      <c r="K174" s="68">
        <f t="shared" si="58"/>
        <v>5.8722664599628882E-3</v>
      </c>
      <c r="L174" s="68"/>
      <c r="M174" s="67">
        <f t="shared" si="73"/>
        <v>100.00000000000001</v>
      </c>
      <c r="N174" s="64"/>
      <c r="O174" s="64"/>
      <c r="P174" s="64"/>
      <c r="Q174" s="62"/>
      <c r="R174" s="64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5"/>
      <c r="AI174" s="64"/>
      <c r="AJ174" s="64"/>
      <c r="AK174" s="64"/>
    </row>
    <row r="175" spans="1:37" s="141" customFormat="1">
      <c r="A175" s="131" t="s">
        <v>505</v>
      </c>
      <c r="B175" s="68">
        <f t="shared" ref="B175:H175" si="76">100*B107/$M107</f>
        <v>42.913628613922441</v>
      </c>
      <c r="C175" s="68">
        <f t="shared" si="76"/>
        <v>2.1765153988464465E-2</v>
      </c>
      <c r="D175" s="68">
        <f t="shared" si="76"/>
        <v>0.78596389402788369</v>
      </c>
      <c r="E175" s="68">
        <f t="shared" si="76"/>
        <v>7.7629049225523259</v>
      </c>
      <c r="F175" s="68">
        <f t="shared" si="76"/>
        <v>9.4315667283346019E-2</v>
      </c>
      <c r="G175" s="68">
        <f t="shared" si="76"/>
        <v>47.472219199284169</v>
      </c>
      <c r="H175" s="68">
        <f t="shared" si="76"/>
        <v>0.94315667283346016</v>
      </c>
      <c r="I175" s="68"/>
      <c r="J175" s="68"/>
      <c r="K175" s="68">
        <f t="shared" si="58"/>
        <v>6.0458761079067959E-3</v>
      </c>
      <c r="L175" s="68"/>
      <c r="M175" s="67">
        <f t="shared" si="73"/>
        <v>99.999999999999986</v>
      </c>
      <c r="N175" s="64"/>
      <c r="O175" s="64"/>
      <c r="P175" s="64"/>
      <c r="Q175" s="62"/>
      <c r="R175" s="64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5"/>
      <c r="AI175" s="64"/>
      <c r="AJ175" s="64"/>
      <c r="AK175" s="64"/>
    </row>
    <row r="176" spans="1:37" s="141" customFormat="1">
      <c r="A176" s="131" t="s">
        <v>506</v>
      </c>
      <c r="B176" s="68">
        <f t="shared" ref="B176:H176" si="77">100*B108/$M108</f>
        <v>41.2223823246878</v>
      </c>
      <c r="C176" s="68">
        <f t="shared" si="77"/>
        <v>1.8011527377521611E-2</v>
      </c>
      <c r="D176" s="68">
        <f t="shared" si="77"/>
        <v>0.22814601344860708</v>
      </c>
      <c r="E176" s="68">
        <f t="shared" si="77"/>
        <v>8.4894332372718537</v>
      </c>
      <c r="F176" s="68">
        <f t="shared" si="77"/>
        <v>9.9663784822286258E-2</v>
      </c>
      <c r="G176" s="68">
        <f t="shared" si="77"/>
        <v>49.459654178674349</v>
      </c>
      <c r="H176" s="68">
        <f t="shared" si="77"/>
        <v>0.46829971181556196</v>
      </c>
      <c r="I176" s="68"/>
      <c r="J176" s="68"/>
      <c r="K176" s="68">
        <f t="shared" si="58"/>
        <v>1.4409221902017291E-2</v>
      </c>
      <c r="L176" s="68"/>
      <c r="M176" s="67">
        <f t="shared" si="73"/>
        <v>99.999999999999986</v>
      </c>
      <c r="N176" s="64"/>
      <c r="O176" s="64"/>
      <c r="P176" s="64"/>
      <c r="Q176" s="62"/>
      <c r="R176" s="64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5"/>
      <c r="AI176" s="64"/>
      <c r="AJ176" s="64"/>
      <c r="AK176" s="64"/>
    </row>
    <row r="177" spans="1:37" s="141" customFormat="1">
      <c r="A177" s="131" t="s">
        <v>507</v>
      </c>
      <c r="B177" s="68">
        <f t="shared" ref="B177:H177" si="78">100*B109/$M109</f>
        <v>44.120784053471127</v>
      </c>
      <c r="C177" s="68">
        <f t="shared" si="78"/>
        <v>1.896138986987746E-2</v>
      </c>
      <c r="D177" s="68">
        <f t="shared" si="78"/>
        <v>0.81770993813846571</v>
      </c>
      <c r="E177" s="68">
        <f t="shared" si="78"/>
        <v>8.0585906946979211</v>
      </c>
      <c r="F177" s="68">
        <f t="shared" si="78"/>
        <v>0.10784290488492809</v>
      </c>
      <c r="G177" s="68">
        <f t="shared" si="78"/>
        <v>46.088028252470906</v>
      </c>
      <c r="H177" s="68">
        <f t="shared" si="78"/>
        <v>0.78215733213244554</v>
      </c>
      <c r="I177" s="68"/>
      <c r="J177" s="68"/>
      <c r="K177" s="68">
        <f t="shared" si="58"/>
        <v>5.9254343343367087E-3</v>
      </c>
      <c r="L177" s="68"/>
      <c r="M177" s="67">
        <f t="shared" si="73"/>
        <v>100</v>
      </c>
      <c r="N177" s="64"/>
      <c r="O177" s="64"/>
      <c r="P177" s="64"/>
      <c r="Q177" s="62"/>
      <c r="R177" s="64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5"/>
      <c r="AI177" s="64"/>
      <c r="AJ177" s="64"/>
      <c r="AK177" s="64"/>
    </row>
    <row r="178" spans="1:37" s="141" customFormat="1">
      <c r="A178" s="131" t="s">
        <v>508</v>
      </c>
      <c r="B178" s="68">
        <f t="shared" ref="B178:H178" si="79">100*B110/$M110</f>
        <v>43.392738648213104</v>
      </c>
      <c r="C178" s="68">
        <f t="shared" si="79"/>
        <v>2.0144089487155181E-2</v>
      </c>
      <c r="D178" s="68">
        <f t="shared" si="79"/>
        <v>0.88870983031567008</v>
      </c>
      <c r="E178" s="68">
        <f t="shared" si="79"/>
        <v>7.8561948999905225</v>
      </c>
      <c r="F178" s="68">
        <f t="shared" si="79"/>
        <v>9.479571523367146E-2</v>
      </c>
      <c r="G178" s="68">
        <f t="shared" si="79"/>
        <v>46.568395108541097</v>
      </c>
      <c r="H178" s="68">
        <f t="shared" si="79"/>
        <v>1.1730969760166843</v>
      </c>
      <c r="I178" s="68"/>
      <c r="J178" s="68"/>
      <c r="K178" s="68">
        <f t="shared" si="58"/>
        <v>5.9247322021044662E-3</v>
      </c>
      <c r="L178" s="68"/>
      <c r="M178" s="67">
        <f t="shared" si="73"/>
        <v>100</v>
      </c>
      <c r="N178" s="64"/>
      <c r="O178" s="64"/>
      <c r="P178" s="64"/>
      <c r="Q178" s="62"/>
      <c r="R178" s="64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5"/>
      <c r="AI178" s="64"/>
      <c r="AJ178" s="64"/>
      <c r="AK178" s="64"/>
    </row>
    <row r="179" spans="1:37" s="141" customFormat="1">
      <c r="A179" s="131" t="s">
        <v>509</v>
      </c>
      <c r="B179" s="68">
        <f t="shared" ref="B179:H179" si="80">100*B111/$M111</f>
        <v>44.198959748840259</v>
      </c>
      <c r="C179" s="68">
        <f t="shared" si="80"/>
        <v>1.640035612201865E-2</v>
      </c>
      <c r="D179" s="68">
        <f t="shared" si="80"/>
        <v>0.64429970479358978</v>
      </c>
      <c r="E179" s="68">
        <f t="shared" si="80"/>
        <v>8.8561923058900707</v>
      </c>
      <c r="F179" s="68">
        <f t="shared" si="80"/>
        <v>0.12300267091513988</v>
      </c>
      <c r="G179" s="68">
        <f t="shared" si="80"/>
        <v>46.002998922262314</v>
      </c>
      <c r="H179" s="68">
        <f t="shared" si="80"/>
        <v>0.15228902113303031</v>
      </c>
      <c r="I179" s="68"/>
      <c r="J179" s="68"/>
      <c r="K179" s="68">
        <f t="shared" si="58"/>
        <v>5.8572700435780885E-3</v>
      </c>
      <c r="L179" s="68"/>
      <c r="M179" s="67">
        <f t="shared" si="73"/>
        <v>100</v>
      </c>
      <c r="N179" s="64"/>
      <c r="O179" s="64"/>
      <c r="P179" s="64"/>
      <c r="Q179" s="62"/>
      <c r="R179" s="64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5"/>
      <c r="AI179" s="64"/>
      <c r="AJ179" s="64"/>
      <c r="AK179" s="64"/>
    </row>
    <row r="180" spans="1:37" s="141" customFormat="1">
      <c r="A180" s="131" t="s">
        <v>510</v>
      </c>
      <c r="B180" s="68">
        <f t="shared" ref="B180:H180" si="81">100*B112/$M112</f>
        <v>40.125731128816845</v>
      </c>
      <c r="C180" s="68">
        <f t="shared" si="81"/>
        <v>2.648183116105559E-2</v>
      </c>
      <c r="D180" s="68">
        <f t="shared" si="81"/>
        <v>0.4490397457744208</v>
      </c>
      <c r="E180" s="68">
        <f t="shared" si="81"/>
        <v>10.650301662598441</v>
      </c>
      <c r="F180" s="68">
        <f t="shared" si="81"/>
        <v>0.14392299544051954</v>
      </c>
      <c r="G180" s="68">
        <f t="shared" si="81"/>
        <v>48.519320222907922</v>
      </c>
      <c r="H180" s="68">
        <f t="shared" si="81"/>
        <v>8.0596877446690918E-2</v>
      </c>
      <c r="I180" s="68"/>
      <c r="J180" s="68"/>
      <c r="K180" s="68">
        <f t="shared" si="58"/>
        <v>4.6055358540966242E-3</v>
      </c>
      <c r="L180" s="68"/>
      <c r="M180" s="67">
        <f t="shared" si="73"/>
        <v>100</v>
      </c>
      <c r="N180" s="64"/>
      <c r="O180" s="64"/>
      <c r="P180" s="64"/>
      <c r="Q180" s="62"/>
      <c r="R180" s="64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5"/>
      <c r="AI180" s="64"/>
      <c r="AJ180" s="64"/>
      <c r="AK180" s="64"/>
    </row>
    <row r="181" spans="1:37" s="141" customFormat="1">
      <c r="A181" s="131" t="s">
        <v>511</v>
      </c>
      <c r="B181" s="68">
        <f t="shared" ref="B181:H181" si="82">100*B113/$M113</f>
        <v>40.19564663065902</v>
      </c>
      <c r="C181" s="68">
        <f t="shared" si="82"/>
        <v>3.0135144532789343E-2</v>
      </c>
      <c r="D181" s="68">
        <f t="shared" si="82"/>
        <v>0.38248452676232636</v>
      </c>
      <c r="E181" s="68">
        <f t="shared" si="82"/>
        <v>9.5041609680335633</v>
      </c>
      <c r="F181" s="68">
        <f t="shared" si="82"/>
        <v>0.1344491063770602</v>
      </c>
      <c r="G181" s="68">
        <f t="shared" si="82"/>
        <v>49.746169359512265</v>
      </c>
      <c r="H181" s="68">
        <f t="shared" si="82"/>
        <v>0</v>
      </c>
      <c r="I181" s="68"/>
      <c r="J181" s="68"/>
      <c r="K181" s="68">
        <f t="shared" si="58"/>
        <v>6.9542641229513895E-3</v>
      </c>
      <c r="L181" s="68"/>
      <c r="M181" s="67">
        <f t="shared" si="73"/>
        <v>99.999999999999986</v>
      </c>
      <c r="N181" s="64"/>
      <c r="O181" s="64"/>
      <c r="P181" s="64"/>
      <c r="Q181" s="62"/>
      <c r="R181" s="64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5"/>
      <c r="AI181" s="64"/>
      <c r="AJ181" s="64"/>
      <c r="AK181" s="64"/>
    </row>
    <row r="182" spans="1:37" s="141" customFormat="1">
      <c r="A182" s="131" t="s">
        <v>512</v>
      </c>
      <c r="B182" s="68">
        <f t="shared" ref="B182:H182" si="83">100*B114/$M114</f>
        <v>40.245425553844484</v>
      </c>
      <c r="C182" s="68">
        <f t="shared" si="83"/>
        <v>3.1526998023499737E-2</v>
      </c>
      <c r="D182" s="68">
        <f t="shared" si="83"/>
        <v>0.7275461082346093</v>
      </c>
      <c r="E182" s="68">
        <f t="shared" si="83"/>
        <v>9.1428294268149219</v>
      </c>
      <c r="F182" s="68">
        <f t="shared" si="83"/>
        <v>0.13095829948222967</v>
      </c>
      <c r="G182" s="68">
        <f t="shared" si="83"/>
        <v>49.630770350070932</v>
      </c>
      <c r="H182" s="68">
        <f t="shared" si="83"/>
        <v>8.4880379294037744E-2</v>
      </c>
      <c r="I182" s="68"/>
      <c r="J182" s="68"/>
      <c r="K182" s="68">
        <f t="shared" si="58"/>
        <v>6.0628842352884113E-3</v>
      </c>
      <c r="L182" s="68"/>
      <c r="M182" s="67">
        <f t="shared" si="73"/>
        <v>100.00000000000001</v>
      </c>
      <c r="N182" s="64"/>
      <c r="O182" s="64"/>
      <c r="P182" s="64"/>
      <c r="Q182" s="62"/>
      <c r="R182" s="64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5"/>
      <c r="AI182" s="64"/>
      <c r="AJ182" s="64"/>
      <c r="AK182" s="64"/>
    </row>
    <row r="183" spans="1:37" s="141" customFormat="1">
      <c r="A183" s="131" t="s">
        <v>513</v>
      </c>
      <c r="B183" s="68">
        <f t="shared" ref="B183:H183" si="84">100*B115/$M115</f>
        <v>40.287598787806765</v>
      </c>
      <c r="C183" s="68">
        <f t="shared" si="84"/>
        <v>2.4956919603066143E-2</v>
      </c>
      <c r="D183" s="68">
        <f t="shared" si="84"/>
        <v>0.5942123715015748</v>
      </c>
      <c r="E183" s="68">
        <f t="shared" si="84"/>
        <v>9.9114623566462683</v>
      </c>
      <c r="F183" s="68">
        <f t="shared" si="84"/>
        <v>0.14261096916037791</v>
      </c>
      <c r="G183" s="68">
        <f t="shared" si="84"/>
        <v>48.974983659159783</v>
      </c>
      <c r="H183" s="68">
        <f t="shared" si="84"/>
        <v>5.9421237150157485E-2</v>
      </c>
      <c r="I183" s="68"/>
      <c r="J183" s="68"/>
      <c r="K183" s="68">
        <f t="shared" si="58"/>
        <v>4.7536989720125987E-3</v>
      </c>
      <c r="L183" s="68"/>
      <c r="M183" s="67">
        <f t="shared" si="73"/>
        <v>100.00000000000001</v>
      </c>
      <c r="N183" s="64"/>
      <c r="O183" s="64"/>
      <c r="P183" s="64"/>
      <c r="Q183" s="62"/>
      <c r="R183" s="64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5"/>
      <c r="AI183" s="64"/>
      <c r="AJ183" s="64"/>
      <c r="AK183" s="64"/>
    </row>
    <row r="184" spans="1:37" s="141" customFormat="1">
      <c r="A184" s="131" t="s">
        <v>514</v>
      </c>
      <c r="B184" s="68">
        <f t="shared" ref="B184:H184" si="85">100*B116/$M116</f>
        <v>40.769572153386669</v>
      </c>
      <c r="C184" s="68">
        <f t="shared" si="85"/>
        <v>2.9986446126350888E-2</v>
      </c>
      <c r="D184" s="68">
        <f t="shared" si="85"/>
        <v>0.8276259130872845</v>
      </c>
      <c r="E184" s="68">
        <f t="shared" si="85"/>
        <v>9.9195163785968727</v>
      </c>
      <c r="F184" s="68">
        <f t="shared" si="85"/>
        <v>0.14633385709659236</v>
      </c>
      <c r="G184" s="68">
        <f t="shared" si="85"/>
        <v>48.206210792721684</v>
      </c>
      <c r="H184" s="68">
        <f t="shared" si="85"/>
        <v>9.5956627604322844E-2</v>
      </c>
      <c r="I184" s="68"/>
      <c r="J184" s="68"/>
      <c r="K184" s="68">
        <f t="shared" si="58"/>
        <v>4.7978313802161422E-3</v>
      </c>
      <c r="L184" s="68"/>
      <c r="M184" s="67">
        <f t="shared" si="73"/>
        <v>100</v>
      </c>
      <c r="N184" s="64"/>
      <c r="O184" s="64"/>
      <c r="P184" s="64"/>
      <c r="Q184" s="62"/>
      <c r="R184" s="64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5"/>
      <c r="AI184" s="64"/>
      <c r="AJ184" s="64"/>
      <c r="AK184" s="64"/>
    </row>
    <row r="185" spans="1:37" s="141" customFormat="1">
      <c r="A185" s="131" t="s">
        <v>515</v>
      </c>
      <c r="B185" s="68">
        <f t="shared" ref="B185:H185" si="86">100*B117/$M117</f>
        <v>40.259587020648972</v>
      </c>
      <c r="C185" s="68">
        <f t="shared" si="86"/>
        <v>5.663716814159292E-2</v>
      </c>
      <c r="D185" s="68">
        <f t="shared" si="86"/>
        <v>1.2271386430678466</v>
      </c>
      <c r="E185" s="68">
        <f t="shared" si="86"/>
        <v>13.876106194690269</v>
      </c>
      <c r="F185" s="68">
        <f t="shared" si="86"/>
        <v>0.17463126843657817</v>
      </c>
      <c r="G185" s="68">
        <f t="shared" si="86"/>
        <v>44.306784660766965</v>
      </c>
      <c r="H185" s="68">
        <f t="shared" si="86"/>
        <v>9.4395280235988185E-2</v>
      </c>
      <c r="I185" s="68"/>
      <c r="J185" s="68"/>
      <c r="K185" s="68">
        <f t="shared" si="58"/>
        <v>4.71976401179941E-3</v>
      </c>
      <c r="L185" s="68"/>
      <c r="M185" s="67">
        <f t="shared" si="73"/>
        <v>100</v>
      </c>
      <c r="N185" s="64"/>
      <c r="O185" s="64"/>
      <c r="P185" s="64"/>
      <c r="Q185" s="62"/>
      <c r="R185" s="64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5"/>
      <c r="AI185" s="64"/>
      <c r="AJ185" s="64"/>
      <c r="AK185" s="64"/>
    </row>
    <row r="186" spans="1:37" s="141" customFormat="1">
      <c r="A186" s="131" t="s">
        <v>516</v>
      </c>
      <c r="B186" s="68">
        <f t="shared" ref="B186:H186" si="87">100*B118/$M118</f>
        <v>40.236020035895699</v>
      </c>
      <c r="C186" s="68">
        <f t="shared" si="87"/>
        <v>4.2230225110561084E-2</v>
      </c>
      <c r="D186" s="68">
        <f t="shared" si="87"/>
        <v>0.63345337665841628</v>
      </c>
      <c r="E186" s="68">
        <f t="shared" si="87"/>
        <v>11.88311612138844</v>
      </c>
      <c r="F186" s="68">
        <f t="shared" si="87"/>
        <v>0.15953640597323079</v>
      </c>
      <c r="G186" s="68">
        <f t="shared" si="87"/>
        <v>47.016317289758</v>
      </c>
      <c r="H186" s="68">
        <f t="shared" si="87"/>
        <v>2.3461236172533935E-2</v>
      </c>
      <c r="I186" s="68"/>
      <c r="J186" s="68"/>
      <c r="K186" s="68">
        <f t="shared" si="58"/>
        <v>5.8653090431334837E-3</v>
      </c>
      <c r="L186" s="68"/>
      <c r="M186" s="67">
        <f t="shared" si="73"/>
        <v>100</v>
      </c>
      <c r="N186" s="64"/>
      <c r="O186" s="64"/>
      <c r="P186" s="64"/>
      <c r="Q186" s="62"/>
      <c r="R186" s="64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5"/>
      <c r="AI186" s="64"/>
      <c r="AJ186" s="64"/>
      <c r="AK186" s="64"/>
    </row>
    <row r="187" spans="1:37" s="141" customFormat="1">
      <c r="A187" s="131" t="s">
        <v>517</v>
      </c>
      <c r="B187" s="68">
        <f t="shared" ref="B187:H187" si="88">100*B119/$M119</f>
        <v>40.850412331674733</v>
      </c>
      <c r="C187" s="68">
        <f t="shared" si="88"/>
        <v>4.0595242237609769E-2</v>
      </c>
      <c r="D187" s="68">
        <f t="shared" si="88"/>
        <v>1.6470069707830244</v>
      </c>
      <c r="E187" s="68">
        <f t="shared" si="88"/>
        <v>10.102415996845172</v>
      </c>
      <c r="F187" s="68">
        <f t="shared" si="88"/>
        <v>0.13570409548000978</v>
      </c>
      <c r="G187" s="68">
        <f t="shared" si="88"/>
        <v>46.777317698365756</v>
      </c>
      <c r="H187" s="68">
        <f t="shared" si="88"/>
        <v>0.44074834429404897</v>
      </c>
      <c r="I187" s="68"/>
      <c r="J187" s="68"/>
      <c r="K187" s="68">
        <f t="shared" si="58"/>
        <v>5.7993203196585368E-3</v>
      </c>
      <c r="L187" s="68"/>
      <c r="M187" s="67">
        <f t="shared" si="73"/>
        <v>100.00000000000001</v>
      </c>
      <c r="N187" s="64"/>
      <c r="O187" s="64"/>
      <c r="P187" s="64"/>
      <c r="Q187" s="62"/>
      <c r="R187" s="64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5"/>
      <c r="AI187" s="64"/>
      <c r="AJ187" s="64"/>
      <c r="AK187" s="64"/>
    </row>
    <row r="188" spans="1:37" s="141" customFormat="1">
      <c r="A188" s="131" t="s">
        <v>518</v>
      </c>
      <c r="B188" s="68">
        <f t="shared" ref="B188:H188" si="89">100*B120/$M120</f>
        <v>42.22397341966262</v>
      </c>
      <c r="C188" s="68">
        <f t="shared" si="89"/>
        <v>3.3012438234792982E-2</v>
      </c>
      <c r="D188" s="68">
        <f t="shared" si="89"/>
        <v>0.36207190322031013</v>
      </c>
      <c r="E188" s="68">
        <f t="shared" si="89"/>
        <v>9.562957914465839</v>
      </c>
      <c r="F188" s="68">
        <f t="shared" si="89"/>
        <v>0.1480235133753621</v>
      </c>
      <c r="G188" s="68">
        <f t="shared" si="89"/>
        <v>47.197137502129841</v>
      </c>
      <c r="H188" s="68">
        <f t="shared" si="89"/>
        <v>0.46856363946157775</v>
      </c>
      <c r="I188" s="68"/>
      <c r="J188" s="68"/>
      <c r="K188" s="68">
        <f t="shared" si="58"/>
        <v>4.2596694496507079E-3</v>
      </c>
      <c r="L188" s="68"/>
      <c r="M188" s="67">
        <f t="shared" si="73"/>
        <v>100</v>
      </c>
      <c r="N188" s="64"/>
      <c r="O188" s="64"/>
      <c r="P188" s="64"/>
      <c r="Q188" s="62"/>
      <c r="R188" s="64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5"/>
      <c r="AI188" s="64"/>
      <c r="AJ188" s="64"/>
      <c r="AK188" s="64"/>
    </row>
    <row r="189" spans="1:37" s="141" customFormat="1">
      <c r="A189" s="131" t="s">
        <v>519</v>
      </c>
      <c r="B189" s="68">
        <f t="shared" ref="B189:H189" si="90">100*B121/$M121</f>
        <v>39.960051837496572</v>
      </c>
      <c r="C189" s="68">
        <f t="shared" si="90"/>
        <v>2.6156534972476188E-2</v>
      </c>
      <c r="D189" s="68">
        <f t="shared" si="90"/>
        <v>0.42801602682233764</v>
      </c>
      <c r="E189" s="68">
        <f t="shared" si="90"/>
        <v>10.248605975579304</v>
      </c>
      <c r="F189" s="68">
        <f t="shared" si="90"/>
        <v>0.13553840849374021</v>
      </c>
      <c r="G189" s="68">
        <f t="shared" si="90"/>
        <v>48.984056403000864</v>
      </c>
      <c r="H189" s="68">
        <f t="shared" si="90"/>
        <v>0.21400801341116882</v>
      </c>
      <c r="I189" s="68"/>
      <c r="J189" s="68"/>
      <c r="K189" s="68">
        <f t="shared" si="58"/>
        <v>3.56680022351948E-3</v>
      </c>
      <c r="L189" s="68"/>
      <c r="M189" s="67">
        <f t="shared" si="73"/>
        <v>99.999999999999986</v>
      </c>
      <c r="N189" s="64"/>
      <c r="O189" s="64"/>
      <c r="P189" s="64"/>
      <c r="Q189" s="62"/>
      <c r="R189" s="64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5"/>
      <c r="AI189" s="64"/>
      <c r="AJ189" s="64"/>
      <c r="AK189" s="64"/>
    </row>
    <row r="190" spans="1:37" s="141" customFormat="1">
      <c r="A190" s="131" t="s">
        <v>520</v>
      </c>
      <c r="B190" s="68">
        <f t="shared" ref="B190:H190" si="91">100*B122/$M122</f>
        <v>41.311865139399174</v>
      </c>
      <c r="C190" s="68">
        <f t="shared" si="91"/>
        <v>4.4305165333909678E-2</v>
      </c>
      <c r="D190" s="68">
        <f t="shared" si="91"/>
        <v>0.36740868813486066</v>
      </c>
      <c r="E190" s="68">
        <f t="shared" si="91"/>
        <v>9.9956775448454724</v>
      </c>
      <c r="F190" s="68">
        <f t="shared" si="91"/>
        <v>0.13399610979036095</v>
      </c>
      <c r="G190" s="68">
        <f t="shared" si="91"/>
        <v>47.568618975578133</v>
      </c>
      <c r="H190" s="68">
        <f t="shared" si="91"/>
        <v>0.57272530797492982</v>
      </c>
      <c r="I190" s="68"/>
      <c r="J190" s="68"/>
      <c r="K190" s="68">
        <f t="shared" si="58"/>
        <v>5.4030689431597157E-3</v>
      </c>
      <c r="L190" s="68"/>
      <c r="M190" s="67">
        <f t="shared" si="73"/>
        <v>99.999999999999986</v>
      </c>
      <c r="N190" s="64"/>
      <c r="O190" s="64"/>
      <c r="P190" s="64"/>
      <c r="Q190" s="62"/>
      <c r="R190" s="64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5"/>
      <c r="AI190" s="64"/>
      <c r="AJ190" s="64"/>
      <c r="AK190" s="64"/>
    </row>
    <row r="191" spans="1:37" s="141" customFormat="1">
      <c r="A191" s="131" t="s">
        <v>521</v>
      </c>
      <c r="B191" s="68">
        <f t="shared" ref="B191:H191" si="92">100*B123/$M123</f>
        <v>43.473153771158074</v>
      </c>
      <c r="C191" s="68">
        <f t="shared" si="92"/>
        <v>1.9968754771945079E-2</v>
      </c>
      <c r="D191" s="68">
        <f t="shared" si="92"/>
        <v>0.71652590652273496</v>
      </c>
      <c r="E191" s="68">
        <f t="shared" si="92"/>
        <v>8.0814725194695374</v>
      </c>
      <c r="F191" s="68">
        <f t="shared" si="92"/>
        <v>0.10806620229523217</v>
      </c>
      <c r="G191" s="68">
        <f t="shared" si="92"/>
        <v>46.762125145360791</v>
      </c>
      <c r="H191" s="68">
        <f t="shared" si="92"/>
        <v>0.83398916988711791</v>
      </c>
      <c r="I191" s="68"/>
      <c r="J191" s="68"/>
      <c r="K191" s="68">
        <f t="shared" si="58"/>
        <v>4.6985305345753131E-3</v>
      </c>
      <c r="L191" s="68"/>
      <c r="M191" s="67">
        <f t="shared" si="73"/>
        <v>100</v>
      </c>
      <c r="N191" s="64"/>
      <c r="O191" s="64"/>
      <c r="P191" s="64"/>
      <c r="Q191" s="62"/>
      <c r="R191" s="64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5"/>
      <c r="AI191" s="64"/>
      <c r="AJ191" s="64"/>
      <c r="AK191" s="64"/>
    </row>
    <row r="192" spans="1:37" s="141" customFormat="1">
      <c r="A192" s="131" t="s">
        <v>522</v>
      </c>
      <c r="B192" s="68">
        <f t="shared" ref="B192:H192" si="93">100*B124/$M124</f>
        <v>44.028317477332614</v>
      </c>
      <c r="C192" s="68">
        <f t="shared" si="93"/>
        <v>2.2332395372727677E-2</v>
      </c>
      <c r="D192" s="68">
        <f t="shared" si="93"/>
        <v>0.56947608200455568</v>
      </c>
      <c r="E192" s="68">
        <f t="shared" si="93"/>
        <v>9.2009468935638008</v>
      </c>
      <c r="F192" s="68">
        <f t="shared" si="93"/>
        <v>0.13622761177363882</v>
      </c>
      <c r="G192" s="68">
        <f t="shared" si="93"/>
        <v>45.334762606637177</v>
      </c>
      <c r="H192" s="68">
        <f t="shared" si="93"/>
        <v>0.70347045424092181</v>
      </c>
      <c r="I192" s="68"/>
      <c r="J192" s="68"/>
      <c r="K192" s="68">
        <f t="shared" si="58"/>
        <v>4.4664790745455353E-3</v>
      </c>
      <c r="L192" s="68"/>
      <c r="M192" s="67">
        <f t="shared" si="73"/>
        <v>100</v>
      </c>
      <c r="N192" s="64"/>
      <c r="O192" s="64"/>
      <c r="P192" s="64"/>
      <c r="Q192" s="62"/>
      <c r="R192" s="64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5"/>
      <c r="AI192" s="64"/>
      <c r="AJ192" s="64"/>
      <c r="AK192" s="64"/>
    </row>
    <row r="193" spans="1:37" s="141" customFormat="1">
      <c r="A193" s="131" t="s">
        <v>523</v>
      </c>
      <c r="B193" s="68">
        <f t="shared" ref="B193:H193" si="94">100*B125/$M125</f>
        <v>44.278624072991533</v>
      </c>
      <c r="C193" s="68">
        <f t="shared" si="94"/>
        <v>1.8339580252856962E-2</v>
      </c>
      <c r="D193" s="68">
        <f t="shared" si="94"/>
        <v>0.6533475465080294</v>
      </c>
      <c r="E193" s="68">
        <f t="shared" si="94"/>
        <v>8.5164425799204491</v>
      </c>
      <c r="F193" s="68">
        <f t="shared" si="94"/>
        <v>0.11920727164357023</v>
      </c>
      <c r="G193" s="68">
        <f t="shared" si="94"/>
        <v>45.768714968536152</v>
      </c>
      <c r="H193" s="68">
        <f t="shared" si="94"/>
        <v>0.64188530884999362</v>
      </c>
      <c r="I193" s="68"/>
      <c r="J193" s="68"/>
      <c r="K193" s="68">
        <f t="shared" si="58"/>
        <v>3.4386712974106793E-3</v>
      </c>
      <c r="L193" s="68"/>
      <c r="M193" s="67">
        <f t="shared" si="73"/>
        <v>100</v>
      </c>
      <c r="N193" s="64"/>
      <c r="O193" s="64"/>
      <c r="P193" s="64"/>
      <c r="Q193" s="62"/>
      <c r="R193" s="64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5"/>
      <c r="AI193" s="64"/>
      <c r="AJ193" s="64"/>
      <c r="AK193" s="64"/>
    </row>
    <row r="194" spans="1:37" s="141" customFormat="1">
      <c r="A194" s="131" t="s">
        <v>524</v>
      </c>
      <c r="B194" s="68">
        <f t="shared" ref="B194:H194" si="95">100*B126/$M126</f>
        <v>44.348187133190443</v>
      </c>
      <c r="C194" s="68">
        <f t="shared" si="95"/>
        <v>1.9076902359925034E-2</v>
      </c>
      <c r="D194" s="68">
        <f t="shared" si="95"/>
        <v>0.6396373144210159</v>
      </c>
      <c r="E194" s="68">
        <f t="shared" si="95"/>
        <v>8.6743797201306201</v>
      </c>
      <c r="F194" s="68">
        <f t="shared" si="95"/>
        <v>0.12680529215714881</v>
      </c>
      <c r="G194" s="68">
        <f t="shared" si="95"/>
        <v>45.425471031162672</v>
      </c>
      <c r="H194" s="68">
        <f t="shared" si="95"/>
        <v>0.76307609439700164</v>
      </c>
      <c r="I194" s="68"/>
      <c r="J194" s="68"/>
      <c r="K194" s="68">
        <f t="shared" si="58"/>
        <v>3.3665121811632423E-3</v>
      </c>
      <c r="L194" s="68"/>
      <c r="M194" s="67">
        <f t="shared" si="73"/>
        <v>99.999999999999986</v>
      </c>
      <c r="N194" s="64"/>
      <c r="O194" s="64"/>
      <c r="P194" s="64"/>
      <c r="Q194" s="62"/>
      <c r="R194" s="64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5"/>
      <c r="AI194" s="64"/>
      <c r="AJ194" s="64"/>
      <c r="AK194" s="64"/>
    </row>
    <row r="195" spans="1:37" s="141" customFormat="1">
      <c r="A195" s="131" t="s">
        <v>525</v>
      </c>
      <c r="B195" s="68">
        <f t="shared" ref="B195:H195" si="96">100*B127/$M127</f>
        <v>43.791064761753454</v>
      </c>
      <c r="C195" s="68">
        <f t="shared" si="96"/>
        <v>1.8156440429853728E-2</v>
      </c>
      <c r="D195" s="68">
        <f t="shared" si="96"/>
        <v>0.59008431397024608</v>
      </c>
      <c r="E195" s="68">
        <f t="shared" si="96"/>
        <v>8.908003585896985</v>
      </c>
      <c r="F195" s="68">
        <f t="shared" si="96"/>
        <v>0.1270950830089761</v>
      </c>
      <c r="G195" s="68">
        <f t="shared" si="96"/>
        <v>45.822316534843345</v>
      </c>
      <c r="H195" s="68">
        <f t="shared" si="96"/>
        <v>0.73760539246280776</v>
      </c>
      <c r="I195" s="68"/>
      <c r="J195" s="68"/>
      <c r="K195" s="68">
        <f t="shared" si="58"/>
        <v>5.6738876343292895E-3</v>
      </c>
      <c r="L195" s="68"/>
      <c r="M195" s="67">
        <f t="shared" si="73"/>
        <v>100</v>
      </c>
      <c r="N195" s="64"/>
      <c r="O195" s="64"/>
      <c r="P195" s="64"/>
      <c r="Q195" s="62"/>
      <c r="R195" s="64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5"/>
      <c r="AI195" s="64"/>
      <c r="AJ195" s="64"/>
      <c r="AK195" s="64"/>
    </row>
    <row r="196" spans="1:37" s="141" customFormat="1">
      <c r="A196" s="131" t="s">
        <v>526</v>
      </c>
      <c r="B196" s="68">
        <f t="shared" ref="B196:H196" si="97">100*B128/$M128</f>
        <v>44.765669113495193</v>
      </c>
      <c r="C196" s="68">
        <f t="shared" si="97"/>
        <v>7.2275550536420083E-2</v>
      </c>
      <c r="D196" s="68">
        <f t="shared" si="97"/>
        <v>0.6324110671936759</v>
      </c>
      <c r="E196" s="68">
        <f t="shared" si="97"/>
        <v>8.9215132693393553</v>
      </c>
      <c r="F196" s="68">
        <f t="shared" si="97"/>
        <v>0.12535290796160362</v>
      </c>
      <c r="G196" s="68">
        <f t="shared" si="97"/>
        <v>44.731789949181248</v>
      </c>
      <c r="H196" s="68">
        <f t="shared" si="97"/>
        <v>0.74534161490683226</v>
      </c>
      <c r="I196" s="68"/>
      <c r="J196" s="68"/>
      <c r="K196" s="68">
        <f t="shared" si="58"/>
        <v>5.6465273856578192E-3</v>
      </c>
      <c r="L196" s="68"/>
      <c r="M196" s="67">
        <f t="shared" si="73"/>
        <v>100</v>
      </c>
      <c r="N196" s="64"/>
      <c r="O196" s="64"/>
      <c r="P196" s="64"/>
      <c r="Q196" s="62"/>
      <c r="R196" s="64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5"/>
      <c r="AI196" s="64"/>
      <c r="AJ196" s="64"/>
      <c r="AK196" s="64"/>
    </row>
    <row r="197" spans="1:37" s="141" customFormat="1">
      <c r="A197" s="131" t="s">
        <v>527</v>
      </c>
      <c r="B197" s="68">
        <f t="shared" ref="B197:H197" si="98">100*B129/$M129</f>
        <v>43.225420341241438</v>
      </c>
      <c r="C197" s="68">
        <f t="shared" si="98"/>
        <v>1.6937860635282694E-2</v>
      </c>
      <c r="D197" s="68">
        <f t="shared" si="98"/>
        <v>0.62105488996036562</v>
      </c>
      <c r="E197" s="68">
        <f t="shared" si="98"/>
        <v>8.8641470657979422</v>
      </c>
      <c r="F197" s="68">
        <f t="shared" si="98"/>
        <v>0.12534016870109194</v>
      </c>
      <c r="G197" s="68">
        <f t="shared" si="98"/>
        <v>46.387154326494205</v>
      </c>
      <c r="H197" s="68">
        <f t="shared" si="98"/>
        <v>0.75655777504262711</v>
      </c>
      <c r="I197" s="68"/>
      <c r="J197" s="68"/>
      <c r="K197" s="68">
        <f t="shared" si="58"/>
        <v>3.3875721270565395E-3</v>
      </c>
      <c r="L197" s="68"/>
      <c r="M197" s="67">
        <f t="shared" si="73"/>
        <v>100</v>
      </c>
      <c r="N197" s="64"/>
      <c r="O197" s="64"/>
      <c r="P197" s="64"/>
      <c r="Q197" s="62"/>
      <c r="R197" s="64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5"/>
      <c r="AI197" s="64"/>
      <c r="AJ197" s="64"/>
      <c r="AK197" s="64"/>
    </row>
    <row r="198" spans="1:37" s="141" customFormat="1">
      <c r="A198" s="131" t="s">
        <v>528</v>
      </c>
      <c r="B198" s="68">
        <f t="shared" ref="B198:H198" si="99">100*B130/$M130</f>
        <v>43.989947719164405</v>
      </c>
      <c r="C198" s="68">
        <f t="shared" si="99"/>
        <v>1.458478246236004E-2</v>
      </c>
      <c r="D198" s="68">
        <f t="shared" si="99"/>
        <v>0.56095317162923242</v>
      </c>
      <c r="E198" s="68">
        <f t="shared" si="99"/>
        <v>8.5377072721969167</v>
      </c>
      <c r="F198" s="68">
        <f t="shared" si="99"/>
        <v>0.12004397872865573</v>
      </c>
      <c r="G198" s="68">
        <f t="shared" si="99"/>
        <v>45.953283819866719</v>
      </c>
      <c r="H198" s="68">
        <f t="shared" si="99"/>
        <v>0.81899163057867908</v>
      </c>
      <c r="I198" s="68"/>
      <c r="J198" s="68"/>
      <c r="K198" s="68">
        <f t="shared" si="58"/>
        <v>4.4876253730338593E-3</v>
      </c>
      <c r="L198" s="68"/>
      <c r="M198" s="67">
        <f t="shared" si="73"/>
        <v>99.999999999999986</v>
      </c>
      <c r="N198" s="64"/>
      <c r="O198" s="64"/>
      <c r="P198" s="64"/>
      <c r="Q198" s="62"/>
      <c r="R198" s="64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5"/>
      <c r="AI198" s="64"/>
      <c r="AJ198" s="64"/>
      <c r="AK198" s="64"/>
    </row>
    <row r="199" spans="1:37" s="141" customFormat="1">
      <c r="A199" s="131" t="s">
        <v>529</v>
      </c>
      <c r="B199" s="68">
        <f t="shared" ref="B199:H199" si="100">100*B131/$M131</f>
        <v>43.971147972369728</v>
      </c>
      <c r="C199" s="68">
        <f t="shared" si="100"/>
        <v>2.3495136506743114E-3</v>
      </c>
      <c r="D199" s="68">
        <f t="shared" si="100"/>
        <v>0.59912598092194924</v>
      </c>
      <c r="E199" s="68">
        <f t="shared" si="100"/>
        <v>8.7519383487618096</v>
      </c>
      <c r="F199" s="68">
        <f t="shared" si="100"/>
        <v>0.12687373713641278</v>
      </c>
      <c r="G199" s="68">
        <f t="shared" si="100"/>
        <v>45.66279780085523</v>
      </c>
      <c r="H199" s="68">
        <f t="shared" si="100"/>
        <v>0.88106761900286656</v>
      </c>
      <c r="I199" s="68"/>
      <c r="J199" s="68"/>
      <c r="K199" s="68">
        <f t="shared" si="58"/>
        <v>4.6990273013486229E-3</v>
      </c>
      <c r="L199" s="68"/>
      <c r="M199" s="67">
        <f t="shared" si="73"/>
        <v>100</v>
      </c>
      <c r="N199" s="64"/>
      <c r="O199" s="64"/>
      <c r="P199" s="64"/>
      <c r="Q199" s="62"/>
      <c r="R199" s="64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5"/>
      <c r="AI199" s="64"/>
      <c r="AJ199" s="64"/>
      <c r="AK199" s="64"/>
    </row>
    <row r="200" spans="1:37" s="141" customFormat="1">
      <c r="A200" s="131" t="s">
        <v>530</v>
      </c>
      <c r="B200" s="68">
        <f t="shared" ref="B200:H200" si="101">100*B132/$M132</f>
        <v>43.976582129639951</v>
      </c>
      <c r="C200" s="68">
        <f t="shared" si="101"/>
        <v>7.4263859492777829E-3</v>
      </c>
      <c r="D200" s="68">
        <f t="shared" si="101"/>
        <v>0.64362011560407462</v>
      </c>
      <c r="E200" s="68">
        <f t="shared" si="101"/>
        <v>8.1814018541210256</v>
      </c>
      <c r="F200" s="68">
        <f t="shared" si="101"/>
        <v>0.10396940328988898</v>
      </c>
      <c r="G200" s="68">
        <f t="shared" si="101"/>
        <v>46.068347505353181</v>
      </c>
      <c r="H200" s="68">
        <f t="shared" si="101"/>
        <v>1.0149394130679636</v>
      </c>
      <c r="I200" s="68"/>
      <c r="J200" s="68"/>
      <c r="K200" s="68">
        <f t="shared" si="58"/>
        <v>3.7131929746388914E-3</v>
      </c>
      <c r="L200" s="68"/>
      <c r="M200" s="67">
        <f t="shared" si="73"/>
        <v>100.00000000000001</v>
      </c>
      <c r="N200" s="64"/>
      <c r="O200" s="64"/>
      <c r="P200" s="64"/>
      <c r="Q200" s="62"/>
      <c r="R200" s="64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5"/>
      <c r="AI200" s="64"/>
      <c r="AJ200" s="64"/>
      <c r="AK200" s="64"/>
    </row>
    <row r="201" spans="1:37" s="141" customFormat="1">
      <c r="A201" s="131" t="s">
        <v>531</v>
      </c>
      <c r="B201" s="68">
        <f t="shared" ref="B201:H201" si="102">100*B133/$M133</f>
        <v>43.447269271239946</v>
      </c>
      <c r="C201" s="68">
        <f t="shared" si="102"/>
        <v>1.8103028863016644E-2</v>
      </c>
      <c r="D201" s="68">
        <f t="shared" si="102"/>
        <v>0.50914768677234323</v>
      </c>
      <c r="E201" s="68">
        <f t="shared" si="102"/>
        <v>8.9270561080750817</v>
      </c>
      <c r="F201" s="68">
        <f t="shared" si="102"/>
        <v>0.12785264134505506</v>
      </c>
      <c r="G201" s="68">
        <f t="shared" si="102"/>
        <v>46.332439496283222</v>
      </c>
      <c r="H201" s="68">
        <f t="shared" si="102"/>
        <v>0.6336060102055826</v>
      </c>
      <c r="I201" s="68"/>
      <c r="J201" s="68"/>
      <c r="K201" s="68">
        <f t="shared" si="58"/>
        <v>4.5257572157541611E-3</v>
      </c>
      <c r="L201" s="68"/>
      <c r="M201" s="67">
        <f t="shared" si="73"/>
        <v>100.00000000000001</v>
      </c>
      <c r="N201" s="64"/>
      <c r="O201" s="64"/>
      <c r="P201" s="64"/>
      <c r="Q201" s="62"/>
      <c r="R201" s="64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5"/>
      <c r="AI201" s="64"/>
      <c r="AJ201" s="64"/>
      <c r="AK201" s="64"/>
    </row>
    <row r="202" spans="1:37" s="141" customFormat="1">
      <c r="A202" s="131" t="s">
        <v>532</v>
      </c>
      <c r="B202" s="68">
        <f t="shared" ref="B202:H202" si="103">100*B134/$M134</f>
        <v>40.420352668764473</v>
      </c>
      <c r="C202" s="68">
        <f t="shared" si="103"/>
        <v>2.6123612183102777E-2</v>
      </c>
      <c r="D202" s="68">
        <f t="shared" si="103"/>
        <v>0.26123612183102779</v>
      </c>
      <c r="E202" s="68">
        <f t="shared" si="103"/>
        <v>10.29507807397732</v>
      </c>
      <c r="F202" s="68">
        <f t="shared" si="103"/>
        <v>0.14130499317223774</v>
      </c>
      <c r="G202" s="68">
        <f t="shared" si="103"/>
        <v>48.720536721486681</v>
      </c>
      <c r="H202" s="68">
        <f t="shared" si="103"/>
        <v>0.13061806091551389</v>
      </c>
      <c r="I202" s="68"/>
      <c r="J202" s="68"/>
      <c r="K202" s="68">
        <f t="shared" si="58"/>
        <v>4.7497476696550505E-3</v>
      </c>
      <c r="L202" s="68"/>
      <c r="M202" s="67">
        <f t="shared" si="73"/>
        <v>100</v>
      </c>
      <c r="N202" s="64"/>
      <c r="O202" s="64"/>
      <c r="P202" s="64"/>
      <c r="Q202" s="62"/>
      <c r="R202" s="64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5"/>
      <c r="AI202" s="64"/>
      <c r="AJ202" s="64"/>
      <c r="AK202" s="64"/>
    </row>
    <row r="203" spans="1:37" s="141" customFormat="1">
      <c r="A203" s="131" t="s">
        <v>533</v>
      </c>
      <c r="B203" s="68">
        <f t="shared" ref="B203:H203" si="104">100*B135/$M135</f>
        <v>44.854703162442199</v>
      </c>
      <c r="C203" s="68">
        <f t="shared" si="104"/>
        <v>2.250047813516037E-2</v>
      </c>
      <c r="D203" s="68">
        <f t="shared" si="104"/>
        <v>0.86626840820367434</v>
      </c>
      <c r="E203" s="68">
        <f t="shared" si="104"/>
        <v>8.8089371899152855</v>
      </c>
      <c r="F203" s="68">
        <f t="shared" si="104"/>
        <v>0.12825272537041413</v>
      </c>
      <c r="G203" s="68">
        <f t="shared" si="104"/>
        <v>44.607197902955441</v>
      </c>
      <c r="H203" s="68">
        <f t="shared" si="104"/>
        <v>0.70876506125755168</v>
      </c>
      <c r="I203" s="68"/>
      <c r="J203" s="68"/>
      <c r="K203" s="68">
        <f t="shared" si="58"/>
        <v>3.3750717202740564E-3</v>
      </c>
      <c r="L203" s="68"/>
      <c r="M203" s="67">
        <f t="shared" si="73"/>
        <v>100</v>
      </c>
      <c r="N203" s="64"/>
      <c r="O203" s="64"/>
      <c r="P203" s="64"/>
      <c r="Q203" s="62"/>
      <c r="R203" s="64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5"/>
      <c r="AI203" s="64"/>
      <c r="AJ203" s="64"/>
      <c r="AK203" s="64"/>
    </row>
    <row r="204" spans="1:37" s="141" customFormat="1">
      <c r="A204" s="131" t="s">
        <v>534</v>
      </c>
      <c r="B204" s="68">
        <f t="shared" ref="B204:H204" si="105">100*B136/$M136</f>
        <v>43.636528582606637</v>
      </c>
      <c r="C204" s="68">
        <f t="shared" si="105"/>
        <v>2.0412097569826385E-2</v>
      </c>
      <c r="D204" s="68">
        <f t="shared" si="105"/>
        <v>0.66906319812208703</v>
      </c>
      <c r="E204" s="68">
        <f t="shared" si="105"/>
        <v>8.8906024970799358</v>
      </c>
      <c r="F204" s="68">
        <f t="shared" si="105"/>
        <v>0.12700860710114195</v>
      </c>
      <c r="G204" s="68">
        <f t="shared" si="105"/>
        <v>46.040620074163961</v>
      </c>
      <c r="H204" s="68">
        <f t="shared" si="105"/>
        <v>0.61236292709479156</v>
      </c>
      <c r="I204" s="68"/>
      <c r="J204" s="68"/>
      <c r="K204" s="68">
        <f t="shared" si="58"/>
        <v>3.4020162616377313E-3</v>
      </c>
      <c r="L204" s="68"/>
      <c r="M204" s="67">
        <f t="shared" ref="M204:M206" si="106">SUM(B204:L204)</f>
        <v>100.00000000000001</v>
      </c>
      <c r="N204" s="64"/>
      <c r="O204" s="64"/>
      <c r="P204" s="64"/>
      <c r="Q204" s="62"/>
      <c r="R204" s="64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5"/>
      <c r="AI204" s="64"/>
      <c r="AJ204" s="64"/>
      <c r="AK204" s="64"/>
    </row>
    <row r="205" spans="1:37" s="141" customFormat="1">
      <c r="A205" s="131" t="s">
        <v>535</v>
      </c>
      <c r="B205" s="68">
        <f t="shared" ref="B205:H205" si="107">100*B137/$M137</f>
        <v>44.240224771716221</v>
      </c>
      <c r="C205" s="68">
        <f t="shared" si="107"/>
        <v>1.7560290330133458E-2</v>
      </c>
      <c r="D205" s="68">
        <f t="shared" si="107"/>
        <v>0.56192929056427066</v>
      </c>
      <c r="E205" s="68">
        <f t="shared" si="107"/>
        <v>8.7333177241863726</v>
      </c>
      <c r="F205" s="68">
        <f t="shared" si="107"/>
        <v>0.11706860220088972</v>
      </c>
      <c r="G205" s="68">
        <f t="shared" si="107"/>
        <v>45.305549051744322</v>
      </c>
      <c r="H205" s="68">
        <f t="shared" si="107"/>
        <v>1.0184968391477407</v>
      </c>
      <c r="I205" s="68"/>
      <c r="J205" s="68"/>
      <c r="K205" s="68">
        <f t="shared" si="58"/>
        <v>5.8534301100444863E-3</v>
      </c>
      <c r="L205" s="68"/>
      <c r="M205" s="67">
        <f t="shared" si="106"/>
        <v>100</v>
      </c>
      <c r="N205" s="64"/>
      <c r="O205" s="64"/>
      <c r="P205" s="64"/>
      <c r="Q205" s="62"/>
      <c r="R205" s="64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5"/>
      <c r="AI205" s="64"/>
      <c r="AJ205" s="64"/>
      <c r="AK205" s="64"/>
    </row>
    <row r="206" spans="1:37" s="141" customFormat="1">
      <c r="A206" s="131" t="s">
        <v>536</v>
      </c>
      <c r="B206" s="68">
        <f t="shared" ref="B206:H206" si="108">100*B138/$M138</f>
        <v>42.880740006607205</v>
      </c>
      <c r="C206" s="68">
        <f t="shared" si="108"/>
        <v>2.5107367030062767E-2</v>
      </c>
      <c r="D206" s="68">
        <f t="shared" si="108"/>
        <v>0.72679220350181728</v>
      </c>
      <c r="E206" s="68">
        <f t="shared" si="108"/>
        <v>9.3557978196233904</v>
      </c>
      <c r="F206" s="68">
        <f t="shared" si="108"/>
        <v>0.1863230921704658</v>
      </c>
      <c r="G206" s="68">
        <f t="shared" si="108"/>
        <v>41.519656425503811</v>
      </c>
      <c r="H206" s="68">
        <f t="shared" si="108"/>
        <v>5.298975883713247</v>
      </c>
      <c r="I206" s="68"/>
      <c r="J206" s="68"/>
      <c r="K206" s="68">
        <f t="shared" si="58"/>
        <v>6.607201850016519E-3</v>
      </c>
      <c r="L206" s="68"/>
      <c r="M206" s="67">
        <f t="shared" si="106"/>
        <v>100</v>
      </c>
      <c r="N206" s="64"/>
      <c r="O206" s="64"/>
      <c r="P206" s="64"/>
      <c r="Q206" s="62"/>
      <c r="R206" s="64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5"/>
      <c r="AI206" s="64"/>
      <c r="AJ206" s="64"/>
      <c r="AK206" s="64"/>
    </row>
    <row r="207" spans="1:37" s="141" customFormat="1">
      <c r="A207" s="80" t="s">
        <v>433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62"/>
      <c r="R207" s="64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5"/>
      <c r="AI207" s="64"/>
      <c r="AJ207" s="64"/>
      <c r="AK207" s="64"/>
    </row>
    <row r="208" spans="1:37" s="141" customFormat="1">
      <c r="A208" s="131" t="s">
        <v>470</v>
      </c>
      <c r="B208" s="134">
        <v>49.647932499999996</v>
      </c>
      <c r="C208" s="134">
        <v>0.32400000000000001</v>
      </c>
      <c r="D208" s="134">
        <v>14.558</v>
      </c>
      <c r="E208" s="134">
        <v>5.0685000000000002</v>
      </c>
      <c r="F208" s="134">
        <v>9.0999999999999998E-2</v>
      </c>
      <c r="G208" s="134">
        <v>11.183499999999999</v>
      </c>
      <c r="H208" s="134">
        <v>18.736000000000001</v>
      </c>
      <c r="I208" s="134">
        <v>1.2985</v>
      </c>
      <c r="J208" s="134">
        <v>3.9E-2</v>
      </c>
      <c r="K208" s="134">
        <v>8.9999999999999993E-3</v>
      </c>
      <c r="L208" s="134"/>
      <c r="M208" s="77">
        <f t="shared" ref="M208:M247" si="109">SUM(B208:L208)</f>
        <v>100.9554325</v>
      </c>
      <c r="N208" s="135">
        <v>5.0210693771067536</v>
      </c>
      <c r="O208" s="67">
        <f t="shared" ref="O208:O247" si="110">M208+N208</f>
        <v>105.97650187710676</v>
      </c>
      <c r="P208" s="67"/>
      <c r="Q208" s="62"/>
      <c r="R208" s="64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5"/>
      <c r="AI208" s="64"/>
      <c r="AJ208" s="64"/>
      <c r="AK208" s="64"/>
    </row>
    <row r="209" spans="1:37" s="141" customFormat="1">
      <c r="A209" s="131" t="s">
        <v>471</v>
      </c>
      <c r="B209" s="134">
        <v>49.934022499999998</v>
      </c>
      <c r="C209" s="134">
        <v>0.2</v>
      </c>
      <c r="D209" s="134">
        <v>20.38</v>
      </c>
      <c r="E209" s="134">
        <v>5.0789999999999997</v>
      </c>
      <c r="F209" s="134">
        <v>7.8E-2</v>
      </c>
      <c r="G209" s="134">
        <v>9.8539999999999992</v>
      </c>
      <c r="H209" s="134">
        <v>18.04</v>
      </c>
      <c r="I209" s="134">
        <v>1.2350000000000001</v>
      </c>
      <c r="J209" s="134">
        <v>2.1999999999999999E-2</v>
      </c>
      <c r="K209" s="134">
        <v>8.0000000000000002E-3</v>
      </c>
      <c r="L209" s="134"/>
      <c r="M209" s="77">
        <f t="shared" si="109"/>
        <v>104.8300225</v>
      </c>
      <c r="N209" s="135">
        <v>4.4382439677149241</v>
      </c>
      <c r="O209" s="67">
        <f t="shared" si="110"/>
        <v>109.26826646771492</v>
      </c>
      <c r="P209" s="67"/>
      <c r="Q209" s="62"/>
      <c r="R209" s="64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5"/>
      <c r="AI209" s="64"/>
      <c r="AJ209" s="64"/>
      <c r="AK209" s="64"/>
    </row>
    <row r="210" spans="1:37" s="141" customFormat="1">
      <c r="A210" s="131" t="s">
        <v>472</v>
      </c>
      <c r="B210" s="134">
        <v>46.300786249999987</v>
      </c>
      <c r="C210" s="134">
        <v>0.11849999999999999</v>
      </c>
      <c r="D210" s="134">
        <v>21.994</v>
      </c>
      <c r="E210" s="134">
        <v>5.54</v>
      </c>
      <c r="F210" s="134">
        <v>7.7499999999999999E-2</v>
      </c>
      <c r="G210" s="134">
        <v>10.881</v>
      </c>
      <c r="H210" s="134">
        <v>14.5495</v>
      </c>
      <c r="I210" s="134">
        <v>1.2894999999999999</v>
      </c>
      <c r="J210" s="134">
        <v>3.7999999999999999E-2</v>
      </c>
      <c r="K210" s="134">
        <v>2.5000000000000001E-3</v>
      </c>
      <c r="L210" s="134"/>
      <c r="M210" s="77">
        <f t="shared" si="109"/>
        <v>100.79128624999998</v>
      </c>
      <c r="N210" s="135">
        <v>5.057287443418641</v>
      </c>
      <c r="O210" s="67">
        <f t="shared" si="110"/>
        <v>105.84857369341863</v>
      </c>
      <c r="P210" s="67"/>
      <c r="Q210" s="62"/>
      <c r="R210" s="64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5"/>
      <c r="AI210" s="64"/>
      <c r="AJ210" s="64"/>
      <c r="AK210" s="64"/>
    </row>
    <row r="211" spans="1:37" s="141" customFormat="1">
      <c r="A211" s="131" t="s">
        <v>473</v>
      </c>
      <c r="B211" s="134">
        <v>39.39246</v>
      </c>
      <c r="C211" s="134">
        <v>0.08</v>
      </c>
      <c r="D211" s="134">
        <v>3.2490000000000001</v>
      </c>
      <c r="E211" s="134">
        <v>13.41</v>
      </c>
      <c r="F211" s="134">
        <v>0.157</v>
      </c>
      <c r="G211" s="134">
        <v>35.515000000000001</v>
      </c>
      <c r="H211" s="134">
        <v>1.8089999999999999</v>
      </c>
      <c r="I211" s="134">
        <v>0.16600000000000001</v>
      </c>
      <c r="J211" s="134">
        <v>1.6E-2</v>
      </c>
      <c r="K211" s="134">
        <v>6.0000000000000001E-3</v>
      </c>
      <c r="L211" s="134"/>
      <c r="M211" s="77">
        <f t="shared" si="109"/>
        <v>93.800460000000001</v>
      </c>
      <c r="N211" s="135">
        <v>12.582316943878045</v>
      </c>
      <c r="O211" s="67">
        <f t="shared" si="110"/>
        <v>106.38277694387804</v>
      </c>
      <c r="P211" s="67"/>
      <c r="Q211" s="62"/>
      <c r="R211" s="64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5"/>
      <c r="AI211" s="64"/>
      <c r="AJ211" s="64"/>
      <c r="AK211" s="64"/>
    </row>
    <row r="212" spans="1:37" s="141" customFormat="1">
      <c r="A212" s="131" t="s">
        <v>474</v>
      </c>
      <c r="B212" s="134">
        <v>47.021882499999997</v>
      </c>
      <c r="C212" s="134">
        <v>0.17199999999999999</v>
      </c>
      <c r="D212" s="134">
        <v>16.882000000000001</v>
      </c>
      <c r="E212" s="134">
        <v>9.3369999999999997</v>
      </c>
      <c r="F212" s="134">
        <v>0.13</v>
      </c>
      <c r="G212" s="134">
        <v>12.92</v>
      </c>
      <c r="H212" s="134">
        <v>12.302</v>
      </c>
      <c r="I212" s="134">
        <v>1.45</v>
      </c>
      <c r="J212" s="134">
        <v>2.5000000000000001E-2</v>
      </c>
      <c r="K212" s="134">
        <v>1.2E-2</v>
      </c>
      <c r="L212" s="134"/>
      <c r="M212" s="77">
        <f t="shared" si="109"/>
        <v>100.25188250000001</v>
      </c>
      <c r="N212" s="135">
        <v>5.2721227291222039</v>
      </c>
      <c r="O212" s="67">
        <f t="shared" si="110"/>
        <v>105.52400522912221</v>
      </c>
      <c r="P212" s="67"/>
      <c r="Q212" s="62"/>
      <c r="R212" s="64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5"/>
      <c r="AI212" s="64"/>
      <c r="AJ212" s="64"/>
      <c r="AK212" s="64"/>
    </row>
    <row r="213" spans="1:37" s="141" customFormat="1">
      <c r="A213" s="131" t="s">
        <v>475</v>
      </c>
      <c r="B213" s="134">
        <v>47.818237500000002</v>
      </c>
      <c r="C213" s="134">
        <v>0.25900000000000001</v>
      </c>
      <c r="D213" s="134">
        <v>13.66</v>
      </c>
      <c r="E213" s="134">
        <v>7.6970000000000001</v>
      </c>
      <c r="F213" s="134">
        <v>0.11799999999999999</v>
      </c>
      <c r="G213" s="134">
        <v>14.584</v>
      </c>
      <c r="H213" s="134">
        <v>16.151</v>
      </c>
      <c r="I213" s="134">
        <v>0.91700000000000004</v>
      </c>
      <c r="J213" s="134">
        <v>2.1000000000000001E-2</v>
      </c>
      <c r="K213" s="134">
        <v>5.0000000000000001E-3</v>
      </c>
      <c r="L213" s="134"/>
      <c r="M213" s="77">
        <f t="shared" si="109"/>
        <v>101.2302375</v>
      </c>
      <c r="N213" s="135">
        <v>2.8364339410508843</v>
      </c>
      <c r="O213" s="67">
        <f t="shared" si="110"/>
        <v>104.06667144105089</v>
      </c>
      <c r="P213" s="67"/>
      <c r="Q213" s="62"/>
      <c r="R213" s="64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5"/>
      <c r="AI213" s="64"/>
      <c r="AJ213" s="64"/>
      <c r="AK213" s="64"/>
    </row>
    <row r="214" spans="1:37" s="141" customFormat="1">
      <c r="A214" s="131" t="s">
        <v>476</v>
      </c>
      <c r="B214" s="134">
        <v>48.595377499999991</v>
      </c>
      <c r="C214" s="134">
        <v>0.26100000000000001</v>
      </c>
      <c r="D214" s="134">
        <v>16.677</v>
      </c>
      <c r="E214" s="134">
        <v>5.6980000000000004</v>
      </c>
      <c r="F214" s="134">
        <v>9.0999999999999998E-2</v>
      </c>
      <c r="G214" s="134">
        <v>10.555999999999999</v>
      </c>
      <c r="H214" s="134">
        <v>17.925999999999998</v>
      </c>
      <c r="I214" s="134">
        <v>1.0269999999999999</v>
      </c>
      <c r="J214" s="134">
        <v>2.5000000000000001E-2</v>
      </c>
      <c r="K214" s="134">
        <v>1.2999999999999999E-2</v>
      </c>
      <c r="L214" s="134"/>
      <c r="M214" s="77">
        <f t="shared" si="109"/>
        <v>100.86937750000001</v>
      </c>
      <c r="N214" s="135">
        <v>4.111948883738183</v>
      </c>
      <c r="O214" s="67">
        <f t="shared" si="110"/>
        <v>104.98132638373819</v>
      </c>
      <c r="P214" s="67"/>
      <c r="Q214" s="62"/>
      <c r="R214" s="64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5"/>
      <c r="AI214" s="64"/>
      <c r="AJ214" s="64"/>
      <c r="AK214" s="64"/>
    </row>
    <row r="215" spans="1:37" s="141" customFormat="1">
      <c r="A215" s="131" t="s">
        <v>477</v>
      </c>
      <c r="B215" s="134">
        <v>49.29530166666666</v>
      </c>
      <c r="C215" s="134">
        <v>0.25166666666666665</v>
      </c>
      <c r="D215" s="134">
        <v>15.978000000000002</v>
      </c>
      <c r="E215" s="134">
        <v>5.3423333333333334</v>
      </c>
      <c r="F215" s="134">
        <v>9.2333333333333337E-2</v>
      </c>
      <c r="G215" s="134">
        <v>10.676</v>
      </c>
      <c r="H215" s="134">
        <v>18.416666666666668</v>
      </c>
      <c r="I215" s="134">
        <v>1.0490000000000002</v>
      </c>
      <c r="J215" s="134">
        <v>2.1999999999999999E-2</v>
      </c>
      <c r="K215" s="134">
        <v>8.3333333333333332E-3</v>
      </c>
      <c r="L215" s="134"/>
      <c r="M215" s="77">
        <f t="shared" si="109"/>
        <v>101.13163500000002</v>
      </c>
      <c r="N215" s="135">
        <v>4.0219689090995736</v>
      </c>
      <c r="O215" s="67">
        <f t="shared" si="110"/>
        <v>105.15360390909959</v>
      </c>
      <c r="P215" s="67"/>
      <c r="Q215" s="62"/>
      <c r="R215" s="64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5"/>
      <c r="AI215" s="64"/>
      <c r="AJ215" s="64"/>
      <c r="AK215" s="64"/>
    </row>
    <row r="216" spans="1:37" s="141" customFormat="1">
      <c r="A216" s="131" t="s">
        <v>478</v>
      </c>
      <c r="B216" s="134">
        <v>48.259648749999997</v>
      </c>
      <c r="C216" s="134">
        <v>0.252</v>
      </c>
      <c r="D216" s="134">
        <v>19.105</v>
      </c>
      <c r="E216" s="134">
        <v>4.8194999999999997</v>
      </c>
      <c r="F216" s="134">
        <v>0.08</v>
      </c>
      <c r="G216" s="134">
        <v>9.2035</v>
      </c>
      <c r="H216" s="134">
        <v>17.610500000000002</v>
      </c>
      <c r="I216" s="134">
        <v>1.4755</v>
      </c>
      <c r="J216" s="134">
        <v>4.2000000000000003E-2</v>
      </c>
      <c r="K216" s="134">
        <v>1.2500000000000001E-2</v>
      </c>
      <c r="L216" s="134"/>
      <c r="M216" s="77">
        <f t="shared" si="109"/>
        <v>100.86014875000001</v>
      </c>
      <c r="N216" s="135">
        <v>6.3624342170226962</v>
      </c>
      <c r="O216" s="67">
        <f t="shared" si="110"/>
        <v>107.2225829670227</v>
      </c>
      <c r="P216" s="67"/>
      <c r="Q216" s="62"/>
      <c r="R216" s="64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5"/>
      <c r="AI216" s="64"/>
      <c r="AJ216" s="64"/>
      <c r="AK216" s="64"/>
    </row>
    <row r="217" spans="1:37" s="141" customFormat="1">
      <c r="A217" s="131" t="s">
        <v>479</v>
      </c>
      <c r="B217" s="134">
        <v>47.723230000000001</v>
      </c>
      <c r="C217" s="134">
        <v>0.23399999999999999</v>
      </c>
      <c r="D217" s="134">
        <v>16.562000000000001</v>
      </c>
      <c r="E217" s="134">
        <v>6.6880000000000006</v>
      </c>
      <c r="F217" s="134">
        <v>0.10550000000000001</v>
      </c>
      <c r="G217" s="134">
        <v>12.4405</v>
      </c>
      <c r="H217" s="134">
        <v>16.131500000000003</v>
      </c>
      <c r="I217" s="134">
        <v>1.0755000000000001</v>
      </c>
      <c r="J217" s="134">
        <v>2.5000000000000001E-2</v>
      </c>
      <c r="K217" s="134">
        <v>7.4999999999999997E-3</v>
      </c>
      <c r="L217" s="134"/>
      <c r="M217" s="77">
        <f t="shared" si="109"/>
        <v>100.99273000000002</v>
      </c>
      <c r="N217" s="135">
        <v>0.52977388421927618</v>
      </c>
      <c r="O217" s="67">
        <f t="shared" si="110"/>
        <v>101.5225038842193</v>
      </c>
      <c r="P217" s="67"/>
      <c r="Q217" s="62"/>
      <c r="R217" s="64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5"/>
      <c r="AI217" s="64"/>
      <c r="AJ217" s="64"/>
      <c r="AK217" s="64"/>
    </row>
    <row r="218" spans="1:37" s="141" customFormat="1">
      <c r="A218" s="131" t="s">
        <v>480</v>
      </c>
      <c r="B218" s="134">
        <v>47.502257499999992</v>
      </c>
      <c r="C218" s="134">
        <v>0.20499999999999999</v>
      </c>
      <c r="D218" s="134">
        <v>19.706</v>
      </c>
      <c r="E218" s="134">
        <v>6.5010000000000003</v>
      </c>
      <c r="F218" s="134">
        <v>0.1</v>
      </c>
      <c r="G218" s="134">
        <v>9.4149999999999991</v>
      </c>
      <c r="H218" s="134">
        <v>15.916</v>
      </c>
      <c r="I218" s="134">
        <v>1.405</v>
      </c>
      <c r="J218" s="134">
        <v>2.3E-2</v>
      </c>
      <c r="K218" s="134">
        <v>6.0000000000000001E-3</v>
      </c>
      <c r="L218" s="134"/>
      <c r="M218" s="77">
        <f t="shared" si="109"/>
        <v>100.77925749999997</v>
      </c>
      <c r="N218" s="135">
        <v>0.80195960002688216</v>
      </c>
      <c r="O218" s="67">
        <f t="shared" si="110"/>
        <v>101.58121710002685</v>
      </c>
      <c r="P218" s="67"/>
      <c r="Q218" s="62"/>
      <c r="R218" s="64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5"/>
      <c r="AI218" s="64"/>
      <c r="AJ218" s="64"/>
      <c r="AK218" s="64"/>
    </row>
    <row r="219" spans="1:37" s="141" customFormat="1">
      <c r="A219" s="131" t="s">
        <v>481</v>
      </c>
      <c r="B219" s="134">
        <v>48.503572499999997</v>
      </c>
      <c r="C219" s="134">
        <v>0.3</v>
      </c>
      <c r="D219" s="134">
        <v>16.597000000000001</v>
      </c>
      <c r="E219" s="134">
        <v>6.4569999999999999</v>
      </c>
      <c r="F219" s="134">
        <v>0.106</v>
      </c>
      <c r="G219" s="134">
        <v>10.015000000000001</v>
      </c>
      <c r="H219" s="134">
        <v>17.699000000000002</v>
      </c>
      <c r="I219" s="134">
        <v>1.498</v>
      </c>
      <c r="J219" s="134">
        <v>2.4E-2</v>
      </c>
      <c r="K219" s="134">
        <v>1.0999999999999999E-2</v>
      </c>
      <c r="L219" s="134"/>
      <c r="M219" s="77">
        <f t="shared" si="109"/>
        <v>101.21057249999998</v>
      </c>
      <c r="N219" s="135">
        <v>0.11787433286397687</v>
      </c>
      <c r="O219" s="67">
        <f t="shared" si="110"/>
        <v>101.32844683286396</v>
      </c>
      <c r="P219" s="67"/>
      <c r="Q219" s="62"/>
      <c r="R219" s="64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5"/>
      <c r="AI219" s="64"/>
      <c r="AJ219" s="64"/>
      <c r="AK219" s="64"/>
    </row>
    <row r="220" spans="1:37" s="141" customFormat="1">
      <c r="A220" s="131" t="s">
        <v>482</v>
      </c>
      <c r="B220" s="134">
        <v>47.715757499999995</v>
      </c>
      <c r="C220" s="134">
        <v>0.16</v>
      </c>
      <c r="D220" s="134">
        <v>18.780999999999999</v>
      </c>
      <c r="E220" s="134">
        <v>5.0019999999999998</v>
      </c>
      <c r="F220" s="134">
        <v>7.9000000000000001E-2</v>
      </c>
      <c r="G220" s="134">
        <v>11.407</v>
      </c>
      <c r="H220" s="134">
        <v>17.16</v>
      </c>
      <c r="I220" s="134">
        <v>1.0109999999999999</v>
      </c>
      <c r="J220" s="134">
        <v>3.4000000000000002E-2</v>
      </c>
      <c r="K220" s="134">
        <v>7.0000000000000001E-3</v>
      </c>
      <c r="L220" s="134"/>
      <c r="M220" s="77">
        <f t="shared" si="109"/>
        <v>101.35675749999999</v>
      </c>
      <c r="N220" s="135">
        <v>2.9780925712404023</v>
      </c>
      <c r="O220" s="67">
        <f t="shared" si="110"/>
        <v>104.33485007124038</v>
      </c>
      <c r="P220" s="67"/>
      <c r="Q220" s="62"/>
      <c r="R220" s="64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5"/>
      <c r="AI220" s="64"/>
      <c r="AJ220" s="64"/>
      <c r="AK220" s="64"/>
    </row>
    <row r="221" spans="1:37" s="141" customFormat="1">
      <c r="A221" s="131" t="s">
        <v>483</v>
      </c>
      <c r="B221" s="134">
        <v>46.716577499999993</v>
      </c>
      <c r="C221" s="134">
        <v>0.11700000000000001</v>
      </c>
      <c r="D221" s="134">
        <v>20.637</v>
      </c>
      <c r="E221" s="134">
        <v>4.5750000000000002</v>
      </c>
      <c r="F221" s="134">
        <v>6.2E-2</v>
      </c>
      <c r="G221" s="134">
        <v>11.368</v>
      </c>
      <c r="H221" s="134">
        <v>16.884</v>
      </c>
      <c r="I221" s="134">
        <v>0.69699999999999995</v>
      </c>
      <c r="J221" s="134">
        <v>2.8000000000000001E-2</v>
      </c>
      <c r="K221" s="134">
        <v>8.0000000000000002E-3</v>
      </c>
      <c r="L221" s="134"/>
      <c r="M221" s="77">
        <f t="shared" si="109"/>
        <v>101.09257749999999</v>
      </c>
      <c r="N221" s="135">
        <v>2.7170760007736225</v>
      </c>
      <c r="O221" s="67">
        <f t="shared" si="110"/>
        <v>103.80965350077361</v>
      </c>
      <c r="P221" s="67"/>
      <c r="Q221" s="62"/>
      <c r="R221" s="64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5"/>
      <c r="AI221" s="64"/>
      <c r="AJ221" s="64"/>
      <c r="AK221" s="64"/>
    </row>
    <row r="222" spans="1:37" s="141" customFormat="1">
      <c r="A222" s="131" t="s">
        <v>484</v>
      </c>
      <c r="B222" s="134">
        <v>43.573857499999995</v>
      </c>
      <c r="C222" s="134">
        <v>0.182</v>
      </c>
      <c r="D222" s="134">
        <v>7.5049999999999999</v>
      </c>
      <c r="E222" s="134">
        <v>13.395</v>
      </c>
      <c r="F222" s="134">
        <v>0.222</v>
      </c>
      <c r="G222" s="134">
        <v>26.387</v>
      </c>
      <c r="H222" s="134">
        <v>8.6479999999999997</v>
      </c>
      <c r="I222" s="134">
        <v>0.69399999999999995</v>
      </c>
      <c r="J222" s="134">
        <v>1.2999999999999999E-2</v>
      </c>
      <c r="K222" s="134">
        <v>8.0000000000000002E-3</v>
      </c>
      <c r="L222" s="134"/>
      <c r="M222" s="77">
        <f t="shared" si="109"/>
        <v>100.62785749999999</v>
      </c>
      <c r="N222" s="135">
        <v>5.1482113622904544</v>
      </c>
      <c r="O222" s="67">
        <f t="shared" si="110"/>
        <v>105.77606886229044</v>
      </c>
      <c r="P222" s="67"/>
      <c r="Q222" s="62"/>
      <c r="R222" s="64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5"/>
      <c r="AI222" s="64"/>
      <c r="AJ222" s="64"/>
      <c r="AK222" s="64"/>
    </row>
    <row r="223" spans="1:37" s="141" customFormat="1">
      <c r="A223" s="131" t="s">
        <v>485</v>
      </c>
      <c r="B223" s="134">
        <v>46.023769999999992</v>
      </c>
      <c r="C223" s="134">
        <v>0.249</v>
      </c>
      <c r="D223" s="134">
        <v>11.712999999999999</v>
      </c>
      <c r="E223" s="134">
        <v>9.3729999999999993</v>
      </c>
      <c r="F223" s="134">
        <v>0.154</v>
      </c>
      <c r="G223" s="134">
        <v>18.777000000000001</v>
      </c>
      <c r="H223" s="134">
        <v>14.018000000000001</v>
      </c>
      <c r="I223" s="134">
        <v>0.69699999999999995</v>
      </c>
      <c r="J223" s="134">
        <v>1.4999999999999999E-2</v>
      </c>
      <c r="K223" s="134">
        <v>2E-3</v>
      </c>
      <c r="L223" s="134"/>
      <c r="M223" s="77">
        <f t="shared" si="109"/>
        <v>101.02176999999999</v>
      </c>
      <c r="N223" s="135">
        <v>2.3452812012091444</v>
      </c>
      <c r="O223" s="67">
        <f t="shared" si="110"/>
        <v>103.36705120120914</v>
      </c>
      <c r="P223" s="67"/>
      <c r="Q223" s="69"/>
      <c r="R223" s="102"/>
      <c r="S223" s="104"/>
      <c r="T223" s="140"/>
      <c r="U223" s="140"/>
      <c r="V223" s="140"/>
      <c r="W223" s="140"/>
      <c r="X223" s="140"/>
      <c r="Y223" s="140"/>
      <c r="Z223" s="140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</row>
    <row r="224" spans="1:37" s="141" customFormat="1">
      <c r="A224" s="131" t="s">
        <v>486</v>
      </c>
      <c r="B224" s="134">
        <v>47.206559999999996</v>
      </c>
      <c r="C224" s="134">
        <v>0.26900000000000002</v>
      </c>
      <c r="D224" s="134">
        <v>16.821999999999999</v>
      </c>
      <c r="E224" s="134">
        <v>6.7160000000000002</v>
      </c>
      <c r="F224" s="134">
        <v>0.10199999999999999</v>
      </c>
      <c r="G224" s="134">
        <v>11.41</v>
      </c>
      <c r="H224" s="134">
        <v>18.518000000000001</v>
      </c>
      <c r="I224" s="134">
        <v>0.65600000000000003</v>
      </c>
      <c r="J224" s="134">
        <v>3.1E-2</v>
      </c>
      <c r="K224" s="134">
        <v>1.4999999999999999E-2</v>
      </c>
      <c r="L224" s="134"/>
      <c r="M224" s="77">
        <f t="shared" si="109"/>
        <v>101.74556</v>
      </c>
      <c r="N224" s="135">
        <v>3.397041939623155</v>
      </c>
      <c r="O224" s="67">
        <f t="shared" si="110"/>
        <v>105.14260193962315</v>
      </c>
      <c r="P224" s="67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</row>
    <row r="225" spans="1:26" s="141" customFormat="1">
      <c r="A225" s="131" t="s">
        <v>487</v>
      </c>
      <c r="B225" s="134">
        <v>40.627557499999995</v>
      </c>
      <c r="C225" s="134">
        <v>3.3000000000000002E-2</v>
      </c>
      <c r="D225" s="134">
        <v>0.31</v>
      </c>
      <c r="E225" s="134">
        <v>10.629</v>
      </c>
      <c r="F225" s="134">
        <v>0.14699999999999999</v>
      </c>
      <c r="G225" s="134">
        <v>47.265999999999998</v>
      </c>
      <c r="H225" s="134">
        <v>0.14899999999999999</v>
      </c>
      <c r="I225" s="134">
        <v>0.124</v>
      </c>
      <c r="J225" s="134">
        <v>1.2999999999999999E-2</v>
      </c>
      <c r="K225" s="134"/>
      <c r="L225" s="134"/>
      <c r="M225" s="77">
        <f t="shared" si="109"/>
        <v>99.298557499999987</v>
      </c>
      <c r="N225" s="135">
        <v>14.090366581415163</v>
      </c>
      <c r="O225" s="67">
        <f t="shared" si="110"/>
        <v>113.38892408141515</v>
      </c>
      <c r="P225" s="67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</row>
    <row r="226" spans="1:26" s="141" customFormat="1">
      <c r="A226" s="131" t="s">
        <v>488</v>
      </c>
      <c r="B226" s="134">
        <v>40.593397500000002</v>
      </c>
      <c r="C226" s="134">
        <v>3.6999999999999998E-2</v>
      </c>
      <c r="D226" s="134">
        <v>0.39800000000000002</v>
      </c>
      <c r="E226" s="134">
        <v>10.827</v>
      </c>
      <c r="F226" s="134">
        <v>0.158</v>
      </c>
      <c r="G226" s="134">
        <v>47.36</v>
      </c>
      <c r="H226" s="134">
        <v>0.156</v>
      </c>
      <c r="I226" s="134">
        <v>8.5000000000000006E-2</v>
      </c>
      <c r="J226" s="134">
        <v>1.0999999999999999E-2</v>
      </c>
      <c r="K226" s="134">
        <v>4.0000000000000001E-3</v>
      </c>
      <c r="L226" s="134"/>
      <c r="M226" s="77">
        <f t="shared" si="109"/>
        <v>99.62939750000001</v>
      </c>
      <c r="N226" s="135">
        <v>13.79901513769844</v>
      </c>
      <c r="O226" s="67">
        <f t="shared" si="110"/>
        <v>113.42841263769844</v>
      </c>
      <c r="P226" s="67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</row>
    <row r="227" spans="1:26" s="141" customFormat="1">
      <c r="A227" s="131" t="s">
        <v>489</v>
      </c>
      <c r="B227" s="134">
        <v>40.860272500000001</v>
      </c>
      <c r="C227" s="134">
        <v>3.6999999999999998E-2</v>
      </c>
      <c r="D227" s="134">
        <v>0.39200000000000002</v>
      </c>
      <c r="E227" s="134">
        <v>9.4870000000000001</v>
      </c>
      <c r="F227" s="134">
        <v>0.13</v>
      </c>
      <c r="G227" s="134">
        <v>48.405000000000001</v>
      </c>
      <c r="H227" s="134">
        <v>0.13</v>
      </c>
      <c r="I227" s="134">
        <v>8.8999999999999996E-2</v>
      </c>
      <c r="J227" s="134">
        <v>1.6E-2</v>
      </c>
      <c r="K227" s="134">
        <v>1E-3</v>
      </c>
      <c r="L227" s="134"/>
      <c r="M227" s="77">
        <f t="shared" si="109"/>
        <v>99.547272500000005</v>
      </c>
      <c r="N227" s="135">
        <v>10.77898224511118</v>
      </c>
      <c r="O227" s="67">
        <f t="shared" si="110"/>
        <v>110.32625474511119</v>
      </c>
      <c r="P227" s="67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</row>
    <row r="228" spans="1:26" s="141" customFormat="1">
      <c r="A228" s="131" t="s">
        <v>490</v>
      </c>
      <c r="B228" s="134">
        <v>40.2389875</v>
      </c>
      <c r="C228" s="134">
        <v>3.9E-2</v>
      </c>
      <c r="D228" s="134">
        <v>0.46200000000000002</v>
      </c>
      <c r="E228" s="134">
        <v>10.082000000000001</v>
      </c>
      <c r="F228" s="134">
        <v>0.14499999999999999</v>
      </c>
      <c r="G228" s="134">
        <v>47.984999999999999</v>
      </c>
      <c r="H228" s="134">
        <v>0.13600000000000001</v>
      </c>
      <c r="I228" s="134">
        <v>0.09</v>
      </c>
      <c r="J228" s="134">
        <v>1.4E-2</v>
      </c>
      <c r="K228" s="134">
        <v>4.0000000000000001E-3</v>
      </c>
      <c r="L228" s="134"/>
      <c r="M228" s="77">
        <f t="shared" si="109"/>
        <v>99.195987500000001</v>
      </c>
      <c r="N228" s="135">
        <v>11.007599901936729</v>
      </c>
      <c r="O228" s="67">
        <f t="shared" si="110"/>
        <v>110.20358740193673</v>
      </c>
      <c r="P228" s="67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</row>
    <row r="229" spans="1:26" s="141" customFormat="1">
      <c r="A229" s="131" t="s">
        <v>491</v>
      </c>
      <c r="B229" s="134">
        <v>41.0588275</v>
      </c>
      <c r="C229" s="134">
        <v>3.1E-2</v>
      </c>
      <c r="D229" s="134">
        <v>0.314</v>
      </c>
      <c r="E229" s="134">
        <v>9.0969999999999995</v>
      </c>
      <c r="F229" s="134">
        <v>0.122</v>
      </c>
      <c r="G229" s="134">
        <v>48.899000000000001</v>
      </c>
      <c r="H229" s="134">
        <v>0.13200000000000001</v>
      </c>
      <c r="I229" s="134">
        <v>7.6999999999999999E-2</v>
      </c>
      <c r="J229" s="134">
        <v>1.7999999999999999E-2</v>
      </c>
      <c r="K229" s="134">
        <v>4.0000000000000001E-3</v>
      </c>
      <c r="L229" s="134"/>
      <c r="M229" s="77">
        <f t="shared" si="109"/>
        <v>99.752827500000009</v>
      </c>
      <c r="N229" s="135">
        <v>11.556759614113869</v>
      </c>
      <c r="O229" s="67">
        <f t="shared" si="110"/>
        <v>111.30958711411388</v>
      </c>
      <c r="P229" s="67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</row>
    <row r="230" spans="1:26" s="141" customFormat="1">
      <c r="A230" s="131" t="s">
        <v>492</v>
      </c>
      <c r="B230" s="134">
        <v>40.80583</v>
      </c>
      <c r="C230" s="134">
        <v>3.3000000000000002E-2</v>
      </c>
      <c r="D230" s="134">
        <v>0.23400000000000001</v>
      </c>
      <c r="E230" s="134">
        <v>10.144</v>
      </c>
      <c r="F230" s="134">
        <v>0.15</v>
      </c>
      <c r="G230" s="134">
        <v>48.615000000000002</v>
      </c>
      <c r="H230" s="134">
        <v>0.129</v>
      </c>
      <c r="I230" s="134">
        <v>0.10199999999999999</v>
      </c>
      <c r="J230" s="134">
        <v>1.4999999999999999E-2</v>
      </c>
      <c r="K230" s="134">
        <v>3.0000000000000001E-3</v>
      </c>
      <c r="L230" s="134"/>
      <c r="M230" s="77">
        <f t="shared" si="109"/>
        <v>100.23083000000001</v>
      </c>
      <c r="N230" s="135">
        <v>10.981971868189898</v>
      </c>
      <c r="O230" s="67">
        <f t="shared" si="110"/>
        <v>111.21280186818991</v>
      </c>
      <c r="P230" s="67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</row>
    <row r="231" spans="1:26" s="141" customFormat="1">
      <c r="A231" s="131" t="s">
        <v>493</v>
      </c>
      <c r="B231" s="134">
        <v>40.979832499999993</v>
      </c>
      <c r="C231" s="134">
        <v>3.1E-2</v>
      </c>
      <c r="D231" s="134">
        <v>0.34699999999999998</v>
      </c>
      <c r="E231" s="134">
        <v>9.8729999999999993</v>
      </c>
      <c r="F231" s="134">
        <v>0.152</v>
      </c>
      <c r="G231" s="134">
        <v>48.481000000000002</v>
      </c>
      <c r="H231" s="134">
        <v>0.13200000000000001</v>
      </c>
      <c r="I231" s="134">
        <v>0.13</v>
      </c>
      <c r="J231" s="134">
        <v>1.6E-2</v>
      </c>
      <c r="K231" s="134"/>
      <c r="L231" s="134"/>
      <c r="M231" s="77">
        <f t="shared" si="109"/>
        <v>100.14183250000001</v>
      </c>
      <c r="N231" s="135">
        <v>11.098825155494046</v>
      </c>
      <c r="O231" s="67">
        <f t="shared" si="110"/>
        <v>111.24065765549405</v>
      </c>
      <c r="P231" s="67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</row>
    <row r="232" spans="1:26" s="141" customFormat="1">
      <c r="A232" s="131" t="s">
        <v>494</v>
      </c>
      <c r="B232" s="134">
        <v>40.779142499999999</v>
      </c>
      <c r="C232" s="134">
        <v>0.03</v>
      </c>
      <c r="D232" s="134">
        <v>0.316</v>
      </c>
      <c r="E232" s="134">
        <v>10.337999999999999</v>
      </c>
      <c r="F232" s="134">
        <v>0.14199999999999999</v>
      </c>
      <c r="G232" s="134">
        <v>48.298999999999999</v>
      </c>
      <c r="H232" s="134">
        <v>0.11799999999999999</v>
      </c>
      <c r="I232" s="134">
        <v>4.9000000000000002E-2</v>
      </c>
      <c r="J232" s="134">
        <v>1.2999999999999999E-2</v>
      </c>
      <c r="K232" s="134">
        <v>8.0000000000000002E-3</v>
      </c>
      <c r="L232" s="134"/>
      <c r="M232" s="77">
        <f t="shared" si="109"/>
        <v>100.09214250000001</v>
      </c>
      <c r="N232" s="135">
        <v>11.053939584864695</v>
      </c>
      <c r="O232" s="67">
        <f t="shared" si="110"/>
        <v>111.1460820848647</v>
      </c>
      <c r="P232" s="67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</row>
    <row r="233" spans="1:26" s="141" customFormat="1">
      <c r="A233" s="131" t="s">
        <v>495</v>
      </c>
      <c r="B233" s="134">
        <v>54.540284999999997</v>
      </c>
      <c r="C233" s="134">
        <v>6.8000000000000005E-2</v>
      </c>
      <c r="D233" s="134">
        <v>0.59799999999999998</v>
      </c>
      <c r="E233" s="134">
        <v>2.5459999999999998</v>
      </c>
      <c r="F233" s="134">
        <v>4.5999999999999999E-2</v>
      </c>
      <c r="G233" s="134">
        <v>19.46</v>
      </c>
      <c r="H233" s="134">
        <v>24.629000000000001</v>
      </c>
      <c r="I233" s="134">
        <v>8.5000000000000006E-2</v>
      </c>
      <c r="J233" s="134">
        <v>1.4E-2</v>
      </c>
      <c r="K233" s="134">
        <v>6.0000000000000001E-3</v>
      </c>
      <c r="L233" s="134"/>
      <c r="M233" s="77">
        <f t="shared" si="109"/>
        <v>101.992285</v>
      </c>
      <c r="N233" s="135">
        <v>0</v>
      </c>
      <c r="O233" s="67">
        <f t="shared" si="110"/>
        <v>101.992285</v>
      </c>
      <c r="P233" s="67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</row>
    <row r="234" spans="1:26" s="141" customFormat="1">
      <c r="A234" s="131" t="s">
        <v>496</v>
      </c>
      <c r="B234" s="134">
        <v>46.316264999999994</v>
      </c>
      <c r="C234" s="134">
        <v>0.11700000000000001</v>
      </c>
      <c r="D234" s="134">
        <v>19.529</v>
      </c>
      <c r="E234" s="134">
        <v>4.6260000000000003</v>
      </c>
      <c r="F234" s="134">
        <v>6.8000000000000005E-2</v>
      </c>
      <c r="G234" s="134">
        <v>13.052</v>
      </c>
      <c r="H234" s="134">
        <v>16.53</v>
      </c>
      <c r="I234" s="134">
        <v>0.78</v>
      </c>
      <c r="J234" s="134">
        <v>3.1E-2</v>
      </c>
      <c r="K234" s="134">
        <v>1.2E-2</v>
      </c>
      <c r="L234" s="134"/>
      <c r="M234" s="77">
        <f t="shared" si="109"/>
        <v>101.06126499999999</v>
      </c>
      <c r="N234" s="135">
        <v>1.4635861055188006</v>
      </c>
      <c r="O234" s="67">
        <f t="shared" si="110"/>
        <v>102.52485110551879</v>
      </c>
      <c r="P234" s="67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</row>
    <row r="235" spans="1:26" s="141" customFormat="1">
      <c r="A235" s="131" t="s">
        <v>497</v>
      </c>
      <c r="B235" s="134">
        <v>42.719857499999996</v>
      </c>
      <c r="C235" s="134">
        <v>4.8000000000000001E-2</v>
      </c>
      <c r="D235" s="134">
        <v>2.8250000000000002</v>
      </c>
      <c r="E235" s="134">
        <v>11.601000000000001</v>
      </c>
      <c r="F235" s="134">
        <v>0.14099999999999999</v>
      </c>
      <c r="G235" s="134">
        <v>41.378</v>
      </c>
      <c r="H235" s="134">
        <v>0.53700000000000003</v>
      </c>
      <c r="I235" s="134">
        <v>4.1000000000000002E-2</v>
      </c>
      <c r="J235" s="134">
        <v>1.7999999999999999E-2</v>
      </c>
      <c r="K235" s="134">
        <v>6.0000000000000001E-3</v>
      </c>
      <c r="L235" s="134"/>
      <c r="M235" s="77">
        <f t="shared" si="109"/>
        <v>99.314857500000002</v>
      </c>
      <c r="N235" s="135">
        <v>8.930665746809261</v>
      </c>
      <c r="O235" s="67">
        <f t="shared" si="110"/>
        <v>108.24552324680926</v>
      </c>
      <c r="P235" s="67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</row>
    <row r="236" spans="1:26" s="141" customFormat="1">
      <c r="A236" s="131" t="s">
        <v>498</v>
      </c>
      <c r="B236" s="134">
        <v>40.374559999999995</v>
      </c>
      <c r="C236" s="134">
        <v>3.4000000000000002E-2</v>
      </c>
      <c r="D236" s="134">
        <v>0.437</v>
      </c>
      <c r="E236" s="134">
        <v>11.000999999999999</v>
      </c>
      <c r="F236" s="134">
        <v>0.14299999999999999</v>
      </c>
      <c r="G236" s="134">
        <v>47.057000000000002</v>
      </c>
      <c r="H236" s="134">
        <v>0.129</v>
      </c>
      <c r="I236" s="134">
        <v>8.8999999999999996E-2</v>
      </c>
      <c r="J236" s="134">
        <v>1.2E-2</v>
      </c>
      <c r="K236" s="134">
        <v>4.0000000000000001E-3</v>
      </c>
      <c r="L236" s="134"/>
      <c r="M236" s="77">
        <f t="shared" si="109"/>
        <v>99.280560000000008</v>
      </c>
      <c r="N236" s="135">
        <v>10.378514780100952</v>
      </c>
      <c r="O236" s="67">
        <f t="shared" si="110"/>
        <v>109.65907478010097</v>
      </c>
      <c r="P236" s="67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</row>
    <row r="237" spans="1:26" s="141" customFormat="1">
      <c r="A237" s="131" t="s">
        <v>499</v>
      </c>
      <c r="B237" s="134">
        <v>40.321185</v>
      </c>
      <c r="C237" s="134">
        <v>0.03</v>
      </c>
      <c r="D237" s="134">
        <v>0.69899999999999995</v>
      </c>
      <c r="E237" s="134">
        <v>10.275</v>
      </c>
      <c r="F237" s="134">
        <v>0.13600000000000001</v>
      </c>
      <c r="G237" s="134">
        <v>47.164000000000001</v>
      </c>
      <c r="H237" s="134">
        <v>0.16</v>
      </c>
      <c r="I237" s="134">
        <v>0.13100000000000001</v>
      </c>
      <c r="J237" s="134"/>
      <c r="K237" s="134"/>
      <c r="L237" s="134"/>
      <c r="M237" s="77">
        <f t="shared" si="109"/>
        <v>98.916184999999999</v>
      </c>
      <c r="N237" s="135">
        <v>10.524668822363555</v>
      </c>
      <c r="O237" s="67">
        <f t="shared" si="110"/>
        <v>109.44085382236355</v>
      </c>
      <c r="P237" s="67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</row>
    <row r="238" spans="1:26" s="141" customFormat="1">
      <c r="A238" s="131" t="s">
        <v>500</v>
      </c>
      <c r="B238" s="134">
        <v>40.825044999999996</v>
      </c>
      <c r="C238" s="134">
        <v>3.4000000000000002E-2</v>
      </c>
      <c r="D238" s="134">
        <v>0.89600000000000002</v>
      </c>
      <c r="E238" s="134">
        <v>9.6020000000000003</v>
      </c>
      <c r="F238" s="134">
        <v>0.126</v>
      </c>
      <c r="G238" s="134">
        <v>47.868000000000002</v>
      </c>
      <c r="H238" s="134">
        <v>0.35899999999999999</v>
      </c>
      <c r="I238" s="134">
        <v>0.11</v>
      </c>
      <c r="J238" s="134">
        <v>0.02</v>
      </c>
      <c r="K238" s="134"/>
      <c r="L238" s="134"/>
      <c r="M238" s="77">
        <f t="shared" si="109"/>
        <v>99.840044999999989</v>
      </c>
      <c r="N238" s="135">
        <v>10.976870166435001</v>
      </c>
      <c r="O238" s="67">
        <f t="shared" si="110"/>
        <v>110.816915166435</v>
      </c>
      <c r="P238" s="67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</row>
    <row r="239" spans="1:26" s="141" customFormat="1">
      <c r="A239" s="131" t="s">
        <v>501</v>
      </c>
      <c r="B239" s="134">
        <v>40.636097499999998</v>
      </c>
      <c r="C239" s="134">
        <v>3.5999999999999997E-2</v>
      </c>
      <c r="D239" s="134">
        <v>0.76400000000000001</v>
      </c>
      <c r="E239" s="134">
        <v>9.48</v>
      </c>
      <c r="F239" s="134">
        <v>0.128</v>
      </c>
      <c r="G239" s="134">
        <v>48.155000000000001</v>
      </c>
      <c r="H239" s="134">
        <v>0.51200000000000001</v>
      </c>
      <c r="I239" s="134">
        <v>0.107</v>
      </c>
      <c r="J239" s="134">
        <v>1.4250000000000001E-2</v>
      </c>
      <c r="K239" s="134">
        <v>2E-3</v>
      </c>
      <c r="L239" s="134"/>
      <c r="M239" s="77">
        <f t="shared" si="109"/>
        <v>99.834347500000007</v>
      </c>
      <c r="N239" s="135">
        <v>10.561673246069654</v>
      </c>
      <c r="O239" s="67">
        <f t="shared" si="110"/>
        <v>110.39602074606967</v>
      </c>
      <c r="P239" s="67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</row>
    <row r="240" spans="1:26" s="141" customFormat="1">
      <c r="A240" s="131" t="s">
        <v>502</v>
      </c>
      <c r="B240" s="134">
        <v>44.128957499999999</v>
      </c>
      <c r="C240" s="134">
        <v>3.3000000000000002E-2</v>
      </c>
      <c r="D240" s="134">
        <v>0.78500000000000003</v>
      </c>
      <c r="E240" s="134">
        <v>8.5869999999999997</v>
      </c>
      <c r="F240" s="134">
        <v>0.129</v>
      </c>
      <c r="G240" s="134">
        <v>45.417000000000002</v>
      </c>
      <c r="H240" s="134">
        <v>1.056</v>
      </c>
      <c r="I240" s="134">
        <v>0.16</v>
      </c>
      <c r="J240" s="134">
        <v>1.2999999999999999E-2</v>
      </c>
      <c r="K240" s="134">
        <v>6.0000000000000001E-3</v>
      </c>
      <c r="L240" s="134"/>
      <c r="M240" s="77">
        <f t="shared" si="109"/>
        <v>100.31495750000001</v>
      </c>
      <c r="N240" s="135">
        <v>9.2987645728206907</v>
      </c>
      <c r="O240" s="67">
        <f t="shared" si="110"/>
        <v>109.61372207282069</v>
      </c>
      <c r="P240" s="67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</row>
    <row r="241" spans="1:26" s="141" customFormat="1">
      <c r="A241" s="131" t="s">
        <v>503</v>
      </c>
      <c r="B241" s="134">
        <v>44.316837499999998</v>
      </c>
      <c r="C241" s="134">
        <v>2.9000000000000001E-2</v>
      </c>
      <c r="D241" s="134">
        <v>0.68200000000000005</v>
      </c>
      <c r="E241" s="134">
        <v>7.7549999999999999</v>
      </c>
      <c r="F241" s="134">
        <v>9.5000000000000001E-2</v>
      </c>
      <c r="G241" s="134">
        <v>45.767000000000003</v>
      </c>
      <c r="H241" s="134">
        <v>1.716</v>
      </c>
      <c r="I241" s="134">
        <v>0.17499999999999999</v>
      </c>
      <c r="J241" s="134">
        <v>1.9E-2</v>
      </c>
      <c r="K241" s="134">
        <v>-2E-3</v>
      </c>
      <c r="L241" s="134"/>
      <c r="M241" s="77">
        <f t="shared" si="109"/>
        <v>100.55283750000001</v>
      </c>
      <c r="N241" s="135">
        <v>10.9</v>
      </c>
      <c r="O241" s="67">
        <f t="shared" si="110"/>
        <v>111.45283750000002</v>
      </c>
      <c r="P241" s="67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</row>
    <row r="242" spans="1:26" s="141" customFormat="1">
      <c r="A242" s="131" t="s">
        <v>504</v>
      </c>
      <c r="B242" s="134">
        <v>44.865532499999993</v>
      </c>
      <c r="C242" s="134">
        <v>3.1E-2</v>
      </c>
      <c r="D242" s="134">
        <v>0.84199999999999997</v>
      </c>
      <c r="E242" s="134">
        <v>7.508</v>
      </c>
      <c r="F242" s="134">
        <v>9.8000000000000004E-2</v>
      </c>
      <c r="G242" s="134">
        <v>46.368000000000002</v>
      </c>
      <c r="H242" s="134">
        <v>2.0979999999999999</v>
      </c>
      <c r="I242" s="134">
        <v>0.13300000000000001</v>
      </c>
      <c r="J242" s="134">
        <v>1.7999999999999999E-2</v>
      </c>
      <c r="K242" s="134">
        <v>1.2E-2</v>
      </c>
      <c r="L242" s="134"/>
      <c r="M242" s="77">
        <f t="shared" si="109"/>
        <v>101.97353249999999</v>
      </c>
      <c r="N242" s="135">
        <v>10.898544825480846</v>
      </c>
      <c r="O242" s="67">
        <f t="shared" si="110"/>
        <v>112.87207732548083</v>
      </c>
      <c r="P242" s="67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</row>
    <row r="243" spans="1:26" s="141" customFormat="1">
      <c r="A243" s="131" t="s">
        <v>505</v>
      </c>
      <c r="B243" s="134">
        <v>43.348614999999995</v>
      </c>
      <c r="C243" s="134">
        <v>2.9000000000000001E-2</v>
      </c>
      <c r="D243" s="134">
        <v>0.84499999999999997</v>
      </c>
      <c r="E243" s="134">
        <v>7.8040000000000003</v>
      </c>
      <c r="F243" s="134">
        <v>9.0999999999999998E-2</v>
      </c>
      <c r="G243" s="134">
        <v>47.615000000000002</v>
      </c>
      <c r="H243" s="134">
        <v>1.034</v>
      </c>
      <c r="I243" s="134">
        <v>0.13900000000000001</v>
      </c>
      <c r="J243" s="134"/>
      <c r="K243" s="134">
        <v>5.0000000000000001E-3</v>
      </c>
      <c r="L243" s="134"/>
      <c r="M243" s="77">
        <f t="shared" si="109"/>
        <v>100.91061500000001</v>
      </c>
      <c r="N243" s="135">
        <v>11.665167139594415</v>
      </c>
      <c r="O243" s="67">
        <f t="shared" si="110"/>
        <v>112.57578213959442</v>
      </c>
      <c r="P243" s="67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</row>
    <row r="244" spans="1:26" s="141" customFormat="1">
      <c r="A244" s="131" t="s">
        <v>506</v>
      </c>
      <c r="B244" s="134">
        <v>41.366267499999992</v>
      </c>
      <c r="C244" s="134">
        <v>2.5000000000000001E-2</v>
      </c>
      <c r="D244" s="134">
        <v>0.20550000000000002</v>
      </c>
      <c r="E244" s="134">
        <v>8.3925000000000001</v>
      </c>
      <c r="F244" s="134">
        <v>0.1</v>
      </c>
      <c r="G244" s="134">
        <v>48.55</v>
      </c>
      <c r="H244" s="134">
        <v>0.53150000000000008</v>
      </c>
      <c r="I244" s="134">
        <v>0.13850000000000001</v>
      </c>
      <c r="J244" s="134">
        <v>1.4E-2</v>
      </c>
      <c r="K244" s="134">
        <v>1.0999999999999999E-2</v>
      </c>
      <c r="L244" s="134"/>
      <c r="M244" s="77">
        <f t="shared" si="109"/>
        <v>99.334267499999967</v>
      </c>
      <c r="N244" s="135">
        <v>12.53491382246742</v>
      </c>
      <c r="O244" s="67">
        <f t="shared" si="110"/>
        <v>111.86918132246738</v>
      </c>
      <c r="P244" s="67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</row>
    <row r="245" spans="1:26" s="141" customFormat="1">
      <c r="A245" s="131" t="s">
        <v>507</v>
      </c>
      <c r="B245" s="134">
        <v>44.457747499999996</v>
      </c>
      <c r="C245" s="134">
        <v>3.3000000000000002E-2</v>
      </c>
      <c r="D245" s="134">
        <v>0.81499999999999995</v>
      </c>
      <c r="E245" s="134">
        <v>8.0719999999999992</v>
      </c>
      <c r="F245" s="134">
        <v>0.111</v>
      </c>
      <c r="G245" s="134">
        <v>46.168999999999997</v>
      </c>
      <c r="H245" s="134">
        <v>0.874</v>
      </c>
      <c r="I245" s="134">
        <v>7.0000000000000007E-2</v>
      </c>
      <c r="J245" s="134"/>
      <c r="K245" s="134">
        <v>-3.0000000000000001E-3</v>
      </c>
      <c r="L245" s="134"/>
      <c r="M245" s="77">
        <f t="shared" si="109"/>
        <v>100.59874749999999</v>
      </c>
      <c r="N245" s="135">
        <v>10.416814851696399</v>
      </c>
      <c r="O245" s="67">
        <f t="shared" si="110"/>
        <v>111.01556235169639</v>
      </c>
      <c r="P245" s="67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</row>
    <row r="246" spans="1:26" s="141" customFormat="1">
      <c r="A246" s="131" t="s">
        <v>508</v>
      </c>
      <c r="B246" s="134">
        <v>43.758534999999995</v>
      </c>
      <c r="C246" s="134">
        <v>3.3000000000000002E-2</v>
      </c>
      <c r="D246" s="134">
        <v>0.90300000000000002</v>
      </c>
      <c r="E246" s="134">
        <v>7.8630000000000004</v>
      </c>
      <c r="F246" s="134">
        <v>9.4E-2</v>
      </c>
      <c r="G246" s="134">
        <v>46.36</v>
      </c>
      <c r="H246" s="134">
        <v>1.252</v>
      </c>
      <c r="I246" s="134">
        <v>0.17399999999999999</v>
      </c>
      <c r="J246" s="134">
        <v>2.1999999999999999E-2</v>
      </c>
      <c r="K246" s="134">
        <v>5.0000000000000001E-3</v>
      </c>
      <c r="L246" s="134"/>
      <c r="M246" s="77">
        <f t="shared" si="109"/>
        <v>100.464535</v>
      </c>
      <c r="N246" s="135">
        <v>10.40103229311692</v>
      </c>
      <c r="O246" s="67">
        <f t="shared" si="110"/>
        <v>110.86556729311692</v>
      </c>
      <c r="P246" s="67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</row>
    <row r="247" spans="1:26" s="141" customFormat="1">
      <c r="A247" s="131" t="s">
        <v>509</v>
      </c>
      <c r="B247" s="134">
        <v>44.468422499999996</v>
      </c>
      <c r="C247" s="134">
        <v>2.9000000000000001E-2</v>
      </c>
      <c r="D247" s="134">
        <v>0.62</v>
      </c>
      <c r="E247" s="134">
        <v>8.7810000000000006</v>
      </c>
      <c r="F247" s="134">
        <v>0.123</v>
      </c>
      <c r="G247" s="134">
        <v>45.911999999999999</v>
      </c>
      <c r="H247" s="134">
        <v>0.192</v>
      </c>
      <c r="I247" s="134">
        <v>0.10199999999999999</v>
      </c>
      <c r="J247" s="134">
        <v>1.9E-2</v>
      </c>
      <c r="K247" s="134">
        <v>6.0000000000000001E-3</v>
      </c>
      <c r="L247" s="134"/>
      <c r="M247" s="77">
        <f t="shared" si="109"/>
        <v>100.25242249999999</v>
      </c>
      <c r="N247" s="135">
        <v>9.3628620102214377</v>
      </c>
      <c r="O247" s="67">
        <f t="shared" si="110"/>
        <v>109.61528451022143</v>
      </c>
      <c r="P247" s="67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</row>
    <row r="248" spans="1:26" s="141" customFormat="1">
      <c r="A248" s="131" t="s">
        <v>510</v>
      </c>
      <c r="B248" s="134">
        <v>40.913647499999996</v>
      </c>
      <c r="C248" s="134">
        <v>3.3000000000000002E-2</v>
      </c>
      <c r="D248" s="134">
        <v>0.40300000000000002</v>
      </c>
      <c r="E248" s="134">
        <v>9.4</v>
      </c>
      <c r="F248" s="134">
        <v>0.13700000000000001</v>
      </c>
      <c r="G248" s="134">
        <v>49.046999999999997</v>
      </c>
      <c r="H248" s="134">
        <v>7.1999999999999995E-2</v>
      </c>
      <c r="I248" s="134">
        <v>0.104</v>
      </c>
      <c r="J248" s="134">
        <v>1.7999999999999999E-2</v>
      </c>
      <c r="K248" s="134">
        <v>7.0000000000000001E-3</v>
      </c>
      <c r="L248" s="134"/>
      <c r="M248" s="77">
        <f t="shared" ref="M248:M274" si="111">SUM(B248:L248)</f>
        <v>100.1346475</v>
      </c>
      <c r="N248" s="135">
        <v>15.090810148969446</v>
      </c>
      <c r="O248" s="67">
        <f t="shared" ref="O248:O274" si="112">M248+N248</f>
        <v>115.22545764896944</v>
      </c>
      <c r="P248" s="67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</row>
    <row r="249" spans="1:26" s="141" customFormat="1">
      <c r="A249" s="131" t="s">
        <v>511</v>
      </c>
      <c r="B249" s="134">
        <v>40.774872499999994</v>
      </c>
      <c r="C249" s="134">
        <v>3.7999999999999999E-2</v>
      </c>
      <c r="D249" s="134">
        <v>0.53300000000000003</v>
      </c>
      <c r="E249" s="134">
        <v>8.9139999999999997</v>
      </c>
      <c r="F249" s="134">
        <v>0.13100000000000001</v>
      </c>
      <c r="G249" s="134">
        <v>49.478999999999999</v>
      </c>
      <c r="H249" s="134">
        <v>0.11899999999999999</v>
      </c>
      <c r="I249" s="134">
        <v>7.2999999999999995E-2</v>
      </c>
      <c r="J249" s="134">
        <v>1.6E-2</v>
      </c>
      <c r="K249" s="134">
        <v>8.9999999999999993E-3</v>
      </c>
      <c r="L249" s="134"/>
      <c r="M249" s="77">
        <f t="shared" si="111"/>
        <v>100.08687249999998</v>
      </c>
      <c r="N249" s="135">
        <v>14.906520136701751</v>
      </c>
      <c r="O249" s="67">
        <f t="shared" si="112"/>
        <v>114.99339263670174</v>
      </c>
      <c r="P249" s="67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</row>
    <row r="250" spans="1:26" s="141" customFormat="1">
      <c r="A250" s="131" t="s">
        <v>512</v>
      </c>
      <c r="B250" s="134">
        <v>40.146114999999995</v>
      </c>
      <c r="C250" s="134">
        <v>3.5000000000000003E-2</v>
      </c>
      <c r="D250" s="134">
        <v>0.47399999999999998</v>
      </c>
      <c r="E250" s="134">
        <v>9.6010000000000009</v>
      </c>
      <c r="F250" s="134">
        <v>0.14099999999999999</v>
      </c>
      <c r="G250" s="134">
        <v>47.844999999999999</v>
      </c>
      <c r="H250" s="134">
        <v>0.157</v>
      </c>
      <c r="I250" s="134">
        <v>7.1999999999999995E-2</v>
      </c>
      <c r="J250" s="134">
        <v>1.4999999999999999E-2</v>
      </c>
      <c r="K250" s="134">
        <v>6.0000000000000001E-3</v>
      </c>
      <c r="L250" s="134"/>
      <c r="M250" s="77">
        <f t="shared" si="111"/>
        <v>98.492114999999984</v>
      </c>
      <c r="N250" s="135">
        <v>15.272690272690228</v>
      </c>
      <c r="O250" s="67">
        <f t="shared" si="112"/>
        <v>113.76480527269021</v>
      </c>
      <c r="P250" s="67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</row>
    <row r="251" spans="1:26" s="141" customFormat="1">
      <c r="A251" s="131" t="s">
        <v>513</v>
      </c>
      <c r="B251" s="134">
        <v>40.662785</v>
      </c>
      <c r="C251" s="134">
        <v>3.5999999999999997E-2</v>
      </c>
      <c r="D251" s="134">
        <v>0.438</v>
      </c>
      <c r="E251" s="134">
        <v>9.6280000000000001</v>
      </c>
      <c r="F251" s="134">
        <v>0.14299999999999999</v>
      </c>
      <c r="G251" s="134">
        <v>48.631</v>
      </c>
      <c r="H251" s="134">
        <v>0.11799999999999999</v>
      </c>
      <c r="I251" s="134">
        <v>0.16800000000000001</v>
      </c>
      <c r="J251" s="134">
        <v>1.4999999999999999E-2</v>
      </c>
      <c r="K251" s="134">
        <v>6.0000000000000001E-3</v>
      </c>
      <c r="L251" s="134"/>
      <c r="M251" s="77">
        <f t="shared" si="111"/>
        <v>99.845785000000006</v>
      </c>
      <c r="N251" s="135">
        <v>15.092743027349082</v>
      </c>
      <c r="O251" s="67">
        <f t="shared" si="112"/>
        <v>114.93852802734909</v>
      </c>
      <c r="P251" s="67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</row>
    <row r="252" spans="1:26" s="141" customFormat="1">
      <c r="A252" s="131" t="s">
        <v>514</v>
      </c>
      <c r="B252" s="134">
        <v>41.129282499999995</v>
      </c>
      <c r="C252" s="134">
        <v>5.7000000000000002E-2</v>
      </c>
      <c r="D252" s="134">
        <v>1.2729999999999999</v>
      </c>
      <c r="E252" s="134">
        <v>12.746</v>
      </c>
      <c r="F252" s="134">
        <v>0.17</v>
      </c>
      <c r="G252" s="134">
        <v>44.273000000000003</v>
      </c>
      <c r="H252" s="134">
        <v>0.156</v>
      </c>
      <c r="I252" s="134">
        <v>0.11600000000000001</v>
      </c>
      <c r="J252" s="134">
        <v>1.4E-2</v>
      </c>
      <c r="K252" s="134">
        <v>5.0000000000000001E-3</v>
      </c>
      <c r="L252" s="134"/>
      <c r="M252" s="77">
        <f t="shared" si="111"/>
        <v>99.939282500000004</v>
      </c>
      <c r="N252" s="135">
        <v>14.835943829327643</v>
      </c>
      <c r="O252" s="67">
        <f t="shared" si="112"/>
        <v>114.77522632932765</v>
      </c>
      <c r="P252" s="67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</row>
    <row r="253" spans="1:26" s="141" customFormat="1">
      <c r="A253" s="131" t="s">
        <v>515</v>
      </c>
      <c r="B253" s="134">
        <v>40.595532499999997</v>
      </c>
      <c r="C253" s="134">
        <v>5.0999999999999997E-2</v>
      </c>
      <c r="D253" s="134">
        <v>0.63400000000000001</v>
      </c>
      <c r="E253" s="134">
        <v>11.297000000000001</v>
      </c>
      <c r="F253" s="134">
        <v>0.155</v>
      </c>
      <c r="G253" s="134">
        <v>46.335000000000001</v>
      </c>
      <c r="H253" s="134">
        <v>8.6999999999999994E-2</v>
      </c>
      <c r="I253" s="134">
        <v>0.112</v>
      </c>
      <c r="J253" s="134">
        <v>1.6E-2</v>
      </c>
      <c r="K253" s="134">
        <v>2E-3</v>
      </c>
      <c r="L253" s="134"/>
      <c r="M253" s="77">
        <f t="shared" si="111"/>
        <v>99.284532499999997</v>
      </c>
      <c r="N253" s="135">
        <v>13.491336927406497</v>
      </c>
      <c r="O253" s="67">
        <f t="shared" si="112"/>
        <v>112.77586942740649</v>
      </c>
      <c r="P253" s="67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</row>
    <row r="254" spans="1:26" s="141" customFormat="1">
      <c r="A254" s="131" t="s">
        <v>516</v>
      </c>
      <c r="B254" s="134">
        <v>41.502907499999992</v>
      </c>
      <c r="C254" s="134">
        <v>5.1999999999999998E-2</v>
      </c>
      <c r="D254" s="134">
        <v>1.661</v>
      </c>
      <c r="E254" s="134">
        <v>9.8219999999999992</v>
      </c>
      <c r="F254" s="134">
        <v>0.13300000000000001</v>
      </c>
      <c r="G254" s="134">
        <v>46.445</v>
      </c>
      <c r="H254" s="134">
        <v>0.50700000000000001</v>
      </c>
      <c r="I254" s="134">
        <v>0.129</v>
      </c>
      <c r="J254" s="134">
        <v>1.7000000000000001E-2</v>
      </c>
      <c r="K254" s="134">
        <v>8.0000000000000002E-3</v>
      </c>
      <c r="L254" s="134"/>
      <c r="M254" s="77">
        <f t="shared" si="111"/>
        <v>100.27690749999999</v>
      </c>
      <c r="N254" s="135">
        <v>14.279944805304037</v>
      </c>
      <c r="O254" s="67">
        <f t="shared" si="112"/>
        <v>114.55685230530403</v>
      </c>
      <c r="P254" s="67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</row>
    <row r="255" spans="1:26" s="141" customFormat="1">
      <c r="A255" s="131" t="s">
        <v>517</v>
      </c>
      <c r="B255" s="134">
        <v>42.789244999999994</v>
      </c>
      <c r="C255" s="134">
        <v>3.5999999999999997E-2</v>
      </c>
      <c r="D255" s="134">
        <v>0.38700000000000001</v>
      </c>
      <c r="E255" s="134">
        <v>9.4879999999999995</v>
      </c>
      <c r="F255" s="134">
        <v>0.152</v>
      </c>
      <c r="G255" s="134">
        <v>47.247</v>
      </c>
      <c r="H255" s="134">
        <v>0.54200000000000004</v>
      </c>
      <c r="I255" s="134">
        <v>8.6999999999999994E-2</v>
      </c>
      <c r="J255" s="134">
        <v>1.7000000000000001E-2</v>
      </c>
      <c r="K255" s="134">
        <v>3.0000000000000001E-3</v>
      </c>
      <c r="L255" s="134"/>
      <c r="M255" s="77">
        <f t="shared" si="111"/>
        <v>100.748245</v>
      </c>
      <c r="N255" s="135">
        <v>13.231456043956078</v>
      </c>
      <c r="O255" s="67">
        <f t="shared" si="112"/>
        <v>113.97970104395607</v>
      </c>
      <c r="P255" s="67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</row>
    <row r="256" spans="1:26" s="141" customFormat="1">
      <c r="A256" s="131" t="s">
        <v>518</v>
      </c>
      <c r="B256" s="134">
        <v>40.551764999999996</v>
      </c>
      <c r="C256" s="134">
        <v>4.1000000000000002E-2</v>
      </c>
      <c r="D256" s="134">
        <v>0.44900000000000001</v>
      </c>
      <c r="E256" s="134">
        <v>9.9469999999999992</v>
      </c>
      <c r="F256" s="134">
        <v>0.13900000000000001</v>
      </c>
      <c r="G256" s="134">
        <v>47.853000000000002</v>
      </c>
      <c r="H256" s="134">
        <v>0.28399999999999997</v>
      </c>
      <c r="I256" s="134">
        <v>0.127</v>
      </c>
      <c r="J256" s="134">
        <v>1.7000000000000001E-2</v>
      </c>
      <c r="K256" s="134">
        <v>6.0000000000000001E-3</v>
      </c>
      <c r="L256" s="134"/>
      <c r="M256" s="77">
        <f t="shared" si="111"/>
        <v>99.414764999999989</v>
      </c>
      <c r="N256" s="135">
        <v>15.375479317248608</v>
      </c>
      <c r="O256" s="67">
        <f t="shared" si="112"/>
        <v>114.79024431724859</v>
      </c>
      <c r="P256" s="67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</row>
    <row r="257" spans="1:26" s="141" customFormat="1">
      <c r="A257" s="131" t="s">
        <v>519</v>
      </c>
      <c r="B257" s="134">
        <v>41.78045749999999</v>
      </c>
      <c r="C257" s="134">
        <v>2.9000000000000001E-2</v>
      </c>
      <c r="D257" s="134">
        <v>0.33700000000000002</v>
      </c>
      <c r="E257" s="134">
        <v>9.891</v>
      </c>
      <c r="F257" s="134">
        <v>0.13400000000000001</v>
      </c>
      <c r="G257" s="134">
        <v>47.844000000000001</v>
      </c>
      <c r="H257" s="134">
        <v>0.64600000000000002</v>
      </c>
      <c r="I257" s="134">
        <v>0.13800000000000001</v>
      </c>
      <c r="J257" s="134">
        <v>0.02</v>
      </c>
      <c r="K257" s="134">
        <v>8.0000000000000002E-3</v>
      </c>
      <c r="L257" s="134"/>
      <c r="M257" s="77">
        <f t="shared" si="111"/>
        <v>100.82745749999999</v>
      </c>
      <c r="N257" s="135">
        <v>15.24695295974216</v>
      </c>
      <c r="O257" s="67">
        <f t="shared" si="112"/>
        <v>116.07441045974215</v>
      </c>
      <c r="P257" s="67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</row>
    <row r="258" spans="1:26" s="141" customFormat="1">
      <c r="A258" s="131" t="s">
        <v>520</v>
      </c>
      <c r="B258" s="134">
        <v>43.780952499999998</v>
      </c>
      <c r="C258" s="134">
        <v>2.9000000000000001E-2</v>
      </c>
      <c r="D258" s="134">
        <v>0.69599999999999995</v>
      </c>
      <c r="E258" s="134">
        <v>8.1140000000000008</v>
      </c>
      <c r="F258" s="134">
        <v>0.11</v>
      </c>
      <c r="G258" s="134">
        <v>46.302999999999997</v>
      </c>
      <c r="H258" s="134">
        <v>0.92</v>
      </c>
      <c r="I258" s="134">
        <v>0.183</v>
      </c>
      <c r="J258" s="134">
        <v>0.01</v>
      </c>
      <c r="K258" s="134">
        <v>2E-3</v>
      </c>
      <c r="L258" s="134"/>
      <c r="M258" s="77">
        <f t="shared" si="111"/>
        <v>100.1479525</v>
      </c>
      <c r="N258" s="135">
        <v>12.66580942068213</v>
      </c>
      <c r="O258" s="67">
        <f t="shared" si="112"/>
        <v>112.81376192068214</v>
      </c>
      <c r="P258" s="67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</row>
    <row r="259" spans="1:26" s="141" customFormat="1">
      <c r="A259" s="131" t="s">
        <v>521</v>
      </c>
      <c r="B259" s="134">
        <v>44.250652499999994</v>
      </c>
      <c r="C259" s="134">
        <v>3.1E-2</v>
      </c>
      <c r="D259" s="134">
        <v>0.60099999999999998</v>
      </c>
      <c r="E259" s="134">
        <v>9.0549999999999997</v>
      </c>
      <c r="F259" s="134">
        <v>0.13600000000000001</v>
      </c>
      <c r="G259" s="134">
        <v>44.921999999999997</v>
      </c>
      <c r="H259" s="134">
        <v>0.78200000000000003</v>
      </c>
      <c r="I259" s="134">
        <v>0.14299999999999999</v>
      </c>
      <c r="J259" s="134">
        <v>1.6E-2</v>
      </c>
      <c r="K259" s="134">
        <v>7.0000000000000001E-3</v>
      </c>
      <c r="L259" s="134"/>
      <c r="M259" s="77">
        <f t="shared" si="111"/>
        <v>99.943652499999999</v>
      </c>
      <c r="N259" s="135">
        <v>13.611111111111121</v>
      </c>
      <c r="O259" s="67">
        <f t="shared" si="112"/>
        <v>113.55476361111113</v>
      </c>
      <c r="P259" s="67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</row>
    <row r="260" spans="1:26" s="141" customFormat="1">
      <c r="A260" s="131" t="s">
        <v>522</v>
      </c>
      <c r="B260" s="134">
        <v>44.713947499999996</v>
      </c>
      <c r="C260" s="134">
        <v>2.5000000000000001E-2</v>
      </c>
      <c r="D260" s="134">
        <v>0.68899999999999995</v>
      </c>
      <c r="E260" s="134">
        <v>8.5779999999999994</v>
      </c>
      <c r="F260" s="134">
        <v>0.125</v>
      </c>
      <c r="G260" s="134">
        <v>45.646999999999998</v>
      </c>
      <c r="H260" s="134">
        <v>0.72799999999999998</v>
      </c>
      <c r="I260" s="134">
        <v>9.9000000000000005E-2</v>
      </c>
      <c r="J260" s="134">
        <v>1.6E-2</v>
      </c>
      <c r="K260" s="134">
        <v>3.0000000000000001E-3</v>
      </c>
      <c r="L260" s="134"/>
      <c r="M260" s="77">
        <f t="shared" si="111"/>
        <v>100.62394749999999</v>
      </c>
      <c r="N260" s="135">
        <v>9.1944949720287159</v>
      </c>
      <c r="O260" s="67">
        <f t="shared" si="112"/>
        <v>109.81844247202871</v>
      </c>
      <c r="P260" s="67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</row>
    <row r="261" spans="1:26" s="141" customFormat="1">
      <c r="A261" s="131" t="s">
        <v>523</v>
      </c>
      <c r="B261" s="134">
        <v>44.610399999999998</v>
      </c>
      <c r="C261" s="134">
        <v>2.8000000000000001E-2</v>
      </c>
      <c r="D261" s="134">
        <v>0.63</v>
      </c>
      <c r="E261" s="134">
        <v>8.6820000000000004</v>
      </c>
      <c r="F261" s="134">
        <v>0.125</v>
      </c>
      <c r="G261" s="134">
        <v>45.296999999999997</v>
      </c>
      <c r="H261" s="134">
        <v>0.84599999999999997</v>
      </c>
      <c r="I261" s="134">
        <v>0.05</v>
      </c>
      <c r="J261" s="134">
        <v>1.4999999999999999E-2</v>
      </c>
      <c r="K261" s="134">
        <v>0</v>
      </c>
      <c r="L261" s="134"/>
      <c r="M261" s="77">
        <f t="shared" si="111"/>
        <v>100.2834</v>
      </c>
      <c r="N261" s="135">
        <v>12.522081804593038</v>
      </c>
      <c r="O261" s="67">
        <f t="shared" si="112"/>
        <v>112.80548180459304</v>
      </c>
      <c r="P261" s="67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</row>
    <row r="262" spans="1:26" s="141" customFormat="1">
      <c r="A262" s="131" t="s">
        <v>524</v>
      </c>
      <c r="B262" s="134">
        <v>44.111877499999999</v>
      </c>
      <c r="C262" s="134">
        <v>2.3E-2</v>
      </c>
      <c r="D262" s="134">
        <v>0.55800000000000005</v>
      </c>
      <c r="E262" s="134">
        <v>8.8330000000000002</v>
      </c>
      <c r="F262" s="134">
        <v>0.127</v>
      </c>
      <c r="G262" s="134">
        <v>45.951999999999998</v>
      </c>
      <c r="H262" s="134">
        <v>0.81</v>
      </c>
      <c r="I262" s="134">
        <v>5.8999999999999997E-2</v>
      </c>
      <c r="J262" s="134">
        <v>1.4999999999999999E-2</v>
      </c>
      <c r="K262" s="134">
        <v>2E-3</v>
      </c>
      <c r="L262" s="134"/>
      <c r="M262" s="77">
        <f t="shared" si="111"/>
        <v>100.4908775</v>
      </c>
      <c r="N262" s="135">
        <v>10.464688367736082</v>
      </c>
      <c r="O262" s="67">
        <f t="shared" si="112"/>
        <v>110.95556586773608</v>
      </c>
      <c r="P262" s="67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</row>
    <row r="263" spans="1:26" s="141" customFormat="1">
      <c r="A263" s="131" t="s">
        <v>525</v>
      </c>
      <c r="B263" s="134">
        <v>44.754512499999997</v>
      </c>
      <c r="C263" s="134">
        <v>2.5999999999999999E-2</v>
      </c>
      <c r="D263" s="134">
        <v>0.71599999999999997</v>
      </c>
      <c r="E263" s="134">
        <v>8.6720000000000006</v>
      </c>
      <c r="F263" s="134">
        <v>0.126</v>
      </c>
      <c r="G263" s="134">
        <v>45.503</v>
      </c>
      <c r="H263" s="134">
        <v>0.83899999999999997</v>
      </c>
      <c r="I263" s="134">
        <v>6.3E-2</v>
      </c>
      <c r="J263" s="134">
        <v>1.6E-2</v>
      </c>
      <c r="K263" s="134">
        <v>4.0000000000000001E-3</v>
      </c>
      <c r="L263" s="134"/>
      <c r="M263" s="77">
        <f t="shared" si="111"/>
        <v>100.71951250000002</v>
      </c>
      <c r="N263" s="135">
        <v>10.852401980463021</v>
      </c>
      <c r="O263" s="67">
        <f t="shared" si="112"/>
        <v>111.57191448046305</v>
      </c>
      <c r="P263" s="67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</row>
    <row r="264" spans="1:26" s="141" customFormat="1">
      <c r="A264" s="131" t="s">
        <v>526</v>
      </c>
      <c r="B264" s="134">
        <v>40.342534999999998</v>
      </c>
      <c r="C264" s="134">
        <v>0.04</v>
      </c>
      <c r="D264" s="134">
        <v>0.38900000000000001</v>
      </c>
      <c r="E264" s="134">
        <v>10.548</v>
      </c>
      <c r="F264" s="134">
        <v>0.14899999999999999</v>
      </c>
      <c r="G264" s="134">
        <v>47.944000000000003</v>
      </c>
      <c r="H264" s="134">
        <v>0.13900000000000001</v>
      </c>
      <c r="I264" s="134">
        <v>0</v>
      </c>
      <c r="J264" s="134">
        <v>1.7999999999999999E-2</v>
      </c>
      <c r="K264" s="134">
        <v>8.9999999999999993E-3</v>
      </c>
      <c r="L264" s="134"/>
      <c r="M264" s="77">
        <f t="shared" si="111"/>
        <v>99.578535000000002</v>
      </c>
      <c r="N264" s="135">
        <v>9.7501093061581248</v>
      </c>
      <c r="O264" s="67">
        <f t="shared" si="112"/>
        <v>109.32864430615813</v>
      </c>
      <c r="P264" s="67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</row>
    <row r="265" spans="1:26" s="141" customFormat="1">
      <c r="A265" s="131" t="s">
        <v>527</v>
      </c>
      <c r="B265" s="134">
        <v>43.411597499999999</v>
      </c>
      <c r="C265" s="134">
        <v>0.02</v>
      </c>
      <c r="D265" s="134">
        <v>0.63300000000000001</v>
      </c>
      <c r="E265" s="134">
        <v>8.7590000000000003</v>
      </c>
      <c r="F265" s="134">
        <v>0.124</v>
      </c>
      <c r="G265" s="134">
        <v>45.773000000000003</v>
      </c>
      <c r="H265" s="134">
        <v>0.82799999999999996</v>
      </c>
      <c r="I265" s="134">
        <v>0.1</v>
      </c>
      <c r="J265" s="134">
        <v>1.7000000000000001E-2</v>
      </c>
      <c r="K265" s="134">
        <v>6.0000000000000001E-3</v>
      </c>
      <c r="L265" s="134"/>
      <c r="M265" s="77">
        <f t="shared" si="111"/>
        <v>99.671597500000004</v>
      </c>
      <c r="N265" s="135">
        <v>10.599125563601524</v>
      </c>
      <c r="O265" s="67">
        <f t="shared" si="112"/>
        <v>110.27072306360152</v>
      </c>
      <c r="P265" s="67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</row>
    <row r="266" spans="1:26" s="141" customFormat="1">
      <c r="A266" s="131" t="s">
        <v>528</v>
      </c>
      <c r="B266" s="134">
        <v>44.068109999999997</v>
      </c>
      <c r="C266" s="134">
        <v>2.4E-2</v>
      </c>
      <c r="D266" s="134">
        <v>0.58399999999999996</v>
      </c>
      <c r="E266" s="134">
        <v>8.5419999999999998</v>
      </c>
      <c r="F266" s="134">
        <v>0.11899999999999999</v>
      </c>
      <c r="G266" s="134">
        <v>45.600999999999999</v>
      </c>
      <c r="H266" s="134">
        <v>0.88600000000000001</v>
      </c>
      <c r="I266" s="134">
        <v>0.14099999999999999</v>
      </c>
      <c r="J266" s="134">
        <v>1.4E-2</v>
      </c>
      <c r="K266" s="134">
        <v>2E-3</v>
      </c>
      <c r="L266" s="134"/>
      <c r="M266" s="77">
        <f t="shared" si="111"/>
        <v>99.981109999999987</v>
      </c>
      <c r="N266" s="135">
        <v>10.231287075918214</v>
      </c>
      <c r="O266" s="67">
        <f t="shared" si="112"/>
        <v>110.2123970759182</v>
      </c>
      <c r="P266" s="67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</row>
    <row r="267" spans="1:26" s="141" customFormat="1">
      <c r="A267" s="131" t="s">
        <v>529</v>
      </c>
      <c r="B267" s="134">
        <v>44.840979999999995</v>
      </c>
      <c r="C267" s="134">
        <v>3.2000000000000001E-2</v>
      </c>
      <c r="D267" s="134">
        <v>0.65100000000000002</v>
      </c>
      <c r="E267" s="134">
        <v>8.6110000000000007</v>
      </c>
      <c r="F267" s="134">
        <v>0.125</v>
      </c>
      <c r="G267" s="134">
        <v>45.393999999999998</v>
      </c>
      <c r="H267" s="134">
        <v>0.83799999999999997</v>
      </c>
      <c r="I267" s="134">
        <v>0.09</v>
      </c>
      <c r="J267" s="134">
        <v>1.4E-2</v>
      </c>
      <c r="K267" s="134">
        <v>5.0000000000000001E-3</v>
      </c>
      <c r="L267" s="134"/>
      <c r="M267" s="77">
        <f t="shared" si="111"/>
        <v>100.60097999999998</v>
      </c>
      <c r="N267" s="135">
        <v>8.3212525369673038</v>
      </c>
      <c r="O267" s="67">
        <f t="shared" si="112"/>
        <v>108.92223253696729</v>
      </c>
      <c r="P267" s="67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</row>
    <row r="268" spans="1:26" s="141" customFormat="1">
      <c r="A268" s="131" t="s">
        <v>530</v>
      </c>
      <c r="B268" s="134">
        <v>44.963742499999995</v>
      </c>
      <c r="C268" s="134">
        <v>2.7E-2</v>
      </c>
      <c r="D268" s="134">
        <v>0.68200000000000005</v>
      </c>
      <c r="E268" s="134">
        <v>8.1370000000000005</v>
      </c>
      <c r="F268" s="134">
        <v>0.107</v>
      </c>
      <c r="G268" s="134">
        <v>45.604999999999997</v>
      </c>
      <c r="H268" s="134">
        <v>1.1000000000000001</v>
      </c>
      <c r="I268" s="134">
        <v>8.8999999999999996E-2</v>
      </c>
      <c r="J268" s="134">
        <v>2.3E-2</v>
      </c>
      <c r="K268" s="134">
        <v>3.0000000000000001E-3</v>
      </c>
      <c r="L268" s="134"/>
      <c r="M268" s="77">
        <f t="shared" si="111"/>
        <v>100.73674249999998</v>
      </c>
      <c r="N268" s="135">
        <v>12.439008308057449</v>
      </c>
      <c r="O268" s="67">
        <f t="shared" si="112"/>
        <v>113.17575080805743</v>
      </c>
      <c r="P268" s="67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</row>
    <row r="269" spans="1:26" s="141" customFormat="1">
      <c r="A269" s="131" t="s">
        <v>531</v>
      </c>
      <c r="B269" s="134">
        <v>43.970967499999993</v>
      </c>
      <c r="C269" s="134">
        <v>2.1000000000000001E-2</v>
      </c>
      <c r="D269" s="134">
        <v>0.52900000000000003</v>
      </c>
      <c r="E269" s="134">
        <v>8.8140000000000001</v>
      </c>
      <c r="F269" s="134">
        <v>0.126</v>
      </c>
      <c r="G269" s="134">
        <v>46.640999999999998</v>
      </c>
      <c r="H269" s="134">
        <v>0.70399999999999996</v>
      </c>
      <c r="I269" s="134">
        <v>0.127</v>
      </c>
      <c r="J269" s="134">
        <v>1.7999999999999999E-2</v>
      </c>
      <c r="K269" s="134">
        <v>0</v>
      </c>
      <c r="L269" s="134"/>
      <c r="M269" s="77">
        <f t="shared" si="111"/>
        <v>100.95096749999999</v>
      </c>
      <c r="N269" s="135">
        <v>10.69690415033126</v>
      </c>
      <c r="O269" s="67">
        <f t="shared" si="112"/>
        <v>111.64787165033125</v>
      </c>
      <c r="P269" s="67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</row>
    <row r="270" spans="1:26" s="141" customFormat="1">
      <c r="A270" s="131" t="s">
        <v>532</v>
      </c>
      <c r="B270" s="134">
        <v>41.000115000000001</v>
      </c>
      <c r="C270" s="134">
        <v>3.2000000000000001E-2</v>
      </c>
      <c r="D270" s="134">
        <v>0.32400000000000001</v>
      </c>
      <c r="E270" s="134">
        <v>10.090999999999999</v>
      </c>
      <c r="F270" s="134">
        <v>0.14199999999999999</v>
      </c>
      <c r="G270" s="134">
        <v>48.143999999999998</v>
      </c>
      <c r="H270" s="134">
        <v>0.20499999999999999</v>
      </c>
      <c r="I270" s="134">
        <v>0.14599999999999999</v>
      </c>
      <c r="J270" s="134">
        <v>1.4999999999999999E-2</v>
      </c>
      <c r="K270" s="134">
        <v>3.0000000000000001E-3</v>
      </c>
      <c r="L270" s="134"/>
      <c r="M270" s="77">
        <f t="shared" si="111"/>
        <v>100.102115</v>
      </c>
      <c r="N270" s="135">
        <v>14.865608029146928</v>
      </c>
      <c r="O270" s="67">
        <f t="shared" si="112"/>
        <v>114.96772302914692</v>
      </c>
      <c r="P270" s="67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</row>
    <row r="271" spans="1:26" s="141" customFormat="1">
      <c r="A271" s="131" t="s">
        <v>533</v>
      </c>
      <c r="B271" s="134">
        <v>45.11959749999999</v>
      </c>
      <c r="C271" s="134">
        <v>2.9000000000000001E-2</v>
      </c>
      <c r="D271" s="134">
        <v>0.88700000000000001</v>
      </c>
      <c r="E271" s="134">
        <v>8.7170000000000005</v>
      </c>
      <c r="F271" s="134">
        <v>0.127</v>
      </c>
      <c r="G271" s="134">
        <v>44.325000000000003</v>
      </c>
      <c r="H271" s="134">
        <v>0.78600000000000003</v>
      </c>
      <c r="I271" s="134">
        <v>5.6000000000000001E-2</v>
      </c>
      <c r="J271" s="134">
        <v>1.4E-2</v>
      </c>
      <c r="K271" s="134">
        <v>0</v>
      </c>
      <c r="L271" s="134"/>
      <c r="M271" s="77">
        <f t="shared" si="111"/>
        <v>100.0605975</v>
      </c>
      <c r="N271" s="135">
        <v>10.008432250113469</v>
      </c>
      <c r="O271" s="67">
        <f t="shared" si="112"/>
        <v>110.06902975011347</v>
      </c>
      <c r="P271" s="67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</row>
    <row r="272" spans="1:26" s="141" customFormat="1">
      <c r="A272" s="131" t="s">
        <v>534</v>
      </c>
      <c r="B272" s="134">
        <v>44.524999999999999</v>
      </c>
      <c r="C272" s="134">
        <v>2.9000000000000001E-2</v>
      </c>
      <c r="D272" s="134">
        <v>0.56799999999999995</v>
      </c>
      <c r="E272" s="134">
        <v>8.702</v>
      </c>
      <c r="F272" s="134">
        <v>0.122</v>
      </c>
      <c r="G272" s="134">
        <v>45.162999999999997</v>
      </c>
      <c r="H272" s="134">
        <v>1.105</v>
      </c>
      <c r="I272" s="134">
        <v>0.113</v>
      </c>
      <c r="J272" s="134">
        <v>1.7000000000000001E-2</v>
      </c>
      <c r="K272" s="134">
        <v>5.0000000000000001E-3</v>
      </c>
      <c r="L272" s="134"/>
      <c r="M272" s="77">
        <f t="shared" si="111"/>
        <v>100.34899999999999</v>
      </c>
      <c r="N272" s="135">
        <v>11.250769380284448</v>
      </c>
      <c r="O272" s="67">
        <f t="shared" si="112"/>
        <v>111.59976938028444</v>
      </c>
      <c r="P272" s="67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</row>
    <row r="273" spans="1:46" s="141" customFormat="1">
      <c r="A273" s="131" t="s">
        <v>535</v>
      </c>
      <c r="B273" s="134">
        <v>43.777749999999997</v>
      </c>
      <c r="C273" s="134">
        <v>2.5999999999999999E-2</v>
      </c>
      <c r="D273" s="134">
        <v>0.628</v>
      </c>
      <c r="E273" s="134">
        <v>8.7650000000000006</v>
      </c>
      <c r="F273" s="134">
        <v>0.124</v>
      </c>
      <c r="G273" s="134">
        <v>45.719000000000001</v>
      </c>
      <c r="H273" s="134">
        <v>0.67300000000000004</v>
      </c>
      <c r="I273" s="134">
        <v>4.7E-2</v>
      </c>
      <c r="J273" s="134">
        <v>1.0999999999999999E-2</v>
      </c>
      <c r="K273" s="134">
        <v>3.0000000000000001E-3</v>
      </c>
      <c r="L273" s="134"/>
      <c r="M273" s="77">
        <f t="shared" si="111"/>
        <v>99.773749999999993</v>
      </c>
      <c r="N273" s="135">
        <v>13.535696116669518</v>
      </c>
      <c r="O273" s="67">
        <f t="shared" si="112"/>
        <v>113.30944611666951</v>
      </c>
      <c r="P273" s="67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</row>
    <row r="274" spans="1:46" s="141" customFormat="1">
      <c r="A274" s="131" t="s">
        <v>536</v>
      </c>
      <c r="B274" s="134">
        <v>43.147925000000001</v>
      </c>
      <c r="C274" s="134">
        <v>2.4E-2</v>
      </c>
      <c r="D274" s="134">
        <v>0.64700000000000002</v>
      </c>
      <c r="E274" s="134">
        <v>9.282</v>
      </c>
      <c r="F274" s="134">
        <v>0.188</v>
      </c>
      <c r="G274" s="134">
        <v>41.703000000000003</v>
      </c>
      <c r="H274" s="134">
        <v>5.4089999999999998</v>
      </c>
      <c r="I274" s="134">
        <v>0.23400000000000001</v>
      </c>
      <c r="J274" s="134">
        <v>2.5000000000000001E-2</v>
      </c>
      <c r="K274" s="134">
        <v>8.9999999999999993E-3</v>
      </c>
      <c r="L274" s="134"/>
      <c r="M274" s="77">
        <f t="shared" si="111"/>
        <v>100.66892500000002</v>
      </c>
      <c r="N274" s="135">
        <v>23.014635117645106</v>
      </c>
      <c r="O274" s="67">
        <f t="shared" si="112"/>
        <v>123.68356011764513</v>
      </c>
      <c r="P274" s="67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</row>
    <row r="275" spans="1:46" s="141" customFormat="1">
      <c r="A275" s="76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4"/>
      <c r="M275" s="143"/>
      <c r="N275" s="74"/>
      <c r="O275" s="73"/>
      <c r="P275" s="7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</row>
    <row r="276" spans="1:46" s="141" customFormat="1">
      <c r="A276" s="72" t="s">
        <v>438</v>
      </c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0"/>
      <c r="N276" s="71"/>
      <c r="O276" s="70"/>
      <c r="P276" s="70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</row>
    <row r="277" spans="1:46">
      <c r="A277" s="131" t="s">
        <v>470</v>
      </c>
      <c r="B277" s="107">
        <f t="shared" ref="B277:K277" si="113">100*B208/$M208</f>
        <v>49.178069243574384</v>
      </c>
      <c r="C277" s="107">
        <f t="shared" si="113"/>
        <v>0.32093369517286746</v>
      </c>
      <c r="D277" s="107">
        <f t="shared" si="113"/>
        <v>14.42022448866236</v>
      </c>
      <c r="E277" s="107">
        <f t="shared" si="113"/>
        <v>5.02053220365333</v>
      </c>
      <c r="F277" s="107">
        <f t="shared" si="113"/>
        <v>9.0138784755342413E-2</v>
      </c>
      <c r="G277" s="107">
        <f t="shared" si="113"/>
        <v>11.077660431993097</v>
      </c>
      <c r="H277" s="107">
        <f t="shared" si="113"/>
        <v>18.558684298638411</v>
      </c>
      <c r="I277" s="107">
        <f t="shared" si="113"/>
        <v>1.2862111209320013</v>
      </c>
      <c r="J277" s="107">
        <f t="shared" si="113"/>
        <v>3.8630907752289605E-2</v>
      </c>
      <c r="K277" s="107">
        <f t="shared" si="113"/>
        <v>8.9148248659129854E-3</v>
      </c>
      <c r="L277" s="106"/>
      <c r="M277" s="145">
        <f>SUM(B277:L277)</f>
        <v>99.999999999999986</v>
      </c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  <c r="AR277" s="141"/>
      <c r="AS277" s="141"/>
      <c r="AT277" s="141"/>
    </row>
    <row r="278" spans="1:46">
      <c r="A278" s="131" t="s">
        <v>471</v>
      </c>
      <c r="B278" s="107">
        <f t="shared" ref="B278:K278" si="114">100*B209/$M209</f>
        <v>47.633322314702355</v>
      </c>
      <c r="C278" s="107">
        <f t="shared" si="114"/>
        <v>0.19078503965788998</v>
      </c>
      <c r="D278" s="107">
        <f t="shared" si="114"/>
        <v>19.440995541138989</v>
      </c>
      <c r="E278" s="107">
        <f t="shared" si="114"/>
        <v>4.8449860821121158</v>
      </c>
      <c r="F278" s="107">
        <f t="shared" si="114"/>
        <v>7.4406165466577093E-2</v>
      </c>
      <c r="G278" s="107">
        <f t="shared" si="114"/>
        <v>9.3999789039442394</v>
      </c>
      <c r="H278" s="107">
        <f t="shared" si="114"/>
        <v>17.208810577141676</v>
      </c>
      <c r="I278" s="107">
        <f t="shared" si="114"/>
        <v>1.1780976198874709</v>
      </c>
      <c r="J278" s="107">
        <f t="shared" si="114"/>
        <v>2.0986354362367898E-2</v>
      </c>
      <c r="K278" s="107">
        <f t="shared" si="114"/>
        <v>7.6314015863156006E-3</v>
      </c>
      <c r="L278" s="106"/>
      <c r="M278" s="145">
        <f t="shared" ref="M278:M341" si="115">SUM(B278:L278)</f>
        <v>100</v>
      </c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</row>
    <row r="279" spans="1:46">
      <c r="A279" s="131" t="s">
        <v>472</v>
      </c>
      <c r="B279" s="107">
        <f t="shared" ref="B279:K279" si="116">100*B210/$M210</f>
        <v>45.93729078440051</v>
      </c>
      <c r="C279" s="107">
        <f t="shared" si="116"/>
        <v>0.11756968723077489</v>
      </c>
      <c r="D279" s="107">
        <f t="shared" si="116"/>
        <v>21.821330809735553</v>
      </c>
      <c r="E279" s="107">
        <f t="shared" si="116"/>
        <v>5.4965068966961423</v>
      </c>
      <c r="F279" s="107">
        <f t="shared" si="116"/>
        <v>7.6891567598186106E-2</v>
      </c>
      <c r="G279" s="107">
        <f t="shared" si="116"/>
        <v>10.795576090785328</v>
      </c>
      <c r="H279" s="107">
        <f t="shared" si="116"/>
        <v>14.435275648642694</v>
      </c>
      <c r="I279" s="107">
        <f t="shared" si="116"/>
        <v>1.2793764699078836</v>
      </c>
      <c r="J279" s="107">
        <f t="shared" si="116"/>
        <v>3.7701671854594478E-2</v>
      </c>
      <c r="K279" s="107">
        <f t="shared" si="116"/>
        <v>2.4803731483285844E-3</v>
      </c>
      <c r="L279" s="106"/>
      <c r="M279" s="145">
        <f t="shared" si="115"/>
        <v>100.00000000000001</v>
      </c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</row>
    <row r="280" spans="1:46">
      <c r="A280" s="131" t="s">
        <v>473</v>
      </c>
      <c r="B280" s="107">
        <f t="shared" ref="B280:K280" si="117">100*B211/$M211</f>
        <v>41.99602006216174</v>
      </c>
      <c r="C280" s="107">
        <f t="shared" si="117"/>
        <v>8.528742822796391E-2</v>
      </c>
      <c r="D280" s="107">
        <f t="shared" si="117"/>
        <v>3.4637356789081846</v>
      </c>
      <c r="E280" s="107">
        <f t="shared" si="117"/>
        <v>14.296305156712451</v>
      </c>
      <c r="F280" s="107">
        <f t="shared" si="117"/>
        <v>0.16737657789737917</v>
      </c>
      <c r="G280" s="107">
        <f t="shared" si="117"/>
        <v>37.86228766895173</v>
      </c>
      <c r="H280" s="107">
        <f t="shared" si="117"/>
        <v>1.928561970804834</v>
      </c>
      <c r="I280" s="107">
        <f t="shared" si="117"/>
        <v>0.17697141357302512</v>
      </c>
      <c r="J280" s="107">
        <f t="shared" si="117"/>
        <v>1.7057485645592785E-2</v>
      </c>
      <c r="K280" s="107">
        <f t="shared" si="117"/>
        <v>6.3965571170972934E-3</v>
      </c>
      <c r="L280" s="106"/>
      <c r="M280" s="145">
        <f t="shared" si="115"/>
        <v>100.00000000000001</v>
      </c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  <c r="AR280" s="141"/>
      <c r="AS280" s="141"/>
      <c r="AT280" s="141"/>
    </row>
    <row r="281" spans="1:46">
      <c r="A281" s="131" t="s">
        <v>474</v>
      </c>
      <c r="B281" s="107">
        <f t="shared" ref="B281:K281" si="118">100*B212/$M212</f>
        <v>46.903740186624411</v>
      </c>
      <c r="C281" s="107">
        <f t="shared" si="118"/>
        <v>0.17156785060869054</v>
      </c>
      <c r="D281" s="107">
        <f t="shared" si="118"/>
        <v>16.839584034743687</v>
      </c>
      <c r="E281" s="107">
        <f t="shared" si="118"/>
        <v>9.3135408205426948</v>
      </c>
      <c r="F281" s="107">
        <f t="shared" si="118"/>
        <v>0.12967337546005681</v>
      </c>
      <c r="G281" s="107">
        <f t="shared" si="118"/>
        <v>12.887538545722569</v>
      </c>
      <c r="H281" s="107">
        <f t="shared" si="118"/>
        <v>12.27109126853553</v>
      </c>
      <c r="I281" s="107">
        <f t="shared" si="118"/>
        <v>1.4463568801314028</v>
      </c>
      <c r="J281" s="107">
        <f t="shared" si="118"/>
        <v>2.4937187588472465E-2</v>
      </c>
      <c r="K281" s="107">
        <f t="shared" si="118"/>
        <v>1.1969850042466782E-2</v>
      </c>
      <c r="L281" s="106"/>
      <c r="M281" s="145">
        <f t="shared" si="115"/>
        <v>99.999999999999972</v>
      </c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  <c r="AR281" s="141"/>
      <c r="AS281" s="141"/>
      <c r="AT281" s="141"/>
    </row>
    <row r="282" spans="1:46">
      <c r="A282" s="131" t="s">
        <v>475</v>
      </c>
      <c r="B282" s="107">
        <f t="shared" ref="B282:K282" si="119">100*B213/$M213</f>
        <v>47.237108872731831</v>
      </c>
      <c r="C282" s="107">
        <f t="shared" si="119"/>
        <v>0.25585240773538637</v>
      </c>
      <c r="D282" s="107">
        <f t="shared" si="119"/>
        <v>13.493991851989875</v>
      </c>
      <c r="E282" s="107">
        <f t="shared" si="119"/>
        <v>7.6034593912713087</v>
      </c>
      <c r="F282" s="107">
        <f t="shared" si="119"/>
        <v>0.11656596182538838</v>
      </c>
      <c r="G282" s="107">
        <f t="shared" si="119"/>
        <v>14.406762603910712</v>
      </c>
      <c r="H282" s="107">
        <f t="shared" si="119"/>
        <v>15.954719063066506</v>
      </c>
      <c r="I282" s="107">
        <f t="shared" si="119"/>
        <v>0.90585582198204362</v>
      </c>
      <c r="J282" s="107">
        <f t="shared" si="119"/>
        <v>2.074478981638268E-2</v>
      </c>
      <c r="K282" s="107">
        <f t="shared" si="119"/>
        <v>4.9392356705673041E-3</v>
      </c>
      <c r="L282" s="106"/>
      <c r="M282" s="145">
        <f t="shared" si="115"/>
        <v>99.999999999999986</v>
      </c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  <c r="AR282" s="141"/>
      <c r="AS282" s="141"/>
      <c r="AT282" s="141"/>
    </row>
    <row r="283" spans="1:46">
      <c r="A283" s="131" t="s">
        <v>476</v>
      </c>
      <c r="B283" s="107">
        <f t="shared" ref="B283:K283" si="120">100*B214/$M214</f>
        <v>48.176541488024938</v>
      </c>
      <c r="C283" s="107">
        <f t="shared" si="120"/>
        <v>0.25875048153241548</v>
      </c>
      <c r="D283" s="107">
        <f t="shared" si="120"/>
        <v>16.533263526881584</v>
      </c>
      <c r="E283" s="107">
        <f t="shared" si="120"/>
        <v>5.6488898228800908</v>
      </c>
      <c r="F283" s="107">
        <f t="shared" si="120"/>
        <v>9.0215685131991602E-2</v>
      </c>
      <c r="G283" s="107">
        <f t="shared" si="120"/>
        <v>10.465019475311026</v>
      </c>
      <c r="H283" s="107">
        <f t="shared" si="120"/>
        <v>17.771498589847049</v>
      </c>
      <c r="I283" s="107">
        <f t="shared" si="120"/>
        <v>1.0181484464896196</v>
      </c>
      <c r="J283" s="107">
        <f t="shared" si="120"/>
        <v>2.4784528882415276E-2</v>
      </c>
      <c r="K283" s="107">
        <f t="shared" si="120"/>
        <v>1.2887955018855944E-2</v>
      </c>
      <c r="L283" s="106"/>
      <c r="M283" s="145">
        <f t="shared" si="115"/>
        <v>100</v>
      </c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1"/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  <c r="AR283" s="141"/>
      <c r="AS283" s="141"/>
      <c r="AT283" s="141"/>
    </row>
    <row r="284" spans="1:46">
      <c r="A284" s="131" t="s">
        <v>477</v>
      </c>
      <c r="B284" s="107">
        <f t="shared" ref="B284:K284" si="121">100*B215/$M215</f>
        <v>48.743700887132547</v>
      </c>
      <c r="C284" s="107">
        <f t="shared" si="121"/>
        <v>0.24885058633400578</v>
      </c>
      <c r="D284" s="107">
        <f t="shared" si="121"/>
        <v>15.799210603091703</v>
      </c>
      <c r="E284" s="107">
        <f t="shared" si="121"/>
        <v>5.2825541022186897</v>
      </c>
      <c r="F284" s="107">
        <f t="shared" si="121"/>
        <v>9.130014889340346E-2</v>
      </c>
      <c r="G284" s="107">
        <f t="shared" si="121"/>
        <v>10.556538515371573</v>
      </c>
      <c r="H284" s="107">
        <f t="shared" si="121"/>
        <v>18.210589264839498</v>
      </c>
      <c r="I284" s="107">
        <f t="shared" si="121"/>
        <v>1.0372619803882337</v>
      </c>
      <c r="J284" s="107">
        <f t="shared" si="121"/>
        <v>2.1753826090125009E-2</v>
      </c>
      <c r="K284" s="107">
        <f t="shared" si="121"/>
        <v>8.2400856401988673E-3</v>
      </c>
      <c r="L284" s="106"/>
      <c r="M284" s="145">
        <f t="shared" si="115"/>
        <v>99.999999999999972</v>
      </c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141"/>
      <c r="AO284" s="141"/>
      <c r="AP284" s="141"/>
      <c r="AQ284" s="141"/>
      <c r="AR284" s="141"/>
      <c r="AS284" s="141"/>
      <c r="AT284" s="141"/>
    </row>
    <row r="285" spans="1:46">
      <c r="A285" s="131" t="s">
        <v>478</v>
      </c>
      <c r="B285" s="107">
        <f t="shared" ref="B285:K285" si="122">100*B216/$M216</f>
        <v>47.84808405311815</v>
      </c>
      <c r="C285" s="107">
        <f t="shared" si="122"/>
        <v>0.24985091051633015</v>
      </c>
      <c r="D285" s="107">
        <f t="shared" si="122"/>
        <v>18.94207002148606</v>
      </c>
      <c r="E285" s="107">
        <f t="shared" si="122"/>
        <v>4.7783986636248139</v>
      </c>
      <c r="F285" s="107">
        <f t="shared" si="122"/>
        <v>7.9317749370263535E-2</v>
      </c>
      <c r="G285" s="107">
        <f t="shared" si="122"/>
        <v>9.1250113291152566</v>
      </c>
      <c r="H285" s="107">
        <f t="shared" si="122"/>
        <v>17.460315316062829</v>
      </c>
      <c r="I285" s="107">
        <f t="shared" si="122"/>
        <v>1.4629167399477983</v>
      </c>
      <c r="J285" s="107">
        <f t="shared" si="122"/>
        <v>4.1641818419388361E-2</v>
      </c>
      <c r="K285" s="107">
        <f t="shared" si="122"/>
        <v>1.2393398339103677E-2</v>
      </c>
      <c r="L285" s="106"/>
      <c r="M285" s="145">
        <f t="shared" si="115"/>
        <v>99.999999999999986</v>
      </c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141"/>
      <c r="AR285" s="141"/>
      <c r="AS285" s="141"/>
      <c r="AT285" s="141"/>
    </row>
    <row r="286" spans="1:46">
      <c r="A286" s="131" t="s">
        <v>479</v>
      </c>
      <c r="B286" s="107">
        <f t="shared" ref="B286:K286" si="123">100*B217/$M217</f>
        <v>47.254124133489604</v>
      </c>
      <c r="C286" s="107">
        <f t="shared" si="123"/>
        <v>0.23169984611763633</v>
      </c>
      <c r="D286" s="107">
        <f t="shared" si="123"/>
        <v>16.399200219659374</v>
      </c>
      <c r="E286" s="107">
        <f t="shared" si="123"/>
        <v>6.6222588497211623</v>
      </c>
      <c r="F286" s="107">
        <f t="shared" si="123"/>
        <v>0.10446296480944715</v>
      </c>
      <c r="G286" s="107">
        <f t="shared" si="123"/>
        <v>12.318213400113054</v>
      </c>
      <c r="H286" s="107">
        <f t="shared" si="123"/>
        <v>15.972931913019877</v>
      </c>
      <c r="I286" s="107">
        <f t="shared" si="123"/>
        <v>1.0649281388868286</v>
      </c>
      <c r="J286" s="107">
        <f t="shared" si="123"/>
        <v>2.4754257063850035E-2</v>
      </c>
      <c r="K286" s="107">
        <f t="shared" si="123"/>
        <v>7.4262771191550107E-3</v>
      </c>
      <c r="L286" s="106"/>
      <c r="M286" s="145">
        <f t="shared" si="115"/>
        <v>99.999999999999972</v>
      </c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141"/>
      <c r="AR286" s="141"/>
      <c r="AS286" s="141"/>
      <c r="AT286" s="141"/>
    </row>
    <row r="287" spans="1:46">
      <c r="A287" s="131" t="s">
        <v>480</v>
      </c>
      <c r="B287" s="107">
        <f t="shared" ref="B287:K287" si="124">100*B218/$M218</f>
        <v>47.134954829370528</v>
      </c>
      <c r="C287" s="107">
        <f t="shared" si="124"/>
        <v>0.20341487433562414</v>
      </c>
      <c r="D287" s="107">
        <f t="shared" si="124"/>
        <v>19.55362689589175</v>
      </c>
      <c r="E287" s="107">
        <f t="shared" si="124"/>
        <v>6.4507321856385005</v>
      </c>
      <c r="F287" s="107">
        <f t="shared" si="124"/>
        <v>9.922676796859714E-2</v>
      </c>
      <c r="G287" s="107">
        <f t="shared" si="124"/>
        <v>9.3422002042434187</v>
      </c>
      <c r="H287" s="107">
        <f t="shared" si="124"/>
        <v>15.792932389881921</v>
      </c>
      <c r="I287" s="107">
        <f t="shared" si="124"/>
        <v>1.3941360899587898</v>
      </c>
      <c r="J287" s="107">
        <f t="shared" si="124"/>
        <v>2.2822156632777341E-2</v>
      </c>
      <c r="K287" s="107">
        <f t="shared" si="124"/>
        <v>5.9536060781158282E-3</v>
      </c>
      <c r="L287" s="106"/>
      <c r="M287" s="145">
        <f t="shared" si="115"/>
        <v>100.00000000000003</v>
      </c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  <c r="AR287" s="141"/>
      <c r="AS287" s="141"/>
      <c r="AT287" s="141"/>
    </row>
    <row r="288" spans="1:46">
      <c r="A288" s="131" t="s">
        <v>481</v>
      </c>
      <c r="B288" s="107">
        <f t="shared" ref="B288:K288" si="125">100*B219/$M219</f>
        <v>47.923424699529299</v>
      </c>
      <c r="C288" s="107">
        <f t="shared" si="125"/>
        <v>0.29641172121618031</v>
      </c>
      <c r="D288" s="107">
        <f t="shared" si="125"/>
        <v>16.398484456749816</v>
      </c>
      <c r="E288" s="107">
        <f t="shared" si="125"/>
        <v>6.3797682796429198</v>
      </c>
      <c r="F288" s="107">
        <f t="shared" si="125"/>
        <v>0.1047321414963837</v>
      </c>
      <c r="G288" s="107">
        <f t="shared" si="125"/>
        <v>9.8952112932668186</v>
      </c>
      <c r="H288" s="107">
        <f t="shared" si="125"/>
        <v>17.487303512683919</v>
      </c>
      <c r="I288" s="107">
        <f t="shared" si="125"/>
        <v>1.4800825279394605</v>
      </c>
      <c r="J288" s="107">
        <f t="shared" si="125"/>
        <v>2.3712937697294423E-2</v>
      </c>
      <c r="K288" s="107">
        <f t="shared" si="125"/>
        <v>1.0868429777926609E-2</v>
      </c>
      <c r="L288" s="106"/>
      <c r="M288" s="145">
        <f t="shared" si="115"/>
        <v>100.00000000000003</v>
      </c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  <c r="AR288" s="141"/>
      <c r="AS288" s="141"/>
      <c r="AT288" s="141"/>
    </row>
    <row r="289" spans="1:46">
      <c r="A289" s="131" t="s">
        <v>482</v>
      </c>
      <c r="B289" s="107">
        <f t="shared" ref="B289:K289" si="126">100*B220/$M220</f>
        <v>47.07703627950017</v>
      </c>
      <c r="C289" s="107">
        <f t="shared" si="126"/>
        <v>0.15785824640256474</v>
      </c>
      <c r="D289" s="107">
        <f t="shared" si="126"/>
        <v>18.529598285541052</v>
      </c>
      <c r="E289" s="107">
        <f t="shared" si="126"/>
        <v>4.9350434281601805</v>
      </c>
      <c r="F289" s="107">
        <f t="shared" si="126"/>
        <v>7.7942509161266341E-2</v>
      </c>
      <c r="G289" s="107">
        <f t="shared" si="126"/>
        <v>11.25430635446285</v>
      </c>
      <c r="H289" s="107">
        <f t="shared" si="126"/>
        <v>16.930296926675069</v>
      </c>
      <c r="I289" s="107">
        <f t="shared" si="126"/>
        <v>0.9974667944562059</v>
      </c>
      <c r="J289" s="107">
        <f t="shared" si="126"/>
        <v>3.3544877360545011E-2</v>
      </c>
      <c r="K289" s="107">
        <f t="shared" si="126"/>
        <v>6.9062982801122086E-3</v>
      </c>
      <c r="L289" s="106"/>
      <c r="M289" s="145">
        <f t="shared" si="115"/>
        <v>100.00000000000001</v>
      </c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  <c r="AR289" s="141"/>
      <c r="AS289" s="141"/>
      <c r="AT289" s="141"/>
    </row>
    <row r="290" spans="1:46">
      <c r="A290" s="131" t="s">
        <v>483</v>
      </c>
      <c r="B290" s="107">
        <f t="shared" ref="B290:K290" si="127">100*B221/$M221</f>
        <v>46.211679091870025</v>
      </c>
      <c r="C290" s="107">
        <f t="shared" si="127"/>
        <v>0.11573549996783891</v>
      </c>
      <c r="D290" s="107">
        <f t="shared" si="127"/>
        <v>20.413961648173427</v>
      </c>
      <c r="E290" s="107">
        <f t="shared" si="127"/>
        <v>4.5255548064347257</v>
      </c>
      <c r="F290" s="107">
        <f t="shared" si="127"/>
        <v>6.1329923059880442E-2</v>
      </c>
      <c r="G290" s="107">
        <f t="shared" si="127"/>
        <v>11.245138150721303</v>
      </c>
      <c r="H290" s="107">
        <f t="shared" si="127"/>
        <v>16.701522918435828</v>
      </c>
      <c r="I290" s="107">
        <f t="shared" si="127"/>
        <v>0.68946703826994615</v>
      </c>
      <c r="J290" s="107">
        <f t="shared" si="127"/>
        <v>2.7697384607687944E-2</v>
      </c>
      <c r="K290" s="107">
        <f t="shared" si="127"/>
        <v>7.9135384593394115E-3</v>
      </c>
      <c r="L290" s="106"/>
      <c r="M290" s="145">
        <f t="shared" si="115"/>
        <v>100.00000000000001</v>
      </c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141"/>
      <c r="AO290" s="141"/>
      <c r="AP290" s="141"/>
      <c r="AQ290" s="141"/>
      <c r="AR290" s="141"/>
      <c r="AS290" s="141"/>
      <c r="AT290" s="141"/>
    </row>
    <row r="291" spans="1:46">
      <c r="A291" s="131" t="s">
        <v>484</v>
      </c>
      <c r="B291" s="107">
        <f t="shared" ref="B291:K291" si="128">100*B222/$M222</f>
        <v>43.301982753632608</v>
      </c>
      <c r="C291" s="107">
        <f t="shared" si="128"/>
        <v>0.18086442911695702</v>
      </c>
      <c r="D291" s="107">
        <f t="shared" si="128"/>
        <v>7.458173299575618</v>
      </c>
      <c r="E291" s="107">
        <f t="shared" si="128"/>
        <v>13.311423230888128</v>
      </c>
      <c r="F291" s="107">
        <f t="shared" si="128"/>
        <v>0.22061485309870582</v>
      </c>
      <c r="G291" s="107">
        <f t="shared" si="128"/>
        <v>26.222360940160137</v>
      </c>
      <c r="H291" s="107">
        <f t="shared" si="128"/>
        <v>8.5940416648540889</v>
      </c>
      <c r="I291" s="107">
        <f t="shared" si="128"/>
        <v>0.68966985608334153</v>
      </c>
      <c r="J291" s="107">
        <f t="shared" si="128"/>
        <v>1.2918887794068358E-2</v>
      </c>
      <c r="K291" s="107">
        <f t="shared" si="128"/>
        <v>7.9500847963497601E-3</v>
      </c>
      <c r="L291" s="106"/>
      <c r="M291" s="145">
        <f t="shared" si="115"/>
        <v>100</v>
      </c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  <c r="AR291" s="141"/>
      <c r="AS291" s="141"/>
      <c r="AT291" s="141"/>
    </row>
    <row r="292" spans="1:46">
      <c r="A292" s="131" t="s">
        <v>485</v>
      </c>
      <c r="B292" s="107">
        <f t="shared" ref="B292:K292" si="129">100*B223/$M223</f>
        <v>45.558269272058887</v>
      </c>
      <c r="C292" s="107">
        <f t="shared" si="129"/>
        <v>0.24648152571470489</v>
      </c>
      <c r="D292" s="107">
        <f t="shared" si="129"/>
        <v>11.594530565045535</v>
      </c>
      <c r="E292" s="107">
        <f t="shared" si="129"/>
        <v>9.2781981547145733</v>
      </c>
      <c r="F292" s="107">
        <f t="shared" si="129"/>
        <v>0.1524423893978496</v>
      </c>
      <c r="G292" s="107">
        <f t="shared" si="129"/>
        <v>18.587082764437806</v>
      </c>
      <c r="H292" s="107">
        <f t="shared" si="129"/>
        <v>13.876216977786079</v>
      </c>
      <c r="I292" s="107">
        <f t="shared" si="129"/>
        <v>0.68995029487208548</v>
      </c>
      <c r="J292" s="107">
        <f t="shared" si="129"/>
        <v>1.4848284681608728E-2</v>
      </c>
      <c r="K292" s="107">
        <f t="shared" si="129"/>
        <v>1.9797712908811637E-3</v>
      </c>
      <c r="L292" s="106"/>
      <c r="M292" s="145">
        <f t="shared" si="115"/>
        <v>100.00000000000001</v>
      </c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  <c r="AP292" s="141"/>
      <c r="AQ292" s="141"/>
      <c r="AR292" s="141"/>
      <c r="AS292" s="141"/>
      <c r="AT292" s="141"/>
    </row>
    <row r="293" spans="1:46">
      <c r="A293" s="131" t="s">
        <v>486</v>
      </c>
      <c r="B293" s="107">
        <f t="shared" ref="B293:K293" si="130">100*B224/$M224</f>
        <v>46.396678144972618</v>
      </c>
      <c r="C293" s="107">
        <f t="shared" si="130"/>
        <v>0.2643850011735156</v>
      </c>
      <c r="D293" s="107">
        <f t="shared" si="130"/>
        <v>16.53339959011479</v>
      </c>
      <c r="E293" s="107">
        <f t="shared" si="130"/>
        <v>6.6007794345030879</v>
      </c>
      <c r="F293" s="107">
        <f t="shared" si="130"/>
        <v>0.10025007479441854</v>
      </c>
      <c r="G293" s="107">
        <f t="shared" si="130"/>
        <v>11.214248562787409</v>
      </c>
      <c r="H293" s="107">
        <f t="shared" si="130"/>
        <v>18.200302794539635</v>
      </c>
      <c r="I293" s="107">
        <f t="shared" si="130"/>
        <v>0.64474557906998609</v>
      </c>
      <c r="J293" s="107">
        <f t="shared" si="130"/>
        <v>3.0468159986538974E-2</v>
      </c>
      <c r="K293" s="107">
        <f t="shared" si="130"/>
        <v>1.4742658058002728E-2</v>
      </c>
      <c r="L293" s="106"/>
      <c r="M293" s="145">
        <f t="shared" si="115"/>
        <v>100</v>
      </c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  <c r="AR293" s="141"/>
      <c r="AS293" s="141"/>
      <c r="AT293" s="141"/>
    </row>
    <row r="294" spans="1:46">
      <c r="A294" s="131" t="s">
        <v>487</v>
      </c>
      <c r="B294" s="107">
        <f t="shared" ref="B294:J294" si="131">100*B225/$M225</f>
        <v>40.91454953915116</v>
      </c>
      <c r="C294" s="107">
        <f t="shared" si="131"/>
        <v>3.32331111657891E-2</v>
      </c>
      <c r="D294" s="107">
        <f t="shared" si="131"/>
        <v>0.31218983216347329</v>
      </c>
      <c r="E294" s="107">
        <f t="shared" si="131"/>
        <v>10.704082987308249</v>
      </c>
      <c r="F294" s="107">
        <f t="shared" si="131"/>
        <v>0.14803840428396958</v>
      </c>
      <c r="G294" s="107">
        <f t="shared" si="131"/>
        <v>47.599885829157188</v>
      </c>
      <c r="H294" s="107">
        <f t="shared" si="131"/>
        <v>0.15005253223341136</v>
      </c>
      <c r="I294" s="107">
        <f t="shared" si="131"/>
        <v>0.12487593286538932</v>
      </c>
      <c r="J294" s="107">
        <f t="shared" si="131"/>
        <v>1.3091831671371462E-2</v>
      </c>
      <c r="K294" s="107"/>
      <c r="L294" s="106"/>
      <c r="M294" s="145">
        <f t="shared" si="115"/>
        <v>100.00000000000003</v>
      </c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  <c r="AR294" s="141"/>
      <c r="AS294" s="141"/>
      <c r="AT294" s="141"/>
    </row>
    <row r="295" spans="1:46">
      <c r="A295" s="131" t="s">
        <v>488</v>
      </c>
      <c r="B295" s="107">
        <f t="shared" ref="B295:K295" si="132">100*B226/$M226</f>
        <v>40.74439725483635</v>
      </c>
      <c r="C295" s="107">
        <f t="shared" si="132"/>
        <v>3.71376329963252E-2</v>
      </c>
      <c r="D295" s="107">
        <f t="shared" si="132"/>
        <v>0.39948048466317382</v>
      </c>
      <c r="E295" s="107">
        <f t="shared" si="132"/>
        <v>10.867274390573323</v>
      </c>
      <c r="F295" s="107">
        <f t="shared" si="132"/>
        <v>0.15858773009241572</v>
      </c>
      <c r="G295" s="107">
        <f t="shared" si="132"/>
        <v>47.536170235296261</v>
      </c>
      <c r="H295" s="107">
        <f t="shared" si="132"/>
        <v>0.15658029047099273</v>
      </c>
      <c r="I295" s="107">
        <f t="shared" si="132"/>
        <v>8.5316183910476823E-2</v>
      </c>
      <c r="J295" s="107">
        <f t="shared" si="132"/>
        <v>1.1040917917826409E-2</v>
      </c>
      <c r="K295" s="107">
        <f t="shared" si="132"/>
        <v>4.014879242845968E-3</v>
      </c>
      <c r="L295" s="106"/>
      <c r="M295" s="145">
        <f t="shared" si="115"/>
        <v>99.999999999999986</v>
      </c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  <c r="AR295" s="141"/>
      <c r="AS295" s="141"/>
      <c r="AT295" s="141"/>
    </row>
    <row r="296" spans="1:46">
      <c r="A296" s="131" t="s">
        <v>489</v>
      </c>
      <c r="B296" s="107">
        <f t="shared" ref="B296:K296" si="133">100*B227/$M227</f>
        <v>41.046099480023422</v>
      </c>
      <c r="C296" s="107">
        <f t="shared" si="133"/>
        <v>3.7168270984019168E-2</v>
      </c>
      <c r="D296" s="107">
        <f t="shared" si="133"/>
        <v>0.39378276285771668</v>
      </c>
      <c r="E296" s="107">
        <f t="shared" si="133"/>
        <v>9.5301455898754028</v>
      </c>
      <c r="F296" s="107">
        <f t="shared" si="133"/>
        <v>0.13059122237628359</v>
      </c>
      <c r="G296" s="107">
        <f t="shared" si="133"/>
        <v>48.625139377876977</v>
      </c>
      <c r="H296" s="107">
        <f t="shared" si="133"/>
        <v>0.13059122237628359</v>
      </c>
      <c r="I296" s="107">
        <f t="shared" si="133"/>
        <v>8.9404759934532604E-2</v>
      </c>
      <c r="J296" s="107">
        <f t="shared" si="133"/>
        <v>1.6072765830927212E-2</v>
      </c>
      <c r="K296" s="107">
        <f t="shared" si="133"/>
        <v>1.0045478644329507E-3</v>
      </c>
      <c r="L296" s="106"/>
      <c r="M296" s="145">
        <f t="shared" si="115"/>
        <v>100.00000000000001</v>
      </c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41"/>
      <c r="AQ296" s="141"/>
      <c r="AR296" s="141"/>
      <c r="AS296" s="141"/>
      <c r="AT296" s="141"/>
    </row>
    <row r="297" spans="1:46">
      <c r="A297" s="131" t="s">
        <v>490</v>
      </c>
      <c r="B297" s="107">
        <f t="shared" ref="B297:K297" si="134">100*B228/$M228</f>
        <v>40.56513626622246</v>
      </c>
      <c r="C297" s="107">
        <f t="shared" si="134"/>
        <v>3.9316106410050101E-2</v>
      </c>
      <c r="D297" s="107">
        <f t="shared" si="134"/>
        <v>0.46574464516520897</v>
      </c>
      <c r="E297" s="107">
        <f t="shared" si="134"/>
        <v>10.163717559644235</v>
      </c>
      <c r="F297" s="107">
        <f t="shared" si="134"/>
        <v>0.14617526742198114</v>
      </c>
      <c r="G297" s="107">
        <f t="shared" si="134"/>
        <v>48.373932463750108</v>
      </c>
      <c r="H297" s="107">
        <f t="shared" si="134"/>
        <v>0.13710231978889267</v>
      </c>
      <c r="I297" s="107">
        <f t="shared" si="134"/>
        <v>9.0729476330884851E-2</v>
      </c>
      <c r="J297" s="107">
        <f t="shared" si="134"/>
        <v>1.4113474095915424E-2</v>
      </c>
      <c r="K297" s="107">
        <f t="shared" si="134"/>
        <v>4.0324211702615492E-3</v>
      </c>
      <c r="L297" s="106"/>
      <c r="M297" s="145">
        <f t="shared" si="115"/>
        <v>100</v>
      </c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141"/>
      <c r="AO297" s="141"/>
      <c r="AP297" s="141"/>
      <c r="AQ297" s="141"/>
      <c r="AR297" s="141"/>
      <c r="AS297" s="141"/>
      <c r="AT297" s="141"/>
    </row>
    <row r="298" spans="1:46">
      <c r="A298" s="131" t="s">
        <v>491</v>
      </c>
      <c r="B298" s="107">
        <f t="shared" ref="B298:K298" si="135">100*B229/$M229</f>
        <v>41.160565097766273</v>
      </c>
      <c r="C298" s="107">
        <f t="shared" si="135"/>
        <v>3.107681333644402E-2</v>
      </c>
      <c r="D298" s="107">
        <f t="shared" si="135"/>
        <v>0.314778044762691</v>
      </c>
      <c r="E298" s="107">
        <f t="shared" si="135"/>
        <v>9.1195409974719741</v>
      </c>
      <c r="F298" s="107">
        <f t="shared" si="135"/>
        <v>0.12230229764665065</v>
      </c>
      <c r="G298" s="107">
        <f t="shared" si="135"/>
        <v>49.020164365766966</v>
      </c>
      <c r="H298" s="107">
        <f t="shared" si="135"/>
        <v>0.13232707614227776</v>
      </c>
      <c r="I298" s="107">
        <f t="shared" si="135"/>
        <v>7.7190794416328701E-2</v>
      </c>
      <c r="J298" s="107">
        <f t="shared" si="135"/>
        <v>1.8044601292128783E-2</v>
      </c>
      <c r="K298" s="107">
        <f t="shared" si="135"/>
        <v>4.0099113982508417E-3</v>
      </c>
      <c r="L298" s="106"/>
      <c r="M298" s="145">
        <f t="shared" si="115"/>
        <v>99.999999999999972</v>
      </c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141"/>
      <c r="AO298" s="141"/>
      <c r="AP298" s="141"/>
      <c r="AQ298" s="141"/>
      <c r="AR298" s="141"/>
      <c r="AS298" s="141"/>
      <c r="AT298" s="141"/>
    </row>
    <row r="299" spans="1:46">
      <c r="A299" s="131" t="s">
        <v>492</v>
      </c>
      <c r="B299" s="107">
        <f t="shared" ref="B299:K299" si="136">100*B230/$M230</f>
        <v>40.711854825506279</v>
      </c>
      <c r="C299" s="107">
        <f t="shared" si="136"/>
        <v>3.2924001527274593E-2</v>
      </c>
      <c r="D299" s="107">
        <f t="shared" si="136"/>
        <v>0.2334611017388562</v>
      </c>
      <c r="E299" s="107">
        <f t="shared" si="136"/>
        <v>10.120638530081013</v>
      </c>
      <c r="F299" s="107">
        <f t="shared" si="136"/>
        <v>0.14965455239670267</v>
      </c>
      <c r="G299" s="107">
        <f t="shared" si="136"/>
        <v>48.503040431771339</v>
      </c>
      <c r="H299" s="107">
        <f t="shared" si="136"/>
        <v>0.1287029150611643</v>
      </c>
      <c r="I299" s="107">
        <f t="shared" si="136"/>
        <v>0.10176509562975782</v>
      </c>
      <c r="J299" s="107">
        <f t="shared" si="136"/>
        <v>1.4965455239670267E-2</v>
      </c>
      <c r="K299" s="107">
        <f t="shared" si="136"/>
        <v>2.9930910479340532E-3</v>
      </c>
      <c r="L299" s="106"/>
      <c r="M299" s="145">
        <f t="shared" si="115"/>
        <v>100.00000000000001</v>
      </c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  <c r="AR299" s="141"/>
      <c r="AS299" s="141"/>
      <c r="AT299" s="141"/>
    </row>
    <row r="300" spans="1:46">
      <c r="A300" s="131" t="s">
        <v>493</v>
      </c>
      <c r="B300" s="107">
        <f t="shared" ref="B300:J300" si="137">100*B231/$M231</f>
        <v>40.921792099220866</v>
      </c>
      <c r="C300" s="107">
        <f t="shared" si="137"/>
        <v>3.095609419769705E-2</v>
      </c>
      <c r="D300" s="107">
        <f t="shared" si="137"/>
        <v>0.3465085382774476</v>
      </c>
      <c r="E300" s="107">
        <f t="shared" si="137"/>
        <v>9.859016710124612</v>
      </c>
      <c r="F300" s="107">
        <f t="shared" si="137"/>
        <v>0.15178471993709519</v>
      </c>
      <c r="G300" s="107">
        <f t="shared" si="137"/>
        <v>48.412335574146802</v>
      </c>
      <c r="H300" s="107">
        <f t="shared" si="137"/>
        <v>0.13181304626116164</v>
      </c>
      <c r="I300" s="107">
        <f t="shared" si="137"/>
        <v>0.12981587889356827</v>
      </c>
      <c r="J300" s="107">
        <f t="shared" si="137"/>
        <v>1.5977338940746866E-2</v>
      </c>
      <c r="K300" s="107"/>
      <c r="L300" s="106"/>
      <c r="M300" s="145">
        <f t="shared" si="115"/>
        <v>99.999999999999986</v>
      </c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  <c r="AR300" s="141"/>
      <c r="AS300" s="141"/>
      <c r="AT300" s="141"/>
    </row>
    <row r="301" spans="1:46">
      <c r="A301" s="131" t="s">
        <v>494</v>
      </c>
      <c r="B301" s="107">
        <f t="shared" ref="B301:K301" si="138">100*B232/$M232</f>
        <v>40.741602169221217</v>
      </c>
      <c r="C301" s="107">
        <f t="shared" si="138"/>
        <v>2.9972382697273162E-2</v>
      </c>
      <c r="D301" s="107">
        <f t="shared" si="138"/>
        <v>0.31570909774461065</v>
      </c>
      <c r="E301" s="107">
        <f t="shared" si="138"/>
        <v>10.328483077480332</v>
      </c>
      <c r="F301" s="107">
        <f t="shared" si="138"/>
        <v>0.14186927810042629</v>
      </c>
      <c r="G301" s="107">
        <f t="shared" si="138"/>
        <v>48.254537063186547</v>
      </c>
      <c r="H301" s="107">
        <f t="shared" si="138"/>
        <v>0.11789137194260776</v>
      </c>
      <c r="I301" s="107">
        <f t="shared" si="138"/>
        <v>4.89548917388795E-2</v>
      </c>
      <c r="J301" s="107">
        <f t="shared" si="138"/>
        <v>1.2988032502151704E-2</v>
      </c>
      <c r="K301" s="107">
        <f t="shared" si="138"/>
        <v>7.9926353859395109E-3</v>
      </c>
      <c r="L301" s="106"/>
      <c r="M301" s="145">
        <f t="shared" si="115"/>
        <v>99.999999999999986</v>
      </c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141"/>
      <c r="AO301" s="141"/>
      <c r="AP301" s="141"/>
      <c r="AQ301" s="141"/>
      <c r="AR301" s="141"/>
      <c r="AS301" s="141"/>
      <c r="AT301" s="141"/>
    </row>
    <row r="302" spans="1:46">
      <c r="A302" s="131" t="s">
        <v>495</v>
      </c>
      <c r="B302" s="107">
        <f t="shared" ref="B302:K302" si="139">100*B233/$M233</f>
        <v>53.474912342634539</v>
      </c>
      <c r="C302" s="107">
        <f t="shared" si="139"/>
        <v>6.6671709531755274E-2</v>
      </c>
      <c r="D302" s="107">
        <f t="shared" si="139"/>
        <v>0.58631885735278899</v>
      </c>
      <c r="E302" s="107">
        <f t="shared" si="139"/>
        <v>2.4962672421742487</v>
      </c>
      <c r="F302" s="107">
        <f t="shared" si="139"/>
        <v>4.5101450565599152E-2</v>
      </c>
      <c r="G302" s="107">
        <f t="shared" si="139"/>
        <v>19.079874521881731</v>
      </c>
      <c r="H302" s="107">
        <f t="shared" si="139"/>
        <v>24.147904912611775</v>
      </c>
      <c r="I302" s="107">
        <f t="shared" si="139"/>
        <v>8.3339636914694093E-2</v>
      </c>
      <c r="J302" s="107">
        <f t="shared" si="139"/>
        <v>1.372652843300844E-2</v>
      </c>
      <c r="K302" s="107">
        <f t="shared" si="139"/>
        <v>5.8827978998607592E-3</v>
      </c>
      <c r="L302" s="106"/>
      <c r="M302" s="145">
        <f t="shared" si="115"/>
        <v>100</v>
      </c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141"/>
      <c r="AO302" s="141"/>
      <c r="AP302" s="141"/>
      <c r="AQ302" s="141"/>
      <c r="AR302" s="141"/>
      <c r="AS302" s="141"/>
      <c r="AT302" s="141"/>
    </row>
    <row r="303" spans="1:46">
      <c r="A303" s="131" t="s">
        <v>496</v>
      </c>
      <c r="B303" s="107">
        <f t="shared" ref="B303:K303" si="140">100*B234/$M234</f>
        <v>45.829888434505541</v>
      </c>
      <c r="C303" s="107">
        <f t="shared" si="140"/>
        <v>0.11577135908599602</v>
      </c>
      <c r="D303" s="107">
        <f t="shared" si="140"/>
        <v>19.323921979405267</v>
      </c>
      <c r="E303" s="107">
        <f t="shared" si="140"/>
        <v>4.5774214284770736</v>
      </c>
      <c r="F303" s="107">
        <f t="shared" si="140"/>
        <v>6.7285918101262651E-2</v>
      </c>
      <c r="G303" s="107">
        <f t="shared" si="140"/>
        <v>12.914938280259999</v>
      </c>
      <c r="H303" s="107">
        <f t="shared" si="140"/>
        <v>16.356415091380462</v>
      </c>
      <c r="I303" s="107">
        <f t="shared" si="140"/>
        <v>0.77180906057330678</v>
      </c>
      <c r="J303" s="107">
        <f t="shared" si="140"/>
        <v>3.0674462663810912E-2</v>
      </c>
      <c r="K303" s="107">
        <f t="shared" si="140"/>
        <v>1.1873985547281642E-2</v>
      </c>
      <c r="L303" s="106"/>
      <c r="M303" s="145">
        <f t="shared" si="115"/>
        <v>100.00000000000001</v>
      </c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  <c r="AR303" s="141"/>
      <c r="AS303" s="141"/>
      <c r="AT303" s="141"/>
    </row>
    <row r="304" spans="1:46">
      <c r="A304" s="131" t="s">
        <v>497</v>
      </c>
      <c r="B304" s="107">
        <f t="shared" ref="B304:K304" si="141">100*B235/$M235</f>
        <v>43.01456859060589</v>
      </c>
      <c r="C304" s="107">
        <f t="shared" si="141"/>
        <v>4.8331137161426223E-2</v>
      </c>
      <c r="D304" s="107">
        <f t="shared" si="141"/>
        <v>2.8444888016881058</v>
      </c>
      <c r="E304" s="107">
        <f t="shared" si="141"/>
        <v>11.681031712702202</v>
      </c>
      <c r="F304" s="107">
        <f t="shared" si="141"/>
        <v>0.14197271541168952</v>
      </c>
      <c r="G304" s="107">
        <f t="shared" si="141"/>
        <v>41.663454030531135</v>
      </c>
      <c r="H304" s="107">
        <f t="shared" si="141"/>
        <v>0.54070459699345585</v>
      </c>
      <c r="I304" s="107">
        <f t="shared" si="141"/>
        <v>4.1282846325384905E-2</v>
      </c>
      <c r="J304" s="107">
        <f t="shared" si="141"/>
        <v>1.8124176435534833E-2</v>
      </c>
      <c r="K304" s="107">
        <f t="shared" si="141"/>
        <v>6.0413921451782778E-3</v>
      </c>
      <c r="L304" s="106"/>
      <c r="M304" s="145">
        <f t="shared" si="115"/>
        <v>100</v>
      </c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141"/>
      <c r="AO304" s="141"/>
      <c r="AP304" s="141"/>
      <c r="AQ304" s="141"/>
      <c r="AR304" s="141"/>
      <c r="AS304" s="141"/>
      <c r="AT304" s="141"/>
    </row>
    <row r="305" spans="1:51">
      <c r="A305" s="131" t="s">
        <v>498</v>
      </c>
      <c r="B305" s="107">
        <f t="shared" ref="B305:K305" si="142">100*B236/$M236</f>
        <v>40.667135640653107</v>
      </c>
      <c r="C305" s="107">
        <f t="shared" si="142"/>
        <v>3.4246382171897502E-2</v>
      </c>
      <c r="D305" s="107">
        <f t="shared" si="142"/>
        <v>0.4401667355623296</v>
      </c>
      <c r="E305" s="107">
        <f t="shared" si="142"/>
        <v>11.080719125677774</v>
      </c>
      <c r="F305" s="107">
        <f t="shared" si="142"/>
        <v>0.14403625442886298</v>
      </c>
      <c r="G305" s="107">
        <f t="shared" si="142"/>
        <v>47.398000172440604</v>
      </c>
      <c r="H305" s="107">
        <f t="shared" si="142"/>
        <v>0.12993480294631699</v>
      </c>
      <c r="I305" s="107">
        <f t="shared" si="142"/>
        <v>8.9644941567614045E-2</v>
      </c>
      <c r="J305" s="107">
        <f t="shared" si="142"/>
        <v>1.208695841361088E-2</v>
      </c>
      <c r="K305" s="107">
        <f t="shared" si="142"/>
        <v>4.0289861378702942E-3</v>
      </c>
      <c r="L305" s="106"/>
      <c r="M305" s="145">
        <f t="shared" si="115"/>
        <v>99.999999999999986</v>
      </c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1"/>
      <c r="AB305" s="141"/>
      <c r="AC305" s="141"/>
      <c r="AD305" s="141"/>
      <c r="AE305" s="141"/>
      <c r="AF305" s="141"/>
      <c r="AG305" s="141"/>
      <c r="AH305" s="141"/>
      <c r="AI305" s="141"/>
      <c r="AJ305" s="141"/>
      <c r="AK305" s="141"/>
      <c r="AL305" s="141"/>
      <c r="AM305" s="141"/>
      <c r="AN305" s="141"/>
      <c r="AO305" s="141"/>
      <c r="AP305" s="141"/>
      <c r="AQ305" s="141"/>
      <c r="AR305" s="141"/>
      <c r="AS305" s="141"/>
      <c r="AT305" s="141"/>
    </row>
    <row r="306" spans="1:51">
      <c r="A306" s="131" t="s">
        <v>499</v>
      </c>
      <c r="B306" s="107">
        <f t="shared" ref="B306:I306" si="143">100*B237/$M237</f>
        <v>40.762980294882986</v>
      </c>
      <c r="C306" s="107">
        <f t="shared" si="143"/>
        <v>3.0328707076602276E-2</v>
      </c>
      <c r="D306" s="107">
        <f t="shared" si="143"/>
        <v>0.70665887488483292</v>
      </c>
      <c r="E306" s="107">
        <f t="shared" si="143"/>
        <v>10.387582173736281</v>
      </c>
      <c r="F306" s="107">
        <f t="shared" si="143"/>
        <v>0.13749013874726368</v>
      </c>
      <c r="G306" s="107">
        <f t="shared" si="143"/>
        <v>47.680771352028998</v>
      </c>
      <c r="H306" s="107">
        <f t="shared" si="143"/>
        <v>0.16175310440854548</v>
      </c>
      <c r="I306" s="107">
        <f t="shared" si="143"/>
        <v>0.13243535423449662</v>
      </c>
      <c r="J306" s="107"/>
      <c r="K306" s="107"/>
      <c r="L306" s="106"/>
      <c r="M306" s="145">
        <f t="shared" si="115"/>
        <v>100</v>
      </c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</row>
    <row r="307" spans="1:51">
      <c r="A307" s="131" t="s">
        <v>500</v>
      </c>
      <c r="B307" s="107">
        <f t="shared" ref="B307:J307" si="144">100*B238/$M238</f>
        <v>40.890451321411163</v>
      </c>
      <c r="C307" s="107">
        <f t="shared" si="144"/>
        <v>3.405447183041635E-2</v>
      </c>
      <c r="D307" s="107">
        <f t="shared" si="144"/>
        <v>0.89743549294273672</v>
      </c>
      <c r="E307" s="107">
        <f t="shared" si="144"/>
        <v>9.6173834857546403</v>
      </c>
      <c r="F307" s="107">
        <f t="shared" si="144"/>
        <v>0.12620186619507234</v>
      </c>
      <c r="G307" s="107">
        <f t="shared" si="144"/>
        <v>47.944689928775581</v>
      </c>
      <c r="H307" s="107">
        <f t="shared" si="144"/>
        <v>0.35957515844469023</v>
      </c>
      <c r="I307" s="107">
        <f t="shared" si="144"/>
        <v>0.11017623239252347</v>
      </c>
      <c r="J307" s="107">
        <f t="shared" si="144"/>
        <v>2.0032042253186087E-2</v>
      </c>
      <c r="K307" s="107"/>
      <c r="L307" s="106"/>
      <c r="M307" s="145">
        <f t="shared" si="115"/>
        <v>100</v>
      </c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  <c r="AQ307" s="141"/>
      <c r="AR307" s="141"/>
      <c r="AS307" s="141"/>
      <c r="AT307" s="141"/>
    </row>
    <row r="308" spans="1:51">
      <c r="A308" s="131" t="s">
        <v>501</v>
      </c>
      <c r="B308" s="107">
        <f t="shared" ref="B308:K308" si="145">100*B239/$M239</f>
        <v>40.703523904936617</v>
      </c>
      <c r="C308" s="107">
        <f t="shared" si="145"/>
        <v>3.6059733850616886E-2</v>
      </c>
      <c r="D308" s="107">
        <f t="shared" si="145"/>
        <v>0.76526768505198073</v>
      </c>
      <c r="E308" s="107">
        <f t="shared" si="145"/>
        <v>9.4957299139957811</v>
      </c>
      <c r="F308" s="107">
        <f t="shared" si="145"/>
        <v>0.12821238702441562</v>
      </c>
      <c r="G308" s="107">
        <f t="shared" si="145"/>
        <v>48.234902321568235</v>
      </c>
      <c r="H308" s="107">
        <f t="shared" si="145"/>
        <v>0.51284954809766248</v>
      </c>
      <c r="I308" s="107">
        <f t="shared" si="145"/>
        <v>0.10717754227822242</v>
      </c>
      <c r="J308" s="107">
        <f t="shared" si="145"/>
        <v>1.427364464920252E-2</v>
      </c>
      <c r="K308" s="107">
        <f t="shared" si="145"/>
        <v>2.0033185472564941E-3</v>
      </c>
      <c r="L308" s="106"/>
      <c r="M308" s="145">
        <f t="shared" si="115"/>
        <v>99.999999999999986</v>
      </c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141"/>
      <c r="AR308" s="141"/>
      <c r="AS308" s="141"/>
      <c r="AT308" s="141"/>
    </row>
    <row r="309" spans="1:51">
      <c r="A309" s="131" t="s">
        <v>502</v>
      </c>
      <c r="B309" s="107">
        <f t="shared" ref="B309:K309" si="146">100*B240/$M240</f>
        <v>43.990406415713224</v>
      </c>
      <c r="C309" s="107">
        <f t="shared" si="146"/>
        <v>3.289639035135912E-2</v>
      </c>
      <c r="D309" s="107">
        <f t="shared" si="146"/>
        <v>0.78253534623687593</v>
      </c>
      <c r="E309" s="107">
        <f t="shared" si="146"/>
        <v>8.5600395135491123</v>
      </c>
      <c r="F309" s="107">
        <f t="shared" si="146"/>
        <v>0.12859498046440382</v>
      </c>
      <c r="G309" s="107">
        <f t="shared" si="146"/>
        <v>45.274404866293239</v>
      </c>
      <c r="H309" s="107">
        <f t="shared" si="146"/>
        <v>1.0526844912434918</v>
      </c>
      <c r="I309" s="107">
        <f t="shared" si="146"/>
        <v>0.15949765018840784</v>
      </c>
      <c r="J309" s="107">
        <f t="shared" si="146"/>
        <v>1.2959184077808137E-2</v>
      </c>
      <c r="K309" s="107">
        <f t="shared" si="146"/>
        <v>5.9811618820652937E-3</v>
      </c>
      <c r="L309" s="106"/>
      <c r="M309" s="145">
        <f t="shared" si="115"/>
        <v>100</v>
      </c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  <c r="AR309" s="141"/>
      <c r="AS309" s="141"/>
      <c r="AT309" s="141"/>
      <c r="AV309" s="63"/>
      <c r="AX309" s="62"/>
    </row>
    <row r="310" spans="1:51">
      <c r="A310" s="131" t="s">
        <v>503</v>
      </c>
      <c r="B310" s="107">
        <f t="shared" ref="B310:K310" si="147">100*B241/$M241</f>
        <v>44.073184409142108</v>
      </c>
      <c r="C310" s="107">
        <f t="shared" si="147"/>
        <v>2.8840558576977007E-2</v>
      </c>
      <c r="D310" s="107">
        <f t="shared" si="147"/>
        <v>0.67825037756890749</v>
      </c>
      <c r="E310" s="107">
        <f t="shared" si="147"/>
        <v>7.7123631642916086</v>
      </c>
      <c r="F310" s="107">
        <f t="shared" si="147"/>
        <v>9.4477691890097082E-2</v>
      </c>
      <c r="G310" s="107">
        <f t="shared" si="147"/>
        <v>45.515373944569198</v>
      </c>
      <c r="H310" s="107">
        <f t="shared" si="147"/>
        <v>1.7065654661411218</v>
      </c>
      <c r="I310" s="107">
        <f t="shared" si="147"/>
        <v>0.17403785348175776</v>
      </c>
      <c r="J310" s="107">
        <f t="shared" si="147"/>
        <v>1.8895538378019414E-2</v>
      </c>
      <c r="K310" s="107">
        <f t="shared" si="147"/>
        <v>-1.9890040397915177E-3</v>
      </c>
      <c r="L310" s="106"/>
      <c r="M310" s="145">
        <f t="shared" si="115"/>
        <v>100.00000000000001</v>
      </c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141"/>
      <c r="AO310" s="141"/>
      <c r="AP310" s="141"/>
      <c r="AQ310" s="141"/>
      <c r="AR310" s="141"/>
      <c r="AS310" s="141"/>
      <c r="AT310" s="141"/>
      <c r="AU310" s="113"/>
      <c r="AV310" s="113"/>
      <c r="AW310" s="113"/>
      <c r="AX310" s="113"/>
      <c r="AY310" s="113"/>
    </row>
    <row r="311" spans="1:51">
      <c r="A311" s="131" t="s">
        <v>504</v>
      </c>
      <c r="B311" s="107">
        <f t="shared" ref="B311:K311" si="148">100*B242/$M242</f>
        <v>43.997232811367006</v>
      </c>
      <c r="C311" s="107">
        <f t="shared" si="148"/>
        <v>3.040004522742213E-2</v>
      </c>
      <c r="D311" s="107">
        <f t="shared" si="148"/>
        <v>0.82570445424159467</v>
      </c>
      <c r="E311" s="107">
        <f t="shared" si="148"/>
        <v>7.3626948247575914</v>
      </c>
      <c r="F311" s="107">
        <f t="shared" si="148"/>
        <v>9.6103368783463511E-2</v>
      </c>
      <c r="G311" s="107">
        <f t="shared" si="148"/>
        <v>45.470622487261593</v>
      </c>
      <c r="H311" s="107">
        <f t="shared" si="148"/>
        <v>2.0573966092623102</v>
      </c>
      <c r="I311" s="107">
        <f t="shared" si="148"/>
        <v>0.13042600049184333</v>
      </c>
      <c r="J311" s="107">
        <f t="shared" si="148"/>
        <v>1.7651639164309622E-2</v>
      </c>
      <c r="K311" s="107">
        <f t="shared" si="148"/>
        <v>1.1767759442873081E-2</v>
      </c>
      <c r="L311" s="106"/>
      <c r="M311" s="145">
        <f t="shared" si="115"/>
        <v>100.00000000000001</v>
      </c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141"/>
      <c r="AO311" s="141"/>
      <c r="AP311" s="141"/>
      <c r="AQ311" s="141"/>
      <c r="AR311" s="141"/>
      <c r="AS311" s="141"/>
      <c r="AT311" s="141"/>
      <c r="AU311" s="113"/>
      <c r="AV311" s="113"/>
      <c r="AW311" s="122"/>
      <c r="AX311" s="122"/>
      <c r="AY311" s="122"/>
    </row>
    <row r="312" spans="1:51">
      <c r="A312" s="131" t="s">
        <v>505</v>
      </c>
      <c r="B312" s="107">
        <f t="shared" ref="B312:K312" si="149">100*B243/$M243</f>
        <v>42.95743812481966</v>
      </c>
      <c r="C312" s="107">
        <f t="shared" si="149"/>
        <v>2.873830468677651E-2</v>
      </c>
      <c r="D312" s="107">
        <f t="shared" si="149"/>
        <v>0.83737474001124657</v>
      </c>
      <c r="E312" s="107">
        <f t="shared" si="149"/>
        <v>7.7335768888139267</v>
      </c>
      <c r="F312" s="107">
        <f t="shared" si="149"/>
        <v>9.0178818155057308E-2</v>
      </c>
      <c r="G312" s="107">
        <f t="shared" si="149"/>
        <v>47.185323367615979</v>
      </c>
      <c r="H312" s="107">
        <f t="shared" si="149"/>
        <v>1.0246692084871349</v>
      </c>
      <c r="I312" s="107">
        <f t="shared" si="149"/>
        <v>0.13774566729179086</v>
      </c>
      <c r="J312" s="107"/>
      <c r="K312" s="107">
        <f t="shared" si="149"/>
        <v>4.954880118409743E-3</v>
      </c>
      <c r="L312" s="106"/>
      <c r="M312" s="145">
        <f t="shared" si="115"/>
        <v>100</v>
      </c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141"/>
      <c r="AO312" s="141"/>
      <c r="AP312" s="141"/>
      <c r="AQ312" s="141"/>
      <c r="AR312" s="141"/>
      <c r="AS312" s="141"/>
      <c r="AT312" s="141"/>
      <c r="AU312" s="113"/>
      <c r="AV312" s="113"/>
      <c r="AW312" s="110"/>
      <c r="AX312" s="110"/>
      <c r="AY312" s="110"/>
    </row>
    <row r="313" spans="1:51">
      <c r="A313" s="131" t="s">
        <v>506</v>
      </c>
      <c r="B313" s="107">
        <f t="shared" ref="B313:K313" si="150">100*B244/$M244</f>
        <v>41.643501825792399</v>
      </c>
      <c r="C313" s="107">
        <f t="shared" si="150"/>
        <v>2.5167548550151648E-2</v>
      </c>
      <c r="D313" s="107">
        <f t="shared" si="150"/>
        <v>0.20687724908224653</v>
      </c>
      <c r="E313" s="107">
        <f t="shared" si="150"/>
        <v>8.4487460482859085</v>
      </c>
      <c r="F313" s="107">
        <f t="shared" si="150"/>
        <v>0.10067019420060659</v>
      </c>
      <c r="G313" s="107">
        <f t="shared" si="150"/>
        <v>48.875379284394498</v>
      </c>
      <c r="H313" s="107">
        <f t="shared" si="150"/>
        <v>0.53506208217622409</v>
      </c>
      <c r="I313" s="107">
        <f t="shared" si="150"/>
        <v>0.13942821896784013</v>
      </c>
      <c r="J313" s="107">
        <f t="shared" si="150"/>
        <v>1.4093827188084924E-2</v>
      </c>
      <c r="K313" s="107">
        <f t="shared" si="150"/>
        <v>1.1073721362066724E-2</v>
      </c>
      <c r="L313" s="106"/>
      <c r="M313" s="145">
        <f t="shared" si="115"/>
        <v>100.00000000000003</v>
      </c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  <c r="AL313" s="141"/>
      <c r="AM313" s="141"/>
      <c r="AN313" s="141"/>
      <c r="AO313" s="141"/>
      <c r="AP313" s="141"/>
      <c r="AQ313" s="141"/>
      <c r="AR313" s="141"/>
      <c r="AS313" s="141"/>
      <c r="AT313" s="141"/>
      <c r="AU313" s="113"/>
      <c r="AV313" s="113"/>
      <c r="AW313" s="114"/>
      <c r="AX313" s="114"/>
      <c r="AY313" s="114"/>
    </row>
    <row r="314" spans="1:51">
      <c r="A314" s="131" t="s">
        <v>507</v>
      </c>
      <c r="B314" s="107">
        <f t="shared" ref="B314:K314" si="151">100*B245/$M245</f>
        <v>44.193142166108977</v>
      </c>
      <c r="C314" s="107">
        <f t="shared" si="151"/>
        <v>3.280358932898246E-2</v>
      </c>
      <c r="D314" s="107">
        <f t="shared" si="151"/>
        <v>0.81014925160971818</v>
      </c>
      <c r="E314" s="107">
        <f t="shared" si="151"/>
        <v>8.0239567595014041</v>
      </c>
      <c r="F314" s="107">
        <f t="shared" si="151"/>
        <v>0.11033934592475916</v>
      </c>
      <c r="G314" s="107">
        <f t="shared" si="151"/>
        <v>45.894209567569419</v>
      </c>
      <c r="H314" s="107">
        <f t="shared" si="151"/>
        <v>0.86879809313729295</v>
      </c>
      <c r="I314" s="107">
        <f t="shared" si="151"/>
        <v>6.9583371303902186E-2</v>
      </c>
      <c r="J314" s="107"/>
      <c r="K314" s="107">
        <f t="shared" si="151"/>
        <v>-2.9821444844529504E-3</v>
      </c>
      <c r="L314" s="106"/>
      <c r="M314" s="145">
        <f t="shared" si="115"/>
        <v>100</v>
      </c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1"/>
      <c r="AP314" s="141"/>
      <c r="AQ314" s="141"/>
      <c r="AR314" s="141"/>
      <c r="AS314" s="141"/>
      <c r="AT314" s="141"/>
      <c r="AU314" s="114"/>
      <c r="AV314" s="114"/>
      <c r="AW314" s="114"/>
      <c r="AX314" s="114"/>
      <c r="AY314" s="114"/>
    </row>
    <row r="315" spans="1:51">
      <c r="A315" s="131" t="s">
        <v>508</v>
      </c>
      <c r="B315" s="107">
        <f t="shared" ref="B315:K315" si="152">100*B246/$M246</f>
        <v>43.556201200752078</v>
      </c>
      <c r="C315" s="107">
        <f t="shared" si="152"/>
        <v>3.2847412273395785E-2</v>
      </c>
      <c r="D315" s="107">
        <f t="shared" si="152"/>
        <v>0.89882464493564818</v>
      </c>
      <c r="E315" s="107">
        <f t="shared" si="152"/>
        <v>7.826642506233668</v>
      </c>
      <c r="F315" s="107">
        <f t="shared" si="152"/>
        <v>9.3565356172703146E-2</v>
      </c>
      <c r="G315" s="107">
        <f t="shared" si="152"/>
        <v>46.14563736347359</v>
      </c>
      <c r="H315" s="107">
        <f t="shared" si="152"/>
        <v>1.2462109141300461</v>
      </c>
      <c r="I315" s="107">
        <f t="shared" si="152"/>
        <v>0.17319544653245048</v>
      </c>
      <c r="J315" s="107">
        <f t="shared" si="152"/>
        <v>2.1898274848930518E-2</v>
      </c>
      <c r="K315" s="107">
        <f t="shared" si="152"/>
        <v>4.976880647484209E-3</v>
      </c>
      <c r="L315" s="106"/>
      <c r="M315" s="145">
        <f t="shared" si="115"/>
        <v>100.00000000000001</v>
      </c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41"/>
      <c r="AQ315" s="141"/>
      <c r="AR315" s="141"/>
      <c r="AS315" s="141"/>
      <c r="AT315" s="141"/>
      <c r="AU315" s="114"/>
      <c r="AV315" s="114"/>
      <c r="AW315" s="114"/>
      <c r="AX315" s="114"/>
      <c r="AY315" s="114"/>
    </row>
    <row r="316" spans="1:51">
      <c r="A316" s="131" t="s">
        <v>509</v>
      </c>
      <c r="B316" s="107">
        <f t="shared" ref="B316:K316" si="153">100*B247/$M247</f>
        <v>44.356456822776529</v>
      </c>
      <c r="C316" s="107">
        <f t="shared" si="153"/>
        <v>2.8926981789392677E-2</v>
      </c>
      <c r="D316" s="107">
        <f t="shared" si="153"/>
        <v>0.61843892101460196</v>
      </c>
      <c r="E316" s="107">
        <f t="shared" si="153"/>
        <v>8.7588905894019682</v>
      </c>
      <c r="F316" s="107">
        <f t="shared" si="153"/>
        <v>0.12269030207225168</v>
      </c>
      <c r="G316" s="107">
        <f t="shared" si="153"/>
        <v>45.796399583261945</v>
      </c>
      <c r="H316" s="107">
        <f t="shared" si="153"/>
        <v>0.19151656908839285</v>
      </c>
      <c r="I316" s="107">
        <f t="shared" si="153"/>
        <v>0.1017431773282087</v>
      </c>
      <c r="J316" s="107">
        <f t="shared" si="153"/>
        <v>1.8952160482705541E-2</v>
      </c>
      <c r="K316" s="107">
        <f t="shared" si="153"/>
        <v>5.9848927840122764E-3</v>
      </c>
      <c r="L316" s="106"/>
      <c r="M316" s="145">
        <f t="shared" si="115"/>
        <v>100.00000000000001</v>
      </c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1"/>
      <c r="AB316" s="141"/>
      <c r="AC316" s="141"/>
      <c r="AD316" s="141"/>
      <c r="AE316" s="141"/>
      <c r="AF316" s="141"/>
      <c r="AG316" s="141"/>
      <c r="AH316" s="141"/>
      <c r="AI316" s="141"/>
      <c r="AJ316" s="141"/>
      <c r="AK316" s="141"/>
      <c r="AL316" s="141"/>
      <c r="AM316" s="141"/>
      <c r="AN316" s="141"/>
      <c r="AO316" s="141"/>
      <c r="AP316" s="141"/>
      <c r="AQ316" s="141"/>
      <c r="AR316" s="141"/>
      <c r="AS316" s="141"/>
      <c r="AT316" s="141"/>
      <c r="AU316" s="114"/>
      <c r="AV316" s="114"/>
      <c r="AW316" s="114"/>
      <c r="AX316" s="114"/>
      <c r="AY316" s="114"/>
    </row>
    <row r="317" spans="1:51">
      <c r="A317" s="131" t="s">
        <v>510</v>
      </c>
      <c r="B317" s="107">
        <f t="shared" ref="B317:K317" si="154">100*B248/$M248</f>
        <v>40.858632372975592</v>
      </c>
      <c r="C317" s="107">
        <f t="shared" si="154"/>
        <v>3.2955626073382843E-2</v>
      </c>
      <c r="D317" s="107">
        <f t="shared" si="154"/>
        <v>0.40245810022949352</v>
      </c>
      <c r="E317" s="107">
        <f t="shared" si="154"/>
        <v>9.3873601542363243</v>
      </c>
      <c r="F317" s="107">
        <f t="shared" si="154"/>
        <v>0.13681578097131666</v>
      </c>
      <c r="G317" s="107">
        <f t="shared" si="154"/>
        <v>48.981048243066915</v>
      </c>
      <c r="H317" s="107">
        <f t="shared" si="154"/>
        <v>7.1903184160108005E-2</v>
      </c>
      <c r="I317" s="107">
        <f t="shared" si="154"/>
        <v>0.10386015489793381</v>
      </c>
      <c r="J317" s="107">
        <f t="shared" si="154"/>
        <v>1.7975796040027001E-2</v>
      </c>
      <c r="K317" s="107">
        <f t="shared" si="154"/>
        <v>6.9905873488993915E-3</v>
      </c>
      <c r="L317" s="106"/>
      <c r="M317" s="145">
        <f t="shared" si="115"/>
        <v>100</v>
      </c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  <c r="AR317" s="141"/>
      <c r="AS317" s="141"/>
      <c r="AT317" s="141"/>
      <c r="AU317" s="114"/>
      <c r="AV317" s="114"/>
      <c r="AW317" s="114"/>
      <c r="AX317" s="114"/>
      <c r="AY317" s="114"/>
    </row>
    <row r="318" spans="1:51">
      <c r="A318" s="131" t="s">
        <v>511</v>
      </c>
      <c r="B318" s="107">
        <f t="shared" ref="B318:K318" si="155">100*B249/$M249</f>
        <v>40.739481094286361</v>
      </c>
      <c r="C318" s="107">
        <f t="shared" si="155"/>
        <v>3.7967017103067144E-2</v>
      </c>
      <c r="D318" s="107">
        <f t="shared" si="155"/>
        <v>0.53253737147196811</v>
      </c>
      <c r="E318" s="107">
        <f t="shared" si="155"/>
        <v>8.9062629067563286</v>
      </c>
      <c r="F318" s="107">
        <f t="shared" si="155"/>
        <v>0.13088629580267885</v>
      </c>
      <c r="G318" s="107">
        <f t="shared" si="155"/>
        <v>49.4360536642805</v>
      </c>
      <c r="H318" s="107">
        <f t="shared" si="155"/>
        <v>0.11889671145434183</v>
      </c>
      <c r="I318" s="107">
        <f t="shared" si="155"/>
        <v>7.2936638119050032E-2</v>
      </c>
      <c r="J318" s="107">
        <f t="shared" si="155"/>
        <v>1.5986112464449323E-2</v>
      </c>
      <c r="K318" s="107">
        <f t="shared" si="155"/>
        <v>8.9921882612527433E-3</v>
      </c>
      <c r="L318" s="106"/>
      <c r="M318" s="145">
        <f t="shared" si="115"/>
        <v>99.999999999999986</v>
      </c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41"/>
      <c r="AQ318" s="141"/>
      <c r="AR318" s="141"/>
      <c r="AS318" s="141"/>
      <c r="AT318" s="141"/>
      <c r="AU318" s="114"/>
      <c r="AV318" s="114"/>
      <c r="AW318" s="114"/>
      <c r="AX318" s="114"/>
      <c r="AY318" s="114"/>
    </row>
    <row r="319" spans="1:51">
      <c r="A319" s="131" t="s">
        <v>512</v>
      </c>
      <c r="B319" s="107">
        <f t="shared" ref="B319:K319" si="156">100*B250/$M250</f>
        <v>40.760740085640357</v>
      </c>
      <c r="C319" s="107">
        <f t="shared" si="156"/>
        <v>3.5535839594875197E-2</v>
      </c>
      <c r="D319" s="107">
        <f t="shared" si="156"/>
        <v>0.48125679908488112</v>
      </c>
      <c r="E319" s="107">
        <f t="shared" si="156"/>
        <v>9.747988455725622</v>
      </c>
      <c r="F319" s="107">
        <f t="shared" si="156"/>
        <v>0.14315866808221145</v>
      </c>
      <c r="G319" s="107">
        <f t="shared" si="156"/>
        <v>48.577492726194386</v>
      </c>
      <c r="H319" s="107">
        <f t="shared" si="156"/>
        <v>0.15940362332558297</v>
      </c>
      <c r="I319" s="107">
        <f t="shared" si="156"/>
        <v>7.3102298595171811E-2</v>
      </c>
      <c r="J319" s="107">
        <f t="shared" si="156"/>
        <v>1.5229645540660796E-2</v>
      </c>
      <c r="K319" s="107">
        <f t="shared" si="156"/>
        <v>6.0918582162643176E-3</v>
      </c>
      <c r="L319" s="106"/>
      <c r="M319" s="145">
        <f t="shared" si="115"/>
        <v>100.00000000000003</v>
      </c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141"/>
      <c r="AO319" s="141"/>
      <c r="AP319" s="141"/>
      <c r="AQ319" s="141"/>
      <c r="AR319" s="141"/>
      <c r="AS319" s="141"/>
      <c r="AT319" s="141"/>
      <c r="AU319" s="114"/>
      <c r="AV319" s="114"/>
      <c r="AW319" s="114"/>
      <c r="AX319" s="114"/>
      <c r="AY319" s="114"/>
    </row>
    <row r="320" spans="1:51">
      <c r="A320" s="131" t="s">
        <v>513</v>
      </c>
      <c r="B320" s="107">
        <f t="shared" ref="B320:K320" si="157">100*B251/$M251</f>
        <v>40.725589968570027</v>
      </c>
      <c r="C320" s="107">
        <f t="shared" si="157"/>
        <v>3.6055603148395295E-2</v>
      </c>
      <c r="D320" s="107">
        <f t="shared" si="157"/>
        <v>0.43867650497214272</v>
      </c>
      <c r="E320" s="107">
        <f t="shared" si="157"/>
        <v>9.6428707531319411</v>
      </c>
      <c r="F320" s="107">
        <f t="shared" si="157"/>
        <v>0.1432208680616813</v>
      </c>
      <c r="G320" s="107">
        <f t="shared" si="157"/>
        <v>48.706112130822547</v>
      </c>
      <c r="H320" s="107">
        <f t="shared" si="157"/>
        <v>0.11818225476418456</v>
      </c>
      <c r="I320" s="107">
        <f t="shared" si="157"/>
        <v>0.16825948135917806</v>
      </c>
      <c r="J320" s="107">
        <f t="shared" si="157"/>
        <v>1.502316797849804E-2</v>
      </c>
      <c r="K320" s="107">
        <f t="shared" si="157"/>
        <v>6.0092671913992155E-3</v>
      </c>
      <c r="L320" s="106"/>
      <c r="M320" s="145">
        <f t="shared" si="115"/>
        <v>100</v>
      </c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41"/>
      <c r="AQ320" s="141"/>
      <c r="AR320" s="141"/>
      <c r="AS320" s="141"/>
      <c r="AT320" s="141"/>
      <c r="AU320" s="114"/>
      <c r="AV320" s="114"/>
      <c r="AW320" s="114"/>
      <c r="AX320" s="114"/>
      <c r="AY320" s="114"/>
    </row>
    <row r="321" spans="1:50">
      <c r="A321" s="131" t="s">
        <v>514</v>
      </c>
      <c r="B321" s="107">
        <f t="shared" ref="B321:K321" si="158">100*B252/$M252</f>
        <v>41.154270344096176</v>
      </c>
      <c r="C321" s="107">
        <f t="shared" si="158"/>
        <v>5.7034630001471145E-2</v>
      </c>
      <c r="D321" s="107">
        <f t="shared" si="158"/>
        <v>1.2737734033661887</v>
      </c>
      <c r="E321" s="107">
        <f t="shared" si="158"/>
        <v>12.753743754364057</v>
      </c>
      <c r="F321" s="107">
        <f t="shared" si="158"/>
        <v>0.17010328246052797</v>
      </c>
      <c r="G321" s="107">
        <f t="shared" si="158"/>
        <v>44.299897790440909</v>
      </c>
      <c r="H321" s="107">
        <f t="shared" si="158"/>
        <v>0.15609477684613154</v>
      </c>
      <c r="I321" s="107">
        <f t="shared" si="158"/>
        <v>0.11607047509071321</v>
      </c>
      <c r="J321" s="107">
        <f t="shared" si="158"/>
        <v>1.4008505614396422E-2</v>
      </c>
      <c r="K321" s="107">
        <f t="shared" si="158"/>
        <v>5.003037719427293E-3</v>
      </c>
      <c r="L321" s="106"/>
      <c r="M321" s="145">
        <f t="shared" si="115"/>
        <v>100</v>
      </c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41"/>
      <c r="AQ321" s="141"/>
      <c r="AR321" s="141"/>
      <c r="AS321" s="141"/>
      <c r="AT321" s="141"/>
      <c r="AW321" s="62"/>
      <c r="AX321" s="62"/>
    </row>
    <row r="322" spans="1:50">
      <c r="A322" s="131" t="s">
        <v>515</v>
      </c>
      <c r="B322" s="107">
        <f t="shared" ref="B322:K322" si="159">100*B253/$M253</f>
        <v>40.888073376384185</v>
      </c>
      <c r="C322" s="107">
        <f t="shared" si="159"/>
        <v>5.1367517896103304E-2</v>
      </c>
      <c r="D322" s="107">
        <f t="shared" si="159"/>
        <v>0.63856875188489204</v>
      </c>
      <c r="E322" s="107">
        <f t="shared" si="159"/>
        <v>11.37840881710351</v>
      </c>
      <c r="F322" s="107">
        <f t="shared" si="159"/>
        <v>0.15611696615482376</v>
      </c>
      <c r="G322" s="107">
        <f t="shared" si="159"/>
        <v>46.668900817959738</v>
      </c>
      <c r="H322" s="107">
        <f t="shared" si="159"/>
        <v>8.7626942293352689E-2</v>
      </c>
      <c r="I322" s="107">
        <f t="shared" si="159"/>
        <v>0.11280709812477589</v>
      </c>
      <c r="J322" s="107">
        <f t="shared" si="159"/>
        <v>1.611529973211084E-2</v>
      </c>
      <c r="K322" s="107">
        <f t="shared" si="159"/>
        <v>2.014412466513855E-3</v>
      </c>
      <c r="L322" s="106"/>
      <c r="M322" s="145">
        <f t="shared" si="115"/>
        <v>100</v>
      </c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141"/>
      <c r="AO322" s="141"/>
      <c r="AP322" s="141"/>
      <c r="AQ322" s="141"/>
      <c r="AR322" s="141"/>
      <c r="AS322" s="141"/>
      <c r="AT322" s="141"/>
      <c r="AW322" s="62"/>
      <c r="AX322" s="62"/>
    </row>
    <row r="323" spans="1:50">
      <c r="A323" s="131" t="s">
        <v>516</v>
      </c>
      <c r="B323" s="107">
        <f t="shared" ref="B323:K323" si="160">100*B254/$M254</f>
        <v>41.388300192644046</v>
      </c>
      <c r="C323" s="107">
        <f t="shared" si="160"/>
        <v>5.1856405723321695E-2</v>
      </c>
      <c r="D323" s="107">
        <f t="shared" si="160"/>
        <v>1.6564132674314873</v>
      </c>
      <c r="E323" s="107">
        <f t="shared" si="160"/>
        <v>9.7948772502781853</v>
      </c>
      <c r="F323" s="107">
        <f t="shared" si="160"/>
        <v>0.13263273002311127</v>
      </c>
      <c r="G323" s="107">
        <f t="shared" si="160"/>
        <v>46.316745458070699</v>
      </c>
      <c r="H323" s="107">
        <f t="shared" si="160"/>
        <v>0.50559995580238659</v>
      </c>
      <c r="I323" s="107">
        <f t="shared" si="160"/>
        <v>0.12864377573670191</v>
      </c>
      <c r="J323" s="107">
        <f t="shared" si="160"/>
        <v>1.6953055717239787E-2</v>
      </c>
      <c r="K323" s="107">
        <f t="shared" si="160"/>
        <v>7.9779085728187236E-3</v>
      </c>
      <c r="L323" s="106"/>
      <c r="M323" s="145">
        <f t="shared" si="115"/>
        <v>99.999999999999986</v>
      </c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41"/>
      <c r="AQ323" s="141"/>
      <c r="AR323" s="141"/>
      <c r="AS323" s="141"/>
      <c r="AT323" s="141"/>
      <c r="AW323" s="62"/>
      <c r="AX323" s="62"/>
    </row>
    <row r="324" spans="1:50">
      <c r="A324" s="131" t="s">
        <v>517</v>
      </c>
      <c r="B324" s="107">
        <f t="shared" ref="B324:K324" si="161">100*B255/$M255</f>
        <v>42.471454465534357</v>
      </c>
      <c r="C324" s="107">
        <f t="shared" si="161"/>
        <v>3.5732632364960798E-2</v>
      </c>
      <c r="D324" s="107">
        <f t="shared" si="161"/>
        <v>0.38412579792332863</v>
      </c>
      <c r="E324" s="107">
        <f t="shared" si="161"/>
        <v>9.4175337744096677</v>
      </c>
      <c r="F324" s="107">
        <f t="shared" si="161"/>
        <v>0.15087111442983447</v>
      </c>
      <c r="G324" s="107">
        <f t="shared" si="161"/>
        <v>46.8961022596473</v>
      </c>
      <c r="H324" s="107">
        <f t="shared" si="161"/>
        <v>0.53797463171690985</v>
      </c>
      <c r="I324" s="107">
        <f t="shared" si="161"/>
        <v>8.6353861548655264E-2</v>
      </c>
      <c r="J324" s="107">
        <f t="shared" si="161"/>
        <v>1.6873743061231492E-2</v>
      </c>
      <c r="K324" s="107">
        <f t="shared" si="161"/>
        <v>2.977719363746733E-3</v>
      </c>
      <c r="L324" s="106"/>
      <c r="M324" s="145">
        <f t="shared" si="115"/>
        <v>99.999999999999986</v>
      </c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  <c r="AR324" s="141"/>
      <c r="AS324" s="141"/>
      <c r="AT324" s="141"/>
      <c r="AW324" s="62"/>
      <c r="AX324" s="62"/>
    </row>
    <row r="325" spans="1:50">
      <c r="A325" s="131" t="s">
        <v>518</v>
      </c>
      <c r="B325" s="107">
        <f t="shared" ref="B325:K325" si="162">100*B256/$M256</f>
        <v>40.790485196037025</v>
      </c>
      <c r="C325" s="107">
        <f t="shared" si="162"/>
        <v>4.1241358866562737E-2</v>
      </c>
      <c r="D325" s="107">
        <f t="shared" si="162"/>
        <v>0.4516431739289431</v>
      </c>
      <c r="E325" s="107">
        <f t="shared" si="162"/>
        <v>10.005556015748768</v>
      </c>
      <c r="F325" s="107">
        <f t="shared" si="162"/>
        <v>0.13981826542566392</v>
      </c>
      <c r="G325" s="107">
        <f t="shared" si="162"/>
        <v>48.134701118088451</v>
      </c>
      <c r="H325" s="107">
        <f t="shared" si="162"/>
        <v>0.28567185166106868</v>
      </c>
      <c r="I325" s="107">
        <f t="shared" si="162"/>
        <v>0.12774762380618213</v>
      </c>
      <c r="J325" s="107">
        <f t="shared" si="162"/>
        <v>1.7100075627599184E-2</v>
      </c>
      <c r="K325" s="107">
        <f t="shared" si="162"/>
        <v>6.0353208097408875E-3</v>
      </c>
      <c r="L325" s="106"/>
      <c r="M325" s="145">
        <f t="shared" si="115"/>
        <v>100.00000000000001</v>
      </c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/>
      <c r="AQ325" s="141"/>
      <c r="AR325" s="141"/>
      <c r="AS325" s="141"/>
      <c r="AT325" s="141"/>
      <c r="AW325" s="62"/>
      <c r="AX325" s="62"/>
    </row>
    <row r="326" spans="1:50">
      <c r="A326" s="131" t="s">
        <v>519</v>
      </c>
      <c r="B326" s="107">
        <f t="shared" ref="B326:K326" si="163">100*B257/$M257</f>
        <v>41.437579143558189</v>
      </c>
      <c r="C326" s="107">
        <f t="shared" si="163"/>
        <v>2.8762006619079933E-2</v>
      </c>
      <c r="D326" s="107">
        <f t="shared" si="163"/>
        <v>0.33423435278034264</v>
      </c>
      <c r="E326" s="107">
        <f t="shared" si="163"/>
        <v>9.8098278437696411</v>
      </c>
      <c r="F326" s="107">
        <f t="shared" si="163"/>
        <v>0.13290030644678313</v>
      </c>
      <c r="G326" s="107">
        <f t="shared" si="163"/>
        <v>47.451360161491735</v>
      </c>
      <c r="H326" s="107">
        <f t="shared" si="163"/>
        <v>0.64069849227329778</v>
      </c>
      <c r="I326" s="107">
        <f t="shared" si="163"/>
        <v>0.13686747977355276</v>
      </c>
      <c r="J326" s="107">
        <f t="shared" si="163"/>
        <v>1.9835866633848228E-2</v>
      </c>
      <c r="K326" s="107">
        <f t="shared" si="163"/>
        <v>7.9343466535392905E-3</v>
      </c>
      <c r="L326" s="106"/>
      <c r="M326" s="145">
        <f t="shared" si="115"/>
        <v>100.00000000000003</v>
      </c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141"/>
      <c r="AO326" s="141"/>
      <c r="AP326" s="141"/>
      <c r="AQ326" s="141"/>
      <c r="AR326" s="141"/>
      <c r="AS326" s="141"/>
      <c r="AT326" s="141"/>
      <c r="AW326" s="62"/>
      <c r="AX326" s="62"/>
    </row>
    <row r="327" spans="1:50">
      <c r="A327" s="131" t="s">
        <v>520</v>
      </c>
      <c r="B327" s="107">
        <f t="shared" ref="B327:K327" si="164">100*B258/$M258</f>
        <v>43.716273180921988</v>
      </c>
      <c r="C327" s="107">
        <f t="shared" si="164"/>
        <v>2.8957157162049822E-2</v>
      </c>
      <c r="D327" s="107">
        <f t="shared" si="164"/>
        <v>0.69497177188919557</v>
      </c>
      <c r="E327" s="107">
        <f t="shared" si="164"/>
        <v>8.1020128694093874</v>
      </c>
      <c r="F327" s="107">
        <f t="shared" si="164"/>
        <v>0.10983749268363724</v>
      </c>
      <c r="G327" s="107">
        <f t="shared" si="164"/>
        <v>46.234594761185946</v>
      </c>
      <c r="H327" s="107">
        <f t="shared" si="164"/>
        <v>0.9186408478995115</v>
      </c>
      <c r="I327" s="107">
        <f t="shared" si="164"/>
        <v>0.18272964691914195</v>
      </c>
      <c r="J327" s="107">
        <f t="shared" si="164"/>
        <v>9.9852266076033858E-3</v>
      </c>
      <c r="K327" s="107">
        <f t="shared" si="164"/>
        <v>1.9970453215206771E-3</v>
      </c>
      <c r="L327" s="106"/>
      <c r="M327" s="145">
        <f t="shared" si="115"/>
        <v>99.999999999999972</v>
      </c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141"/>
      <c r="AO327" s="141"/>
      <c r="AP327" s="141"/>
      <c r="AQ327" s="141"/>
      <c r="AR327" s="141"/>
      <c r="AS327" s="141"/>
      <c r="AT327" s="141"/>
      <c r="AU327" s="113"/>
      <c r="AV327" s="113"/>
    </row>
    <row r="328" spans="1:50">
      <c r="A328" s="131" t="s">
        <v>521</v>
      </c>
      <c r="B328" s="107">
        <f t="shared" ref="B328:K328" si="165">100*B259/$M259</f>
        <v>44.275600694101108</v>
      </c>
      <c r="C328" s="107">
        <f t="shared" si="165"/>
        <v>3.1017477573175547E-2</v>
      </c>
      <c r="D328" s="107">
        <f t="shared" si="165"/>
        <v>0.6013388394025323</v>
      </c>
      <c r="E328" s="107">
        <f t="shared" si="165"/>
        <v>9.060105142745309</v>
      </c>
      <c r="F328" s="107">
        <f t="shared" si="165"/>
        <v>0.13607667580489918</v>
      </c>
      <c r="G328" s="107">
        <f t="shared" si="165"/>
        <v>44.947326694909414</v>
      </c>
      <c r="H328" s="107">
        <f t="shared" si="165"/>
        <v>0.78244088587817029</v>
      </c>
      <c r="I328" s="107">
        <f t="shared" si="165"/>
        <v>0.14308062235368074</v>
      </c>
      <c r="J328" s="107">
        <f t="shared" si="165"/>
        <v>1.6009020682929316E-2</v>
      </c>
      <c r="K328" s="107">
        <f t="shared" si="165"/>
        <v>7.0039465487815753E-3</v>
      </c>
      <c r="L328" s="106"/>
      <c r="M328" s="145">
        <f t="shared" si="115"/>
        <v>100</v>
      </c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  <c r="AR328" s="141"/>
      <c r="AS328" s="141"/>
      <c r="AT328" s="141"/>
      <c r="AU328" s="113"/>
      <c r="AV328" s="113"/>
    </row>
    <row r="329" spans="1:50">
      <c r="A329" s="131" t="s">
        <v>522</v>
      </c>
      <c r="B329" s="107">
        <f t="shared" ref="B329:K329" si="166">100*B260/$M260</f>
        <v>44.436685909186778</v>
      </c>
      <c r="C329" s="107">
        <f t="shared" si="166"/>
        <v>2.4844980366130046E-2</v>
      </c>
      <c r="D329" s="107">
        <f t="shared" si="166"/>
        <v>0.68472765889054399</v>
      </c>
      <c r="E329" s="107">
        <f t="shared" si="166"/>
        <v>8.5248096632265398</v>
      </c>
      <c r="F329" s="107">
        <f t="shared" si="166"/>
        <v>0.12422490183065023</v>
      </c>
      <c r="G329" s="107">
        <f t="shared" si="166"/>
        <v>45.363952750909526</v>
      </c>
      <c r="H329" s="107">
        <f t="shared" si="166"/>
        <v>0.72348582826170682</v>
      </c>
      <c r="I329" s="107">
        <f t="shared" si="166"/>
        <v>9.8386122249874974E-2</v>
      </c>
      <c r="J329" s="107">
        <f t="shared" si="166"/>
        <v>1.590078743432323E-2</v>
      </c>
      <c r="K329" s="107">
        <f t="shared" si="166"/>
        <v>2.9813976439356051E-3</v>
      </c>
      <c r="L329" s="106"/>
      <c r="M329" s="145">
        <f t="shared" si="115"/>
        <v>100</v>
      </c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41"/>
      <c r="AQ329" s="141"/>
      <c r="AR329" s="141"/>
      <c r="AS329" s="141"/>
      <c r="AT329" s="141"/>
      <c r="AU329" s="113"/>
      <c r="AV329" s="113"/>
    </row>
    <row r="330" spans="1:50">
      <c r="A330" s="131" t="s">
        <v>523</v>
      </c>
      <c r="B330" s="107">
        <f t="shared" ref="B330:K330" si="167">100*B261/$M261</f>
        <v>44.484331404798802</v>
      </c>
      <c r="C330" s="107">
        <f t="shared" si="167"/>
        <v>2.7920872248049032E-2</v>
      </c>
      <c r="D330" s="107">
        <f t="shared" si="167"/>
        <v>0.62821962558110311</v>
      </c>
      <c r="E330" s="107">
        <f t="shared" si="167"/>
        <v>8.6574647449129181</v>
      </c>
      <c r="F330" s="107">
        <f t="shared" si="167"/>
        <v>0.12464675110736173</v>
      </c>
      <c r="G330" s="107">
        <f t="shared" si="167"/>
        <v>45.168991079281312</v>
      </c>
      <c r="H330" s="107">
        <f t="shared" si="167"/>
        <v>0.8436092114946242</v>
      </c>
      <c r="I330" s="107">
        <f t="shared" si="167"/>
        <v>4.9858700442944694E-2</v>
      </c>
      <c r="J330" s="107">
        <f t="shared" si="167"/>
        <v>1.4957610132883409E-2</v>
      </c>
      <c r="K330" s="107">
        <f t="shared" si="167"/>
        <v>0</v>
      </c>
      <c r="L330" s="106"/>
      <c r="M330" s="145">
        <f t="shared" si="115"/>
        <v>99.999999999999986</v>
      </c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141"/>
      <c r="AO330" s="141"/>
      <c r="AP330" s="141"/>
      <c r="AQ330" s="141"/>
      <c r="AR330" s="141"/>
      <c r="AS330" s="141"/>
      <c r="AT330" s="141"/>
      <c r="AU330" s="113"/>
      <c r="AV330" s="113"/>
    </row>
    <row r="331" spans="1:50">
      <c r="A331" s="131" t="s">
        <v>524</v>
      </c>
      <c r="B331" s="107">
        <f t="shared" ref="B331:K331" si="168">100*B262/$M262</f>
        <v>43.896399949338686</v>
      </c>
      <c r="C331" s="107">
        <f t="shared" si="168"/>
        <v>2.2887649677454554E-2</v>
      </c>
      <c r="D331" s="107">
        <f t="shared" si="168"/>
        <v>0.55527428347911489</v>
      </c>
      <c r="E331" s="107">
        <f t="shared" si="168"/>
        <v>8.7898525913459178</v>
      </c>
      <c r="F331" s="107">
        <f t="shared" si="168"/>
        <v>0.12637963082768383</v>
      </c>
      <c r="G331" s="107">
        <f t="shared" si="168"/>
        <v>45.727533825147461</v>
      </c>
      <c r="H331" s="107">
        <f t="shared" si="168"/>
        <v>0.80604331472774737</v>
      </c>
      <c r="I331" s="107">
        <f t="shared" si="168"/>
        <v>5.8711796998687761E-2</v>
      </c>
      <c r="J331" s="107">
        <f t="shared" si="168"/>
        <v>1.492672805051384E-2</v>
      </c>
      <c r="K331" s="107">
        <f t="shared" si="168"/>
        <v>1.9902304067351789E-3</v>
      </c>
      <c r="L331" s="106"/>
      <c r="M331" s="145">
        <f t="shared" si="115"/>
        <v>100.00000000000001</v>
      </c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141"/>
      <c r="AO331" s="141"/>
      <c r="AP331" s="141"/>
      <c r="AQ331" s="141"/>
      <c r="AR331" s="141"/>
      <c r="AS331" s="141"/>
      <c r="AT331" s="141"/>
      <c r="AU331" s="113"/>
      <c r="AV331" s="113"/>
    </row>
    <row r="332" spans="1:50">
      <c r="A332" s="131" t="s">
        <v>525</v>
      </c>
      <c r="B332" s="107">
        <f t="shared" ref="B332:K332" si="169">100*B263/$M263</f>
        <v>44.434798569939453</v>
      </c>
      <c r="C332" s="107">
        <f t="shared" si="169"/>
        <v>2.5814263149853904E-2</v>
      </c>
      <c r="D332" s="107">
        <f t="shared" si="169"/>
        <v>0.71088509289597668</v>
      </c>
      <c r="E332" s="107">
        <f t="shared" si="169"/>
        <v>8.6100496167512706</v>
      </c>
      <c r="F332" s="107">
        <f t="shared" si="169"/>
        <v>0.12509989064929197</v>
      </c>
      <c r="G332" s="107">
        <f t="shared" si="169"/>
        <v>45.177939081069312</v>
      </c>
      <c r="H332" s="107">
        <f t="shared" si="169"/>
        <v>0.83300641472028547</v>
      </c>
      <c r="I332" s="107">
        <f t="shared" si="169"/>
        <v>6.2549945324645986E-2</v>
      </c>
      <c r="J332" s="107">
        <f t="shared" si="169"/>
        <v>1.5885700399910094E-2</v>
      </c>
      <c r="K332" s="107">
        <f t="shared" si="169"/>
        <v>3.9714250999775234E-3</v>
      </c>
      <c r="L332" s="106"/>
      <c r="M332" s="145">
        <f t="shared" si="115"/>
        <v>99.999999999999986</v>
      </c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141"/>
      <c r="AO332" s="141"/>
      <c r="AP332" s="141"/>
      <c r="AQ332" s="141"/>
      <c r="AR332" s="141"/>
      <c r="AS332" s="141"/>
      <c r="AT332" s="141"/>
      <c r="AU332" s="113"/>
      <c r="AV332" s="113"/>
    </row>
    <row r="333" spans="1:50">
      <c r="A333" s="131" t="s">
        <v>526</v>
      </c>
      <c r="B333" s="107">
        <f t="shared" ref="B333:K333" si="170">100*B264/$M264</f>
        <v>40.513284313732875</v>
      </c>
      <c r="C333" s="107">
        <f t="shared" si="170"/>
        <v>4.0169299538299091E-2</v>
      </c>
      <c r="D333" s="107">
        <f t="shared" si="170"/>
        <v>0.39064643800995863</v>
      </c>
      <c r="E333" s="107">
        <f t="shared" si="170"/>
        <v>10.59264428824947</v>
      </c>
      <c r="F333" s="107">
        <f t="shared" si="170"/>
        <v>0.14963064078016411</v>
      </c>
      <c r="G333" s="107">
        <f t="shared" si="170"/>
        <v>48.146922426605293</v>
      </c>
      <c r="H333" s="107">
        <f t="shared" si="170"/>
        <v>0.13958831589558937</v>
      </c>
      <c r="I333" s="107">
        <f t="shared" si="170"/>
        <v>0</v>
      </c>
      <c r="J333" s="107">
        <f t="shared" si="170"/>
        <v>1.8076184792234589E-2</v>
      </c>
      <c r="K333" s="107">
        <f t="shared" si="170"/>
        <v>9.0380923961172945E-3</v>
      </c>
      <c r="L333" s="106"/>
      <c r="M333" s="145">
        <f t="shared" si="115"/>
        <v>100</v>
      </c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  <c r="AP333" s="141"/>
      <c r="AQ333" s="141"/>
      <c r="AR333" s="141"/>
      <c r="AS333" s="141"/>
      <c r="AT333" s="141"/>
      <c r="AU333" s="113"/>
      <c r="AV333" s="113"/>
    </row>
    <row r="334" spans="1:50">
      <c r="A334" s="131" t="s">
        <v>527</v>
      </c>
      <c r="B334" s="107">
        <f t="shared" ref="B334:K334" si="171">100*B265/$M265</f>
        <v>43.554632000354964</v>
      </c>
      <c r="C334" s="107">
        <f t="shared" si="171"/>
        <v>2.0065896907090305E-2</v>
      </c>
      <c r="D334" s="107">
        <f t="shared" si="171"/>
        <v>0.63508563710940813</v>
      </c>
      <c r="E334" s="107">
        <f t="shared" si="171"/>
        <v>8.7878595504602011</v>
      </c>
      <c r="F334" s="107">
        <f t="shared" si="171"/>
        <v>0.1244085608239599</v>
      </c>
      <c r="G334" s="107">
        <f t="shared" si="171"/>
        <v>45.92381495641223</v>
      </c>
      <c r="H334" s="107">
        <f t="shared" si="171"/>
        <v>0.83072813195353867</v>
      </c>
      <c r="I334" s="107">
        <f t="shared" si="171"/>
        <v>0.10032948453545153</v>
      </c>
      <c r="J334" s="107">
        <f t="shared" si="171"/>
        <v>1.7056012371026764E-2</v>
      </c>
      <c r="K334" s="107">
        <f t="shared" si="171"/>
        <v>6.019769072127092E-3</v>
      </c>
      <c r="L334" s="106"/>
      <c r="M334" s="145">
        <f t="shared" si="115"/>
        <v>100</v>
      </c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1"/>
      <c r="AK334" s="141"/>
      <c r="AL334" s="141"/>
      <c r="AM334" s="141"/>
      <c r="AN334" s="141"/>
      <c r="AO334" s="141"/>
      <c r="AP334" s="141"/>
      <c r="AQ334" s="141"/>
      <c r="AR334" s="141"/>
      <c r="AS334" s="141"/>
      <c r="AT334" s="141"/>
      <c r="AU334" s="113"/>
      <c r="AV334" s="113"/>
    </row>
    <row r="335" spans="1:50">
      <c r="A335" s="131" t="s">
        <v>528</v>
      </c>
      <c r="B335" s="107">
        <f t="shared" ref="B335:K335" si="172">100*B266/$M266</f>
        <v>44.076436038767724</v>
      </c>
      <c r="C335" s="107">
        <f t="shared" si="172"/>
        <v>2.4004534456558847E-2</v>
      </c>
      <c r="D335" s="107">
        <f t="shared" si="172"/>
        <v>0.58411033844293192</v>
      </c>
      <c r="E335" s="107">
        <f t="shared" si="172"/>
        <v>8.5436138886635682</v>
      </c>
      <c r="F335" s="107">
        <f t="shared" si="172"/>
        <v>0.11902248334710427</v>
      </c>
      <c r="G335" s="107">
        <f t="shared" si="172"/>
        <v>45.609615656397501</v>
      </c>
      <c r="H335" s="107">
        <f t="shared" si="172"/>
        <v>0.88616739702129743</v>
      </c>
      <c r="I335" s="107">
        <f t="shared" si="172"/>
        <v>0.1410266399322832</v>
      </c>
      <c r="J335" s="107">
        <f t="shared" si="172"/>
        <v>1.4002645099659329E-2</v>
      </c>
      <c r="K335" s="107">
        <f t="shared" si="172"/>
        <v>2.0003778713799042E-3</v>
      </c>
      <c r="L335" s="106"/>
      <c r="M335" s="145">
        <f t="shared" si="115"/>
        <v>100.00000000000001</v>
      </c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  <c r="AR335" s="141"/>
      <c r="AS335" s="141"/>
      <c r="AT335" s="141"/>
      <c r="AU335" s="113"/>
      <c r="AV335" s="113"/>
    </row>
    <row r="336" spans="1:50">
      <c r="A336" s="131" t="s">
        <v>529</v>
      </c>
      <c r="B336" s="107">
        <f t="shared" ref="B336:K336" si="173">100*B267/$M267</f>
        <v>44.573104556237922</v>
      </c>
      <c r="C336" s="107">
        <f t="shared" si="173"/>
        <v>3.1808835261843381E-2</v>
      </c>
      <c r="D336" s="107">
        <f t="shared" si="173"/>
        <v>0.6471109923581263</v>
      </c>
      <c r="E336" s="107">
        <f t="shared" si="173"/>
        <v>8.5595587637416681</v>
      </c>
      <c r="F336" s="107">
        <f t="shared" si="173"/>
        <v>0.12425326274157571</v>
      </c>
      <c r="G336" s="107">
        <f t="shared" si="173"/>
        <v>45.122820871128695</v>
      </c>
      <c r="H336" s="107">
        <f t="shared" si="173"/>
        <v>0.83299387341952347</v>
      </c>
      <c r="I336" s="107">
        <f t="shared" si="173"/>
        <v>8.9462349173934502E-2</v>
      </c>
      <c r="J336" s="107">
        <f t="shared" si="173"/>
        <v>1.391636542705648E-2</v>
      </c>
      <c r="K336" s="107">
        <f t="shared" si="173"/>
        <v>4.9701305096630285E-3</v>
      </c>
      <c r="L336" s="106"/>
      <c r="M336" s="145">
        <f t="shared" si="115"/>
        <v>100</v>
      </c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141"/>
      <c r="AO336" s="141"/>
      <c r="AP336" s="141"/>
      <c r="AQ336" s="141"/>
      <c r="AR336" s="141"/>
      <c r="AS336" s="141"/>
      <c r="AT336" s="141"/>
      <c r="AU336" s="113"/>
      <c r="AV336" s="113"/>
    </row>
    <row r="337" spans="1:51">
      <c r="A337" s="131" t="s">
        <v>530</v>
      </c>
      <c r="B337" s="107">
        <f t="shared" ref="B337:K337" si="174">100*B268/$M268</f>
        <v>44.634898234871955</v>
      </c>
      <c r="C337" s="107">
        <f t="shared" si="174"/>
        <v>2.680253433845154E-2</v>
      </c>
      <c r="D337" s="107">
        <f t="shared" si="174"/>
        <v>0.67701216366014638</v>
      </c>
      <c r="E337" s="107">
        <f t="shared" si="174"/>
        <v>8.0774897004437101</v>
      </c>
      <c r="F337" s="107">
        <f t="shared" si="174"/>
        <v>0.10621745089682647</v>
      </c>
      <c r="G337" s="107">
        <f t="shared" si="174"/>
        <v>45.271465870558607</v>
      </c>
      <c r="H337" s="107">
        <f t="shared" si="174"/>
        <v>1.0919551026776555</v>
      </c>
      <c r="I337" s="107">
        <f t="shared" si="174"/>
        <v>8.8349094671192119E-2</v>
      </c>
      <c r="J337" s="107">
        <f t="shared" si="174"/>
        <v>2.2831788510532792E-2</v>
      </c>
      <c r="K337" s="107">
        <f t="shared" si="174"/>
        <v>2.9780593709390598E-3</v>
      </c>
      <c r="L337" s="106"/>
      <c r="M337" s="145">
        <f t="shared" si="115"/>
        <v>100.00000000000001</v>
      </c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41"/>
      <c r="AQ337" s="141"/>
      <c r="AR337" s="141"/>
      <c r="AS337" s="141"/>
      <c r="AT337" s="141"/>
      <c r="AU337" s="113"/>
      <c r="AV337" s="113"/>
    </row>
    <row r="338" spans="1:51">
      <c r="A338" s="131" t="s">
        <v>531</v>
      </c>
      <c r="B338" s="107">
        <f t="shared" ref="B338:K338" si="175">100*B269/$M269</f>
        <v>43.556756897847464</v>
      </c>
      <c r="C338" s="107">
        <f t="shared" si="175"/>
        <v>2.0802178047476368E-2</v>
      </c>
      <c r="D338" s="107">
        <f t="shared" si="175"/>
        <v>0.52401677081499998</v>
      </c>
      <c r="E338" s="107">
        <f t="shared" si="175"/>
        <v>8.7309713004979379</v>
      </c>
      <c r="F338" s="107">
        <f t="shared" si="175"/>
        <v>0.12481306828485821</v>
      </c>
      <c r="G338" s="107">
        <f t="shared" si="175"/>
        <v>46.201637443445009</v>
      </c>
      <c r="H338" s="107">
        <f t="shared" si="175"/>
        <v>0.69736825454396956</v>
      </c>
      <c r="I338" s="107">
        <f t="shared" si="175"/>
        <v>0.12580364819188089</v>
      </c>
      <c r="J338" s="107">
        <f t="shared" si="175"/>
        <v>1.7830438326408314E-2</v>
      </c>
      <c r="K338" s="107">
        <f t="shared" si="175"/>
        <v>0</v>
      </c>
      <c r="L338" s="106"/>
      <c r="M338" s="145">
        <f t="shared" si="115"/>
        <v>100.00000000000001</v>
      </c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141"/>
      <c r="AO338" s="141"/>
      <c r="AP338" s="141"/>
      <c r="AQ338" s="141"/>
      <c r="AR338" s="141"/>
      <c r="AS338" s="141"/>
      <c r="AT338" s="141"/>
      <c r="AU338" s="113"/>
      <c r="AV338" s="113"/>
    </row>
    <row r="339" spans="1:51">
      <c r="A339" s="131" t="s">
        <v>532</v>
      </c>
      <c r="B339" s="107">
        <f t="shared" ref="B339:K339" si="176">100*B270/$M270</f>
        <v>40.958290441715448</v>
      </c>
      <c r="C339" s="107">
        <f t="shared" si="176"/>
        <v>3.1967356533875432E-2</v>
      </c>
      <c r="D339" s="107">
        <f t="shared" si="176"/>
        <v>0.32366948490548875</v>
      </c>
      <c r="E339" s="107">
        <f t="shared" si="176"/>
        <v>10.08070608697928</v>
      </c>
      <c r="F339" s="107">
        <f t="shared" si="176"/>
        <v>0.14185514461907223</v>
      </c>
      <c r="G339" s="107">
        <f t="shared" si="176"/>
        <v>48.094887905215586</v>
      </c>
      <c r="H339" s="107">
        <f t="shared" si="176"/>
        <v>0.20479087779513949</v>
      </c>
      <c r="I339" s="107">
        <f t="shared" si="176"/>
        <v>0.14585106418580665</v>
      </c>
      <c r="J339" s="107">
        <f t="shared" si="176"/>
        <v>1.498469837525411E-2</v>
      </c>
      <c r="K339" s="107">
        <f t="shared" si="176"/>
        <v>2.9969396750508218E-3</v>
      </c>
      <c r="L339" s="106"/>
      <c r="M339" s="145">
        <f t="shared" si="115"/>
        <v>100</v>
      </c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  <c r="AR339" s="141"/>
      <c r="AS339" s="141"/>
      <c r="AT339" s="141"/>
      <c r="AU339" s="113"/>
      <c r="AV339" s="113"/>
    </row>
    <row r="340" spans="1:51">
      <c r="A340" s="131" t="s">
        <v>533</v>
      </c>
      <c r="B340" s="107">
        <f t="shared" ref="B340:K340" si="177">100*B271/$M271</f>
        <v>45.092272710044519</v>
      </c>
      <c r="C340" s="107">
        <f t="shared" si="177"/>
        <v>2.8982437367516222E-2</v>
      </c>
      <c r="D340" s="107">
        <f t="shared" si="177"/>
        <v>0.88646282568920298</v>
      </c>
      <c r="E340" s="107">
        <f t="shared" si="177"/>
        <v>8.7117209149185832</v>
      </c>
      <c r="F340" s="107">
        <f t="shared" si="177"/>
        <v>0.12692308778188136</v>
      </c>
      <c r="G340" s="107">
        <f t="shared" si="177"/>
        <v>44.298156424660569</v>
      </c>
      <c r="H340" s="107">
        <f t="shared" si="177"/>
        <v>0.78552399209888801</v>
      </c>
      <c r="I340" s="107">
        <f t="shared" si="177"/>
        <v>5.5966085951065808E-2</v>
      </c>
      <c r="J340" s="107">
        <f t="shared" si="177"/>
        <v>1.3991521487766452E-2</v>
      </c>
      <c r="K340" s="107">
        <f t="shared" si="177"/>
        <v>0</v>
      </c>
      <c r="L340" s="106"/>
      <c r="M340" s="145">
        <f t="shared" si="115"/>
        <v>100</v>
      </c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41"/>
      <c r="AQ340" s="141"/>
      <c r="AR340" s="141"/>
      <c r="AS340" s="141"/>
      <c r="AT340" s="141"/>
      <c r="AU340" s="113"/>
      <c r="AV340" s="113"/>
    </row>
    <row r="341" spans="1:51">
      <c r="A341" s="131" t="s">
        <v>534</v>
      </c>
      <c r="B341" s="107">
        <f t="shared" ref="B341:K341" si="178">100*B272/$M272</f>
        <v>44.370148182841888</v>
      </c>
      <c r="C341" s="107">
        <f t="shared" si="178"/>
        <v>2.8899141994439412E-2</v>
      </c>
      <c r="D341" s="107">
        <f t="shared" si="178"/>
        <v>0.56602457423591668</v>
      </c>
      <c r="E341" s="107">
        <f t="shared" si="178"/>
        <v>8.6717356426073025</v>
      </c>
      <c r="F341" s="107">
        <f t="shared" si="178"/>
        <v>0.12157570080419337</v>
      </c>
      <c r="G341" s="107">
        <f t="shared" si="178"/>
        <v>45.005929306719544</v>
      </c>
      <c r="H341" s="107">
        <f t="shared" si="178"/>
        <v>1.1011569622019155</v>
      </c>
      <c r="I341" s="107">
        <f t="shared" si="178"/>
        <v>0.11260700156453977</v>
      </c>
      <c r="J341" s="107">
        <f t="shared" si="178"/>
        <v>1.6940876341567931E-2</v>
      </c>
      <c r="K341" s="107">
        <f t="shared" si="178"/>
        <v>4.9826106886964499E-3</v>
      </c>
      <c r="L341" s="106"/>
      <c r="M341" s="145">
        <f t="shared" si="115"/>
        <v>100</v>
      </c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1"/>
      <c r="AR341" s="141"/>
      <c r="AS341" s="141"/>
      <c r="AT341" s="141"/>
      <c r="AU341" s="113"/>
      <c r="AV341" s="113"/>
    </row>
    <row r="342" spans="1:51">
      <c r="A342" s="131" t="s">
        <v>535</v>
      </c>
      <c r="B342" s="107">
        <f t="shared" ref="B342:K342" si="179">100*B273/$M273</f>
        <v>43.877021761735925</v>
      </c>
      <c r="C342" s="107">
        <f t="shared" si="179"/>
        <v>2.605895839336499E-2</v>
      </c>
      <c r="D342" s="107">
        <f t="shared" si="179"/>
        <v>0.62942407196281591</v>
      </c>
      <c r="E342" s="107">
        <f t="shared" si="179"/>
        <v>8.7848757814555434</v>
      </c>
      <c r="F342" s="107">
        <f t="shared" si="179"/>
        <v>0.12428118618374073</v>
      </c>
      <c r="G342" s="107">
        <f t="shared" si="179"/>
        <v>45.82267379947131</v>
      </c>
      <c r="H342" s="107">
        <f t="shared" si="179"/>
        <v>0.67452611533594775</v>
      </c>
      <c r="I342" s="107">
        <f t="shared" si="179"/>
        <v>4.710657863415979E-2</v>
      </c>
      <c r="J342" s="107">
        <f t="shared" si="179"/>
        <v>1.1024943935654417E-2</v>
      </c>
      <c r="K342" s="107">
        <f t="shared" si="179"/>
        <v>3.0068028915421143E-3</v>
      </c>
      <c r="L342" s="106"/>
      <c r="M342" s="145">
        <f t="shared" ref="M342:M343" si="180">SUM(B342:L342)</f>
        <v>100.00000000000001</v>
      </c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1"/>
      <c r="AL342" s="141"/>
      <c r="AM342" s="141"/>
      <c r="AN342" s="141"/>
      <c r="AO342" s="141"/>
      <c r="AP342" s="141"/>
      <c r="AQ342" s="141"/>
      <c r="AR342" s="141"/>
      <c r="AS342" s="141"/>
      <c r="AT342" s="141"/>
      <c r="AU342" s="113"/>
      <c r="AV342" s="113"/>
      <c r="AW342" s="114"/>
      <c r="AX342" s="114"/>
      <c r="AY342" s="114"/>
    </row>
    <row r="343" spans="1:51">
      <c r="A343" s="131" t="s">
        <v>536</v>
      </c>
      <c r="B343" s="107">
        <f t="shared" ref="B343:K343" si="181">100*B274/$M274</f>
        <v>42.861215613457674</v>
      </c>
      <c r="C343" s="107">
        <f t="shared" si="181"/>
        <v>2.3840524769684384E-2</v>
      </c>
      <c r="D343" s="107">
        <f t="shared" si="181"/>
        <v>0.64270081358274156</v>
      </c>
      <c r="E343" s="107">
        <f t="shared" si="181"/>
        <v>9.2203229546754368</v>
      </c>
      <c r="F343" s="107">
        <f t="shared" si="181"/>
        <v>0.18675077736252768</v>
      </c>
      <c r="G343" s="107">
        <f t="shared" si="181"/>
        <v>41.425891852922831</v>
      </c>
      <c r="H343" s="107">
        <f t="shared" si="181"/>
        <v>5.3730582699676184</v>
      </c>
      <c r="I343" s="107">
        <f t="shared" si="181"/>
        <v>0.23244511650442279</v>
      </c>
      <c r="J343" s="107">
        <f t="shared" si="181"/>
        <v>2.4833879968421235E-2</v>
      </c>
      <c r="K343" s="107">
        <f t="shared" si="181"/>
        <v>8.9401967886316436E-3</v>
      </c>
      <c r="L343" s="106"/>
      <c r="M343" s="145">
        <f t="shared" si="180"/>
        <v>99.999999999999986</v>
      </c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  <c r="AR343" s="141"/>
      <c r="AS343" s="141"/>
      <c r="AT343" s="141"/>
      <c r="AU343" s="113"/>
      <c r="AV343" s="113"/>
    </row>
    <row r="344" spans="1:51">
      <c r="A344" s="141"/>
      <c r="B344" s="142"/>
      <c r="C344" s="141"/>
      <c r="D344" s="141"/>
      <c r="E344" s="141"/>
      <c r="F344" s="143"/>
      <c r="G344" s="144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1"/>
      <c r="AL344" s="141"/>
      <c r="AM344" s="141"/>
      <c r="AN344" s="141"/>
      <c r="AO344" s="141"/>
      <c r="AP344" s="141"/>
      <c r="AQ344" s="141"/>
      <c r="AR344" s="141"/>
      <c r="AS344" s="141"/>
      <c r="AT344" s="141"/>
      <c r="AU344" s="113"/>
      <c r="AV344" s="113"/>
    </row>
    <row r="345" spans="1:51">
      <c r="O345" s="62"/>
      <c r="P345" s="62"/>
      <c r="AG345" s="141"/>
      <c r="AH345" s="141"/>
      <c r="AI345" s="141"/>
      <c r="AJ345" s="141"/>
      <c r="AK345" s="141"/>
      <c r="AL345" s="141"/>
      <c r="AM345" s="141"/>
      <c r="AN345" s="141"/>
      <c r="AO345" s="141"/>
      <c r="AP345" s="141"/>
      <c r="AQ345" s="141"/>
      <c r="AR345" s="141"/>
      <c r="AS345" s="141"/>
      <c r="AT345" s="141"/>
      <c r="AU345" s="113"/>
      <c r="AV345" s="113"/>
    </row>
    <row r="346" spans="1:51">
      <c r="A346" s="113"/>
      <c r="B346" s="113"/>
      <c r="C346" s="113"/>
      <c r="D346" s="113"/>
      <c r="E346" s="113"/>
      <c r="F346" s="113"/>
      <c r="G346" s="113"/>
      <c r="H346" s="113"/>
      <c r="I346" s="204" t="s">
        <v>455</v>
      </c>
      <c r="J346" s="204"/>
      <c r="K346" s="204"/>
      <c r="L346" s="204"/>
      <c r="M346" s="204"/>
      <c r="N346" s="204"/>
      <c r="O346" s="204"/>
      <c r="P346" s="167"/>
      <c r="AG346" s="141"/>
      <c r="AH346" s="141"/>
      <c r="AI346" s="141"/>
      <c r="AJ346" s="141"/>
      <c r="AK346" s="141"/>
      <c r="AL346" s="141"/>
      <c r="AM346" s="141"/>
      <c r="AN346" s="141"/>
      <c r="AO346" s="141"/>
      <c r="AP346" s="141"/>
      <c r="AQ346" s="141"/>
      <c r="AR346" s="141"/>
      <c r="AS346" s="141"/>
      <c r="AT346" s="141"/>
      <c r="AU346" s="113"/>
      <c r="AV346" s="113"/>
    </row>
    <row r="347" spans="1:51" ht="24">
      <c r="A347" s="109" t="s">
        <v>452</v>
      </c>
      <c r="B347" s="117" t="s">
        <v>450</v>
      </c>
      <c r="C347" s="117" t="s">
        <v>449</v>
      </c>
      <c r="D347" s="118" t="s">
        <v>456</v>
      </c>
      <c r="E347" s="118" t="s">
        <v>448</v>
      </c>
      <c r="F347" s="109" t="s">
        <v>454</v>
      </c>
      <c r="G347" s="109" t="s">
        <v>453</v>
      </c>
      <c r="H347" s="109" t="s">
        <v>451</v>
      </c>
      <c r="I347" s="121" t="s">
        <v>197</v>
      </c>
      <c r="J347" s="121" t="s">
        <v>193</v>
      </c>
      <c r="K347" s="121" t="s">
        <v>181</v>
      </c>
      <c r="L347" s="121" t="s">
        <v>177</v>
      </c>
      <c r="M347" s="121" t="s">
        <v>173</v>
      </c>
      <c r="N347" s="121" t="s">
        <v>169</v>
      </c>
      <c r="O347" s="121" t="s">
        <v>138</v>
      </c>
      <c r="P347" s="10" t="s">
        <v>205</v>
      </c>
      <c r="AI347" s="99" t="s">
        <v>441</v>
      </c>
      <c r="AJ347" s="99" t="s">
        <v>440</v>
      </c>
      <c r="AK347" s="99" t="s">
        <v>442</v>
      </c>
      <c r="AN347" s="121" t="s">
        <v>197</v>
      </c>
      <c r="AO347" s="121" t="s">
        <v>193</v>
      </c>
      <c r="AP347" s="121" t="s">
        <v>181</v>
      </c>
      <c r="AQ347" s="121" t="s">
        <v>177</v>
      </c>
      <c r="AR347" s="121" t="s">
        <v>173</v>
      </c>
      <c r="AS347" s="121" t="s">
        <v>169</v>
      </c>
      <c r="AT347" s="121" t="s">
        <v>138</v>
      </c>
      <c r="AU347" s="121" t="s">
        <v>205</v>
      </c>
      <c r="AV347" s="113"/>
    </row>
    <row r="348" spans="1:51" ht="12" customHeight="1">
      <c r="A348" s="110"/>
      <c r="B348" s="110"/>
      <c r="C348" s="110"/>
      <c r="D348" s="110"/>
      <c r="E348" s="110"/>
      <c r="F348" s="110"/>
      <c r="G348" s="110"/>
      <c r="H348" s="110"/>
      <c r="I348" s="108" t="s">
        <v>434</v>
      </c>
      <c r="J348" s="108" t="s">
        <v>434</v>
      </c>
      <c r="K348" s="108" t="s">
        <v>434</v>
      </c>
      <c r="L348" s="108" t="s">
        <v>434</v>
      </c>
      <c r="M348" s="108" t="s">
        <v>434</v>
      </c>
      <c r="N348" s="108" t="s">
        <v>434</v>
      </c>
      <c r="O348" s="108" t="s">
        <v>434</v>
      </c>
      <c r="P348" s="108" t="s">
        <v>434</v>
      </c>
      <c r="AG348" s="205" t="s">
        <v>458</v>
      </c>
      <c r="AH348" s="95" t="s">
        <v>197</v>
      </c>
      <c r="AI348" s="64">
        <v>1.1293</v>
      </c>
      <c r="AJ348" s="64">
        <v>25.114000000000001</v>
      </c>
      <c r="AK348" s="64">
        <v>0.96997999999999995</v>
      </c>
      <c r="AM348" s="99" t="s">
        <v>442</v>
      </c>
      <c r="AN348" s="64">
        <f>AK348</f>
        <v>0.96997999999999995</v>
      </c>
      <c r="AO348" s="81">
        <f>AK349</f>
        <v>0.97790999999999995</v>
      </c>
      <c r="AP348" s="81">
        <f>AK350</f>
        <v>0</v>
      </c>
      <c r="AQ348" s="81">
        <f>AK351</f>
        <v>0.99721000000000004</v>
      </c>
      <c r="AR348" s="81">
        <f>AK352</f>
        <v>0.99472000000000005</v>
      </c>
      <c r="AS348" s="81">
        <f>AK353</f>
        <v>0.90739000000000003</v>
      </c>
      <c r="AT348" s="81">
        <f>AK354</f>
        <v>0.95270999999999995</v>
      </c>
      <c r="AU348" s="114">
        <f>AK355</f>
        <v>0.85189000000000004</v>
      </c>
      <c r="AV348" s="113"/>
    </row>
    <row r="349" spans="1:51">
      <c r="A349" s="101" t="s">
        <v>468</v>
      </c>
      <c r="B349" s="119"/>
      <c r="C349" s="119"/>
      <c r="D349" s="119"/>
      <c r="E349" s="119"/>
      <c r="F349" s="119"/>
      <c r="G349" s="119"/>
      <c r="H349" s="119"/>
      <c r="I349" s="120"/>
      <c r="J349" s="120"/>
      <c r="K349" s="120"/>
      <c r="L349" s="120"/>
      <c r="M349" s="120"/>
      <c r="N349" s="120"/>
      <c r="O349" s="120"/>
      <c r="P349" s="120"/>
      <c r="AG349" s="205"/>
      <c r="AH349" s="95" t="s">
        <v>193</v>
      </c>
      <c r="AI349" s="81">
        <v>1.0573999999999999</v>
      </c>
      <c r="AJ349" s="81">
        <v>36.683999999999997</v>
      </c>
      <c r="AK349" s="81">
        <v>0.97790999999999995</v>
      </c>
      <c r="AM349" s="99" t="s">
        <v>441</v>
      </c>
      <c r="AN349" s="64">
        <f>AI348</f>
        <v>1.1293</v>
      </c>
      <c r="AO349" s="81">
        <f>AI349</f>
        <v>1.0573999999999999</v>
      </c>
      <c r="AP349" s="81">
        <f>AI350</f>
        <v>0</v>
      </c>
      <c r="AQ349" s="81">
        <f>AI351</f>
        <v>0.96850000000000003</v>
      </c>
      <c r="AR349" s="81">
        <f>AI352</f>
        <v>0.87760000000000005</v>
      </c>
      <c r="AS349" s="81">
        <f>AI353</f>
        <v>0.99480000000000002</v>
      </c>
      <c r="AT349" s="81">
        <f>AI354</f>
        <v>1.0439000000000001</v>
      </c>
      <c r="AU349" s="114">
        <f>AI355</f>
        <v>0.63839999999999997</v>
      </c>
      <c r="AV349" s="113"/>
    </row>
    <row r="350" spans="1:51">
      <c r="A350" s="131" t="s">
        <v>470</v>
      </c>
      <c r="H350" s="112" t="s">
        <v>468</v>
      </c>
      <c r="I350" s="137">
        <v>186.7</v>
      </c>
      <c r="J350" s="137">
        <v>1671</v>
      </c>
      <c r="K350" s="137"/>
      <c r="L350" s="137">
        <v>173.9</v>
      </c>
      <c r="M350" s="137">
        <v>368.2</v>
      </c>
      <c r="N350" s="137">
        <v>8.1999999999999993</v>
      </c>
      <c r="O350" s="137">
        <v>169.4</v>
      </c>
      <c r="P350" s="137">
        <v>71.099999999999994</v>
      </c>
      <c r="AG350" s="205"/>
      <c r="AH350" s="132" t="s">
        <v>181</v>
      </c>
      <c r="AI350" s="133"/>
      <c r="AJ350" s="133"/>
      <c r="AK350" s="133"/>
      <c r="AM350" s="99" t="s">
        <v>440</v>
      </c>
      <c r="AN350" s="64">
        <f>AJ348</f>
        <v>25.114000000000001</v>
      </c>
      <c r="AO350" s="81">
        <f>AJ349</f>
        <v>36.683999999999997</v>
      </c>
      <c r="AP350" s="81">
        <f>AJ350</f>
        <v>0</v>
      </c>
      <c r="AQ350" s="81">
        <f>AJ351</f>
        <v>13.968</v>
      </c>
      <c r="AR350" s="81">
        <f>AJ352</f>
        <v>0.60899999999999999</v>
      </c>
      <c r="AS350" s="81">
        <f>AJ353</f>
        <v>-0.1673</v>
      </c>
      <c r="AT350" s="81">
        <f>AJ354</f>
        <v>-4.1643999999999997</v>
      </c>
      <c r="AU350" s="62">
        <f>AJ355</f>
        <v>4.7737999999999996</v>
      </c>
    </row>
    <row r="351" spans="1:51" s="6" customFormat="1">
      <c r="A351" s="131" t="s">
        <v>471</v>
      </c>
      <c r="B351" s="64"/>
      <c r="C351" s="64"/>
      <c r="D351" s="64"/>
      <c r="E351" s="64"/>
      <c r="F351" s="64"/>
      <c r="G351" s="64"/>
      <c r="H351" s="112" t="s">
        <v>468</v>
      </c>
      <c r="I351" s="137">
        <v>97.3</v>
      </c>
      <c r="J351" s="137">
        <v>639.6</v>
      </c>
      <c r="K351" s="137"/>
      <c r="L351" s="137">
        <v>199.5</v>
      </c>
      <c r="M351" s="137">
        <v>109.6</v>
      </c>
      <c r="N351" s="137">
        <v>25.5</v>
      </c>
      <c r="O351" s="137">
        <v>108.6</v>
      </c>
      <c r="P351" s="137">
        <v>39</v>
      </c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205"/>
      <c r="AH351" s="95" t="s">
        <v>177</v>
      </c>
      <c r="AI351" s="81">
        <v>0.96850000000000003</v>
      </c>
      <c r="AJ351" s="81">
        <v>13.968</v>
      </c>
      <c r="AK351" s="81">
        <v>0.99721000000000004</v>
      </c>
      <c r="AL351" s="62"/>
      <c r="AM351" s="82"/>
      <c r="AN351" s="82"/>
      <c r="AO351" s="82"/>
      <c r="AP351" s="82"/>
      <c r="AQ351" s="82"/>
      <c r="AR351" s="82"/>
      <c r="AS351" s="82"/>
      <c r="AT351" s="82"/>
    </row>
    <row r="352" spans="1:51" s="6" customFormat="1">
      <c r="A352" s="131" t="s">
        <v>472</v>
      </c>
      <c r="B352" s="64"/>
      <c r="C352" s="64"/>
      <c r="D352" s="64"/>
      <c r="E352" s="64"/>
      <c r="F352" s="64"/>
      <c r="G352" s="64"/>
      <c r="H352" s="112" t="s">
        <v>468</v>
      </c>
      <c r="I352" s="137">
        <v>50.7</v>
      </c>
      <c r="J352" s="137">
        <v>197</v>
      </c>
      <c r="K352" s="137"/>
      <c r="L352" s="137">
        <v>127.4</v>
      </c>
      <c r="M352" s="137">
        <v>30.5</v>
      </c>
      <c r="N352" s="137">
        <v>15.8</v>
      </c>
      <c r="O352" s="137">
        <v>167.3</v>
      </c>
      <c r="P352" s="137">
        <v>20</v>
      </c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205"/>
      <c r="AH352" s="95" t="s">
        <v>173</v>
      </c>
      <c r="AI352" s="81">
        <v>0.87760000000000005</v>
      </c>
      <c r="AJ352" s="81">
        <v>0.60899999999999999</v>
      </c>
      <c r="AK352" s="81">
        <v>0.99472000000000005</v>
      </c>
      <c r="AL352" s="62"/>
      <c r="AM352" s="72" t="s">
        <v>433</v>
      </c>
      <c r="AN352" s="71"/>
      <c r="AO352" s="71"/>
      <c r="AP352" s="71"/>
      <c r="AQ352" s="71"/>
      <c r="AR352" s="71"/>
      <c r="AS352" s="71"/>
      <c r="AT352" s="71"/>
      <c r="AU352" s="71"/>
    </row>
    <row r="353" spans="1:47" s="6" customFormat="1">
      <c r="A353" s="131" t="s">
        <v>473</v>
      </c>
      <c r="B353" s="64"/>
      <c r="C353" s="64"/>
      <c r="D353" s="64"/>
      <c r="E353" s="64"/>
      <c r="F353" s="64"/>
      <c r="G353" s="64"/>
      <c r="H353" s="112" t="s">
        <v>468</v>
      </c>
      <c r="I353" s="137">
        <v>62.1</v>
      </c>
      <c r="J353" s="137">
        <v>2078.8000000000002</v>
      </c>
      <c r="K353" s="137"/>
      <c r="L353" s="137">
        <v>1355.1</v>
      </c>
      <c r="M353" s="137">
        <v>346.8</v>
      </c>
      <c r="N353" s="137">
        <v>41.9</v>
      </c>
      <c r="O353" s="137">
        <v>7.8</v>
      </c>
      <c r="P353" s="137">
        <v>16.399999999999999</v>
      </c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205"/>
      <c r="AH353" s="95" t="s">
        <v>169</v>
      </c>
      <c r="AI353" s="81">
        <v>0.99480000000000002</v>
      </c>
      <c r="AJ353" s="81">
        <v>-0.1673</v>
      </c>
      <c r="AK353" s="81">
        <v>0.90739000000000003</v>
      </c>
      <c r="AL353" s="62"/>
      <c r="AM353" s="131" t="s">
        <v>470</v>
      </c>
      <c r="AN353" s="137">
        <v>148</v>
      </c>
      <c r="AO353" s="137">
        <v>1513</v>
      </c>
      <c r="AP353" s="137">
        <v>18</v>
      </c>
      <c r="AQ353" s="137">
        <v>184</v>
      </c>
      <c r="AR353" s="137">
        <v>429</v>
      </c>
      <c r="AS353" s="137">
        <v>8</v>
      </c>
      <c r="AT353" s="137">
        <v>178</v>
      </c>
      <c r="AU353" s="137">
        <v>67</v>
      </c>
    </row>
    <row r="354" spans="1:47" s="6" customFormat="1">
      <c r="A354" s="131" t="s">
        <v>474</v>
      </c>
      <c r="B354" s="64"/>
      <c r="C354" s="64"/>
      <c r="D354" s="64"/>
      <c r="E354" s="64"/>
      <c r="F354" s="64"/>
      <c r="G354" s="64"/>
      <c r="H354" s="112" t="s">
        <v>468</v>
      </c>
      <c r="I354" s="137">
        <v>75.5</v>
      </c>
      <c r="J354" s="137">
        <v>139.19999999999999</v>
      </c>
      <c r="K354" s="137"/>
      <c r="L354" s="137">
        <v>151.4</v>
      </c>
      <c r="M354" s="137">
        <v>7.9</v>
      </c>
      <c r="N354" s="137">
        <v>33.6</v>
      </c>
      <c r="O354" s="137">
        <v>144</v>
      </c>
      <c r="P354" s="137">
        <v>26.8</v>
      </c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205"/>
      <c r="AH354" s="95" t="s">
        <v>138</v>
      </c>
      <c r="AI354" s="81">
        <v>1.0439000000000001</v>
      </c>
      <c r="AJ354" s="81">
        <v>-4.1643999999999997</v>
      </c>
      <c r="AK354" s="81">
        <v>0.95270999999999995</v>
      </c>
      <c r="AL354" s="62"/>
      <c r="AM354" s="131" t="s">
        <v>471</v>
      </c>
      <c r="AN354" s="137">
        <v>52</v>
      </c>
      <c r="AO354" s="137">
        <v>597</v>
      </c>
      <c r="AP354" s="137">
        <v>58</v>
      </c>
      <c r="AQ354" s="137">
        <v>209</v>
      </c>
      <c r="AR354" s="137">
        <v>117</v>
      </c>
      <c r="AS354" s="137">
        <v>25</v>
      </c>
      <c r="AT354" s="137">
        <v>117</v>
      </c>
      <c r="AU354" s="137">
        <v>46</v>
      </c>
    </row>
    <row r="355" spans="1:47" s="6" customFormat="1">
      <c r="A355" s="131" t="s">
        <v>475</v>
      </c>
      <c r="B355" s="64"/>
      <c r="C355" s="64"/>
      <c r="D355" s="64"/>
      <c r="E355" s="64"/>
      <c r="F355" s="64"/>
      <c r="G355" s="64"/>
      <c r="H355" s="112" t="s">
        <v>468</v>
      </c>
      <c r="I355" s="137">
        <v>146.6</v>
      </c>
      <c r="J355" s="137">
        <v>329.8</v>
      </c>
      <c r="K355" s="137"/>
      <c r="L355" s="137">
        <v>151.1</v>
      </c>
      <c r="M355" s="137">
        <v>141.69999999999999</v>
      </c>
      <c r="N355" s="137">
        <v>24.3</v>
      </c>
      <c r="O355" s="137">
        <v>98.9</v>
      </c>
      <c r="P355" s="137">
        <v>50.6</v>
      </c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205"/>
      <c r="AH355" s="95" t="s">
        <v>205</v>
      </c>
      <c r="AI355" s="81">
        <v>0.63839999999999997</v>
      </c>
      <c r="AJ355" s="81">
        <v>4.7737999999999996</v>
      </c>
      <c r="AK355" s="81">
        <v>0.85189000000000004</v>
      </c>
      <c r="AL355" s="62"/>
      <c r="AM355" s="131" t="s">
        <v>472</v>
      </c>
      <c r="AN355" s="137">
        <v>21</v>
      </c>
      <c r="AO355" s="137">
        <v>169</v>
      </c>
      <c r="AP355" s="137">
        <v>27</v>
      </c>
      <c r="AQ355" s="137">
        <v>120</v>
      </c>
      <c r="AR355" s="137">
        <v>33</v>
      </c>
      <c r="AS355" s="137">
        <v>20</v>
      </c>
      <c r="AT355" s="137">
        <v>175</v>
      </c>
      <c r="AU355" s="137">
        <v>47</v>
      </c>
    </row>
    <row r="356" spans="1:47" s="6" customFormat="1">
      <c r="A356" s="131" t="s">
        <v>476</v>
      </c>
      <c r="B356" s="64"/>
      <c r="C356" s="64"/>
      <c r="D356" s="64"/>
      <c r="E356" s="64"/>
      <c r="F356" s="64"/>
      <c r="G356" s="64"/>
      <c r="H356" s="112" t="s">
        <v>468</v>
      </c>
      <c r="I356" s="137">
        <v>152.80000000000001</v>
      </c>
      <c r="J356" s="137">
        <v>630.70000000000005</v>
      </c>
      <c r="K356" s="137"/>
      <c r="L356" s="137">
        <v>107.5</v>
      </c>
      <c r="M356" s="137">
        <v>75.900000000000006</v>
      </c>
      <c r="N356" s="137">
        <v>14.5</v>
      </c>
      <c r="O356" s="137">
        <v>127.5</v>
      </c>
      <c r="P356" s="137">
        <v>54.4</v>
      </c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205"/>
      <c r="AH356" s="94" t="s">
        <v>420</v>
      </c>
      <c r="AI356" s="93">
        <f>MAX(AI348:AI355)</f>
        <v>1.1293</v>
      </c>
      <c r="AJ356" s="93">
        <f>MAX(AJ348:AJ355)</f>
        <v>36.683999999999997</v>
      </c>
      <c r="AK356" s="93">
        <f>MAX(AK348:AK355)</f>
        <v>0.99721000000000004</v>
      </c>
      <c r="AL356" s="62"/>
      <c r="AM356" s="131" t="s">
        <v>473</v>
      </c>
      <c r="AN356" s="137">
        <v>31</v>
      </c>
      <c r="AO356" s="137">
        <v>1947</v>
      </c>
      <c r="AP356" s="137">
        <v>134</v>
      </c>
      <c r="AQ356" s="137">
        <v>1374</v>
      </c>
      <c r="AR356" s="137">
        <v>398</v>
      </c>
      <c r="AS356" s="137">
        <v>41</v>
      </c>
      <c r="AT356" s="137">
        <v>11</v>
      </c>
      <c r="AU356" s="137">
        <v>4</v>
      </c>
    </row>
    <row r="357" spans="1:47" s="6" customFormat="1">
      <c r="A357" s="131" t="s">
        <v>477</v>
      </c>
      <c r="B357" s="64"/>
      <c r="C357" s="64"/>
      <c r="D357" s="64"/>
      <c r="E357" s="64"/>
      <c r="F357" s="64"/>
      <c r="G357" s="64"/>
      <c r="H357" s="112" t="s">
        <v>468</v>
      </c>
      <c r="I357" s="137">
        <v>139</v>
      </c>
      <c r="J357" s="137">
        <v>509.7</v>
      </c>
      <c r="K357" s="137"/>
      <c r="L357" s="137">
        <v>152.19999999999999</v>
      </c>
      <c r="M357" s="137">
        <v>187.6</v>
      </c>
      <c r="N357" s="137">
        <v>12.8</v>
      </c>
      <c r="O357" s="137">
        <v>112.8</v>
      </c>
      <c r="P357" s="137">
        <v>53.4</v>
      </c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205"/>
      <c r="AH357" s="94" t="s">
        <v>421</v>
      </c>
      <c r="AI357" s="93">
        <f>MIN(AI348:AI355)</f>
        <v>0.63839999999999997</v>
      </c>
      <c r="AJ357" s="93">
        <f>MIN(AJ348:AJ355)</f>
        <v>-4.1643999999999997</v>
      </c>
      <c r="AK357" s="93">
        <f>MIN(AK348:AK355)</f>
        <v>0.85189000000000004</v>
      </c>
      <c r="AL357" s="62"/>
      <c r="AM357" s="131" t="s">
        <v>474</v>
      </c>
      <c r="AN357" s="137">
        <v>50</v>
      </c>
      <c r="AO357" s="137">
        <v>134</v>
      </c>
      <c r="AP357" s="137">
        <v>51</v>
      </c>
      <c r="AQ357" s="137">
        <v>150</v>
      </c>
      <c r="AR357" s="137">
        <v>7</v>
      </c>
      <c r="AS357" s="137">
        <v>39</v>
      </c>
      <c r="AT357" s="137">
        <v>152</v>
      </c>
      <c r="AU357" s="137">
        <v>39</v>
      </c>
    </row>
    <row r="358" spans="1:47" s="6" customFormat="1">
      <c r="A358" s="131" t="s">
        <v>478</v>
      </c>
      <c r="B358" s="64"/>
      <c r="C358" s="64"/>
      <c r="D358" s="64"/>
      <c r="E358" s="64"/>
      <c r="F358" s="64"/>
      <c r="G358" s="64"/>
      <c r="H358" s="112" t="s">
        <v>468</v>
      </c>
      <c r="I358" s="168">
        <v>93.8</v>
      </c>
      <c r="J358" s="168">
        <v>265.8</v>
      </c>
      <c r="K358" s="137"/>
      <c r="L358" s="137">
        <v>98.5</v>
      </c>
      <c r="M358" s="168">
        <v>15.2</v>
      </c>
      <c r="N358" s="137">
        <v>7.5</v>
      </c>
      <c r="O358" s="137">
        <v>288.60000000000002</v>
      </c>
      <c r="P358" s="137">
        <v>30.6</v>
      </c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5"/>
      <c r="AI358" s="64"/>
      <c r="AJ358" s="64"/>
      <c r="AK358" s="64"/>
      <c r="AL358" s="62"/>
      <c r="AM358" s="131" t="s">
        <v>475</v>
      </c>
      <c r="AN358" s="137">
        <v>110</v>
      </c>
      <c r="AO358" s="137">
        <v>286</v>
      </c>
      <c r="AP358" s="137">
        <v>54</v>
      </c>
      <c r="AQ358" s="137">
        <v>149</v>
      </c>
      <c r="AR358" s="137">
        <v>152</v>
      </c>
      <c r="AS358" s="137">
        <v>23</v>
      </c>
      <c r="AT358" s="137">
        <v>101</v>
      </c>
      <c r="AU358" s="137">
        <v>54</v>
      </c>
    </row>
    <row r="359" spans="1:47" s="6" customFormat="1">
      <c r="A359" s="131" t="s">
        <v>479</v>
      </c>
      <c r="B359" s="64"/>
      <c r="C359" s="64"/>
      <c r="D359" s="64"/>
      <c r="E359" s="64"/>
      <c r="F359" s="64"/>
      <c r="G359" s="64"/>
      <c r="H359" s="112" t="s">
        <v>468</v>
      </c>
      <c r="I359" s="137">
        <v>153.5</v>
      </c>
      <c r="J359" s="137">
        <v>588.9</v>
      </c>
      <c r="K359" s="137"/>
      <c r="L359" s="137">
        <v>87.1</v>
      </c>
      <c r="M359" s="137">
        <v>72.400000000000006</v>
      </c>
      <c r="N359" s="137">
        <v>13.7</v>
      </c>
      <c r="O359" s="137">
        <v>150.6</v>
      </c>
      <c r="P359" s="137">
        <v>47.8</v>
      </c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5"/>
      <c r="AI359" s="64"/>
      <c r="AJ359" s="64"/>
      <c r="AK359" s="64"/>
      <c r="AL359" s="62"/>
      <c r="AM359" s="131" t="s">
        <v>476</v>
      </c>
      <c r="AN359" s="137">
        <v>102</v>
      </c>
      <c r="AO359" s="137">
        <v>561</v>
      </c>
      <c r="AP359" s="137">
        <v>32</v>
      </c>
      <c r="AQ359" s="137">
        <v>111</v>
      </c>
      <c r="AR359" s="137">
        <v>84</v>
      </c>
      <c r="AS359" s="137">
        <v>12</v>
      </c>
      <c r="AT359" s="137">
        <v>133</v>
      </c>
      <c r="AU359" s="137">
        <v>62</v>
      </c>
    </row>
    <row r="360" spans="1:47" s="6" customFormat="1">
      <c r="A360" s="131" t="s">
        <v>480</v>
      </c>
      <c r="B360" s="64"/>
      <c r="C360" s="64"/>
      <c r="D360" s="64"/>
      <c r="E360" s="64"/>
      <c r="F360" s="64"/>
      <c r="G360" s="64"/>
      <c r="H360" s="112" t="s">
        <v>468</v>
      </c>
      <c r="I360" s="137">
        <v>99.7</v>
      </c>
      <c r="J360" s="137">
        <v>279.5</v>
      </c>
      <c r="K360" s="137"/>
      <c r="L360" s="137">
        <v>171.5</v>
      </c>
      <c r="M360" s="137">
        <v>279.39999999999998</v>
      </c>
      <c r="N360" s="137">
        <v>16.5</v>
      </c>
      <c r="O360" s="137">
        <v>159</v>
      </c>
      <c r="P360" s="137">
        <v>29.7</v>
      </c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5"/>
      <c r="AI360" s="64"/>
      <c r="AJ360" s="64"/>
      <c r="AK360" s="64"/>
      <c r="AL360" s="62"/>
      <c r="AM360" s="131" t="s">
        <v>477</v>
      </c>
      <c r="AN360" s="137">
        <v>94</v>
      </c>
      <c r="AO360" s="137">
        <v>454</v>
      </c>
      <c r="AP360" s="137">
        <v>19</v>
      </c>
      <c r="AQ360" s="137">
        <v>158</v>
      </c>
      <c r="AR360" s="137">
        <v>206</v>
      </c>
      <c r="AS360" s="137">
        <v>18</v>
      </c>
      <c r="AT360" s="137">
        <v>118</v>
      </c>
      <c r="AU360" s="137">
        <v>63</v>
      </c>
    </row>
    <row r="361" spans="1:47" s="6" customFormat="1">
      <c r="A361" s="131" t="s">
        <v>481</v>
      </c>
      <c r="B361" s="64"/>
      <c r="C361" s="64"/>
      <c r="D361" s="64"/>
      <c r="E361" s="64"/>
      <c r="F361" s="64"/>
      <c r="G361" s="64"/>
      <c r="H361" s="112" t="s">
        <v>468</v>
      </c>
      <c r="I361" s="137">
        <v>155.30000000000001</v>
      </c>
      <c r="J361" s="137">
        <v>306.89999999999998</v>
      </c>
      <c r="K361" s="137"/>
      <c r="L361" s="137">
        <v>117.3</v>
      </c>
      <c r="M361" s="137">
        <v>168.1</v>
      </c>
      <c r="N361" s="137">
        <v>16.399999999999999</v>
      </c>
      <c r="O361" s="137">
        <v>133.5</v>
      </c>
      <c r="P361" s="137">
        <v>48.8</v>
      </c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114"/>
      <c r="AH361" s="65"/>
      <c r="AI361" s="64"/>
      <c r="AJ361" s="64"/>
      <c r="AK361" s="64"/>
      <c r="AL361" s="62"/>
      <c r="AM361" s="131" t="s">
        <v>478</v>
      </c>
      <c r="AN361" s="137">
        <v>136</v>
      </c>
      <c r="AO361" s="137">
        <v>1504</v>
      </c>
      <c r="AP361" s="137">
        <v>12</v>
      </c>
      <c r="AQ361" s="137">
        <v>183</v>
      </c>
      <c r="AR361" s="137">
        <v>425</v>
      </c>
      <c r="AS361" s="137">
        <v>5</v>
      </c>
      <c r="AT361" s="137">
        <v>180</v>
      </c>
      <c r="AU361" s="137">
        <v>66</v>
      </c>
    </row>
    <row r="362" spans="1:47" s="6" customFormat="1">
      <c r="A362" s="131" t="s">
        <v>482</v>
      </c>
      <c r="B362" s="64"/>
      <c r="C362" s="64"/>
      <c r="D362" s="64"/>
      <c r="E362" s="64"/>
      <c r="F362" s="64"/>
      <c r="G362" s="64"/>
      <c r="H362" s="112" t="s">
        <v>468</v>
      </c>
      <c r="I362" s="137">
        <v>85.2</v>
      </c>
      <c r="J362" s="137">
        <v>594.9</v>
      </c>
      <c r="K362" s="137"/>
      <c r="L362" s="137">
        <v>202.4</v>
      </c>
      <c r="M362" s="137">
        <v>75.5</v>
      </c>
      <c r="N362" s="137">
        <v>9.8000000000000007</v>
      </c>
      <c r="O362" s="137">
        <v>130.1</v>
      </c>
      <c r="P362" s="137">
        <v>31.7</v>
      </c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114"/>
      <c r="AH362" s="114"/>
      <c r="AI362" s="114"/>
      <c r="AJ362" s="114"/>
      <c r="AK362" s="114"/>
      <c r="AL362" s="62"/>
      <c r="AM362" s="131" t="s">
        <v>479</v>
      </c>
      <c r="AN362" s="137">
        <v>110</v>
      </c>
      <c r="AO362" s="137">
        <v>536</v>
      </c>
      <c r="AP362" s="137">
        <v>26</v>
      </c>
      <c r="AQ362" s="137">
        <v>94</v>
      </c>
      <c r="AR362" s="137">
        <v>78</v>
      </c>
      <c r="AS362" s="137">
        <v>18</v>
      </c>
      <c r="AT362" s="137">
        <v>159</v>
      </c>
      <c r="AU362" s="137">
        <v>62</v>
      </c>
    </row>
    <row r="363" spans="1:47" s="6" customFormat="1">
      <c r="A363" s="131" t="s">
        <v>483</v>
      </c>
      <c r="B363" s="64"/>
      <c r="C363" s="64"/>
      <c r="D363" s="64"/>
      <c r="E363" s="64"/>
      <c r="F363" s="64"/>
      <c r="G363" s="64"/>
      <c r="H363" s="112" t="s">
        <v>468</v>
      </c>
      <c r="I363" s="137">
        <v>64.7</v>
      </c>
      <c r="J363" s="137">
        <v>924.2</v>
      </c>
      <c r="K363" s="137"/>
      <c r="L363" s="137">
        <v>258.3</v>
      </c>
      <c r="M363" s="137">
        <v>8.8000000000000007</v>
      </c>
      <c r="N363" s="137">
        <v>8.4</v>
      </c>
      <c r="O363" s="137">
        <v>145.6</v>
      </c>
      <c r="P363" s="137">
        <v>25.6</v>
      </c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114"/>
      <c r="AE363" s="114"/>
      <c r="AF363" s="114"/>
      <c r="AG363" s="114"/>
      <c r="AH363" s="114"/>
      <c r="AI363" s="114"/>
      <c r="AJ363" s="114"/>
      <c r="AK363" s="114"/>
      <c r="AL363" s="62"/>
      <c r="AM363" s="131" t="s">
        <v>480</v>
      </c>
      <c r="AN363" s="137">
        <v>66</v>
      </c>
      <c r="AO363" s="137">
        <v>268</v>
      </c>
      <c r="AP363" s="137">
        <v>27</v>
      </c>
      <c r="AQ363" s="137">
        <v>174</v>
      </c>
      <c r="AR363" s="137">
        <v>311</v>
      </c>
      <c r="AS363" s="137">
        <v>20</v>
      </c>
      <c r="AT363" s="137">
        <v>165</v>
      </c>
      <c r="AU363" s="137">
        <v>52</v>
      </c>
    </row>
    <row r="364" spans="1:47" s="6" customFormat="1">
      <c r="A364" s="131" t="s">
        <v>484</v>
      </c>
      <c r="B364" s="64"/>
      <c r="C364" s="64"/>
      <c r="D364" s="64"/>
      <c r="E364" s="64"/>
      <c r="F364" s="64"/>
      <c r="G364" s="64"/>
      <c r="H364" s="112" t="s">
        <v>468</v>
      </c>
      <c r="I364" s="137">
        <v>70</v>
      </c>
      <c r="J364" s="137">
        <v>1317.9</v>
      </c>
      <c r="K364" s="137"/>
      <c r="L364" s="137">
        <v>1102.4000000000001</v>
      </c>
      <c r="M364" s="137">
        <v>86</v>
      </c>
      <c r="N364" s="137">
        <v>77.400000000000006</v>
      </c>
      <c r="O364" s="137">
        <v>53</v>
      </c>
      <c r="P364" s="137">
        <v>23.6</v>
      </c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114"/>
      <c r="AE364" s="114"/>
      <c r="AF364" s="114"/>
      <c r="AG364" s="114"/>
      <c r="AH364" s="114"/>
      <c r="AI364" s="114"/>
      <c r="AJ364" s="114"/>
      <c r="AK364" s="114"/>
      <c r="AL364" s="62"/>
      <c r="AM364" s="131" t="s">
        <v>481</v>
      </c>
      <c r="AN364" s="137">
        <v>120</v>
      </c>
      <c r="AO364" s="137">
        <v>278</v>
      </c>
      <c r="AP364" s="137">
        <v>40</v>
      </c>
      <c r="AQ364" s="137">
        <v>115</v>
      </c>
      <c r="AR364" s="137">
        <v>193</v>
      </c>
      <c r="AS364" s="137">
        <v>19</v>
      </c>
      <c r="AT364" s="137">
        <v>131</v>
      </c>
      <c r="AU364" s="137">
        <v>61</v>
      </c>
    </row>
    <row r="365" spans="1:47" s="6" customFormat="1">
      <c r="A365" s="131" t="s">
        <v>485</v>
      </c>
      <c r="B365" s="64"/>
      <c r="C365" s="64"/>
      <c r="D365" s="64"/>
      <c r="E365" s="64"/>
      <c r="F365" s="64"/>
      <c r="G365" s="64"/>
      <c r="H365" s="112" t="s">
        <v>468</v>
      </c>
      <c r="I365" s="137">
        <v>121.6</v>
      </c>
      <c r="J365" s="137">
        <v>1280.5</v>
      </c>
      <c r="K365" s="137"/>
      <c r="L365" s="137">
        <v>515.29999999999995</v>
      </c>
      <c r="M365" s="137">
        <v>266.60000000000002</v>
      </c>
      <c r="N365" s="137">
        <v>43.7</v>
      </c>
      <c r="O365" s="137">
        <v>92.7</v>
      </c>
      <c r="P365" s="137">
        <v>38.4</v>
      </c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114"/>
      <c r="AE365" s="114"/>
      <c r="AF365" s="114"/>
      <c r="AG365" s="114"/>
      <c r="AH365" s="114"/>
      <c r="AI365" s="114"/>
      <c r="AJ365" s="114"/>
      <c r="AK365" s="114"/>
      <c r="AL365" s="62"/>
      <c r="AM365" s="131" t="s">
        <v>482</v>
      </c>
      <c r="AN365" s="137">
        <v>45</v>
      </c>
      <c r="AO365" s="137">
        <v>560</v>
      </c>
      <c r="AP365" s="137">
        <v>27</v>
      </c>
      <c r="AQ365" s="137">
        <v>207</v>
      </c>
      <c r="AR365" s="137">
        <v>87</v>
      </c>
      <c r="AS365" s="137">
        <v>13</v>
      </c>
      <c r="AT365" s="137">
        <v>138</v>
      </c>
      <c r="AU365" s="137">
        <v>54</v>
      </c>
    </row>
    <row r="366" spans="1:47" s="6" customFormat="1">
      <c r="A366" s="131" t="s">
        <v>486</v>
      </c>
      <c r="B366" s="64"/>
      <c r="C366" s="64"/>
      <c r="D366" s="64"/>
      <c r="E366" s="64"/>
      <c r="F366" s="64"/>
      <c r="G366" s="64"/>
      <c r="H366" s="112" t="s">
        <v>468</v>
      </c>
      <c r="I366" s="137">
        <v>137.6</v>
      </c>
      <c r="J366" s="137">
        <v>232.5</v>
      </c>
      <c r="K366" s="137"/>
      <c r="L366" s="137">
        <v>103</v>
      </c>
      <c r="M366" s="137">
        <v>62.5</v>
      </c>
      <c r="N366" s="137">
        <v>20.2</v>
      </c>
      <c r="O366" s="137">
        <v>114.6</v>
      </c>
      <c r="P366" s="137">
        <v>43.8</v>
      </c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114"/>
      <c r="AE366" s="114"/>
      <c r="AF366" s="114"/>
      <c r="AG366" s="114"/>
      <c r="AH366" s="114"/>
      <c r="AI366" s="114"/>
      <c r="AJ366" s="114"/>
      <c r="AK366" s="114"/>
      <c r="AL366" s="62"/>
      <c r="AM366" s="131" t="s">
        <v>483</v>
      </c>
      <c r="AN366" s="137">
        <v>24</v>
      </c>
      <c r="AO366" s="137">
        <v>843</v>
      </c>
      <c r="AP366" s="137">
        <v>29</v>
      </c>
      <c r="AQ366" s="137">
        <v>270</v>
      </c>
      <c r="AR366" s="137">
        <v>7</v>
      </c>
      <c r="AS366" s="137">
        <v>11</v>
      </c>
      <c r="AT366" s="137">
        <v>154</v>
      </c>
      <c r="AU366" s="137">
        <v>54</v>
      </c>
    </row>
    <row r="367" spans="1:47" s="6" customFormat="1">
      <c r="A367" s="131" t="s">
        <v>487</v>
      </c>
      <c r="B367" s="64"/>
      <c r="C367" s="64"/>
      <c r="D367" s="64"/>
      <c r="E367" s="64"/>
      <c r="F367" s="64"/>
      <c r="G367" s="64"/>
      <c r="H367" s="112" t="s">
        <v>468</v>
      </c>
      <c r="I367" s="137">
        <v>9.4</v>
      </c>
      <c r="J367" s="137">
        <v>1723.5</v>
      </c>
      <c r="K367" s="137"/>
      <c r="L367" s="137">
        <v>1954.5</v>
      </c>
      <c r="M367" s="137">
        <v>1.2</v>
      </c>
      <c r="N367" s="137">
        <v>24.4</v>
      </c>
      <c r="O367" s="137">
        <v>1.8</v>
      </c>
      <c r="P367" s="137">
        <v>3.6</v>
      </c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114"/>
      <c r="AE367" s="114"/>
      <c r="AF367" s="114"/>
      <c r="AG367" s="114"/>
      <c r="AH367" s="114"/>
      <c r="AI367" s="114"/>
      <c r="AJ367" s="114"/>
      <c r="AK367" s="114"/>
      <c r="AL367" s="62"/>
      <c r="AM367" s="131" t="s">
        <v>484</v>
      </c>
      <c r="AN367" s="137">
        <v>42</v>
      </c>
      <c r="AO367" s="137">
        <v>1212</v>
      </c>
      <c r="AP367" s="137">
        <v>105</v>
      </c>
      <c r="AQ367" s="137">
        <v>1104</v>
      </c>
      <c r="AR367" s="137">
        <v>96</v>
      </c>
      <c r="AS367" s="137">
        <v>77</v>
      </c>
      <c r="AT367" s="137">
        <v>60</v>
      </c>
      <c r="AU367" s="137">
        <v>21</v>
      </c>
    </row>
    <row r="368" spans="1:47" s="6" customFormat="1">
      <c r="A368" s="131" t="s">
        <v>488</v>
      </c>
      <c r="B368" s="64"/>
      <c r="C368" s="64"/>
      <c r="D368" s="64"/>
      <c r="E368" s="64"/>
      <c r="F368" s="64"/>
      <c r="G368" s="64"/>
      <c r="H368" s="112" t="s">
        <v>468</v>
      </c>
      <c r="I368" s="137">
        <v>11.6</v>
      </c>
      <c r="J368" s="137">
        <v>2264.5</v>
      </c>
      <c r="K368" s="137"/>
      <c r="L368" s="137">
        <v>2031.1</v>
      </c>
      <c r="M368" s="137"/>
      <c r="N368" s="137">
        <v>40.799999999999997</v>
      </c>
      <c r="O368" s="137">
        <v>1.7</v>
      </c>
      <c r="P368" s="137">
        <v>3.6</v>
      </c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114"/>
      <c r="AE368" s="114"/>
      <c r="AF368" s="114"/>
      <c r="AG368" s="114"/>
      <c r="AH368" s="114"/>
      <c r="AI368" s="114"/>
      <c r="AJ368" s="114"/>
      <c r="AK368" s="114"/>
      <c r="AL368" s="62"/>
      <c r="AM368" s="131" t="s">
        <v>485</v>
      </c>
      <c r="AN368" s="137">
        <v>92</v>
      </c>
      <c r="AO368" s="137">
        <v>1171</v>
      </c>
      <c r="AP368" s="137">
        <v>64</v>
      </c>
      <c r="AQ368" s="137">
        <v>526</v>
      </c>
      <c r="AR368" s="137">
        <v>300</v>
      </c>
      <c r="AS368" s="137">
        <v>42</v>
      </c>
      <c r="AT368" s="137">
        <v>101</v>
      </c>
      <c r="AU368" s="137">
        <v>42</v>
      </c>
    </row>
    <row r="369" spans="1:47" s="6" customFormat="1">
      <c r="A369" s="131" t="s">
        <v>489</v>
      </c>
      <c r="B369" s="64"/>
      <c r="C369" s="64"/>
      <c r="D369" s="64"/>
      <c r="E369" s="64"/>
      <c r="F369" s="64"/>
      <c r="G369" s="64"/>
      <c r="H369" s="112" t="s">
        <v>468</v>
      </c>
      <c r="I369" s="137">
        <v>10.199999999999999</v>
      </c>
      <c r="J369" s="137">
        <v>2571</v>
      </c>
      <c r="K369" s="137"/>
      <c r="L369" s="137">
        <v>1966.6</v>
      </c>
      <c r="M369" s="137">
        <v>2.2999999999999998</v>
      </c>
      <c r="N369" s="137">
        <v>30.3</v>
      </c>
      <c r="O369" s="137">
        <v>1.7</v>
      </c>
      <c r="P369" s="137">
        <v>2.9</v>
      </c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114"/>
      <c r="AE369" s="114"/>
      <c r="AF369" s="114"/>
      <c r="AG369" s="114"/>
      <c r="AH369" s="114"/>
      <c r="AI369" s="114"/>
      <c r="AJ369" s="114"/>
      <c r="AK369" s="114"/>
      <c r="AL369" s="62"/>
      <c r="AM369" s="131" t="s">
        <v>486</v>
      </c>
      <c r="AN369" s="137">
        <v>96</v>
      </c>
      <c r="AO369" s="137">
        <v>208</v>
      </c>
      <c r="AP369" s="137">
        <v>43</v>
      </c>
      <c r="AQ369" s="137">
        <v>100</v>
      </c>
      <c r="AR369" s="137">
        <v>64</v>
      </c>
      <c r="AS369" s="137">
        <v>22</v>
      </c>
      <c r="AT369" s="137">
        <v>125</v>
      </c>
      <c r="AU369" s="137">
        <v>58</v>
      </c>
    </row>
    <row r="370" spans="1:47" s="6" customFormat="1">
      <c r="A370" s="131" t="s">
        <v>490</v>
      </c>
      <c r="B370" s="64"/>
      <c r="C370" s="64"/>
      <c r="D370" s="64"/>
      <c r="E370" s="64"/>
      <c r="F370" s="64"/>
      <c r="G370" s="64"/>
      <c r="H370" s="112" t="s">
        <v>468</v>
      </c>
      <c r="I370" s="137">
        <v>10</v>
      </c>
      <c r="J370" s="137">
        <v>2286.4</v>
      </c>
      <c r="K370" s="137"/>
      <c r="L370" s="137">
        <v>2495.5</v>
      </c>
      <c r="M370" s="137"/>
      <c r="N370" s="137">
        <v>33.299999999999997</v>
      </c>
      <c r="O370" s="137">
        <v>1.5</v>
      </c>
      <c r="P370" s="137">
        <v>3.2</v>
      </c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114"/>
      <c r="AE370" s="114"/>
      <c r="AF370" s="114"/>
      <c r="AG370" s="114"/>
      <c r="AH370" s="114"/>
      <c r="AI370" s="114"/>
      <c r="AJ370" s="114"/>
      <c r="AK370" s="114"/>
      <c r="AL370" s="62"/>
      <c r="AM370" s="131" t="s">
        <v>487</v>
      </c>
      <c r="AN370" s="137"/>
      <c r="AO370" s="137">
        <v>1613</v>
      </c>
      <c r="AP370" s="137">
        <v>91</v>
      </c>
      <c r="AQ370" s="137">
        <v>2028</v>
      </c>
      <c r="AR370" s="137"/>
      <c r="AS370" s="137">
        <v>21</v>
      </c>
      <c r="AT370" s="137">
        <v>6</v>
      </c>
      <c r="AU370" s="137">
        <v>1</v>
      </c>
    </row>
    <row r="371" spans="1:47" s="6" customFormat="1">
      <c r="A371" s="131" t="s">
        <v>491</v>
      </c>
      <c r="B371" s="64"/>
      <c r="C371" s="64"/>
      <c r="D371" s="64"/>
      <c r="E371" s="64"/>
      <c r="F371" s="64"/>
      <c r="G371" s="64"/>
      <c r="H371" s="112" t="s">
        <v>468</v>
      </c>
      <c r="I371" s="137">
        <v>7.6</v>
      </c>
      <c r="J371" s="137">
        <v>1825.8</v>
      </c>
      <c r="K371" s="137"/>
      <c r="L371" s="137">
        <v>2628</v>
      </c>
      <c r="M371" s="137"/>
      <c r="N371" s="137">
        <v>36.200000000000003</v>
      </c>
      <c r="O371" s="137">
        <v>1.5</v>
      </c>
      <c r="P371" s="137">
        <v>3.9</v>
      </c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114"/>
      <c r="AE371" s="114"/>
      <c r="AF371" s="114"/>
      <c r="AG371" s="114"/>
      <c r="AH371" s="114"/>
      <c r="AI371" s="114"/>
      <c r="AJ371" s="114"/>
      <c r="AK371" s="114"/>
      <c r="AL371" s="62"/>
      <c r="AM371" s="131" t="s">
        <v>488</v>
      </c>
      <c r="AN371" s="137"/>
      <c r="AO371" s="137">
        <v>2387</v>
      </c>
      <c r="AP371" s="137">
        <v>110</v>
      </c>
      <c r="AQ371" s="137">
        <v>2093</v>
      </c>
      <c r="AR371" s="137">
        <v>2</v>
      </c>
      <c r="AS371" s="137">
        <v>39</v>
      </c>
      <c r="AT371" s="137">
        <v>5</v>
      </c>
      <c r="AU371" s="137">
        <v>1</v>
      </c>
    </row>
    <row r="372" spans="1:47" s="6" customFormat="1">
      <c r="A372" s="131" t="s">
        <v>492</v>
      </c>
      <c r="B372" s="64"/>
      <c r="C372" s="64"/>
      <c r="D372" s="64"/>
      <c r="E372" s="64"/>
      <c r="F372" s="64"/>
      <c r="G372" s="64"/>
      <c r="H372" s="112" t="s">
        <v>468</v>
      </c>
      <c r="I372" s="137">
        <v>7.9</v>
      </c>
      <c r="J372" s="137">
        <v>1244.3</v>
      </c>
      <c r="K372" s="137"/>
      <c r="L372" s="137">
        <v>1917.9</v>
      </c>
      <c r="M372" s="137"/>
      <c r="N372" s="137">
        <v>41.6</v>
      </c>
      <c r="O372" s="137">
        <v>1.4</v>
      </c>
      <c r="P372" s="137">
        <v>3.7</v>
      </c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114"/>
      <c r="AE372" s="114"/>
      <c r="AF372" s="114"/>
      <c r="AG372" s="114"/>
      <c r="AH372" s="114"/>
      <c r="AI372" s="114"/>
      <c r="AJ372" s="114"/>
      <c r="AK372" s="114"/>
      <c r="AL372" s="62"/>
      <c r="AM372" s="131" t="s">
        <v>489</v>
      </c>
      <c r="AN372" s="137"/>
      <c r="AO372" s="137">
        <v>2523</v>
      </c>
      <c r="AP372" s="137">
        <v>88</v>
      </c>
      <c r="AQ372" s="137">
        <v>2018</v>
      </c>
      <c r="AR372" s="137">
        <v>4</v>
      </c>
      <c r="AS372" s="137">
        <v>28</v>
      </c>
      <c r="AT372" s="137">
        <v>5</v>
      </c>
      <c r="AU372" s="137">
        <v>1</v>
      </c>
    </row>
    <row r="373" spans="1:47" s="6" customFormat="1">
      <c r="A373" s="131" t="s">
        <v>493</v>
      </c>
      <c r="B373" s="64"/>
      <c r="C373" s="64"/>
      <c r="D373" s="64"/>
      <c r="E373" s="64"/>
      <c r="F373" s="64"/>
      <c r="G373" s="64"/>
      <c r="H373" s="112" t="s">
        <v>468</v>
      </c>
      <c r="I373" s="137">
        <v>9.6</v>
      </c>
      <c r="J373" s="137">
        <v>1962.8</v>
      </c>
      <c r="K373" s="137"/>
      <c r="L373" s="137">
        <v>2221.9</v>
      </c>
      <c r="M373" s="137"/>
      <c r="N373" s="137">
        <v>41.3</v>
      </c>
      <c r="O373" s="137">
        <v>1.6</v>
      </c>
      <c r="P373" s="137">
        <v>4.5</v>
      </c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114"/>
      <c r="AE373" s="114"/>
      <c r="AF373" s="114"/>
      <c r="AG373" s="114"/>
      <c r="AH373" s="114"/>
      <c r="AI373" s="114"/>
      <c r="AJ373" s="114"/>
      <c r="AK373" s="114"/>
      <c r="AL373" s="62"/>
      <c r="AM373" s="131" t="s">
        <v>490</v>
      </c>
      <c r="AN373" s="137"/>
      <c r="AO373" s="137">
        <v>2372</v>
      </c>
      <c r="AP373" s="137">
        <v>78</v>
      </c>
      <c r="AQ373" s="137">
        <v>2590</v>
      </c>
      <c r="AR373" s="137"/>
      <c r="AS373" s="137">
        <v>29</v>
      </c>
      <c r="AT373" s="137">
        <v>6</v>
      </c>
      <c r="AU373" s="137">
        <v>1</v>
      </c>
    </row>
    <row r="374" spans="1:47" s="6" customFormat="1">
      <c r="A374" s="131" t="s">
        <v>494</v>
      </c>
      <c r="B374" s="64"/>
      <c r="C374" s="64"/>
      <c r="D374" s="64"/>
      <c r="E374" s="64"/>
      <c r="F374" s="64"/>
      <c r="G374" s="64"/>
      <c r="H374" s="112" t="s">
        <v>468</v>
      </c>
      <c r="I374" s="137">
        <v>8.1999999999999993</v>
      </c>
      <c r="J374" s="137">
        <v>1337.5</v>
      </c>
      <c r="K374" s="137"/>
      <c r="L374" s="137">
        <v>2156.3000000000002</v>
      </c>
      <c r="M374" s="137">
        <v>1.3</v>
      </c>
      <c r="N374" s="137">
        <v>41.7</v>
      </c>
      <c r="O374" s="137">
        <v>1.4</v>
      </c>
      <c r="P374" s="137">
        <v>4.3</v>
      </c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114"/>
      <c r="AE374" s="114"/>
      <c r="AF374" s="114"/>
      <c r="AG374" s="114"/>
      <c r="AH374" s="114"/>
      <c r="AI374" s="114"/>
      <c r="AJ374" s="114"/>
      <c r="AK374" s="114"/>
      <c r="AL374" s="62"/>
      <c r="AM374" s="131" t="s">
        <v>491</v>
      </c>
      <c r="AN374" s="137"/>
      <c r="AO374" s="137">
        <v>1771</v>
      </c>
      <c r="AP374" s="137">
        <v>88</v>
      </c>
      <c r="AQ374" s="137">
        <v>2690</v>
      </c>
      <c r="AR374" s="137">
        <v>2</v>
      </c>
      <c r="AS374" s="137">
        <v>38</v>
      </c>
      <c r="AT374" s="137">
        <v>5</v>
      </c>
      <c r="AU374" s="137">
        <v>1</v>
      </c>
    </row>
    <row r="375" spans="1:47" s="6" customFormat="1">
      <c r="A375" s="131" t="s">
        <v>495</v>
      </c>
      <c r="B375" s="64"/>
      <c r="C375" s="64"/>
      <c r="D375" s="64"/>
      <c r="E375" s="64"/>
      <c r="F375" s="64"/>
      <c r="G375" s="64"/>
      <c r="H375" s="112" t="s">
        <v>468</v>
      </c>
      <c r="I375" s="137">
        <v>48.2</v>
      </c>
      <c r="J375" s="137">
        <v>154.80000000000001</v>
      </c>
      <c r="K375" s="137"/>
      <c r="L375" s="137">
        <v>246.9</v>
      </c>
      <c r="M375" s="137">
        <v>2.8</v>
      </c>
      <c r="N375" s="137"/>
      <c r="O375" s="137">
        <v>3.5</v>
      </c>
      <c r="P375" s="168">
        <v>14.6</v>
      </c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114"/>
      <c r="AE375" s="114"/>
      <c r="AF375" s="114"/>
      <c r="AG375" s="114"/>
      <c r="AH375" s="114"/>
      <c r="AI375" s="114"/>
      <c r="AJ375" s="114"/>
      <c r="AK375" s="114"/>
      <c r="AL375" s="62"/>
      <c r="AM375" s="131" t="s">
        <v>492</v>
      </c>
      <c r="AN375" s="137"/>
      <c r="AO375" s="137">
        <v>1157</v>
      </c>
      <c r="AP375" s="137">
        <v>101</v>
      </c>
      <c r="AQ375" s="137">
        <v>1966</v>
      </c>
      <c r="AR375" s="137">
        <v>1</v>
      </c>
      <c r="AS375" s="137">
        <v>42</v>
      </c>
      <c r="AT375" s="137">
        <v>4</v>
      </c>
      <c r="AU375" s="137">
        <v>1</v>
      </c>
    </row>
    <row r="376" spans="1:47" s="6" customFormat="1">
      <c r="A376" s="131" t="s">
        <v>496</v>
      </c>
      <c r="B376" s="64"/>
      <c r="C376" s="64"/>
      <c r="D376" s="64"/>
      <c r="E376" s="64"/>
      <c r="F376" s="64"/>
      <c r="G376" s="64"/>
      <c r="H376" s="112" t="s">
        <v>468</v>
      </c>
      <c r="I376" s="137">
        <v>60.7</v>
      </c>
      <c r="J376" s="137">
        <v>927.6</v>
      </c>
      <c r="K376" s="137"/>
      <c r="L376" s="137">
        <v>417.1</v>
      </c>
      <c r="M376" s="168">
        <v>120.7</v>
      </c>
      <c r="N376" s="137">
        <v>10.199999999999999</v>
      </c>
      <c r="O376" s="137">
        <v>130.1</v>
      </c>
      <c r="P376" s="137">
        <v>25.9</v>
      </c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114"/>
      <c r="AE376" s="114"/>
      <c r="AF376" s="114"/>
      <c r="AG376" s="114"/>
      <c r="AH376" s="114"/>
      <c r="AI376" s="114"/>
      <c r="AJ376" s="114"/>
      <c r="AK376" s="114"/>
      <c r="AL376" s="62"/>
      <c r="AM376" s="131" t="s">
        <v>493</v>
      </c>
      <c r="AN376" s="137"/>
      <c r="AO376" s="137">
        <v>1898</v>
      </c>
      <c r="AP376" s="137">
        <v>87</v>
      </c>
      <c r="AQ376" s="137">
        <v>2280</v>
      </c>
      <c r="AR376" s="137"/>
      <c r="AS376" s="137">
        <v>40</v>
      </c>
      <c r="AT376" s="137">
        <v>7</v>
      </c>
      <c r="AU376" s="137">
        <v>1</v>
      </c>
    </row>
    <row r="377" spans="1:47" s="6" customFormat="1">
      <c r="A377" s="131" t="s">
        <v>497</v>
      </c>
      <c r="B377" s="64"/>
      <c r="C377" s="64"/>
      <c r="D377" s="64"/>
      <c r="E377" s="64"/>
      <c r="F377" s="64"/>
      <c r="G377" s="64"/>
      <c r="H377" s="112" t="s">
        <v>468</v>
      </c>
      <c r="I377" s="137">
        <v>15.3</v>
      </c>
      <c r="J377" s="137">
        <v>2506.6999999999998</v>
      </c>
      <c r="K377" s="137"/>
      <c r="L377" s="137">
        <v>1877.2</v>
      </c>
      <c r="M377" s="137">
        <v>0.6</v>
      </c>
      <c r="N377" s="137">
        <v>33.5</v>
      </c>
      <c r="O377" s="137">
        <v>1.4</v>
      </c>
      <c r="P377" s="137">
        <v>4.9000000000000004</v>
      </c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114"/>
      <c r="AE377" s="114"/>
      <c r="AF377" s="114"/>
      <c r="AG377" s="114"/>
      <c r="AH377" s="114"/>
      <c r="AI377" s="114"/>
      <c r="AJ377" s="114"/>
      <c r="AK377" s="114"/>
      <c r="AL377" s="62"/>
      <c r="AM377" s="131" t="s">
        <v>494</v>
      </c>
      <c r="AN377" s="137"/>
      <c r="AO377" s="137">
        <v>1301</v>
      </c>
      <c r="AP377" s="137">
        <v>101</v>
      </c>
      <c r="AQ377" s="137">
        <v>2198</v>
      </c>
      <c r="AR377" s="137"/>
      <c r="AS377" s="137">
        <v>47</v>
      </c>
      <c r="AT377" s="137">
        <v>2</v>
      </c>
      <c r="AU377" s="137">
        <v>1</v>
      </c>
    </row>
    <row r="378" spans="1:47" s="6" customFormat="1">
      <c r="A378" s="131" t="s">
        <v>498</v>
      </c>
      <c r="B378" s="64"/>
      <c r="C378" s="64"/>
      <c r="D378" s="64"/>
      <c r="E378" s="64"/>
      <c r="F378" s="64"/>
      <c r="G378" s="64"/>
      <c r="H378" s="112" t="s">
        <v>468</v>
      </c>
      <c r="I378" s="137">
        <v>32.700000000000003</v>
      </c>
      <c r="J378" s="137">
        <v>2307.3000000000002</v>
      </c>
      <c r="K378" s="137"/>
      <c r="L378" s="137">
        <v>2068.8000000000002</v>
      </c>
      <c r="M378" s="137">
        <v>29</v>
      </c>
      <c r="N378" s="137">
        <v>43.7</v>
      </c>
      <c r="O378" s="137">
        <v>2</v>
      </c>
      <c r="P378" s="137">
        <v>11.1</v>
      </c>
      <c r="Q378" s="62"/>
      <c r="R378" s="62"/>
      <c r="S378" s="62"/>
      <c r="T378" s="62"/>
      <c r="U378" s="62"/>
      <c r="V378" s="113"/>
      <c r="W378" s="113"/>
      <c r="X378" s="113"/>
      <c r="Y378" s="113"/>
      <c r="Z378" s="113"/>
      <c r="AA378" s="113"/>
      <c r="AB378" s="113"/>
      <c r="AC378" s="113"/>
      <c r="AD378" s="114"/>
      <c r="AE378" s="114"/>
      <c r="AF378" s="114"/>
      <c r="AG378" s="114"/>
      <c r="AH378" s="114"/>
      <c r="AI378" s="114"/>
      <c r="AJ378" s="114"/>
      <c r="AK378" s="114"/>
      <c r="AL378" s="62"/>
      <c r="AM378" s="131" t="s">
        <v>495</v>
      </c>
      <c r="AN378" s="137">
        <v>13</v>
      </c>
      <c r="AO378" s="137">
        <v>124</v>
      </c>
      <c r="AP378" s="137">
        <v>-2</v>
      </c>
      <c r="AQ378" s="137">
        <v>251</v>
      </c>
      <c r="AR378" s="137"/>
      <c r="AS378" s="137">
        <v>6</v>
      </c>
      <c r="AT378" s="137">
        <v>4</v>
      </c>
      <c r="AU378" s="137">
        <v>93</v>
      </c>
    </row>
    <row r="379" spans="1:47" s="6" customFormat="1">
      <c r="A379" s="131" t="s">
        <v>499</v>
      </c>
      <c r="B379" s="64"/>
      <c r="C379" s="64"/>
      <c r="D379" s="64"/>
      <c r="E379" s="64"/>
      <c r="F379" s="64"/>
      <c r="G379" s="64"/>
      <c r="H379" s="112" t="s">
        <v>468</v>
      </c>
      <c r="I379" s="137">
        <v>21.6</v>
      </c>
      <c r="J379" s="137">
        <v>2986.8</v>
      </c>
      <c r="K379" s="137"/>
      <c r="L379" s="137">
        <v>2755.1</v>
      </c>
      <c r="M379" s="137"/>
      <c r="N379" s="137">
        <v>41.2</v>
      </c>
      <c r="O379" s="137">
        <v>2</v>
      </c>
      <c r="P379" s="137">
        <v>4.2</v>
      </c>
      <c r="Q379" s="62"/>
      <c r="R379" s="62"/>
      <c r="S379" s="62"/>
      <c r="T379" s="62"/>
      <c r="U379" s="62"/>
      <c r="V379" s="122"/>
      <c r="W379" s="122"/>
      <c r="X379" s="122"/>
      <c r="Y379" s="122"/>
      <c r="Z379" s="122"/>
      <c r="AA379" s="122"/>
      <c r="AB379" s="122"/>
      <c r="AC379" s="122"/>
      <c r="AD379" s="114"/>
      <c r="AE379" s="114"/>
      <c r="AF379" s="114"/>
      <c r="AG379" s="114"/>
      <c r="AH379" s="114"/>
      <c r="AI379" s="114"/>
      <c r="AJ379" s="114"/>
      <c r="AK379" s="114"/>
      <c r="AL379" s="62"/>
      <c r="AM379" s="131" t="s">
        <v>496</v>
      </c>
      <c r="AN379" s="137">
        <v>50</v>
      </c>
      <c r="AO379" s="137">
        <v>438</v>
      </c>
      <c r="AP379" s="137">
        <v>20</v>
      </c>
      <c r="AQ379" s="137">
        <v>179</v>
      </c>
      <c r="AR379" s="137">
        <v>233</v>
      </c>
      <c r="AS379" s="137">
        <v>13</v>
      </c>
      <c r="AT379" s="137">
        <v>137</v>
      </c>
      <c r="AU379" s="137">
        <v>60</v>
      </c>
    </row>
    <row r="380" spans="1:47" s="6" customFormat="1">
      <c r="A380" s="131" t="s">
        <v>500</v>
      </c>
      <c r="B380" s="64"/>
      <c r="C380" s="64"/>
      <c r="D380" s="64"/>
      <c r="E380" s="64"/>
      <c r="F380" s="64"/>
      <c r="G380" s="64"/>
      <c r="H380" s="112" t="s">
        <v>468</v>
      </c>
      <c r="I380" s="137">
        <v>19.100000000000001</v>
      </c>
      <c r="J380" s="137">
        <v>3672.1</v>
      </c>
      <c r="K380" s="137"/>
      <c r="L380" s="168">
        <v>1784.5</v>
      </c>
      <c r="M380" s="137">
        <v>1.2</v>
      </c>
      <c r="N380" s="137">
        <v>41.5</v>
      </c>
      <c r="O380" s="137">
        <v>1.5</v>
      </c>
      <c r="P380" s="137">
        <v>4.9000000000000004</v>
      </c>
      <c r="Q380" s="62"/>
      <c r="R380" s="62"/>
      <c r="S380" s="62"/>
      <c r="T380" s="62"/>
      <c r="U380" s="62"/>
      <c r="V380" s="110"/>
      <c r="W380" s="110"/>
      <c r="X380" s="110"/>
      <c r="Y380" s="110"/>
      <c r="Z380" s="110"/>
      <c r="AA380" s="110"/>
      <c r="AB380" s="110"/>
      <c r="AC380" s="110"/>
      <c r="AD380" s="114"/>
      <c r="AE380" s="114"/>
      <c r="AF380" s="114"/>
      <c r="AG380" s="114"/>
      <c r="AH380" s="114"/>
      <c r="AI380" s="114"/>
      <c r="AJ380" s="114"/>
      <c r="AK380" s="114"/>
      <c r="AL380" s="62"/>
      <c r="AM380" s="131" t="s">
        <v>497</v>
      </c>
      <c r="AN380" s="137">
        <v>10</v>
      </c>
      <c r="AO380" s="137">
        <v>2212</v>
      </c>
      <c r="AP380" s="137">
        <v>98</v>
      </c>
      <c r="AQ380" s="137">
        <v>2122</v>
      </c>
      <c r="AR380" s="137">
        <v>35</v>
      </c>
      <c r="AS380" s="137">
        <v>43</v>
      </c>
      <c r="AT380" s="137">
        <v>2</v>
      </c>
      <c r="AU380" s="137">
        <v>2</v>
      </c>
    </row>
    <row r="381" spans="1:47" s="6" customFormat="1">
      <c r="A381" s="131" t="s">
        <v>501</v>
      </c>
      <c r="B381" s="64"/>
      <c r="C381" s="64"/>
      <c r="D381" s="64"/>
      <c r="E381" s="64"/>
      <c r="F381" s="64"/>
      <c r="G381" s="64"/>
      <c r="H381" s="112" t="s">
        <v>468</v>
      </c>
      <c r="I381" s="137">
        <v>22.3</v>
      </c>
      <c r="J381" s="137">
        <v>3452.3</v>
      </c>
      <c r="K381" s="137"/>
      <c r="L381" s="137">
        <v>2785.8</v>
      </c>
      <c r="M381" s="137"/>
      <c r="N381" s="137">
        <v>43.6</v>
      </c>
      <c r="O381" s="137">
        <v>1.9</v>
      </c>
      <c r="P381" s="137">
        <v>3.9</v>
      </c>
      <c r="Q381" s="62"/>
      <c r="R381" s="62"/>
      <c r="S381" s="62"/>
      <c r="T381" s="62"/>
      <c r="U381" s="62"/>
      <c r="V381" s="62"/>
      <c r="W381" s="62"/>
      <c r="X381" s="62"/>
      <c r="Y381" s="114"/>
      <c r="Z381" s="114"/>
      <c r="AA381" s="114"/>
      <c r="AB381" s="114"/>
      <c r="AC381" s="114"/>
      <c r="AD381" s="114"/>
      <c r="AE381" s="114"/>
      <c r="AF381" s="114"/>
      <c r="AG381" s="114"/>
      <c r="AH381" s="114"/>
      <c r="AI381" s="114"/>
      <c r="AJ381" s="114"/>
      <c r="AK381" s="114"/>
      <c r="AL381" s="62"/>
      <c r="AM381" s="131" t="s">
        <v>498</v>
      </c>
      <c r="AN381" s="137"/>
      <c r="AO381" s="137">
        <v>2322</v>
      </c>
      <c r="AP381" s="137">
        <v>105</v>
      </c>
      <c r="AQ381" s="137">
        <v>1929</v>
      </c>
      <c r="AR381" s="137">
        <v>5</v>
      </c>
      <c r="AS381" s="137">
        <v>29</v>
      </c>
      <c r="AT381" s="137">
        <v>4</v>
      </c>
      <c r="AU381" s="137">
        <v>1</v>
      </c>
    </row>
    <row r="382" spans="1:47" s="6" customFormat="1">
      <c r="A382" s="131" t="s">
        <v>502</v>
      </c>
      <c r="B382" s="64"/>
      <c r="C382" s="64"/>
      <c r="D382" s="64"/>
      <c r="E382" s="64"/>
      <c r="F382" s="64"/>
      <c r="G382" s="64"/>
      <c r="H382" s="112" t="s">
        <v>468</v>
      </c>
      <c r="I382" s="137">
        <v>36.6</v>
      </c>
      <c r="J382" s="137">
        <v>2611.1999999999998</v>
      </c>
      <c r="K382" s="137"/>
      <c r="L382" s="137">
        <v>2374.8000000000002</v>
      </c>
      <c r="M382" s="137">
        <v>4.9000000000000004</v>
      </c>
      <c r="N382" s="137">
        <v>38.5</v>
      </c>
      <c r="O382" s="137">
        <v>2.1</v>
      </c>
      <c r="P382" s="137">
        <v>8.6</v>
      </c>
      <c r="Q382" s="62"/>
      <c r="R382" s="62"/>
      <c r="S382" s="62"/>
      <c r="T382" s="62"/>
      <c r="U382" s="62"/>
      <c r="V382" s="62"/>
      <c r="W382" s="62"/>
      <c r="X382" s="62"/>
      <c r="Y382" s="114"/>
      <c r="Z382" s="114"/>
      <c r="AA382" s="114"/>
      <c r="AB382" s="114"/>
      <c r="AC382" s="114"/>
      <c r="AD382" s="114"/>
      <c r="AE382" s="114"/>
      <c r="AF382" s="114"/>
      <c r="AG382" s="114"/>
      <c r="AH382" s="114"/>
      <c r="AI382" s="114"/>
      <c r="AJ382" s="114"/>
      <c r="AK382" s="114"/>
      <c r="AL382" s="62"/>
      <c r="AM382" s="131" t="s">
        <v>499</v>
      </c>
      <c r="AN382" s="137"/>
      <c r="AO382" s="137"/>
      <c r="AP382" s="137"/>
      <c r="AQ382" s="137"/>
      <c r="AR382" s="137"/>
      <c r="AS382" s="137"/>
      <c r="AT382" s="137"/>
      <c r="AU382" s="137"/>
    </row>
    <row r="383" spans="1:47" s="6" customFormat="1">
      <c r="A383" s="131" t="s">
        <v>503</v>
      </c>
      <c r="B383" s="64"/>
      <c r="C383" s="64"/>
      <c r="D383" s="64"/>
      <c r="E383" s="64"/>
      <c r="F383" s="64"/>
      <c r="G383" s="64"/>
      <c r="H383" s="112" t="s">
        <v>468</v>
      </c>
      <c r="I383" s="137">
        <v>33.9</v>
      </c>
      <c r="J383" s="137">
        <v>2490.6999999999998</v>
      </c>
      <c r="K383" s="137"/>
      <c r="L383" s="137">
        <v>2374.1999999999998</v>
      </c>
      <c r="M383" s="137"/>
      <c r="N383" s="137">
        <v>21</v>
      </c>
      <c r="O383" s="137">
        <v>2.7</v>
      </c>
      <c r="P383" s="137">
        <v>7.6</v>
      </c>
      <c r="Q383" s="62"/>
      <c r="R383" s="62"/>
      <c r="S383" s="62"/>
      <c r="T383" s="62"/>
      <c r="U383" s="62"/>
      <c r="V383" s="62"/>
      <c r="W383" s="62"/>
      <c r="X383" s="62"/>
      <c r="Y383" s="114"/>
      <c r="Z383" s="114"/>
      <c r="AA383" s="114"/>
      <c r="AB383" s="114"/>
      <c r="AC383" s="114"/>
      <c r="AD383" s="114"/>
      <c r="AE383" s="114"/>
      <c r="AF383" s="114"/>
      <c r="AG383" s="114"/>
      <c r="AH383" s="114"/>
      <c r="AI383" s="114"/>
      <c r="AJ383" s="114"/>
      <c r="AK383" s="114"/>
      <c r="AL383" s="62"/>
      <c r="AM383" s="131" t="s">
        <v>500</v>
      </c>
      <c r="AN383" s="137"/>
      <c r="AO383" s="137">
        <v>2783</v>
      </c>
      <c r="AP383" s="137">
        <v>94</v>
      </c>
      <c r="AQ383" s="137">
        <v>2822</v>
      </c>
      <c r="AR383" s="137"/>
      <c r="AS383" s="137">
        <v>35</v>
      </c>
      <c r="AT383" s="137">
        <v>5</v>
      </c>
      <c r="AU383" s="137">
        <v>2</v>
      </c>
    </row>
    <row r="384" spans="1:47" s="6" customFormat="1">
      <c r="A384" s="131" t="s">
        <v>504</v>
      </c>
      <c r="B384" s="64"/>
      <c r="C384" s="64"/>
      <c r="D384" s="64"/>
      <c r="E384" s="64"/>
      <c r="F384" s="64"/>
      <c r="G384" s="64"/>
      <c r="H384" s="112" t="s">
        <v>468</v>
      </c>
      <c r="I384" s="137">
        <v>34.9</v>
      </c>
      <c r="J384" s="137">
        <v>2631.6</v>
      </c>
      <c r="K384" s="137"/>
      <c r="L384" s="137">
        <v>2344.1</v>
      </c>
      <c r="M384" s="137"/>
      <c r="N384" s="137">
        <v>20.7</v>
      </c>
      <c r="O384" s="137">
        <v>3</v>
      </c>
      <c r="P384" s="137">
        <v>7.5</v>
      </c>
      <c r="Q384" s="62"/>
      <c r="R384" s="62"/>
      <c r="S384" s="62"/>
      <c r="T384" s="62"/>
      <c r="U384" s="62"/>
      <c r="V384" s="62"/>
      <c r="W384" s="62"/>
      <c r="X384" s="62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  <c r="AI384" s="114"/>
      <c r="AJ384" s="114"/>
      <c r="AK384" s="114"/>
      <c r="AL384" s="62"/>
      <c r="AM384" s="131" t="s">
        <v>501</v>
      </c>
      <c r="AN384" s="137">
        <v>3.75</v>
      </c>
      <c r="AO384" s="137">
        <v>3262</v>
      </c>
      <c r="AP384" s="137">
        <v>92.5</v>
      </c>
      <c r="AQ384" s="137">
        <v>2852</v>
      </c>
      <c r="AR384" s="137"/>
      <c r="AS384" s="137">
        <v>44</v>
      </c>
      <c r="AT384" s="137">
        <v>5</v>
      </c>
      <c r="AU384" s="137">
        <v>2</v>
      </c>
    </row>
    <row r="385" spans="1:47" s="6" customFormat="1">
      <c r="A385" s="131" t="s">
        <v>505</v>
      </c>
      <c r="B385" s="64"/>
      <c r="C385" s="64"/>
      <c r="D385" s="64"/>
      <c r="E385" s="64"/>
      <c r="F385" s="64"/>
      <c r="G385" s="64"/>
      <c r="H385" s="112" t="s">
        <v>468</v>
      </c>
      <c r="I385" s="137">
        <v>29</v>
      </c>
      <c r="J385" s="137">
        <v>2556.3000000000002</v>
      </c>
      <c r="K385" s="137"/>
      <c r="L385" s="137">
        <v>2746</v>
      </c>
      <c r="M385" s="137"/>
      <c r="N385" s="137">
        <v>16.7</v>
      </c>
      <c r="O385" s="137">
        <v>2.7</v>
      </c>
      <c r="P385" s="137">
        <v>7.2</v>
      </c>
      <c r="Q385" s="62"/>
      <c r="R385" s="62"/>
      <c r="S385" s="62"/>
      <c r="T385" s="62"/>
      <c r="U385" s="62"/>
      <c r="V385" s="62"/>
      <c r="W385" s="62"/>
      <c r="X385" s="62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  <c r="AI385" s="114"/>
      <c r="AJ385" s="114"/>
      <c r="AK385" s="114"/>
      <c r="AL385" s="62"/>
      <c r="AM385" s="131" t="s">
        <v>502</v>
      </c>
      <c r="AN385" s="137">
        <v>13</v>
      </c>
      <c r="AO385" s="137">
        <v>2446</v>
      </c>
      <c r="AP385" s="137">
        <v>84</v>
      </c>
      <c r="AQ385" s="137">
        <v>2448</v>
      </c>
      <c r="AR385" s="137">
        <v>4</v>
      </c>
      <c r="AS385" s="137">
        <v>42</v>
      </c>
      <c r="AT385" s="137">
        <v>5</v>
      </c>
      <c r="AU385" s="137">
        <v>3</v>
      </c>
    </row>
    <row r="386" spans="1:47" s="6" customFormat="1">
      <c r="A386" s="131" t="s">
        <v>506</v>
      </c>
      <c r="B386" s="64"/>
      <c r="C386" s="64"/>
      <c r="D386" s="64"/>
      <c r="E386" s="64"/>
      <c r="F386" s="64"/>
      <c r="G386" s="64"/>
      <c r="H386" s="112" t="s">
        <v>468</v>
      </c>
      <c r="I386" s="137">
        <v>5.4</v>
      </c>
      <c r="J386" s="137">
        <v>338.1</v>
      </c>
      <c r="K386" s="137"/>
      <c r="L386" s="137">
        <v>1914.3</v>
      </c>
      <c r="M386" s="137">
        <v>2.9</v>
      </c>
      <c r="N386" s="137">
        <v>10</v>
      </c>
      <c r="O386" s="137">
        <v>2.8</v>
      </c>
      <c r="P386" s="137">
        <v>5.9</v>
      </c>
      <c r="Q386" s="62"/>
      <c r="R386" s="62"/>
      <c r="S386" s="62"/>
      <c r="T386" s="62"/>
      <c r="U386" s="62"/>
      <c r="V386" s="62"/>
      <c r="W386" s="62"/>
      <c r="X386" s="62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  <c r="AI386" s="114"/>
      <c r="AJ386" s="114"/>
      <c r="AK386" s="114"/>
      <c r="AL386" s="62"/>
      <c r="AM386" s="131" t="s">
        <v>503</v>
      </c>
      <c r="AN386" s="137">
        <v>2</v>
      </c>
      <c r="AO386" s="137">
        <v>2340</v>
      </c>
      <c r="AP386" s="137">
        <v>68</v>
      </c>
      <c r="AQ386" s="137">
        <v>2441</v>
      </c>
      <c r="AR386" s="137">
        <v>3</v>
      </c>
      <c r="AS386" s="137">
        <v>21</v>
      </c>
      <c r="AT386" s="137">
        <v>6</v>
      </c>
      <c r="AU386" s="137">
        <v>5</v>
      </c>
    </row>
    <row r="387" spans="1:47" s="6" customFormat="1">
      <c r="A387" s="131" t="s">
        <v>507</v>
      </c>
      <c r="B387" s="64"/>
      <c r="C387" s="64"/>
      <c r="D387" s="64"/>
      <c r="E387" s="64"/>
      <c r="F387" s="64"/>
      <c r="G387" s="64"/>
      <c r="H387" s="112" t="s">
        <v>468</v>
      </c>
      <c r="I387" s="137">
        <v>33.5</v>
      </c>
      <c r="J387" s="137">
        <v>2699.3</v>
      </c>
      <c r="K387" s="137"/>
      <c r="L387" s="137">
        <v>2264.6999999999998</v>
      </c>
      <c r="M387" s="137"/>
      <c r="N387" s="137">
        <v>27.3</v>
      </c>
      <c r="O387" s="137">
        <v>3</v>
      </c>
      <c r="P387" s="137">
        <v>7.9</v>
      </c>
      <c r="Q387" s="62"/>
      <c r="R387" s="62"/>
      <c r="S387" s="62"/>
      <c r="T387" s="62"/>
      <c r="U387" s="62"/>
      <c r="V387" s="62"/>
      <c r="W387" s="62"/>
      <c r="X387" s="62"/>
      <c r="Y387" s="114"/>
      <c r="Z387" s="114"/>
      <c r="AA387" s="114"/>
      <c r="AB387" s="114"/>
      <c r="AC387" s="114"/>
      <c r="AD387" s="114"/>
      <c r="AE387" s="114"/>
      <c r="AF387" s="114"/>
      <c r="AG387" s="114"/>
      <c r="AH387" s="114"/>
      <c r="AI387" s="114"/>
      <c r="AJ387" s="114"/>
      <c r="AK387" s="114"/>
      <c r="AL387" s="62"/>
      <c r="AM387" s="131" t="s">
        <v>504</v>
      </c>
      <c r="AN387" s="137">
        <v>1</v>
      </c>
      <c r="AO387" s="137">
        <v>2475</v>
      </c>
      <c r="AP387" s="137">
        <v>57</v>
      </c>
      <c r="AQ387" s="137">
        <v>2375</v>
      </c>
      <c r="AR387" s="137"/>
      <c r="AS387" s="137">
        <v>21</v>
      </c>
      <c r="AT387" s="137">
        <v>5</v>
      </c>
      <c r="AU387" s="137">
        <v>6</v>
      </c>
    </row>
    <row r="388" spans="1:47" s="6" customFormat="1">
      <c r="A388" s="131" t="s">
        <v>508</v>
      </c>
      <c r="B388" s="64"/>
      <c r="C388" s="64"/>
      <c r="D388" s="64"/>
      <c r="E388" s="64"/>
      <c r="F388" s="64"/>
      <c r="G388" s="64"/>
      <c r="H388" s="112" t="s">
        <v>468</v>
      </c>
      <c r="I388" s="137">
        <v>27.4</v>
      </c>
      <c r="J388" s="137">
        <v>2152</v>
      </c>
      <c r="K388" s="137"/>
      <c r="L388" s="137">
        <v>2376.1999999999998</v>
      </c>
      <c r="M388" s="137">
        <v>0.6</v>
      </c>
      <c r="N388" s="137">
        <v>16.100000000000001</v>
      </c>
      <c r="O388" s="137">
        <v>3.1</v>
      </c>
      <c r="P388" s="137">
        <v>8.6</v>
      </c>
      <c r="Q388" s="62"/>
      <c r="R388" s="62"/>
      <c r="S388" s="62"/>
      <c r="T388" s="62"/>
      <c r="U388" s="62"/>
      <c r="V388" s="62"/>
      <c r="W388" s="62"/>
      <c r="X388" s="62"/>
      <c r="Y388" s="114"/>
      <c r="Z388" s="114"/>
      <c r="AA388" s="114"/>
      <c r="AB388" s="114"/>
      <c r="AC388" s="114"/>
      <c r="AD388" s="114"/>
      <c r="AE388" s="114"/>
      <c r="AF388" s="114"/>
      <c r="AG388" s="114"/>
      <c r="AH388" s="114"/>
      <c r="AI388" s="114"/>
      <c r="AJ388" s="114"/>
      <c r="AK388" s="114"/>
      <c r="AL388" s="62"/>
      <c r="AM388" s="131" t="s">
        <v>505</v>
      </c>
      <c r="AN388" s="137"/>
      <c r="AO388" s="137"/>
      <c r="AP388" s="137"/>
      <c r="AQ388" s="137"/>
      <c r="AR388" s="137"/>
      <c r="AS388" s="137"/>
      <c r="AT388" s="137"/>
      <c r="AU388" s="137"/>
    </row>
    <row r="389" spans="1:47" s="6" customFormat="1">
      <c r="A389" s="131" t="s">
        <v>509</v>
      </c>
      <c r="B389" s="64"/>
      <c r="C389" s="64"/>
      <c r="D389" s="64"/>
      <c r="E389" s="64"/>
      <c r="F389" s="64"/>
      <c r="G389" s="64"/>
      <c r="H389" s="112" t="s">
        <v>468</v>
      </c>
      <c r="I389" s="137">
        <v>35</v>
      </c>
      <c r="J389" s="137">
        <v>2255.6999999999998</v>
      </c>
      <c r="K389" s="137"/>
      <c r="L389" s="137">
        <v>2366.6</v>
      </c>
      <c r="M389" s="137">
        <v>1.8</v>
      </c>
      <c r="N389" s="137">
        <v>38.1</v>
      </c>
      <c r="O389" s="137">
        <v>5.4</v>
      </c>
      <c r="P389" s="137">
        <v>7.9</v>
      </c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5"/>
      <c r="AF389" s="64"/>
      <c r="AG389" s="114"/>
      <c r="AH389" s="114"/>
      <c r="AI389" s="114"/>
      <c r="AJ389" s="114"/>
      <c r="AK389" s="114"/>
      <c r="AL389" s="62"/>
      <c r="AM389" s="131" t="s">
        <v>506</v>
      </c>
      <c r="AN389" s="137"/>
      <c r="AO389" s="137">
        <v>314</v>
      </c>
      <c r="AP389" s="137">
        <v>79</v>
      </c>
      <c r="AQ389" s="137">
        <v>2011</v>
      </c>
      <c r="AR389" s="137">
        <v>6</v>
      </c>
      <c r="AS389" s="137">
        <v>10</v>
      </c>
      <c r="AT389" s="137">
        <v>7</v>
      </c>
      <c r="AU389" s="137">
        <v>2</v>
      </c>
    </row>
    <row r="390" spans="1:47" s="6" customFormat="1">
      <c r="A390" s="131" t="s">
        <v>510</v>
      </c>
      <c r="B390" s="134"/>
      <c r="C390" s="134"/>
      <c r="D390" s="134"/>
      <c r="E390" s="134"/>
      <c r="F390" s="134"/>
      <c r="G390" s="134"/>
      <c r="H390" s="112" t="s">
        <v>468</v>
      </c>
      <c r="I390" s="137">
        <v>10.9</v>
      </c>
      <c r="J390" s="138">
        <v>2426.1999999999998</v>
      </c>
      <c r="K390" s="137"/>
      <c r="L390" s="137">
        <v>2425</v>
      </c>
      <c r="M390" s="138">
        <v>0.7</v>
      </c>
      <c r="N390" s="138">
        <v>32.299999999999997</v>
      </c>
      <c r="O390" s="138">
        <v>1.2</v>
      </c>
      <c r="P390" s="137">
        <v>3.2</v>
      </c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5"/>
      <c r="AF390" s="64"/>
      <c r="AG390" s="114"/>
      <c r="AH390" s="114"/>
      <c r="AI390" s="114"/>
      <c r="AJ390" s="114"/>
      <c r="AK390" s="114"/>
      <c r="AL390" s="62"/>
      <c r="AM390" s="131" t="s">
        <v>507</v>
      </c>
      <c r="AN390" s="137"/>
      <c r="AO390" s="137"/>
      <c r="AP390" s="137"/>
      <c r="AQ390" s="137"/>
      <c r="AR390" s="137"/>
      <c r="AS390" s="137"/>
      <c r="AT390" s="137"/>
      <c r="AU390" s="137"/>
    </row>
    <row r="391" spans="1:47" s="6" customFormat="1">
      <c r="A391" s="131" t="s">
        <v>511</v>
      </c>
      <c r="B391" s="134"/>
      <c r="C391" s="134"/>
      <c r="D391" s="134"/>
      <c r="E391" s="134"/>
      <c r="F391" s="134"/>
      <c r="G391" s="134"/>
      <c r="H391" s="112" t="s">
        <v>468</v>
      </c>
      <c r="I391" s="137">
        <v>10.3</v>
      </c>
      <c r="J391" s="138">
        <v>2116</v>
      </c>
      <c r="K391" s="137"/>
      <c r="L391" s="137">
        <v>2341.3000000000002</v>
      </c>
      <c r="M391" s="138">
        <v>9.6999999999999993</v>
      </c>
      <c r="N391" s="138">
        <v>42</v>
      </c>
      <c r="O391" s="138">
        <v>1.3</v>
      </c>
      <c r="P391" s="137">
        <v>3</v>
      </c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5"/>
      <c r="AF391" s="64"/>
      <c r="AG391" s="114"/>
      <c r="AH391" s="114"/>
      <c r="AI391" s="114"/>
      <c r="AJ391" s="114"/>
      <c r="AK391" s="114"/>
      <c r="AL391" s="62"/>
      <c r="AM391" s="131" t="s">
        <v>508</v>
      </c>
      <c r="AN391" s="137">
        <v>5</v>
      </c>
      <c r="AO391" s="137">
        <v>2017</v>
      </c>
      <c r="AP391" s="137">
        <v>79</v>
      </c>
      <c r="AQ391" s="137">
        <v>2475</v>
      </c>
      <c r="AR391" s="137">
        <v>2</v>
      </c>
      <c r="AS391" s="137">
        <v>16</v>
      </c>
      <c r="AT391" s="137">
        <v>9</v>
      </c>
      <c r="AU391" s="137">
        <v>4</v>
      </c>
    </row>
    <row r="392" spans="1:47" s="6" customFormat="1">
      <c r="A392" s="131" t="s">
        <v>512</v>
      </c>
      <c r="B392" s="134"/>
      <c r="C392" s="134"/>
      <c r="D392" s="134"/>
      <c r="E392" s="134"/>
      <c r="F392" s="134"/>
      <c r="G392" s="134"/>
      <c r="H392" s="112" t="s">
        <v>468</v>
      </c>
      <c r="I392" s="137">
        <v>12.7</v>
      </c>
      <c r="J392" s="138">
        <v>3650.4</v>
      </c>
      <c r="K392" s="137"/>
      <c r="L392" s="137">
        <v>2645</v>
      </c>
      <c r="M392" s="138"/>
      <c r="N392" s="138">
        <v>36.6</v>
      </c>
      <c r="O392" s="138">
        <v>1.3</v>
      </c>
      <c r="P392" s="137">
        <v>3.2</v>
      </c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114"/>
      <c r="AH392" s="114"/>
      <c r="AI392" s="114"/>
      <c r="AJ392" s="114"/>
      <c r="AK392" s="114"/>
      <c r="AL392" s="62"/>
      <c r="AM392" s="131" t="s">
        <v>509</v>
      </c>
      <c r="AN392" s="137">
        <v>3</v>
      </c>
      <c r="AO392" s="137">
        <v>2178</v>
      </c>
      <c r="AP392" s="137">
        <v>90</v>
      </c>
      <c r="AQ392" s="137">
        <v>2466</v>
      </c>
      <c r="AR392" s="137">
        <v>2</v>
      </c>
      <c r="AS392" s="137">
        <v>40</v>
      </c>
      <c r="AT392" s="137">
        <v>10</v>
      </c>
      <c r="AU392" s="137">
        <v>1</v>
      </c>
    </row>
    <row r="393" spans="1:47" s="6" customFormat="1">
      <c r="A393" s="131" t="s">
        <v>513</v>
      </c>
      <c r="B393" s="134"/>
      <c r="C393" s="134"/>
      <c r="D393" s="134"/>
      <c r="E393" s="134"/>
      <c r="F393" s="134"/>
      <c r="G393" s="134"/>
      <c r="H393" s="112" t="s">
        <v>468</v>
      </c>
      <c r="I393" s="137">
        <v>8</v>
      </c>
      <c r="J393" s="137">
        <v>2369.9</v>
      </c>
      <c r="K393" s="137"/>
      <c r="L393" s="137">
        <v>1851.5</v>
      </c>
      <c r="M393" s="137">
        <v>0.9</v>
      </c>
      <c r="N393" s="138">
        <v>38.5</v>
      </c>
      <c r="O393" s="138">
        <v>1.6</v>
      </c>
      <c r="P393" s="137">
        <v>2.6</v>
      </c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114"/>
      <c r="AH393" s="114"/>
      <c r="AI393" s="114"/>
      <c r="AJ393" s="114"/>
      <c r="AK393" s="114"/>
      <c r="AL393" s="62"/>
      <c r="AM393" s="131" t="s">
        <v>510</v>
      </c>
      <c r="AN393" s="137"/>
      <c r="AO393" s="137">
        <v>2256</v>
      </c>
      <c r="AP393" s="137">
        <v>75</v>
      </c>
      <c r="AQ393" s="137">
        <v>2494</v>
      </c>
      <c r="AR393" s="137"/>
      <c r="AS393" s="137">
        <v>33</v>
      </c>
      <c r="AT393" s="137">
        <v>2</v>
      </c>
      <c r="AU393" s="137">
        <v>1</v>
      </c>
    </row>
    <row r="394" spans="1:47" s="6" customFormat="1">
      <c r="A394" s="131" t="s">
        <v>514</v>
      </c>
      <c r="B394" s="134"/>
      <c r="C394" s="134"/>
      <c r="D394" s="134"/>
      <c r="E394" s="134"/>
      <c r="F394" s="134"/>
      <c r="G394" s="134"/>
      <c r="H394" s="112" t="s">
        <v>468</v>
      </c>
      <c r="I394" s="137">
        <v>16.2</v>
      </c>
      <c r="J394" s="137">
        <v>2113.6</v>
      </c>
      <c r="K394" s="137"/>
      <c r="L394" s="137">
        <v>1612.2</v>
      </c>
      <c r="M394" s="137">
        <v>2.4</v>
      </c>
      <c r="N394" s="138">
        <v>34.5</v>
      </c>
      <c r="O394" s="138">
        <v>1.7</v>
      </c>
      <c r="P394" s="137">
        <v>6.3</v>
      </c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114"/>
      <c r="AH394" s="114"/>
      <c r="AI394" s="114"/>
      <c r="AJ394" s="114"/>
      <c r="AK394" s="114"/>
      <c r="AL394" s="62"/>
      <c r="AM394" s="131" t="s">
        <v>511</v>
      </c>
      <c r="AN394" s="137"/>
      <c r="AO394" s="137">
        <v>1917</v>
      </c>
      <c r="AP394" s="137">
        <v>101</v>
      </c>
      <c r="AQ394" s="137">
        <v>2391</v>
      </c>
      <c r="AR394" s="137">
        <v>11</v>
      </c>
      <c r="AS394" s="137">
        <v>39</v>
      </c>
      <c r="AT394" s="137">
        <v>7</v>
      </c>
      <c r="AU394" s="137">
        <v>1</v>
      </c>
    </row>
    <row r="395" spans="1:47" s="6" customFormat="1">
      <c r="A395" s="131" t="s">
        <v>515</v>
      </c>
      <c r="B395" s="134"/>
      <c r="C395" s="134"/>
      <c r="D395" s="134"/>
      <c r="E395" s="134"/>
      <c r="F395" s="134"/>
      <c r="G395" s="134"/>
      <c r="H395" s="112" t="s">
        <v>468</v>
      </c>
      <c r="I395" s="137">
        <v>43.5</v>
      </c>
      <c r="J395" s="138">
        <v>1647</v>
      </c>
      <c r="K395" s="137"/>
      <c r="L395" s="137">
        <v>1690.9</v>
      </c>
      <c r="M395" s="138">
        <v>4.5999999999999996</v>
      </c>
      <c r="N395" s="138">
        <v>31.8</v>
      </c>
      <c r="O395" s="138">
        <v>1.6</v>
      </c>
      <c r="P395" s="137">
        <v>13.2</v>
      </c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114"/>
      <c r="AH395" s="114"/>
      <c r="AI395" s="114"/>
      <c r="AJ395" s="114"/>
      <c r="AK395" s="114"/>
      <c r="AL395" s="62"/>
      <c r="AM395" s="131" t="s">
        <v>512</v>
      </c>
      <c r="AN395" s="137"/>
      <c r="AO395" s="137">
        <v>3436</v>
      </c>
      <c r="AP395" s="137">
        <v>76</v>
      </c>
      <c r="AQ395" s="137">
        <v>2726</v>
      </c>
      <c r="AR395" s="137">
        <v>1</v>
      </c>
      <c r="AS395" s="137">
        <v>36</v>
      </c>
      <c r="AT395" s="137">
        <v>3</v>
      </c>
      <c r="AU395" s="137">
        <v>1</v>
      </c>
    </row>
    <row r="396" spans="1:47" s="6" customFormat="1">
      <c r="A396" s="131" t="s">
        <v>516</v>
      </c>
      <c r="B396" s="134"/>
      <c r="C396" s="134"/>
      <c r="D396" s="134"/>
      <c r="E396" s="134"/>
      <c r="F396" s="134"/>
      <c r="G396" s="134"/>
      <c r="H396" s="112" t="s">
        <v>468</v>
      </c>
      <c r="I396" s="137">
        <v>21.1</v>
      </c>
      <c r="J396" s="138">
        <v>3032.4</v>
      </c>
      <c r="K396" s="137"/>
      <c r="L396" s="137">
        <v>2063.6999999999998</v>
      </c>
      <c r="M396" s="138">
        <v>10.199999999999999</v>
      </c>
      <c r="N396" s="138">
        <v>35.799999999999997</v>
      </c>
      <c r="O396" s="138">
        <v>1.9</v>
      </c>
      <c r="P396" s="137">
        <v>5</v>
      </c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114"/>
      <c r="AH396" s="114"/>
      <c r="AI396" s="114"/>
      <c r="AJ396" s="114"/>
      <c r="AK396" s="114"/>
      <c r="AL396" s="62"/>
      <c r="AM396" s="131" t="s">
        <v>513</v>
      </c>
      <c r="AN396" s="137"/>
      <c r="AO396" s="137">
        <v>2203</v>
      </c>
      <c r="AP396" s="137">
        <v>97</v>
      </c>
      <c r="AQ396" s="137">
        <v>1888</v>
      </c>
      <c r="AR396" s="137"/>
      <c r="AS396" s="137">
        <v>44</v>
      </c>
      <c r="AT396" s="137">
        <v>7</v>
      </c>
      <c r="AU396" s="137">
        <v>1</v>
      </c>
    </row>
    <row r="397" spans="1:47" s="6" customFormat="1">
      <c r="A397" s="131" t="s">
        <v>517</v>
      </c>
      <c r="B397" s="134"/>
      <c r="C397" s="134"/>
      <c r="D397" s="134"/>
      <c r="E397" s="134"/>
      <c r="F397" s="134"/>
      <c r="G397" s="134"/>
      <c r="H397" s="112" t="s">
        <v>468</v>
      </c>
      <c r="I397" s="137">
        <v>30.3</v>
      </c>
      <c r="J397" s="138">
        <v>2921.5</v>
      </c>
      <c r="K397" s="137"/>
      <c r="L397" s="137">
        <v>1948.4</v>
      </c>
      <c r="M397" s="138">
        <v>6.7</v>
      </c>
      <c r="N397" s="138">
        <v>47.6</v>
      </c>
      <c r="O397" s="138">
        <v>1.9</v>
      </c>
      <c r="P397" s="137">
        <v>7</v>
      </c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114"/>
      <c r="AH397" s="114"/>
      <c r="AI397" s="114"/>
      <c r="AJ397" s="114"/>
      <c r="AK397" s="114"/>
      <c r="AL397" s="62"/>
      <c r="AM397" s="131" t="s">
        <v>514</v>
      </c>
      <c r="AN397" s="137"/>
      <c r="AO397" s="137">
        <v>2011</v>
      </c>
      <c r="AP397" s="137">
        <v>96</v>
      </c>
      <c r="AQ397" s="137">
        <v>1660</v>
      </c>
      <c r="AR397" s="137"/>
      <c r="AS397" s="137">
        <v>39</v>
      </c>
      <c r="AT397" s="137">
        <v>4</v>
      </c>
      <c r="AU397" s="137">
        <v>1</v>
      </c>
    </row>
    <row r="398" spans="1:47" s="6" customFormat="1">
      <c r="A398" s="131" t="s">
        <v>518</v>
      </c>
      <c r="B398" s="134"/>
      <c r="C398" s="134"/>
      <c r="D398" s="134"/>
      <c r="E398" s="134"/>
      <c r="F398" s="134"/>
      <c r="G398" s="134"/>
      <c r="H398" s="112" t="s">
        <v>468</v>
      </c>
      <c r="I398" s="137">
        <v>26.8</v>
      </c>
      <c r="J398" s="138">
        <v>2747.9</v>
      </c>
      <c r="K398" s="137"/>
      <c r="L398" s="137">
        <v>2477</v>
      </c>
      <c r="M398" s="138">
        <v>1.5</v>
      </c>
      <c r="N398" s="138">
        <v>48.2</v>
      </c>
      <c r="O398" s="138">
        <v>2.2000000000000002</v>
      </c>
      <c r="P398" s="137">
        <v>4.7</v>
      </c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114"/>
      <c r="AH398" s="114"/>
      <c r="AI398" s="114"/>
      <c r="AJ398" s="114"/>
      <c r="AK398" s="114"/>
      <c r="AL398" s="62"/>
      <c r="AM398" s="131" t="s">
        <v>515</v>
      </c>
      <c r="AN398" s="137">
        <v>18</v>
      </c>
      <c r="AO398" s="137">
        <v>1613</v>
      </c>
      <c r="AP398" s="137">
        <v>107</v>
      </c>
      <c r="AQ398" s="137">
        <v>1728</v>
      </c>
      <c r="AR398" s="137">
        <v>4</v>
      </c>
      <c r="AS398" s="137">
        <v>28</v>
      </c>
      <c r="AT398" s="137">
        <v>4</v>
      </c>
      <c r="AU398" s="137">
        <v>1</v>
      </c>
    </row>
    <row r="399" spans="1:47" s="6" customFormat="1">
      <c r="A399" s="131" t="s">
        <v>519</v>
      </c>
      <c r="B399" s="134"/>
      <c r="C399" s="134"/>
      <c r="D399" s="134"/>
      <c r="E399" s="134"/>
      <c r="F399" s="134"/>
      <c r="G399" s="134"/>
      <c r="H399" s="112" t="s">
        <v>468</v>
      </c>
      <c r="I399" s="137">
        <v>22.4</v>
      </c>
      <c r="J399" s="138">
        <v>1892.5</v>
      </c>
      <c r="K399" s="137"/>
      <c r="L399" s="137">
        <v>2370.4</v>
      </c>
      <c r="M399" s="137">
        <v>2.2000000000000002</v>
      </c>
      <c r="N399" s="137">
        <v>47.6</v>
      </c>
      <c r="O399" s="137">
        <v>2.4</v>
      </c>
      <c r="P399" s="137">
        <v>6.6</v>
      </c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114"/>
      <c r="AH399" s="114"/>
      <c r="AI399" s="114"/>
      <c r="AJ399" s="114"/>
      <c r="AK399" s="114"/>
      <c r="AL399" s="62"/>
      <c r="AM399" s="131" t="s">
        <v>516</v>
      </c>
      <c r="AN399" s="137">
        <v>3</v>
      </c>
      <c r="AO399" s="137">
        <v>2756</v>
      </c>
      <c r="AP399" s="137">
        <v>101</v>
      </c>
      <c r="AQ399" s="137">
        <v>2110</v>
      </c>
      <c r="AR399" s="137">
        <v>16</v>
      </c>
      <c r="AS399" s="137">
        <v>36</v>
      </c>
      <c r="AT399" s="137">
        <v>6</v>
      </c>
      <c r="AU399" s="137">
        <v>1</v>
      </c>
    </row>
    <row r="400" spans="1:47" s="6" customFormat="1">
      <c r="A400" s="131" t="s">
        <v>520</v>
      </c>
      <c r="B400" s="134"/>
      <c r="C400" s="134"/>
      <c r="D400" s="134"/>
      <c r="E400" s="134"/>
      <c r="F400" s="134"/>
      <c r="G400" s="134"/>
      <c r="H400" s="112" t="s">
        <v>468</v>
      </c>
      <c r="I400" s="137">
        <v>21</v>
      </c>
      <c r="J400" s="138">
        <v>2083.4</v>
      </c>
      <c r="K400" s="137"/>
      <c r="L400" s="137">
        <v>2303.9</v>
      </c>
      <c r="M400" s="137">
        <v>0.7</v>
      </c>
      <c r="N400" s="137">
        <v>31.4</v>
      </c>
      <c r="O400" s="137">
        <v>2.2999999999999998</v>
      </c>
      <c r="P400" s="137">
        <v>5.6</v>
      </c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114"/>
      <c r="AH400" s="114"/>
      <c r="AI400" s="114"/>
      <c r="AJ400" s="114"/>
      <c r="AK400" s="114"/>
      <c r="AL400" s="62"/>
      <c r="AM400" s="131" t="s">
        <v>517</v>
      </c>
      <c r="AN400" s="137">
        <v>4</v>
      </c>
      <c r="AO400" s="137">
        <v>2720</v>
      </c>
      <c r="AP400" s="137">
        <v>102</v>
      </c>
      <c r="AQ400" s="137">
        <v>1985</v>
      </c>
      <c r="AR400" s="137">
        <v>6</v>
      </c>
      <c r="AS400" s="137">
        <v>46</v>
      </c>
      <c r="AT400" s="137">
        <v>2</v>
      </c>
      <c r="AU400" s="137">
        <v>2</v>
      </c>
    </row>
    <row r="401" spans="1:47" s="6" customFormat="1">
      <c r="A401" s="131" t="s">
        <v>521</v>
      </c>
      <c r="B401" s="134"/>
      <c r="C401" s="134"/>
      <c r="D401" s="134"/>
      <c r="E401" s="134"/>
      <c r="F401" s="134"/>
      <c r="G401" s="134"/>
      <c r="H401" s="112" t="s">
        <v>468</v>
      </c>
      <c r="I401" s="137">
        <v>32.5</v>
      </c>
      <c r="J401" s="137">
        <v>2653.9</v>
      </c>
      <c r="K401" s="137"/>
      <c r="L401" s="137">
        <v>2433.9</v>
      </c>
      <c r="M401" s="137"/>
      <c r="N401" s="137">
        <v>30.4</v>
      </c>
      <c r="O401" s="137">
        <v>2.8</v>
      </c>
      <c r="P401" s="137">
        <v>7.6</v>
      </c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114"/>
      <c r="AH401" s="114"/>
      <c r="AI401" s="114"/>
      <c r="AJ401" s="114"/>
      <c r="AK401" s="114"/>
      <c r="AL401" s="62"/>
      <c r="AM401" s="131" t="s">
        <v>518</v>
      </c>
      <c r="AN401" s="137"/>
      <c r="AO401" s="137">
        <v>2670</v>
      </c>
      <c r="AP401" s="137">
        <v>95</v>
      </c>
      <c r="AQ401" s="137">
        <v>2539</v>
      </c>
      <c r="AR401" s="137"/>
      <c r="AS401" s="137">
        <v>45</v>
      </c>
      <c r="AT401" s="137">
        <v>5</v>
      </c>
      <c r="AU401" s="137">
        <v>1</v>
      </c>
    </row>
    <row r="402" spans="1:47" s="6" customFormat="1">
      <c r="A402" s="131" t="s">
        <v>522</v>
      </c>
      <c r="B402" s="134"/>
      <c r="C402" s="134"/>
      <c r="D402" s="134"/>
      <c r="E402" s="134"/>
      <c r="F402" s="134"/>
      <c r="G402" s="134"/>
      <c r="H402" s="112" t="s">
        <v>468</v>
      </c>
      <c r="I402" s="137">
        <v>33.299999999999997</v>
      </c>
      <c r="J402" s="137">
        <v>2276.9</v>
      </c>
      <c r="K402" s="137"/>
      <c r="L402" s="137">
        <v>2292.1999999999998</v>
      </c>
      <c r="M402" s="137">
        <v>5.0999999999999996</v>
      </c>
      <c r="N402" s="137">
        <v>42.1</v>
      </c>
      <c r="O402" s="137">
        <v>1.3</v>
      </c>
      <c r="P402" s="137">
        <v>7.8</v>
      </c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114"/>
      <c r="AH402" s="114"/>
      <c r="AI402" s="114"/>
      <c r="AJ402" s="114"/>
      <c r="AK402" s="114"/>
      <c r="AL402" s="62"/>
      <c r="AM402" s="131" t="s">
        <v>519</v>
      </c>
      <c r="AN402" s="137">
        <v>7</v>
      </c>
      <c r="AO402" s="137">
        <v>1799</v>
      </c>
      <c r="AP402" s="137">
        <v>92</v>
      </c>
      <c r="AQ402" s="137">
        <v>2415</v>
      </c>
      <c r="AR402" s="137"/>
      <c r="AS402" s="137">
        <v>47</v>
      </c>
      <c r="AT402" s="137">
        <v>5</v>
      </c>
      <c r="AU402" s="137">
        <v>2</v>
      </c>
    </row>
    <row r="403" spans="1:47" s="6" customFormat="1">
      <c r="A403" s="131" t="s">
        <v>523</v>
      </c>
      <c r="B403" s="134"/>
      <c r="C403" s="134"/>
      <c r="D403" s="134"/>
      <c r="E403" s="134"/>
      <c r="F403" s="134"/>
      <c r="G403" s="134"/>
      <c r="H403" s="112" t="s">
        <v>468</v>
      </c>
      <c r="I403" s="137">
        <v>32.4</v>
      </c>
      <c r="J403" s="137">
        <v>2577.5</v>
      </c>
      <c r="K403" s="137"/>
      <c r="L403" s="137">
        <v>2298.8000000000002</v>
      </c>
      <c r="M403" s="137">
        <v>2.9</v>
      </c>
      <c r="N403" s="137">
        <v>35.700000000000003</v>
      </c>
      <c r="O403" s="137">
        <v>2.1</v>
      </c>
      <c r="P403" s="137">
        <v>8</v>
      </c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114"/>
      <c r="AH403" s="114"/>
      <c r="AI403" s="114"/>
      <c r="AJ403" s="114"/>
      <c r="AK403" s="114"/>
      <c r="AL403" s="62"/>
      <c r="AM403" s="131" t="s">
        <v>520</v>
      </c>
      <c r="AN403" s="137">
        <v>10</v>
      </c>
      <c r="AO403" s="137">
        <v>1927</v>
      </c>
      <c r="AP403" s="137">
        <v>91</v>
      </c>
      <c r="AQ403" s="137">
        <v>2353</v>
      </c>
      <c r="AR403" s="137"/>
      <c r="AS403" s="137">
        <v>32</v>
      </c>
      <c r="AT403" s="137">
        <v>7</v>
      </c>
      <c r="AU403" s="137">
        <v>3</v>
      </c>
    </row>
    <row r="404" spans="1:47" s="6" customFormat="1">
      <c r="A404" s="131" t="s">
        <v>524</v>
      </c>
      <c r="B404" s="134"/>
      <c r="C404" s="134"/>
      <c r="D404" s="134"/>
      <c r="E404" s="134"/>
      <c r="F404" s="134"/>
      <c r="G404" s="134"/>
      <c r="H404" s="112" t="s">
        <v>468</v>
      </c>
      <c r="I404" s="137">
        <v>33.299999999999997</v>
      </c>
      <c r="J404" s="137">
        <v>2341.9</v>
      </c>
      <c r="K404" s="137"/>
      <c r="L404" s="137">
        <v>2335.6</v>
      </c>
      <c r="M404" s="137">
        <v>10.5</v>
      </c>
      <c r="N404" s="137">
        <v>40</v>
      </c>
      <c r="O404" s="137">
        <v>1.6</v>
      </c>
      <c r="P404" s="137">
        <v>6.9</v>
      </c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114"/>
      <c r="AH404" s="114"/>
      <c r="AI404" s="114"/>
      <c r="AJ404" s="114"/>
      <c r="AK404" s="114"/>
      <c r="AL404" s="62"/>
      <c r="AM404" s="131" t="s">
        <v>521</v>
      </c>
      <c r="AN404" s="137">
        <v>8</v>
      </c>
      <c r="AO404" s="137">
        <v>2443</v>
      </c>
      <c r="AP404" s="137">
        <v>75</v>
      </c>
      <c r="AQ404" s="137">
        <v>2513</v>
      </c>
      <c r="AR404" s="137">
        <v>3</v>
      </c>
      <c r="AS404" s="137">
        <v>33</v>
      </c>
      <c r="AT404" s="137">
        <v>6</v>
      </c>
      <c r="AU404" s="137">
        <v>3</v>
      </c>
    </row>
    <row r="405" spans="1:47" s="6" customFormat="1">
      <c r="A405" s="131" t="s">
        <v>525</v>
      </c>
      <c r="B405" s="134"/>
      <c r="C405" s="134"/>
      <c r="D405" s="134"/>
      <c r="E405" s="134"/>
      <c r="F405" s="134"/>
      <c r="G405" s="134"/>
      <c r="H405" s="112" t="s">
        <v>468</v>
      </c>
      <c r="I405" s="137">
        <v>33.1</v>
      </c>
      <c r="J405" s="137">
        <v>2655.6</v>
      </c>
      <c r="K405" s="137"/>
      <c r="L405" s="137">
        <v>2370.1999999999998</v>
      </c>
      <c r="M405" s="137">
        <v>1.9</v>
      </c>
      <c r="N405" s="137">
        <v>39.9</v>
      </c>
      <c r="O405" s="137">
        <v>1.6</v>
      </c>
      <c r="P405" s="137">
        <v>6.8</v>
      </c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114"/>
      <c r="AH405" s="114"/>
      <c r="AI405" s="114"/>
      <c r="AJ405" s="114"/>
      <c r="AK405" s="114"/>
      <c r="AL405" s="62"/>
      <c r="AM405" s="131" t="s">
        <v>522</v>
      </c>
      <c r="AN405" s="137">
        <v>1</v>
      </c>
      <c r="AO405" s="137">
        <v>2103</v>
      </c>
      <c r="AP405" s="137">
        <v>95</v>
      </c>
      <c r="AQ405" s="137">
        <v>2365</v>
      </c>
      <c r="AR405" s="137">
        <v>7</v>
      </c>
      <c r="AS405" s="137">
        <v>47</v>
      </c>
      <c r="AT405" s="137">
        <v>3</v>
      </c>
      <c r="AU405" s="137">
        <v>2</v>
      </c>
    </row>
    <row r="406" spans="1:47" s="6" customFormat="1">
      <c r="A406" s="131" t="s">
        <v>526</v>
      </c>
      <c r="B406" s="134"/>
      <c r="C406" s="134"/>
      <c r="D406" s="134"/>
      <c r="E406" s="134"/>
      <c r="F406" s="134"/>
      <c r="G406" s="134"/>
      <c r="H406" s="112" t="s">
        <v>468</v>
      </c>
      <c r="I406" s="137">
        <v>36.200000000000003</v>
      </c>
      <c r="J406" s="137">
        <v>2563.3000000000002</v>
      </c>
      <c r="K406" s="137"/>
      <c r="L406" s="137">
        <v>2344.4</v>
      </c>
      <c r="M406" s="137">
        <v>8.1999999999999993</v>
      </c>
      <c r="N406" s="137">
        <v>41.6</v>
      </c>
      <c r="O406" s="137">
        <v>1.4</v>
      </c>
      <c r="P406" s="137">
        <v>7.2</v>
      </c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114"/>
      <c r="AH406" s="114"/>
      <c r="AI406" s="114"/>
      <c r="AJ406" s="114"/>
      <c r="AK406" s="114"/>
      <c r="AL406" s="62"/>
      <c r="AM406" s="131" t="s">
        <v>523</v>
      </c>
      <c r="AN406" s="137">
        <v>4</v>
      </c>
      <c r="AO406" s="137">
        <v>2398</v>
      </c>
      <c r="AP406" s="137">
        <v>93</v>
      </c>
      <c r="AQ406" s="137">
        <v>2347</v>
      </c>
      <c r="AR406" s="137">
        <v>4</v>
      </c>
      <c r="AS406" s="137">
        <v>35</v>
      </c>
      <c r="AT406" s="137">
        <v>4</v>
      </c>
      <c r="AU406" s="137">
        <v>3</v>
      </c>
    </row>
    <row r="407" spans="1:47" s="6" customFormat="1">
      <c r="A407" s="131" t="s">
        <v>527</v>
      </c>
      <c r="B407" s="134"/>
      <c r="C407" s="134"/>
      <c r="D407" s="134"/>
      <c r="E407" s="134"/>
      <c r="F407" s="134"/>
      <c r="G407" s="134"/>
      <c r="H407" s="112" t="s">
        <v>468</v>
      </c>
      <c r="I407" s="137">
        <v>29.9</v>
      </c>
      <c r="J407" s="137">
        <v>2227.8000000000002</v>
      </c>
      <c r="K407" s="137"/>
      <c r="L407" s="137">
        <v>2411.5</v>
      </c>
      <c r="M407" s="137">
        <v>8.5</v>
      </c>
      <c r="N407" s="137">
        <v>42.7</v>
      </c>
      <c r="O407" s="137">
        <v>1.7</v>
      </c>
      <c r="P407" s="137">
        <v>6.4</v>
      </c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114"/>
      <c r="AI407" s="114"/>
      <c r="AJ407" s="114"/>
      <c r="AK407" s="114"/>
      <c r="AL407" s="62"/>
      <c r="AM407" s="131" t="s">
        <v>524</v>
      </c>
      <c r="AN407" s="137">
        <v>4</v>
      </c>
      <c r="AO407" s="137">
        <v>2199</v>
      </c>
      <c r="AP407" s="137">
        <v>88</v>
      </c>
      <c r="AQ407" s="137">
        <v>2386</v>
      </c>
      <c r="AR407" s="137">
        <v>4</v>
      </c>
      <c r="AS407" s="137">
        <v>38</v>
      </c>
      <c r="AT407" s="137">
        <v>8</v>
      </c>
      <c r="AU407" s="137">
        <v>3</v>
      </c>
    </row>
    <row r="408" spans="1:47" s="6" customFormat="1">
      <c r="A408" s="131" t="s">
        <v>528</v>
      </c>
      <c r="B408" s="134"/>
      <c r="C408" s="134"/>
      <c r="D408" s="134"/>
      <c r="E408" s="134"/>
      <c r="F408" s="134"/>
      <c r="G408" s="134"/>
      <c r="H408" s="112" t="s">
        <v>468</v>
      </c>
      <c r="I408" s="137">
        <v>31.9</v>
      </c>
      <c r="J408" s="137">
        <v>2230.1999999999998</v>
      </c>
      <c r="K408" s="137"/>
      <c r="L408" s="137">
        <v>2320.5</v>
      </c>
      <c r="M408" s="137">
        <v>1.7</v>
      </c>
      <c r="N408" s="137">
        <v>35.9</v>
      </c>
      <c r="O408" s="137">
        <v>2.2000000000000002</v>
      </c>
      <c r="P408" s="137">
        <v>7.8</v>
      </c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5"/>
      <c r="AI408" s="64"/>
      <c r="AJ408" s="64"/>
      <c r="AK408" s="64"/>
      <c r="AL408" s="62"/>
      <c r="AM408" s="131" t="s">
        <v>525</v>
      </c>
      <c r="AN408" s="137"/>
      <c r="AO408" s="137">
        <v>2484</v>
      </c>
      <c r="AP408" s="137">
        <v>81</v>
      </c>
      <c r="AQ408" s="137">
        <v>2412</v>
      </c>
      <c r="AR408" s="137"/>
      <c r="AS408" s="137">
        <v>46</v>
      </c>
      <c r="AT408" s="137">
        <v>5</v>
      </c>
      <c r="AU408" s="137">
        <v>3</v>
      </c>
    </row>
    <row r="409" spans="1:47" s="6" customFormat="1">
      <c r="A409" s="131" t="s">
        <v>529</v>
      </c>
      <c r="B409" s="134"/>
      <c r="C409" s="134"/>
      <c r="D409" s="134"/>
      <c r="E409" s="134"/>
      <c r="F409" s="134"/>
      <c r="G409" s="134"/>
      <c r="H409" s="112" t="s">
        <v>468</v>
      </c>
      <c r="I409" s="137">
        <v>33.4</v>
      </c>
      <c r="J409" s="137">
        <v>2525.4</v>
      </c>
      <c r="K409" s="137"/>
      <c r="L409" s="137">
        <v>2375</v>
      </c>
      <c r="M409" s="137">
        <v>16.2</v>
      </c>
      <c r="N409" s="137">
        <v>41.3</v>
      </c>
      <c r="O409" s="137">
        <v>1</v>
      </c>
      <c r="P409" s="137">
        <v>6.6</v>
      </c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5"/>
      <c r="AI409" s="64"/>
      <c r="AJ409" s="64"/>
      <c r="AK409" s="64"/>
      <c r="AL409" s="62"/>
      <c r="AM409" s="131" t="s">
        <v>526</v>
      </c>
      <c r="AN409" s="137">
        <v>4</v>
      </c>
      <c r="AO409" s="137">
        <v>2362</v>
      </c>
      <c r="AP409" s="137">
        <v>92</v>
      </c>
      <c r="AQ409" s="137">
        <v>2397</v>
      </c>
      <c r="AR409" s="137">
        <v>15</v>
      </c>
      <c r="AS409" s="137">
        <v>41</v>
      </c>
      <c r="AT409" s="137">
        <v>5</v>
      </c>
      <c r="AU409" s="137">
        <v>3</v>
      </c>
    </row>
    <row r="410" spans="1:47" s="6" customFormat="1">
      <c r="A410" s="131" t="s">
        <v>530</v>
      </c>
      <c r="B410" s="134"/>
      <c r="C410" s="134"/>
      <c r="D410" s="134"/>
      <c r="E410" s="134"/>
      <c r="F410" s="134"/>
      <c r="G410" s="134"/>
      <c r="H410" s="112" t="s">
        <v>468</v>
      </c>
      <c r="I410" s="137">
        <v>35.799999999999997</v>
      </c>
      <c r="J410" s="137">
        <v>2604.1999999999998</v>
      </c>
      <c r="K410" s="137"/>
      <c r="L410" s="137">
        <v>2273.1999999999998</v>
      </c>
      <c r="M410" s="137">
        <v>1.5</v>
      </c>
      <c r="N410" s="137">
        <v>30.3</v>
      </c>
      <c r="O410" s="137">
        <v>2.7</v>
      </c>
      <c r="P410" s="137">
        <v>9</v>
      </c>
      <c r="Q410" s="62"/>
      <c r="R410" s="62"/>
      <c r="S410" s="62"/>
      <c r="T410" s="62"/>
      <c r="U410" s="62"/>
      <c r="V410" s="62"/>
      <c r="W410" s="62"/>
      <c r="X410" s="62"/>
      <c r="Y410" s="114"/>
      <c r="Z410" s="114"/>
      <c r="AA410" s="114"/>
      <c r="AB410" s="114"/>
      <c r="AC410" s="114"/>
      <c r="AD410" s="114"/>
      <c r="AE410" s="114"/>
      <c r="AF410" s="114"/>
      <c r="AG410" s="62"/>
      <c r="AH410" s="65"/>
      <c r="AI410" s="64"/>
      <c r="AJ410" s="64"/>
      <c r="AK410" s="64"/>
      <c r="AL410" s="62"/>
      <c r="AM410" s="131" t="s">
        <v>527</v>
      </c>
      <c r="AN410" s="137">
        <v>13</v>
      </c>
      <c r="AO410" s="137">
        <v>2085</v>
      </c>
      <c r="AP410" s="137">
        <v>88</v>
      </c>
      <c r="AQ410" s="137">
        <v>2483</v>
      </c>
      <c r="AR410" s="137">
        <v>13</v>
      </c>
      <c r="AS410" s="137">
        <v>47</v>
      </c>
      <c r="AT410" s="137">
        <v>5</v>
      </c>
      <c r="AU410" s="137">
        <v>3</v>
      </c>
    </row>
    <row r="411" spans="1:47" s="6" customFormat="1">
      <c r="A411" s="131" t="s">
        <v>531</v>
      </c>
      <c r="B411" s="134"/>
      <c r="C411" s="134"/>
      <c r="D411" s="134"/>
      <c r="E411" s="134"/>
      <c r="F411" s="134"/>
      <c r="G411" s="134"/>
      <c r="H411" s="112" t="s">
        <v>468</v>
      </c>
      <c r="I411" s="137">
        <v>30.7</v>
      </c>
      <c r="J411" s="137">
        <v>2542.3000000000002</v>
      </c>
      <c r="K411" s="137"/>
      <c r="L411" s="137">
        <v>2414.1</v>
      </c>
      <c r="M411" s="137">
        <v>8.9</v>
      </c>
      <c r="N411" s="137">
        <v>43.2</v>
      </c>
      <c r="O411" s="137">
        <v>1.9</v>
      </c>
      <c r="P411" s="137">
        <v>6.2</v>
      </c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5"/>
      <c r="AI411" s="64"/>
      <c r="AJ411" s="64"/>
      <c r="AK411" s="64"/>
      <c r="AL411" s="62"/>
      <c r="AM411" s="131" t="s">
        <v>528</v>
      </c>
      <c r="AN411" s="137">
        <v>4</v>
      </c>
      <c r="AO411" s="137">
        <v>2115</v>
      </c>
      <c r="AP411" s="137">
        <v>81</v>
      </c>
      <c r="AQ411" s="137">
        <v>2389</v>
      </c>
      <c r="AR411" s="137">
        <v>4</v>
      </c>
      <c r="AS411" s="137">
        <v>32</v>
      </c>
      <c r="AT411" s="137">
        <v>9</v>
      </c>
      <c r="AU411" s="137">
        <v>3</v>
      </c>
    </row>
    <row r="412" spans="1:47" s="6" customFormat="1">
      <c r="A412" s="131" t="s">
        <v>532</v>
      </c>
      <c r="B412" s="134"/>
      <c r="C412" s="134"/>
      <c r="D412" s="134"/>
      <c r="E412" s="134"/>
      <c r="F412" s="134"/>
      <c r="G412" s="134"/>
      <c r="H412" s="112" t="s">
        <v>468</v>
      </c>
      <c r="I412" s="137">
        <v>14.1</v>
      </c>
      <c r="J412" s="137">
        <v>1596.7</v>
      </c>
      <c r="K412" s="137"/>
      <c r="L412" s="137">
        <v>2350.5</v>
      </c>
      <c r="M412" s="137">
        <v>0.6</v>
      </c>
      <c r="N412" s="137">
        <v>49.1</v>
      </c>
      <c r="O412" s="137">
        <v>1.8</v>
      </c>
      <c r="P412" s="137">
        <v>3.5</v>
      </c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114"/>
      <c r="AH412" s="65"/>
      <c r="AI412" s="64"/>
      <c r="AJ412" s="64"/>
      <c r="AK412" s="64"/>
      <c r="AL412" s="62"/>
      <c r="AM412" s="131" t="s">
        <v>529</v>
      </c>
      <c r="AN412" s="137">
        <v>6</v>
      </c>
      <c r="AO412" s="137">
        <v>2347</v>
      </c>
      <c r="AP412" s="137">
        <v>97</v>
      </c>
      <c r="AQ412" s="137">
        <v>2446</v>
      </c>
      <c r="AR412" s="137">
        <v>15</v>
      </c>
      <c r="AS412" s="137">
        <v>44</v>
      </c>
      <c r="AT412" s="137">
        <v>2</v>
      </c>
      <c r="AU412" s="137">
        <v>3</v>
      </c>
    </row>
    <row r="413" spans="1:47" s="6" customFormat="1">
      <c r="A413" s="131" t="s">
        <v>533</v>
      </c>
      <c r="B413" s="134"/>
      <c r="C413" s="134"/>
      <c r="D413" s="134"/>
      <c r="E413" s="134"/>
      <c r="F413" s="134"/>
      <c r="G413" s="134"/>
      <c r="H413" s="112" t="s">
        <v>468</v>
      </c>
      <c r="I413" s="137">
        <v>37.700000000000003</v>
      </c>
      <c r="J413" s="137">
        <v>2503.6</v>
      </c>
      <c r="K413" s="137"/>
      <c r="L413" s="137">
        <v>2251.5</v>
      </c>
      <c r="M413" s="137">
        <v>1.7</v>
      </c>
      <c r="N413" s="137">
        <v>42.2</v>
      </c>
      <c r="O413" s="137">
        <v>1.5</v>
      </c>
      <c r="P413" s="137">
        <v>9.4</v>
      </c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114"/>
      <c r="AI413" s="114"/>
      <c r="AJ413" s="114"/>
      <c r="AK413" s="114"/>
      <c r="AL413" s="62"/>
      <c r="AM413" s="131" t="s">
        <v>530</v>
      </c>
      <c r="AN413" s="137">
        <v>6</v>
      </c>
      <c r="AO413" s="137">
        <v>2353</v>
      </c>
      <c r="AP413" s="137">
        <v>75</v>
      </c>
      <c r="AQ413" s="137">
        <v>2326</v>
      </c>
      <c r="AR413" s="137">
        <v>5</v>
      </c>
      <c r="AS413" s="137">
        <v>33</v>
      </c>
      <c r="AT413" s="137">
        <v>4</v>
      </c>
      <c r="AU413" s="137">
        <v>3</v>
      </c>
    </row>
    <row r="414" spans="1:47" s="6" customFormat="1">
      <c r="A414" s="131" t="s">
        <v>534</v>
      </c>
      <c r="B414" s="134"/>
      <c r="C414" s="134"/>
      <c r="D414" s="134"/>
      <c r="E414" s="134"/>
      <c r="F414" s="134"/>
      <c r="G414" s="134"/>
      <c r="H414" s="112" t="s">
        <v>468</v>
      </c>
      <c r="I414" s="137">
        <v>28.8</v>
      </c>
      <c r="J414" s="137">
        <v>2351.1999999999998</v>
      </c>
      <c r="K414" s="137"/>
      <c r="L414" s="137">
        <v>2393.6</v>
      </c>
      <c r="M414" s="137">
        <v>1.5</v>
      </c>
      <c r="N414" s="137">
        <v>41.7</v>
      </c>
      <c r="O414" s="137">
        <v>1.2</v>
      </c>
      <c r="P414" s="137">
        <v>5.3</v>
      </c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5"/>
      <c r="AI414" s="64"/>
      <c r="AJ414" s="64"/>
      <c r="AK414" s="64"/>
      <c r="AL414" s="62"/>
      <c r="AM414" s="131" t="s">
        <v>531</v>
      </c>
      <c r="AN414" s="137"/>
      <c r="AO414" s="137">
        <v>1943</v>
      </c>
      <c r="AP414" s="137">
        <v>92</v>
      </c>
      <c r="AQ414" s="137">
        <v>2406</v>
      </c>
      <c r="AR414" s="137">
        <v>11</v>
      </c>
      <c r="AS414" s="137">
        <v>48</v>
      </c>
      <c r="AT414" s="137">
        <v>7</v>
      </c>
      <c r="AU414" s="137">
        <v>2</v>
      </c>
    </row>
    <row r="415" spans="1:47" s="6" customFormat="1">
      <c r="A415" s="131" t="s">
        <v>535</v>
      </c>
      <c r="B415" s="134"/>
      <c r="C415" s="134"/>
      <c r="D415" s="134"/>
      <c r="E415" s="134"/>
      <c r="F415" s="134"/>
      <c r="G415" s="134"/>
      <c r="H415" s="112" t="s">
        <v>468</v>
      </c>
      <c r="I415" s="137">
        <v>35.6</v>
      </c>
      <c r="J415" s="137">
        <v>2203.6999999999998</v>
      </c>
      <c r="K415" s="137"/>
      <c r="L415" s="137">
        <v>2228.4</v>
      </c>
      <c r="M415" s="137">
        <v>2.1</v>
      </c>
      <c r="N415" s="137">
        <v>35</v>
      </c>
      <c r="O415" s="137">
        <v>7.7</v>
      </c>
      <c r="P415" s="137">
        <v>8</v>
      </c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5"/>
      <c r="AI415" s="64"/>
      <c r="AJ415" s="64"/>
      <c r="AK415" s="64"/>
      <c r="AL415" s="62"/>
      <c r="AM415" s="131" t="s">
        <v>532</v>
      </c>
      <c r="AN415" s="137"/>
      <c r="AO415" s="137">
        <v>1397</v>
      </c>
      <c r="AP415" s="137">
        <v>81</v>
      </c>
      <c r="AQ415" s="137">
        <v>2418</v>
      </c>
      <c r="AR415" s="137"/>
      <c r="AS415" s="137">
        <v>45</v>
      </c>
      <c r="AT415" s="137">
        <v>5</v>
      </c>
      <c r="AU415" s="137">
        <v>1</v>
      </c>
    </row>
    <row r="416" spans="1:47" s="6" customFormat="1">
      <c r="A416" s="131" t="s">
        <v>536</v>
      </c>
      <c r="B416" s="134"/>
      <c r="C416" s="134"/>
      <c r="D416" s="134"/>
      <c r="E416" s="134"/>
      <c r="F416" s="134"/>
      <c r="G416" s="134"/>
      <c r="H416" s="112" t="s">
        <v>468</v>
      </c>
      <c r="I416" s="137">
        <v>39.4</v>
      </c>
      <c r="J416" s="137">
        <v>2617.5</v>
      </c>
      <c r="K416" s="137"/>
      <c r="L416" s="137">
        <v>1831.8</v>
      </c>
      <c r="M416" s="137">
        <v>7.1</v>
      </c>
      <c r="N416" s="137">
        <v>66.400000000000006</v>
      </c>
      <c r="O416" s="137">
        <v>14.3</v>
      </c>
      <c r="P416" s="137">
        <v>6.8</v>
      </c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5"/>
      <c r="AI416" s="64"/>
      <c r="AJ416" s="64"/>
      <c r="AK416" s="64"/>
      <c r="AL416" s="62"/>
      <c r="AM416" s="131" t="s">
        <v>533</v>
      </c>
      <c r="AN416" s="137">
        <v>6</v>
      </c>
      <c r="AO416" s="137">
        <v>2353</v>
      </c>
      <c r="AP416" s="137">
        <v>81</v>
      </c>
      <c r="AQ416" s="137">
        <v>2306</v>
      </c>
      <c r="AR416" s="137">
        <v>2</v>
      </c>
      <c r="AS416" s="137">
        <v>48</v>
      </c>
      <c r="AT416" s="137">
        <v>4</v>
      </c>
      <c r="AU416" s="137">
        <v>2</v>
      </c>
    </row>
    <row r="417" spans="1:47" s="6" customFormat="1" ht="24">
      <c r="A417" s="109" t="s">
        <v>452</v>
      </c>
      <c r="B417" s="117" t="s">
        <v>450</v>
      </c>
      <c r="C417" s="117" t="s">
        <v>449</v>
      </c>
      <c r="D417" s="118" t="s">
        <v>456</v>
      </c>
      <c r="E417" s="118" t="s">
        <v>448</v>
      </c>
      <c r="F417" s="109" t="s">
        <v>454</v>
      </c>
      <c r="G417" s="109" t="s">
        <v>453</v>
      </c>
      <c r="H417" s="109" t="s">
        <v>451</v>
      </c>
      <c r="I417" s="121" t="s">
        <v>197</v>
      </c>
      <c r="J417" s="121" t="s">
        <v>193</v>
      </c>
      <c r="K417" s="121" t="s">
        <v>181</v>
      </c>
      <c r="L417" s="121" t="s">
        <v>177</v>
      </c>
      <c r="M417" s="121" t="s">
        <v>173</v>
      </c>
      <c r="N417" s="121" t="s">
        <v>169</v>
      </c>
      <c r="O417" s="121" t="s">
        <v>138</v>
      </c>
      <c r="P417" s="10" t="s">
        <v>205</v>
      </c>
      <c r="AG417" s="62"/>
      <c r="AH417" s="65"/>
      <c r="AI417" s="64"/>
      <c r="AJ417" s="64"/>
      <c r="AK417" s="64"/>
      <c r="AL417" s="62"/>
      <c r="AM417" s="131" t="s">
        <v>534</v>
      </c>
      <c r="AN417" s="137">
        <v>4</v>
      </c>
      <c r="AO417" s="137">
        <v>2179</v>
      </c>
      <c r="AP417" s="137">
        <v>85</v>
      </c>
      <c r="AQ417" s="137">
        <v>2463</v>
      </c>
      <c r="AR417" s="137">
        <v>3</v>
      </c>
      <c r="AS417" s="137">
        <v>40</v>
      </c>
      <c r="AT417" s="137">
        <v>4</v>
      </c>
      <c r="AU417" s="137">
        <v>2</v>
      </c>
    </row>
    <row r="418" spans="1:47" s="6" customFormat="1" ht="14" customHeight="1">
      <c r="A418" s="110"/>
      <c r="B418" s="110"/>
      <c r="C418" s="110"/>
      <c r="D418" s="110"/>
      <c r="E418" s="110"/>
      <c r="F418" s="110"/>
      <c r="G418" s="110"/>
      <c r="H418" s="110"/>
      <c r="I418" s="108" t="s">
        <v>434</v>
      </c>
      <c r="J418" s="108" t="s">
        <v>434</v>
      </c>
      <c r="K418" s="108" t="s">
        <v>434</v>
      </c>
      <c r="L418" s="108" t="s">
        <v>434</v>
      </c>
      <c r="M418" s="108" t="s">
        <v>434</v>
      </c>
      <c r="N418" s="108" t="s">
        <v>434</v>
      </c>
      <c r="O418" s="108" t="s">
        <v>434</v>
      </c>
      <c r="P418" s="108" t="s">
        <v>434</v>
      </c>
      <c r="AG418" s="62"/>
      <c r="AH418" s="65"/>
      <c r="AI418" s="64"/>
      <c r="AJ418" s="64"/>
      <c r="AK418" s="64"/>
      <c r="AL418" s="62"/>
      <c r="AM418" s="131" t="s">
        <v>535</v>
      </c>
      <c r="AN418" s="137">
        <v>5</v>
      </c>
      <c r="AO418" s="137">
        <v>2162</v>
      </c>
      <c r="AP418" s="137">
        <v>75</v>
      </c>
      <c r="AQ418" s="137">
        <v>2304</v>
      </c>
      <c r="AR418" s="137"/>
      <c r="AS418" s="137">
        <v>38</v>
      </c>
      <c r="AT418" s="137">
        <v>14</v>
      </c>
      <c r="AU418" s="137">
        <v>3</v>
      </c>
    </row>
    <row r="419" spans="1:47" s="6" customFormat="1" ht="14" customHeight="1">
      <c r="A419" s="101" t="s">
        <v>715</v>
      </c>
      <c r="B419" s="119"/>
      <c r="C419" s="119"/>
      <c r="D419" s="119"/>
      <c r="E419" s="119"/>
      <c r="F419" s="119"/>
      <c r="G419" s="119"/>
      <c r="H419" s="119"/>
      <c r="I419" s="120"/>
      <c r="J419" s="120"/>
      <c r="K419" s="120"/>
      <c r="L419" s="120"/>
      <c r="M419" s="120"/>
      <c r="N419" s="120"/>
      <c r="O419" s="120"/>
      <c r="P419" s="120"/>
      <c r="AH419" s="65"/>
      <c r="AI419" s="64"/>
      <c r="AJ419" s="64"/>
      <c r="AK419" s="64"/>
      <c r="AM419" s="131" t="s">
        <v>536</v>
      </c>
      <c r="AN419" s="137">
        <v>16</v>
      </c>
      <c r="AO419" s="137">
        <v>2421</v>
      </c>
      <c r="AP419" s="137">
        <v>56</v>
      </c>
      <c r="AQ419" s="137">
        <v>1836</v>
      </c>
      <c r="AR419" s="137">
        <v>7</v>
      </c>
      <c r="AS419" s="137">
        <v>51</v>
      </c>
      <c r="AT419" s="137">
        <v>21</v>
      </c>
      <c r="AU419" s="137">
        <v>18</v>
      </c>
    </row>
    <row r="420" spans="1:47">
      <c r="A420" s="131" t="s">
        <v>470</v>
      </c>
      <c r="H420" s="112" t="s">
        <v>468</v>
      </c>
      <c r="I420" s="137">
        <v>186.7</v>
      </c>
      <c r="J420" s="137">
        <v>1671</v>
      </c>
      <c r="K420" s="137"/>
      <c r="L420" s="137">
        <v>173.9</v>
      </c>
      <c r="M420" s="137">
        <v>368.2</v>
      </c>
      <c r="N420" s="137">
        <v>8.1999999999999993</v>
      </c>
      <c r="O420" s="137">
        <v>169.4</v>
      </c>
      <c r="P420" s="137">
        <v>71.099999999999994</v>
      </c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1:47">
      <c r="A421" s="131" t="s">
        <v>471</v>
      </c>
      <c r="H421" s="112" t="s">
        <v>468</v>
      </c>
      <c r="I421" s="137">
        <v>97.3</v>
      </c>
      <c r="J421" s="137">
        <v>639.6</v>
      </c>
      <c r="K421" s="137"/>
      <c r="L421" s="137">
        <v>199.5</v>
      </c>
      <c r="M421" s="137">
        <v>109.6</v>
      </c>
      <c r="N421" s="137">
        <v>25.5</v>
      </c>
      <c r="O421" s="137">
        <v>108.6</v>
      </c>
      <c r="P421" s="137">
        <v>39</v>
      </c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125" t="s">
        <v>439</v>
      </c>
      <c r="AN421" s="126"/>
      <c r="AO421" s="126"/>
      <c r="AP421" s="126"/>
      <c r="AQ421" s="126"/>
      <c r="AR421" s="126"/>
      <c r="AS421" s="126"/>
      <c r="AT421" s="126"/>
      <c r="AU421" s="126"/>
    </row>
    <row r="422" spans="1:47">
      <c r="A422" s="131" t="s">
        <v>472</v>
      </c>
      <c r="H422" s="112" t="s">
        <v>468</v>
      </c>
      <c r="I422" s="137">
        <v>50.7</v>
      </c>
      <c r="J422" s="137">
        <v>197</v>
      </c>
      <c r="K422" s="137"/>
      <c r="L422" s="137">
        <v>127.4</v>
      </c>
      <c r="M422" s="137">
        <v>30.5</v>
      </c>
      <c r="N422" s="137">
        <v>15.8</v>
      </c>
      <c r="O422" s="137">
        <v>167.3</v>
      </c>
      <c r="P422" s="137">
        <v>20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131" t="s">
        <v>470</v>
      </c>
      <c r="AN422" s="124">
        <f>(AN$349*AN353)+AN$350</f>
        <v>192.25040000000001</v>
      </c>
      <c r="AO422" s="124">
        <f t="shared" ref="AO422:AU422" si="182">(AO$349*AO353)+AO$350</f>
        <v>1636.5301999999999</v>
      </c>
      <c r="AP422" s="124"/>
      <c r="AQ422" s="124">
        <f t="shared" si="182"/>
        <v>192.172</v>
      </c>
      <c r="AR422" s="124">
        <f t="shared" si="182"/>
        <v>377.0994</v>
      </c>
      <c r="AS422" s="124">
        <f t="shared" si="182"/>
        <v>7.7911000000000001</v>
      </c>
      <c r="AT422" s="124">
        <f t="shared" si="182"/>
        <v>181.6498</v>
      </c>
      <c r="AU422" s="124">
        <f t="shared" si="182"/>
        <v>47.546599999999998</v>
      </c>
    </row>
    <row r="423" spans="1:47">
      <c r="A423" s="131" t="s">
        <v>473</v>
      </c>
      <c r="H423" s="112" t="s">
        <v>468</v>
      </c>
      <c r="I423" s="137">
        <v>62.1</v>
      </c>
      <c r="J423" s="137">
        <v>2078.8000000000002</v>
      </c>
      <c r="K423" s="137"/>
      <c r="L423" s="137">
        <v>1355.1</v>
      </c>
      <c r="M423" s="137">
        <v>346.8</v>
      </c>
      <c r="N423" s="137">
        <v>41.9</v>
      </c>
      <c r="O423" s="137">
        <v>7.8</v>
      </c>
      <c r="P423" s="137">
        <v>16.399999999999999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131" t="s">
        <v>471</v>
      </c>
      <c r="AN423" s="124">
        <f t="shared" ref="AN423:AU423" si="183">(AN$349*AN354)+AN$350</f>
        <v>83.837599999999995</v>
      </c>
      <c r="AO423" s="124">
        <f t="shared" si="183"/>
        <v>667.95179999999993</v>
      </c>
      <c r="AP423" s="124"/>
      <c r="AQ423" s="124">
        <f t="shared" si="183"/>
        <v>216.3845</v>
      </c>
      <c r="AR423" s="124">
        <f t="shared" si="183"/>
        <v>103.2882</v>
      </c>
      <c r="AS423" s="124">
        <f t="shared" si="183"/>
        <v>24.7027</v>
      </c>
      <c r="AT423" s="124">
        <f t="shared" si="183"/>
        <v>117.97190000000001</v>
      </c>
      <c r="AU423" s="124">
        <f t="shared" si="183"/>
        <v>34.1402</v>
      </c>
    </row>
    <row r="424" spans="1:47">
      <c r="A424" s="131" t="s">
        <v>474</v>
      </c>
      <c r="H424" s="112" t="s">
        <v>468</v>
      </c>
      <c r="I424" s="137">
        <v>75.5</v>
      </c>
      <c r="J424" s="137">
        <v>139.19999999999999</v>
      </c>
      <c r="K424" s="137"/>
      <c r="L424" s="137">
        <v>151.4</v>
      </c>
      <c r="M424" s="137">
        <v>7.9</v>
      </c>
      <c r="N424" s="137">
        <v>33.6</v>
      </c>
      <c r="O424" s="137">
        <v>144</v>
      </c>
      <c r="P424" s="137">
        <v>26.8</v>
      </c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131" t="s">
        <v>472</v>
      </c>
      <c r="AN424" s="124">
        <f t="shared" ref="AN424:AU424" si="184">(AN$349*AN355)+AN$350</f>
        <v>48.829300000000003</v>
      </c>
      <c r="AO424" s="124">
        <f t="shared" si="184"/>
        <v>215.38459999999998</v>
      </c>
      <c r="AP424" s="124"/>
      <c r="AQ424" s="124">
        <f t="shared" si="184"/>
        <v>130.18799999999999</v>
      </c>
      <c r="AR424" s="124">
        <f t="shared" si="184"/>
        <v>29.569800000000001</v>
      </c>
      <c r="AS424" s="124">
        <f t="shared" si="184"/>
        <v>19.7287</v>
      </c>
      <c r="AT424" s="124">
        <f t="shared" si="184"/>
        <v>178.5181</v>
      </c>
      <c r="AU424" s="124">
        <f t="shared" si="184"/>
        <v>34.778599999999997</v>
      </c>
    </row>
    <row r="425" spans="1:47">
      <c r="A425" s="131" t="s">
        <v>475</v>
      </c>
      <c r="H425" s="112" t="s">
        <v>468</v>
      </c>
      <c r="I425" s="137">
        <v>146.6</v>
      </c>
      <c r="J425" s="137">
        <v>329.8</v>
      </c>
      <c r="K425" s="137"/>
      <c r="L425" s="137">
        <v>151.1</v>
      </c>
      <c r="M425" s="137">
        <v>141.69999999999999</v>
      </c>
      <c r="N425" s="137">
        <v>24.3</v>
      </c>
      <c r="O425" s="137">
        <v>98.9</v>
      </c>
      <c r="P425" s="137">
        <v>50.6</v>
      </c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131" t="s">
        <v>473</v>
      </c>
      <c r="AN425" s="124">
        <f t="shared" ref="AN425:AU425" si="185">(AN$349*AN356)+AN$350</f>
        <v>60.122299999999996</v>
      </c>
      <c r="AO425" s="124">
        <f t="shared" si="185"/>
        <v>2095.4418000000001</v>
      </c>
      <c r="AP425" s="124"/>
      <c r="AQ425" s="124">
        <f t="shared" si="185"/>
        <v>1344.6870000000001</v>
      </c>
      <c r="AR425" s="124">
        <f t="shared" si="185"/>
        <v>349.8938</v>
      </c>
      <c r="AS425" s="124">
        <f t="shared" si="185"/>
        <v>40.619500000000002</v>
      </c>
      <c r="AT425" s="124">
        <f t="shared" si="185"/>
        <v>7.3185000000000011</v>
      </c>
      <c r="AU425" s="124">
        <f t="shared" si="185"/>
        <v>7.327399999999999</v>
      </c>
    </row>
    <row r="426" spans="1:47">
      <c r="A426" s="131" t="s">
        <v>476</v>
      </c>
      <c r="H426" s="112" t="s">
        <v>468</v>
      </c>
      <c r="I426" s="137">
        <v>152.80000000000001</v>
      </c>
      <c r="J426" s="137">
        <v>630.70000000000005</v>
      </c>
      <c r="K426" s="137"/>
      <c r="L426" s="137">
        <v>107.5</v>
      </c>
      <c r="M426" s="137">
        <v>75.900000000000006</v>
      </c>
      <c r="N426" s="137">
        <v>14.5</v>
      </c>
      <c r="O426" s="137">
        <v>127.5</v>
      </c>
      <c r="P426" s="137">
        <v>54.4</v>
      </c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131" t="s">
        <v>474</v>
      </c>
      <c r="AN426" s="124">
        <f t="shared" ref="AN426:AU426" si="186">(AN$349*AN357)+AN$350</f>
        <v>81.578999999999994</v>
      </c>
      <c r="AO426" s="124">
        <f t="shared" si="186"/>
        <v>178.37559999999999</v>
      </c>
      <c r="AP426" s="124"/>
      <c r="AQ426" s="124">
        <f t="shared" si="186"/>
        <v>159.24299999999999</v>
      </c>
      <c r="AR426" s="124">
        <f t="shared" si="186"/>
        <v>6.7522000000000002</v>
      </c>
      <c r="AS426" s="124">
        <f t="shared" si="186"/>
        <v>38.629900000000006</v>
      </c>
      <c r="AT426" s="124">
        <f t="shared" si="186"/>
        <v>154.50839999999999</v>
      </c>
      <c r="AU426" s="124">
        <f t="shared" si="186"/>
        <v>29.671399999999998</v>
      </c>
    </row>
    <row r="427" spans="1:47">
      <c r="A427" s="131" t="s">
        <v>477</v>
      </c>
      <c r="H427" s="112" t="s">
        <v>468</v>
      </c>
      <c r="I427" s="137">
        <v>139</v>
      </c>
      <c r="J427" s="137">
        <v>509.7</v>
      </c>
      <c r="K427" s="137"/>
      <c r="L427" s="137">
        <v>152.19999999999999</v>
      </c>
      <c r="M427" s="137">
        <v>187.6</v>
      </c>
      <c r="N427" s="137">
        <v>12.8</v>
      </c>
      <c r="O427" s="137">
        <v>112.8</v>
      </c>
      <c r="P427" s="137">
        <v>53.4</v>
      </c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131" t="s">
        <v>475</v>
      </c>
      <c r="AN427" s="124">
        <f t="shared" ref="AN427:AU427" si="187">(AN$349*AN358)+AN$350</f>
        <v>149.33699999999999</v>
      </c>
      <c r="AO427" s="124">
        <f t="shared" si="187"/>
        <v>339.10039999999992</v>
      </c>
      <c r="AP427" s="124"/>
      <c r="AQ427" s="124">
        <f t="shared" si="187"/>
        <v>158.27449999999999</v>
      </c>
      <c r="AR427" s="124">
        <f t="shared" si="187"/>
        <v>134.00420000000003</v>
      </c>
      <c r="AS427" s="124">
        <f t="shared" si="187"/>
        <v>22.713100000000001</v>
      </c>
      <c r="AT427" s="124">
        <f t="shared" si="187"/>
        <v>101.26950000000001</v>
      </c>
      <c r="AU427" s="124">
        <f t="shared" si="187"/>
        <v>39.247399999999999</v>
      </c>
    </row>
    <row r="428" spans="1:47">
      <c r="A428" s="131" t="s">
        <v>478</v>
      </c>
      <c r="H428" s="112" t="s">
        <v>468</v>
      </c>
      <c r="I428" s="168"/>
      <c r="J428" s="168"/>
      <c r="K428" s="137"/>
      <c r="L428" s="137">
        <v>98.5</v>
      </c>
      <c r="M428" s="168"/>
      <c r="N428" s="137">
        <v>7.5</v>
      </c>
      <c r="O428" s="137">
        <v>288.60000000000002</v>
      </c>
      <c r="P428" s="137">
        <v>30.6</v>
      </c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131" t="s">
        <v>476</v>
      </c>
      <c r="AN428" s="124">
        <f t="shared" ref="AN428:AU428" si="188">(AN$349*AN359)+AN$350</f>
        <v>140.30259999999998</v>
      </c>
      <c r="AO428" s="124">
        <f t="shared" si="188"/>
        <v>629.88539999999989</v>
      </c>
      <c r="AP428" s="124"/>
      <c r="AQ428" s="124">
        <f t="shared" si="188"/>
        <v>121.47150000000001</v>
      </c>
      <c r="AR428" s="124">
        <f t="shared" si="188"/>
        <v>74.327399999999997</v>
      </c>
      <c r="AS428" s="124">
        <f t="shared" si="188"/>
        <v>11.770299999999999</v>
      </c>
      <c r="AT428" s="124">
        <f t="shared" si="188"/>
        <v>134.67430000000002</v>
      </c>
      <c r="AU428" s="124">
        <f t="shared" si="188"/>
        <v>44.354599999999998</v>
      </c>
    </row>
    <row r="429" spans="1:47">
      <c r="A429" s="131" t="s">
        <v>479</v>
      </c>
      <c r="H429" s="112" t="s">
        <v>468</v>
      </c>
      <c r="I429" s="137">
        <v>153.5</v>
      </c>
      <c r="J429" s="137">
        <v>588.9</v>
      </c>
      <c r="K429" s="137"/>
      <c r="L429" s="137">
        <v>87.1</v>
      </c>
      <c r="M429" s="137">
        <v>72.400000000000006</v>
      </c>
      <c r="N429" s="137">
        <v>13.7</v>
      </c>
      <c r="O429" s="137">
        <v>150.6</v>
      </c>
      <c r="P429" s="137">
        <v>47.8</v>
      </c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131" t="s">
        <v>477</v>
      </c>
      <c r="AN429" s="124">
        <f t="shared" ref="AN429:AU429" si="189">(AN$349*AN360)+AN$350</f>
        <v>131.26820000000001</v>
      </c>
      <c r="AO429" s="124">
        <f t="shared" si="189"/>
        <v>516.7435999999999</v>
      </c>
      <c r="AP429" s="124"/>
      <c r="AQ429" s="124">
        <f t="shared" si="189"/>
        <v>166.99099999999999</v>
      </c>
      <c r="AR429" s="124">
        <f t="shared" si="189"/>
        <v>181.39460000000003</v>
      </c>
      <c r="AS429" s="124">
        <f t="shared" si="189"/>
        <v>17.739100000000001</v>
      </c>
      <c r="AT429" s="124">
        <f t="shared" si="189"/>
        <v>119.0158</v>
      </c>
      <c r="AU429" s="124">
        <f t="shared" si="189"/>
        <v>44.993000000000002</v>
      </c>
    </row>
    <row r="430" spans="1:47">
      <c r="A430" s="131" t="s">
        <v>480</v>
      </c>
      <c r="H430" s="112" t="s">
        <v>468</v>
      </c>
      <c r="I430" s="137">
        <v>99.7</v>
      </c>
      <c r="J430" s="137">
        <v>279.5</v>
      </c>
      <c r="K430" s="137"/>
      <c r="L430" s="137">
        <v>171.5</v>
      </c>
      <c r="M430" s="137">
        <v>279.39999999999998</v>
      </c>
      <c r="N430" s="137">
        <v>16.5</v>
      </c>
      <c r="O430" s="137">
        <v>159</v>
      </c>
      <c r="P430" s="137">
        <v>29.7</v>
      </c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131" t="s">
        <v>478</v>
      </c>
      <c r="AN430" s="124">
        <f t="shared" ref="AN430:AU430" si="190">(AN$349*AN361)+AN$350</f>
        <v>178.69880000000001</v>
      </c>
      <c r="AO430" s="124">
        <f t="shared" si="190"/>
        <v>1627.0135999999998</v>
      </c>
      <c r="AP430" s="124"/>
      <c r="AQ430" s="124">
        <f t="shared" si="190"/>
        <v>191.20349999999999</v>
      </c>
      <c r="AR430" s="124">
        <f t="shared" si="190"/>
        <v>373.589</v>
      </c>
      <c r="AS430" s="124">
        <f t="shared" si="190"/>
        <v>4.8067000000000002</v>
      </c>
      <c r="AT430" s="124">
        <f t="shared" si="190"/>
        <v>183.73760000000001</v>
      </c>
      <c r="AU430" s="124">
        <f t="shared" si="190"/>
        <v>46.908200000000001</v>
      </c>
    </row>
    <row r="431" spans="1:47">
      <c r="A431" s="131" t="s">
        <v>481</v>
      </c>
      <c r="H431" s="112" t="s">
        <v>468</v>
      </c>
      <c r="I431" s="137">
        <v>155.30000000000001</v>
      </c>
      <c r="J431" s="137">
        <v>306.89999999999998</v>
      </c>
      <c r="K431" s="137"/>
      <c r="L431" s="137">
        <v>117.3</v>
      </c>
      <c r="M431" s="137">
        <v>168.1</v>
      </c>
      <c r="N431" s="137">
        <v>16.399999999999999</v>
      </c>
      <c r="O431" s="137">
        <v>133.5</v>
      </c>
      <c r="P431" s="137">
        <v>48.8</v>
      </c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131" t="s">
        <v>479</v>
      </c>
      <c r="AN431" s="124">
        <f t="shared" ref="AN431:AU431" si="191">(AN$349*AN362)+AN$350</f>
        <v>149.33699999999999</v>
      </c>
      <c r="AO431" s="124">
        <f t="shared" si="191"/>
        <v>603.45039999999995</v>
      </c>
      <c r="AP431" s="124"/>
      <c r="AQ431" s="124">
        <f t="shared" si="191"/>
        <v>105.00700000000001</v>
      </c>
      <c r="AR431" s="124">
        <f t="shared" si="191"/>
        <v>69.061800000000005</v>
      </c>
      <c r="AS431" s="124">
        <f t="shared" si="191"/>
        <v>17.739100000000001</v>
      </c>
      <c r="AT431" s="124">
        <f t="shared" si="191"/>
        <v>161.81570000000002</v>
      </c>
      <c r="AU431" s="124">
        <f t="shared" si="191"/>
        <v>44.354599999999998</v>
      </c>
    </row>
    <row r="432" spans="1:47">
      <c r="A432" s="131" t="s">
        <v>482</v>
      </c>
      <c r="H432" s="112" t="s">
        <v>468</v>
      </c>
      <c r="I432" s="137">
        <v>85.2</v>
      </c>
      <c r="J432" s="137">
        <v>594.9</v>
      </c>
      <c r="K432" s="137"/>
      <c r="L432" s="137">
        <v>202.4</v>
      </c>
      <c r="M432" s="137">
        <v>75.5</v>
      </c>
      <c r="N432" s="137">
        <v>9.8000000000000007</v>
      </c>
      <c r="O432" s="137">
        <v>130.1</v>
      </c>
      <c r="P432" s="137">
        <v>31.7</v>
      </c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131" t="s">
        <v>480</v>
      </c>
      <c r="AN432" s="124">
        <f t="shared" ref="AN432:AU432" si="192">(AN$349*AN363)+AN$350</f>
        <v>99.647800000000004</v>
      </c>
      <c r="AO432" s="124">
        <f t="shared" si="192"/>
        <v>320.06719999999996</v>
      </c>
      <c r="AP432" s="124"/>
      <c r="AQ432" s="124">
        <f t="shared" si="192"/>
        <v>182.48699999999999</v>
      </c>
      <c r="AR432" s="124">
        <f t="shared" si="192"/>
        <v>273.54259999999999</v>
      </c>
      <c r="AS432" s="124">
        <f t="shared" si="192"/>
        <v>19.7287</v>
      </c>
      <c r="AT432" s="124">
        <f t="shared" si="192"/>
        <v>168.07910000000001</v>
      </c>
      <c r="AU432" s="124">
        <f t="shared" si="192"/>
        <v>37.970599999999997</v>
      </c>
    </row>
    <row r="433" spans="1:47">
      <c r="A433" s="131" t="s">
        <v>483</v>
      </c>
      <c r="H433" s="112" t="s">
        <v>468</v>
      </c>
      <c r="I433" s="137">
        <v>64.7</v>
      </c>
      <c r="J433" s="137">
        <v>924.2</v>
      </c>
      <c r="K433" s="137"/>
      <c r="L433" s="137">
        <v>258.3</v>
      </c>
      <c r="M433" s="137">
        <v>8.8000000000000007</v>
      </c>
      <c r="N433" s="137">
        <v>8.4</v>
      </c>
      <c r="O433" s="137">
        <v>145.6</v>
      </c>
      <c r="P433" s="137">
        <v>25.6</v>
      </c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131" t="s">
        <v>481</v>
      </c>
      <c r="AN433" s="124">
        <f t="shared" ref="AN433:AU433" si="193">(AN$349*AN364)+AN$350</f>
        <v>160.63</v>
      </c>
      <c r="AO433" s="124">
        <f t="shared" si="193"/>
        <v>330.64119999999991</v>
      </c>
      <c r="AP433" s="124"/>
      <c r="AQ433" s="124">
        <f t="shared" si="193"/>
        <v>125.3455</v>
      </c>
      <c r="AR433" s="124">
        <f t="shared" si="193"/>
        <v>169.98580000000001</v>
      </c>
      <c r="AS433" s="124">
        <f t="shared" si="193"/>
        <v>18.733899999999998</v>
      </c>
      <c r="AT433" s="124">
        <f t="shared" si="193"/>
        <v>132.5865</v>
      </c>
      <c r="AU433" s="124">
        <f t="shared" si="193"/>
        <v>43.716200000000001</v>
      </c>
    </row>
    <row r="434" spans="1:47">
      <c r="A434" s="131" t="s">
        <v>484</v>
      </c>
      <c r="H434" s="112" t="s">
        <v>468</v>
      </c>
      <c r="I434" s="137">
        <v>70</v>
      </c>
      <c r="J434" s="137">
        <v>1317.9</v>
      </c>
      <c r="K434" s="137"/>
      <c r="L434" s="137">
        <v>1102.4000000000001</v>
      </c>
      <c r="M434" s="137">
        <v>86</v>
      </c>
      <c r="N434" s="137">
        <v>77.400000000000006</v>
      </c>
      <c r="O434" s="137">
        <v>53</v>
      </c>
      <c r="P434" s="137">
        <v>23.6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131" t="s">
        <v>482</v>
      </c>
      <c r="AN434" s="124">
        <f t="shared" ref="AN434:AU434" si="194">(AN$349*AN365)+AN$350</f>
        <v>75.932500000000005</v>
      </c>
      <c r="AO434" s="124">
        <f t="shared" si="194"/>
        <v>628.82799999999986</v>
      </c>
      <c r="AP434" s="124"/>
      <c r="AQ434" s="124">
        <f t="shared" si="194"/>
        <v>214.44749999999999</v>
      </c>
      <c r="AR434" s="124">
        <f t="shared" si="194"/>
        <v>76.9602</v>
      </c>
      <c r="AS434" s="124">
        <f t="shared" si="194"/>
        <v>12.7651</v>
      </c>
      <c r="AT434" s="124">
        <f t="shared" si="194"/>
        <v>139.8938</v>
      </c>
      <c r="AU434" s="124">
        <f t="shared" si="194"/>
        <v>39.247399999999999</v>
      </c>
    </row>
    <row r="435" spans="1:47">
      <c r="A435" s="131" t="s">
        <v>485</v>
      </c>
      <c r="H435" s="112" t="s">
        <v>468</v>
      </c>
      <c r="I435" s="137">
        <v>121.6</v>
      </c>
      <c r="J435" s="137">
        <v>1280.5</v>
      </c>
      <c r="K435" s="137"/>
      <c r="L435" s="137">
        <v>515.29999999999995</v>
      </c>
      <c r="M435" s="137">
        <v>266.60000000000002</v>
      </c>
      <c r="N435" s="137">
        <v>43.7</v>
      </c>
      <c r="O435" s="137">
        <v>92.7</v>
      </c>
      <c r="P435" s="137">
        <v>38.4</v>
      </c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131" t="s">
        <v>483</v>
      </c>
      <c r="AN435" s="124">
        <f t="shared" ref="AN435:AU435" si="195">(AN$349*AN366)+AN$350</f>
        <v>52.217200000000005</v>
      </c>
      <c r="AO435" s="124">
        <f t="shared" si="195"/>
        <v>928.07219999999984</v>
      </c>
      <c r="AP435" s="124"/>
      <c r="AQ435" s="124">
        <f t="shared" si="195"/>
        <v>275.46300000000002</v>
      </c>
      <c r="AR435" s="124">
        <f t="shared" si="195"/>
        <v>6.7522000000000002</v>
      </c>
      <c r="AS435" s="124">
        <f t="shared" si="195"/>
        <v>10.775500000000001</v>
      </c>
      <c r="AT435" s="124">
        <f t="shared" si="195"/>
        <v>156.59620000000001</v>
      </c>
      <c r="AU435" s="124">
        <f t="shared" si="195"/>
        <v>39.247399999999999</v>
      </c>
    </row>
    <row r="436" spans="1:47">
      <c r="A436" s="131" t="s">
        <v>486</v>
      </c>
      <c r="H436" s="112" t="s">
        <v>468</v>
      </c>
      <c r="I436" s="137">
        <v>137.6</v>
      </c>
      <c r="J436" s="137">
        <v>232.5</v>
      </c>
      <c r="K436" s="137"/>
      <c r="L436" s="137">
        <v>103</v>
      </c>
      <c r="M436" s="137">
        <v>62.5</v>
      </c>
      <c r="N436" s="137">
        <v>20.2</v>
      </c>
      <c r="O436" s="137">
        <v>114.6</v>
      </c>
      <c r="P436" s="137">
        <v>43.8</v>
      </c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131" t="s">
        <v>484</v>
      </c>
      <c r="AN436" s="124">
        <f t="shared" ref="AN436:AU436" si="196">(AN$349*AN367)+AN$350</f>
        <v>72.544600000000003</v>
      </c>
      <c r="AO436" s="124">
        <f t="shared" si="196"/>
        <v>1318.2527999999998</v>
      </c>
      <c r="AP436" s="124"/>
      <c r="AQ436" s="124">
        <f t="shared" si="196"/>
        <v>1083.192</v>
      </c>
      <c r="AR436" s="124">
        <f t="shared" si="196"/>
        <v>84.858599999999996</v>
      </c>
      <c r="AS436" s="124">
        <f t="shared" si="196"/>
        <v>76.432299999999998</v>
      </c>
      <c r="AT436" s="124">
        <f t="shared" si="196"/>
        <v>58.4696</v>
      </c>
      <c r="AU436" s="124">
        <f t="shared" si="196"/>
        <v>18.180199999999999</v>
      </c>
    </row>
    <row r="437" spans="1:47">
      <c r="A437" s="131" t="s">
        <v>487</v>
      </c>
      <c r="H437" s="112" t="s">
        <v>468</v>
      </c>
      <c r="I437" s="137">
        <v>9.4</v>
      </c>
      <c r="J437" s="137">
        <v>1723.5</v>
      </c>
      <c r="K437" s="137"/>
      <c r="L437" s="137">
        <v>1954.5</v>
      </c>
      <c r="M437" s="137">
        <v>1.2</v>
      </c>
      <c r="N437" s="137">
        <v>24.4</v>
      </c>
      <c r="O437" s="137">
        <v>1.8</v>
      </c>
      <c r="P437" s="137">
        <v>3.6</v>
      </c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131" t="s">
        <v>485</v>
      </c>
      <c r="AN437" s="124">
        <f t="shared" ref="AN437:AU437" si="197">(AN$349*AN368)+AN$350</f>
        <v>129.00960000000001</v>
      </c>
      <c r="AO437" s="124">
        <f t="shared" si="197"/>
        <v>1274.8993999999998</v>
      </c>
      <c r="AP437" s="124"/>
      <c r="AQ437" s="124">
        <f t="shared" si="197"/>
        <v>523.399</v>
      </c>
      <c r="AR437" s="124">
        <f t="shared" si="197"/>
        <v>263.88900000000001</v>
      </c>
      <c r="AS437" s="124">
        <f t="shared" si="197"/>
        <v>41.6143</v>
      </c>
      <c r="AT437" s="124">
        <f t="shared" si="197"/>
        <v>101.26950000000001</v>
      </c>
      <c r="AU437" s="124">
        <f t="shared" si="197"/>
        <v>31.586599999999997</v>
      </c>
    </row>
    <row r="438" spans="1:47">
      <c r="A438" s="131" t="s">
        <v>488</v>
      </c>
      <c r="H438" s="112" t="s">
        <v>468</v>
      </c>
      <c r="I438" s="137">
        <v>11.6</v>
      </c>
      <c r="J438" s="137">
        <v>2264.5</v>
      </c>
      <c r="K438" s="137"/>
      <c r="L438" s="137">
        <v>2031.1</v>
      </c>
      <c r="M438" s="137"/>
      <c r="N438" s="137">
        <v>40.799999999999997</v>
      </c>
      <c r="O438" s="137">
        <v>1.7</v>
      </c>
      <c r="P438" s="137">
        <v>3.6</v>
      </c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131" t="s">
        <v>486</v>
      </c>
      <c r="AN438" s="124">
        <f t="shared" ref="AN438:AU438" si="198">(AN$349*AN369)+AN$350</f>
        <v>133.52680000000001</v>
      </c>
      <c r="AO438" s="124">
        <f t="shared" si="198"/>
        <v>256.6232</v>
      </c>
      <c r="AP438" s="124"/>
      <c r="AQ438" s="124">
        <f t="shared" si="198"/>
        <v>110.81800000000001</v>
      </c>
      <c r="AR438" s="124">
        <f t="shared" si="198"/>
        <v>56.775400000000005</v>
      </c>
      <c r="AS438" s="124">
        <f t="shared" si="198"/>
        <v>21.718299999999999</v>
      </c>
      <c r="AT438" s="124">
        <f t="shared" si="198"/>
        <v>126.32310000000001</v>
      </c>
      <c r="AU438" s="124">
        <f t="shared" si="198"/>
        <v>41.801000000000002</v>
      </c>
    </row>
    <row r="439" spans="1:47">
      <c r="A439" s="131" t="s">
        <v>489</v>
      </c>
      <c r="H439" s="112" t="s">
        <v>468</v>
      </c>
      <c r="I439" s="137">
        <v>10.199999999999999</v>
      </c>
      <c r="J439" s="137">
        <v>2571</v>
      </c>
      <c r="K439" s="137"/>
      <c r="L439" s="137">
        <v>1966.6</v>
      </c>
      <c r="M439" s="137">
        <v>2.2999999999999998</v>
      </c>
      <c r="N439" s="137">
        <v>30.3</v>
      </c>
      <c r="O439" s="137">
        <v>1.7</v>
      </c>
      <c r="P439" s="137">
        <v>2.9</v>
      </c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131" t="s">
        <v>487</v>
      </c>
      <c r="AN439" s="124">
        <f t="shared" ref="AN439:AU439" si="199">(AN$349*AN370)+AN$350</f>
        <v>25.114000000000001</v>
      </c>
      <c r="AO439" s="124">
        <f t="shared" si="199"/>
        <v>1742.2701999999997</v>
      </c>
      <c r="AP439" s="124"/>
      <c r="AQ439" s="124">
        <f t="shared" si="199"/>
        <v>1978.0860000000002</v>
      </c>
      <c r="AR439" s="124">
        <f t="shared" si="199"/>
        <v>0.60899999999999999</v>
      </c>
      <c r="AS439" s="124">
        <f t="shared" si="199"/>
        <v>20.723499999999998</v>
      </c>
      <c r="AT439" s="124">
        <f t="shared" si="199"/>
        <v>2.0990000000000011</v>
      </c>
      <c r="AU439" s="124">
        <f t="shared" si="199"/>
        <v>5.4121999999999995</v>
      </c>
    </row>
    <row r="440" spans="1:47">
      <c r="A440" s="131" t="s">
        <v>490</v>
      </c>
      <c r="H440" s="112" t="s">
        <v>468</v>
      </c>
      <c r="I440" s="137">
        <v>10</v>
      </c>
      <c r="J440" s="137">
        <v>2286.4</v>
      </c>
      <c r="K440" s="137"/>
      <c r="L440" s="137">
        <v>2495.5</v>
      </c>
      <c r="M440" s="137"/>
      <c r="N440" s="137">
        <v>33.299999999999997</v>
      </c>
      <c r="O440" s="137">
        <v>1.5</v>
      </c>
      <c r="P440" s="137">
        <v>3.2</v>
      </c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131" t="s">
        <v>488</v>
      </c>
      <c r="AN440" s="124">
        <f t="shared" ref="AN440:AU440" si="200">(AN$349*AN371)+AN$350</f>
        <v>25.114000000000001</v>
      </c>
      <c r="AO440" s="124">
        <f t="shared" si="200"/>
        <v>2560.6977999999999</v>
      </c>
      <c r="AP440" s="124"/>
      <c r="AQ440" s="124">
        <f t="shared" si="200"/>
        <v>2041.0385000000001</v>
      </c>
      <c r="AR440" s="124">
        <f t="shared" si="200"/>
        <v>2.3642000000000003</v>
      </c>
      <c r="AS440" s="124">
        <f t="shared" si="200"/>
        <v>38.629900000000006</v>
      </c>
      <c r="AT440" s="124">
        <f t="shared" si="200"/>
        <v>1.0551000000000004</v>
      </c>
      <c r="AU440" s="124">
        <f t="shared" si="200"/>
        <v>5.4121999999999995</v>
      </c>
    </row>
    <row r="441" spans="1:47">
      <c r="A441" s="131" t="s">
        <v>491</v>
      </c>
      <c r="H441" s="112" t="s">
        <v>468</v>
      </c>
      <c r="I441" s="137">
        <v>7.6</v>
      </c>
      <c r="J441" s="137">
        <v>1825.8</v>
      </c>
      <c r="K441" s="137"/>
      <c r="L441" s="137">
        <v>2628</v>
      </c>
      <c r="M441" s="137"/>
      <c r="N441" s="137">
        <v>36.200000000000003</v>
      </c>
      <c r="O441" s="137">
        <v>1.5</v>
      </c>
      <c r="P441" s="137">
        <v>3.9</v>
      </c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131" t="s">
        <v>489</v>
      </c>
      <c r="AN441" s="124">
        <f t="shared" ref="AN441:AU441" si="201">(AN$349*AN372)+AN$350</f>
        <v>25.114000000000001</v>
      </c>
      <c r="AO441" s="124">
        <f t="shared" si="201"/>
        <v>2704.5041999999999</v>
      </c>
      <c r="AP441" s="124"/>
      <c r="AQ441" s="124">
        <f t="shared" si="201"/>
        <v>1968.4010000000001</v>
      </c>
      <c r="AR441" s="124">
        <f t="shared" si="201"/>
        <v>4.1194000000000006</v>
      </c>
      <c r="AS441" s="124">
        <f t="shared" si="201"/>
        <v>27.687100000000001</v>
      </c>
      <c r="AT441" s="124">
        <f t="shared" si="201"/>
        <v>1.0551000000000004</v>
      </c>
      <c r="AU441" s="124">
        <f t="shared" si="201"/>
        <v>5.4121999999999995</v>
      </c>
    </row>
    <row r="442" spans="1:47">
      <c r="A442" s="131" t="s">
        <v>492</v>
      </c>
      <c r="H442" s="112" t="s">
        <v>468</v>
      </c>
      <c r="I442" s="137">
        <v>7.9</v>
      </c>
      <c r="J442" s="137">
        <v>1244.3</v>
      </c>
      <c r="K442" s="137"/>
      <c r="L442" s="137">
        <v>1917.9</v>
      </c>
      <c r="M442" s="137"/>
      <c r="N442" s="137">
        <v>41.6</v>
      </c>
      <c r="O442" s="137">
        <v>1.4</v>
      </c>
      <c r="P442" s="137">
        <v>3.7</v>
      </c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131" t="s">
        <v>490</v>
      </c>
      <c r="AN442" s="124">
        <f t="shared" ref="AN442:AU442" si="202">(AN$349*AN373)+AN$350</f>
        <v>25.114000000000001</v>
      </c>
      <c r="AO442" s="124">
        <f t="shared" si="202"/>
        <v>2544.8368</v>
      </c>
      <c r="AP442" s="124"/>
      <c r="AQ442" s="124">
        <f t="shared" si="202"/>
        <v>2522.3829999999998</v>
      </c>
      <c r="AR442" s="124">
        <f t="shared" si="202"/>
        <v>0.60899999999999999</v>
      </c>
      <c r="AS442" s="124">
        <f t="shared" si="202"/>
        <v>28.681899999999999</v>
      </c>
      <c r="AT442" s="124">
        <f t="shared" si="202"/>
        <v>2.0990000000000011</v>
      </c>
      <c r="AU442" s="124">
        <f t="shared" si="202"/>
        <v>5.4121999999999995</v>
      </c>
    </row>
    <row r="443" spans="1:47">
      <c r="A443" s="131" t="s">
        <v>493</v>
      </c>
      <c r="H443" s="112" t="s">
        <v>468</v>
      </c>
      <c r="I443" s="137">
        <v>9.6</v>
      </c>
      <c r="J443" s="137">
        <v>1962.8</v>
      </c>
      <c r="K443" s="137"/>
      <c r="L443" s="137">
        <v>2221.9</v>
      </c>
      <c r="M443" s="137"/>
      <c r="N443" s="137">
        <v>41.3</v>
      </c>
      <c r="O443" s="137">
        <v>1.6</v>
      </c>
      <c r="P443" s="137">
        <v>4.5</v>
      </c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131" t="s">
        <v>491</v>
      </c>
      <c r="AN443" s="124">
        <f t="shared" ref="AN443:AU443" si="203">(AN$349*AN374)+AN$350</f>
        <v>25.114000000000001</v>
      </c>
      <c r="AO443" s="124">
        <f t="shared" si="203"/>
        <v>1909.3393999999998</v>
      </c>
      <c r="AP443" s="124"/>
      <c r="AQ443" s="124">
        <f t="shared" si="203"/>
        <v>2619.2329999999997</v>
      </c>
      <c r="AR443" s="124">
        <f t="shared" si="203"/>
        <v>2.3642000000000003</v>
      </c>
      <c r="AS443" s="124">
        <f t="shared" si="203"/>
        <v>37.635100000000001</v>
      </c>
      <c r="AT443" s="124">
        <f t="shared" si="203"/>
        <v>1.0551000000000004</v>
      </c>
      <c r="AU443" s="124">
        <f t="shared" si="203"/>
        <v>5.4121999999999995</v>
      </c>
    </row>
    <row r="444" spans="1:47">
      <c r="A444" s="131" t="s">
        <v>494</v>
      </c>
      <c r="H444" s="112" t="s">
        <v>468</v>
      </c>
      <c r="I444" s="137">
        <v>8.1999999999999993</v>
      </c>
      <c r="J444" s="137">
        <v>1337.5</v>
      </c>
      <c r="K444" s="137"/>
      <c r="L444" s="137">
        <v>2156.3000000000002</v>
      </c>
      <c r="M444" s="137">
        <v>1.3</v>
      </c>
      <c r="N444" s="137">
        <v>41.7</v>
      </c>
      <c r="O444" s="137">
        <v>1.4</v>
      </c>
      <c r="P444" s="137">
        <v>4.3</v>
      </c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131" t="s">
        <v>492</v>
      </c>
      <c r="AN444" s="124">
        <f t="shared" ref="AN444:AU444" si="204">(AN$349*AN375)+AN$350</f>
        <v>25.114000000000001</v>
      </c>
      <c r="AO444" s="124">
        <f t="shared" si="204"/>
        <v>1260.0957999999998</v>
      </c>
      <c r="AP444" s="124"/>
      <c r="AQ444" s="124">
        <f t="shared" si="204"/>
        <v>1918.0390000000002</v>
      </c>
      <c r="AR444" s="124">
        <f t="shared" si="204"/>
        <v>1.4866000000000001</v>
      </c>
      <c r="AS444" s="124">
        <f t="shared" si="204"/>
        <v>41.6143</v>
      </c>
      <c r="AT444" s="124">
        <f t="shared" si="204"/>
        <v>1.1200000000000543E-2</v>
      </c>
      <c r="AU444" s="124">
        <f t="shared" si="204"/>
        <v>5.4121999999999995</v>
      </c>
    </row>
    <row r="445" spans="1:47">
      <c r="A445" s="131" t="s">
        <v>495</v>
      </c>
      <c r="H445" s="112" t="s">
        <v>468</v>
      </c>
      <c r="I445" s="137">
        <v>48.2</v>
      </c>
      <c r="J445" s="137">
        <v>154.80000000000001</v>
      </c>
      <c r="K445" s="137"/>
      <c r="L445" s="137">
        <v>246.9</v>
      </c>
      <c r="M445" s="137">
        <v>2.8</v>
      </c>
      <c r="N445" s="137"/>
      <c r="O445" s="137">
        <v>3.5</v>
      </c>
      <c r="P445" s="168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131" t="s">
        <v>493</v>
      </c>
      <c r="AN445" s="124">
        <f t="shared" ref="AN445:AU445" si="205">(AN$349*AN376)+AN$350</f>
        <v>25.114000000000001</v>
      </c>
      <c r="AO445" s="124">
        <f t="shared" si="205"/>
        <v>2043.6291999999999</v>
      </c>
      <c r="AP445" s="124"/>
      <c r="AQ445" s="124">
        <f t="shared" si="205"/>
        <v>2222.1479999999997</v>
      </c>
      <c r="AR445" s="124">
        <f t="shared" si="205"/>
        <v>0.60899999999999999</v>
      </c>
      <c r="AS445" s="124">
        <f t="shared" si="205"/>
        <v>39.624700000000004</v>
      </c>
      <c r="AT445" s="124">
        <f t="shared" si="205"/>
        <v>3.1429000000000009</v>
      </c>
      <c r="AU445" s="124">
        <f t="shared" si="205"/>
        <v>5.4121999999999995</v>
      </c>
    </row>
    <row r="446" spans="1:47">
      <c r="A446" s="131" t="s">
        <v>496</v>
      </c>
      <c r="H446" s="112" t="s">
        <v>468</v>
      </c>
      <c r="I446" s="137">
        <v>60.7</v>
      </c>
      <c r="J446" s="137">
        <v>927.6</v>
      </c>
      <c r="K446" s="137"/>
      <c r="L446" s="137">
        <v>417.1</v>
      </c>
      <c r="M446" s="168"/>
      <c r="N446" s="137">
        <v>10.199999999999999</v>
      </c>
      <c r="O446" s="137">
        <v>130.1</v>
      </c>
      <c r="P446" s="137">
        <v>25.9</v>
      </c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131" t="s">
        <v>494</v>
      </c>
      <c r="AN446" s="124">
        <f t="shared" ref="AN446:AS446" si="206">(AN$349*AN377)+AN$350</f>
        <v>25.114000000000001</v>
      </c>
      <c r="AO446" s="124">
        <f t="shared" si="206"/>
        <v>1412.3613999999998</v>
      </c>
      <c r="AP446" s="124"/>
      <c r="AQ446" s="124">
        <f t="shared" si="206"/>
        <v>2142.7309999999998</v>
      </c>
      <c r="AR446" s="124">
        <f t="shared" si="206"/>
        <v>0.60899999999999999</v>
      </c>
      <c r="AS446" s="124">
        <f t="shared" si="206"/>
        <v>46.588300000000004</v>
      </c>
      <c r="AT446" s="124"/>
      <c r="AU446" s="124">
        <f t="shared" ref="AU446" si="207">(AU$349*AU377)+AU$350</f>
        <v>5.4121999999999995</v>
      </c>
    </row>
    <row r="447" spans="1:47">
      <c r="A447" s="131" t="s">
        <v>497</v>
      </c>
      <c r="H447" s="112" t="s">
        <v>468</v>
      </c>
      <c r="I447" s="137">
        <v>15.3</v>
      </c>
      <c r="J447" s="137">
        <v>2506.6999999999998</v>
      </c>
      <c r="K447" s="137"/>
      <c r="L447" s="137">
        <v>1877.2</v>
      </c>
      <c r="M447" s="137">
        <v>0.6</v>
      </c>
      <c r="N447" s="137">
        <v>33.5</v>
      </c>
      <c r="O447" s="137">
        <v>1.4</v>
      </c>
      <c r="P447" s="137">
        <v>4.9000000000000004</v>
      </c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131" t="s">
        <v>495</v>
      </c>
      <c r="AN447" s="124">
        <f t="shared" ref="AN447:AU447" si="208">(AN$349*AN378)+AN$350</f>
        <v>39.794899999999998</v>
      </c>
      <c r="AO447" s="124">
        <f t="shared" si="208"/>
        <v>167.80159999999998</v>
      </c>
      <c r="AP447" s="124"/>
      <c r="AQ447" s="124">
        <f t="shared" si="208"/>
        <v>257.06150000000002</v>
      </c>
      <c r="AR447" s="124">
        <f t="shared" si="208"/>
        <v>0.60899999999999999</v>
      </c>
      <c r="AS447" s="124">
        <f t="shared" si="208"/>
        <v>5.8014999999999999</v>
      </c>
      <c r="AT447" s="124">
        <f t="shared" si="208"/>
        <v>1.1200000000000543E-2</v>
      </c>
      <c r="AU447" s="124">
        <f t="shared" si="208"/>
        <v>64.144999999999996</v>
      </c>
    </row>
    <row r="448" spans="1:47">
      <c r="A448" s="131" t="s">
        <v>498</v>
      </c>
      <c r="H448" s="112" t="s">
        <v>468</v>
      </c>
      <c r="I448" s="137">
        <v>32.700000000000003</v>
      </c>
      <c r="J448" s="137">
        <v>2307.3000000000002</v>
      </c>
      <c r="K448" s="137"/>
      <c r="L448" s="137">
        <v>2068.8000000000002</v>
      </c>
      <c r="M448" s="137">
        <v>29</v>
      </c>
      <c r="N448" s="137">
        <v>43.7</v>
      </c>
      <c r="O448" s="137">
        <v>2</v>
      </c>
      <c r="P448" s="137">
        <v>11.1</v>
      </c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131" t="s">
        <v>496</v>
      </c>
      <c r="AN448" s="124">
        <f t="shared" ref="AN448:AU448" si="209">(AN$349*AN379)+AN$350</f>
        <v>81.578999999999994</v>
      </c>
      <c r="AO448" s="124">
        <f t="shared" si="209"/>
        <v>499.8252</v>
      </c>
      <c r="AP448" s="124"/>
      <c r="AQ448" s="124">
        <f t="shared" si="209"/>
        <v>187.3295</v>
      </c>
      <c r="AR448" s="124">
        <f t="shared" si="209"/>
        <v>205.08980000000003</v>
      </c>
      <c r="AS448" s="124">
        <f t="shared" si="209"/>
        <v>12.7651</v>
      </c>
      <c r="AT448" s="124">
        <f t="shared" si="209"/>
        <v>138.84990000000002</v>
      </c>
      <c r="AU448" s="124">
        <f t="shared" si="209"/>
        <v>43.077799999999996</v>
      </c>
    </row>
    <row r="449" spans="1:47">
      <c r="A449" s="131" t="s">
        <v>499</v>
      </c>
      <c r="H449" s="112" t="s">
        <v>468</v>
      </c>
      <c r="I449" s="137">
        <v>21.6</v>
      </c>
      <c r="J449" s="137">
        <v>2986.8</v>
      </c>
      <c r="K449" s="137"/>
      <c r="L449" s="137">
        <v>2755.1</v>
      </c>
      <c r="M449" s="137"/>
      <c r="N449" s="137">
        <v>41.2</v>
      </c>
      <c r="O449" s="137">
        <v>2</v>
      </c>
      <c r="P449" s="137">
        <v>4.2</v>
      </c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131" t="s">
        <v>497</v>
      </c>
      <c r="AN449" s="124">
        <f t="shared" ref="AN449:AS449" si="210">(AN$349*AN380)+AN$350</f>
        <v>36.406999999999996</v>
      </c>
      <c r="AO449" s="124">
        <f t="shared" si="210"/>
        <v>2375.6527999999998</v>
      </c>
      <c r="AP449" s="124"/>
      <c r="AQ449" s="124">
        <f t="shared" si="210"/>
        <v>2069.125</v>
      </c>
      <c r="AR449" s="124">
        <f t="shared" si="210"/>
        <v>31.325000000000003</v>
      </c>
      <c r="AS449" s="124">
        <f t="shared" si="210"/>
        <v>42.609100000000005</v>
      </c>
      <c r="AT449" s="124"/>
      <c r="AU449" s="124">
        <f t="shared" ref="AU449" si="211">(AU$349*AU380)+AU$350</f>
        <v>6.0505999999999993</v>
      </c>
    </row>
    <row r="450" spans="1:47">
      <c r="A450" s="131" t="s">
        <v>500</v>
      </c>
      <c r="H450" s="112" t="s">
        <v>468</v>
      </c>
      <c r="I450" s="137">
        <v>19.100000000000001</v>
      </c>
      <c r="J450" s="137">
        <v>3672.1</v>
      </c>
      <c r="K450" s="137"/>
      <c r="L450" s="168"/>
      <c r="M450" s="137">
        <v>1.2</v>
      </c>
      <c r="N450" s="137">
        <v>41.5</v>
      </c>
      <c r="O450" s="137">
        <v>1.5</v>
      </c>
      <c r="P450" s="137">
        <v>4.9000000000000004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131" t="s">
        <v>498</v>
      </c>
      <c r="AN450" s="124">
        <f t="shared" ref="AN450:AU450" si="212">(AN$349*AN381)+AN$350</f>
        <v>25.114000000000001</v>
      </c>
      <c r="AO450" s="124">
        <f t="shared" si="212"/>
        <v>2491.9668000000001</v>
      </c>
      <c r="AP450" s="124"/>
      <c r="AQ450" s="124">
        <f t="shared" si="212"/>
        <v>1882.2045000000001</v>
      </c>
      <c r="AR450" s="124">
        <f t="shared" si="212"/>
        <v>4.9969999999999999</v>
      </c>
      <c r="AS450" s="124">
        <f t="shared" si="212"/>
        <v>28.681899999999999</v>
      </c>
      <c r="AT450" s="124">
        <f t="shared" si="212"/>
        <v>1.1200000000000543E-2</v>
      </c>
      <c r="AU450" s="124">
        <f t="shared" si="212"/>
        <v>5.4121999999999995</v>
      </c>
    </row>
    <row r="451" spans="1:47">
      <c r="A451" s="131" t="s">
        <v>501</v>
      </c>
      <c r="H451" s="112" t="s">
        <v>468</v>
      </c>
      <c r="I451" s="137">
        <v>22.3</v>
      </c>
      <c r="J451" s="137">
        <v>3452.3</v>
      </c>
      <c r="K451" s="137"/>
      <c r="L451" s="137">
        <v>2785.8</v>
      </c>
      <c r="M451" s="137"/>
      <c r="N451" s="137">
        <v>43.6</v>
      </c>
      <c r="O451" s="137">
        <v>1.9</v>
      </c>
      <c r="P451" s="137">
        <v>3.9</v>
      </c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131" t="s">
        <v>499</v>
      </c>
      <c r="AN451" s="124">
        <f t="shared" ref="AN451" si="213">(AN$349*AN382)+AN$350</f>
        <v>25.114000000000001</v>
      </c>
      <c r="AO451" s="124"/>
      <c r="AP451" s="124"/>
      <c r="AQ451" s="124"/>
      <c r="AR451" s="124"/>
      <c r="AS451" s="124"/>
      <c r="AT451" s="124"/>
      <c r="AU451" s="124">
        <f t="shared" ref="AU451" si="214">(AU$349*AU382)+AU$350</f>
        <v>4.7737999999999996</v>
      </c>
    </row>
    <row r="452" spans="1:47">
      <c r="A452" s="131" t="s">
        <v>502</v>
      </c>
      <c r="H452" s="112" t="s">
        <v>468</v>
      </c>
      <c r="I452" s="137">
        <v>36.6</v>
      </c>
      <c r="J452" s="137">
        <v>2611.1999999999998</v>
      </c>
      <c r="K452" s="137"/>
      <c r="L452" s="137">
        <v>2374.8000000000002</v>
      </c>
      <c r="M452" s="137">
        <v>4.9000000000000004</v>
      </c>
      <c r="N452" s="137">
        <v>38.5</v>
      </c>
      <c r="O452" s="137">
        <v>2.1</v>
      </c>
      <c r="P452" s="137">
        <v>8.6</v>
      </c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131" t="s">
        <v>500</v>
      </c>
      <c r="AN452" s="124">
        <f t="shared" ref="AN452:AU452" si="215">(AN$349*AN383)+AN$350</f>
        <v>25.114000000000001</v>
      </c>
      <c r="AO452" s="124">
        <f t="shared" si="215"/>
        <v>2979.4281999999998</v>
      </c>
      <c r="AP452" s="124"/>
      <c r="AQ452" s="124">
        <f t="shared" si="215"/>
        <v>2747.0749999999998</v>
      </c>
      <c r="AR452" s="124">
        <f t="shared" si="215"/>
        <v>0.60899999999999999</v>
      </c>
      <c r="AS452" s="124">
        <f t="shared" si="215"/>
        <v>34.650700000000001</v>
      </c>
      <c r="AT452" s="124">
        <f t="shared" si="215"/>
        <v>1.0551000000000004</v>
      </c>
      <c r="AU452" s="124">
        <f t="shared" si="215"/>
        <v>6.0505999999999993</v>
      </c>
    </row>
    <row r="453" spans="1:47">
      <c r="A453" s="131" t="s">
        <v>503</v>
      </c>
      <c r="H453" s="112" t="s">
        <v>468</v>
      </c>
      <c r="I453" s="137">
        <v>33.9</v>
      </c>
      <c r="J453" s="137">
        <v>2490.6999999999998</v>
      </c>
      <c r="K453" s="137"/>
      <c r="L453" s="137">
        <v>2374.1999999999998</v>
      </c>
      <c r="M453" s="137"/>
      <c r="N453" s="137">
        <v>21</v>
      </c>
      <c r="O453" s="137">
        <v>2.7</v>
      </c>
      <c r="P453" s="137">
        <v>7.6</v>
      </c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131" t="s">
        <v>501</v>
      </c>
      <c r="AN453" s="124">
        <f t="shared" ref="AN453:AU453" si="216">(AN$349*AN384)+AN$350</f>
        <v>29.348875</v>
      </c>
      <c r="AO453" s="124">
        <f t="shared" si="216"/>
        <v>3485.9227999999998</v>
      </c>
      <c r="AP453" s="124"/>
      <c r="AQ453" s="124">
        <f t="shared" si="216"/>
        <v>2776.13</v>
      </c>
      <c r="AR453" s="124">
        <f t="shared" si="216"/>
        <v>0.60899999999999999</v>
      </c>
      <c r="AS453" s="124">
        <f t="shared" si="216"/>
        <v>43.603900000000003</v>
      </c>
      <c r="AT453" s="124">
        <f t="shared" si="216"/>
        <v>1.0551000000000004</v>
      </c>
      <c r="AU453" s="124">
        <f t="shared" si="216"/>
        <v>6.0505999999999993</v>
      </c>
    </row>
    <row r="454" spans="1:47">
      <c r="A454" s="131" t="s">
        <v>504</v>
      </c>
      <c r="H454" s="112" t="s">
        <v>468</v>
      </c>
      <c r="I454" s="137">
        <v>34.9</v>
      </c>
      <c r="J454" s="137">
        <v>2631.6</v>
      </c>
      <c r="K454" s="137"/>
      <c r="L454" s="137">
        <v>2344.1</v>
      </c>
      <c r="M454" s="137"/>
      <c r="N454" s="137">
        <v>20.7</v>
      </c>
      <c r="O454" s="137">
        <v>3</v>
      </c>
      <c r="P454" s="137">
        <v>7.5</v>
      </c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131" t="s">
        <v>502</v>
      </c>
      <c r="AN454" s="124">
        <f t="shared" ref="AN454:AU454" si="217">(AN$349*AN385)+AN$350</f>
        <v>39.794899999999998</v>
      </c>
      <c r="AO454" s="124">
        <f t="shared" si="217"/>
        <v>2623.0843999999997</v>
      </c>
      <c r="AP454" s="124"/>
      <c r="AQ454" s="124">
        <f t="shared" si="217"/>
        <v>2384.8559999999998</v>
      </c>
      <c r="AR454" s="124">
        <f t="shared" si="217"/>
        <v>4.1194000000000006</v>
      </c>
      <c r="AS454" s="124">
        <f t="shared" si="217"/>
        <v>41.6143</v>
      </c>
      <c r="AT454" s="124">
        <f t="shared" si="217"/>
        <v>1.0551000000000004</v>
      </c>
      <c r="AU454" s="124">
        <f t="shared" si="217"/>
        <v>6.6890000000000001</v>
      </c>
    </row>
    <row r="455" spans="1:47">
      <c r="A455" s="131" t="s">
        <v>505</v>
      </c>
      <c r="H455" s="112" t="s">
        <v>468</v>
      </c>
      <c r="I455" s="137">
        <v>29</v>
      </c>
      <c r="J455" s="137">
        <v>2556.3000000000002</v>
      </c>
      <c r="K455" s="137"/>
      <c r="L455" s="137">
        <v>2746</v>
      </c>
      <c r="M455" s="137"/>
      <c r="N455" s="137">
        <v>16.7</v>
      </c>
      <c r="O455" s="137">
        <v>2.7</v>
      </c>
      <c r="P455" s="137">
        <v>7.2</v>
      </c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131" t="s">
        <v>503</v>
      </c>
      <c r="AN455" s="124">
        <f t="shared" ref="AN455:AU455" si="218">(AN$349*AN386)+AN$350</f>
        <v>27.372600000000002</v>
      </c>
      <c r="AO455" s="124">
        <f t="shared" si="218"/>
        <v>2511</v>
      </c>
      <c r="AP455" s="124"/>
      <c r="AQ455" s="124">
        <f t="shared" si="218"/>
        <v>2378.0765000000001</v>
      </c>
      <c r="AR455" s="124">
        <f t="shared" si="218"/>
        <v>3.2418</v>
      </c>
      <c r="AS455" s="124">
        <f t="shared" si="218"/>
        <v>20.723499999999998</v>
      </c>
      <c r="AT455" s="124">
        <f t="shared" si="218"/>
        <v>2.0990000000000011</v>
      </c>
      <c r="AU455" s="124">
        <f t="shared" si="218"/>
        <v>7.9657999999999998</v>
      </c>
    </row>
    <row r="456" spans="1:47">
      <c r="A456" s="131" t="s">
        <v>506</v>
      </c>
      <c r="H456" s="112" t="s">
        <v>468</v>
      </c>
      <c r="I456" s="137">
        <v>5.4</v>
      </c>
      <c r="J456" s="137">
        <v>338.1</v>
      </c>
      <c r="K456" s="137"/>
      <c r="L456" s="137">
        <v>1914.3</v>
      </c>
      <c r="M456" s="137">
        <v>2.9</v>
      </c>
      <c r="N456" s="137">
        <v>10</v>
      </c>
      <c r="O456" s="137">
        <v>2.8</v>
      </c>
      <c r="P456" s="137">
        <v>5.9</v>
      </c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131" t="s">
        <v>504</v>
      </c>
      <c r="AN456" s="124">
        <f t="shared" ref="AN456:AU456" si="219">(AN$349*AN387)+AN$350</f>
        <v>26.243300000000001</v>
      </c>
      <c r="AO456" s="124">
        <f t="shared" si="219"/>
        <v>2653.7489999999998</v>
      </c>
      <c r="AP456" s="124"/>
      <c r="AQ456" s="124">
        <f t="shared" si="219"/>
        <v>2314.1554999999998</v>
      </c>
      <c r="AR456" s="124">
        <f t="shared" si="219"/>
        <v>0.60899999999999999</v>
      </c>
      <c r="AS456" s="124">
        <f t="shared" si="219"/>
        <v>20.723499999999998</v>
      </c>
      <c r="AT456" s="124">
        <f t="shared" si="219"/>
        <v>1.0551000000000004</v>
      </c>
      <c r="AU456" s="124">
        <f t="shared" si="219"/>
        <v>8.6041999999999987</v>
      </c>
    </row>
    <row r="457" spans="1:47">
      <c r="A457" s="131" t="s">
        <v>507</v>
      </c>
      <c r="H457" s="112" t="s">
        <v>468</v>
      </c>
      <c r="I457" s="137">
        <v>33.5</v>
      </c>
      <c r="J457" s="137">
        <v>2699.3</v>
      </c>
      <c r="K457" s="137"/>
      <c r="L457" s="137">
        <v>2264.6999999999998</v>
      </c>
      <c r="M457" s="137"/>
      <c r="N457" s="137">
        <v>27.3</v>
      </c>
      <c r="O457" s="137">
        <v>3</v>
      </c>
      <c r="P457" s="137">
        <v>7.9</v>
      </c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131" t="s">
        <v>505</v>
      </c>
      <c r="AN457" s="124">
        <f t="shared" ref="AN457" si="220">(AN$349*AN388)+AN$350</f>
        <v>25.114000000000001</v>
      </c>
      <c r="AO457" s="124"/>
      <c r="AP457" s="124"/>
      <c r="AQ457" s="124"/>
      <c r="AR457" s="124"/>
      <c r="AS457" s="124"/>
      <c r="AT457" s="124"/>
      <c r="AU457" s="124">
        <f t="shared" ref="AU457" si="221">(AU$349*AU388)+AU$350</f>
        <v>4.7737999999999996</v>
      </c>
    </row>
    <row r="458" spans="1:47">
      <c r="A458" s="131" t="s">
        <v>508</v>
      </c>
      <c r="H458" s="112" t="s">
        <v>468</v>
      </c>
      <c r="I458" s="137">
        <v>27.4</v>
      </c>
      <c r="J458" s="137">
        <v>2152</v>
      </c>
      <c r="K458" s="137"/>
      <c r="L458" s="137">
        <v>2376.1999999999998</v>
      </c>
      <c r="M458" s="137">
        <v>0.6</v>
      </c>
      <c r="N458" s="137">
        <v>16.100000000000001</v>
      </c>
      <c r="O458" s="137">
        <v>3.1</v>
      </c>
      <c r="P458" s="137">
        <v>8.6</v>
      </c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131" t="s">
        <v>506</v>
      </c>
      <c r="AN458" s="124">
        <f t="shared" ref="AN458:AU458" si="222">(AN$349*AN389)+AN$350</f>
        <v>25.114000000000001</v>
      </c>
      <c r="AO458" s="124">
        <f t="shared" si="222"/>
        <v>368.70759999999996</v>
      </c>
      <c r="AP458" s="124"/>
      <c r="AQ458" s="124">
        <f t="shared" si="222"/>
        <v>1961.6215000000002</v>
      </c>
      <c r="AR458" s="124">
        <f t="shared" si="222"/>
        <v>5.8746</v>
      </c>
      <c r="AS458" s="124">
        <f t="shared" si="222"/>
        <v>9.7806999999999995</v>
      </c>
      <c r="AT458" s="124">
        <f t="shared" si="222"/>
        <v>3.1429000000000009</v>
      </c>
      <c r="AU458" s="124">
        <f t="shared" si="222"/>
        <v>6.0505999999999993</v>
      </c>
    </row>
    <row r="459" spans="1:47">
      <c r="A459" s="131" t="s">
        <v>509</v>
      </c>
      <c r="H459" s="112" t="s">
        <v>468</v>
      </c>
      <c r="I459" s="137">
        <v>35</v>
      </c>
      <c r="J459" s="137">
        <v>2255.6999999999998</v>
      </c>
      <c r="K459" s="137"/>
      <c r="L459" s="137">
        <v>2366.6</v>
      </c>
      <c r="M459" s="137">
        <v>1.8</v>
      </c>
      <c r="N459" s="137">
        <v>38.1</v>
      </c>
      <c r="O459" s="137">
        <v>5.4</v>
      </c>
      <c r="P459" s="137">
        <v>7.9</v>
      </c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131" t="s">
        <v>507</v>
      </c>
      <c r="AN459" s="124">
        <f t="shared" ref="AN459" si="223">(AN$349*AN390)+AN$350</f>
        <v>25.114000000000001</v>
      </c>
      <c r="AO459" s="124"/>
      <c r="AP459" s="124"/>
      <c r="AQ459" s="124"/>
      <c r="AR459" s="124"/>
      <c r="AS459" s="124"/>
      <c r="AT459" s="124"/>
      <c r="AU459" s="124">
        <f t="shared" ref="AU459" si="224">(AU$349*AU390)+AU$350</f>
        <v>4.7737999999999996</v>
      </c>
    </row>
    <row r="460" spans="1:47">
      <c r="A460" s="131" t="s">
        <v>510</v>
      </c>
      <c r="B460" s="134"/>
      <c r="C460" s="134"/>
      <c r="D460" s="134"/>
      <c r="E460" s="134"/>
      <c r="F460" s="134"/>
      <c r="G460" s="134"/>
      <c r="H460" s="112" t="s">
        <v>468</v>
      </c>
      <c r="I460" s="137">
        <v>10.9</v>
      </c>
      <c r="J460" s="138">
        <v>2426.1999999999998</v>
      </c>
      <c r="K460" s="137"/>
      <c r="L460" s="137">
        <v>2425</v>
      </c>
      <c r="M460" s="138">
        <v>0.7</v>
      </c>
      <c r="N460" s="138">
        <v>32.299999999999997</v>
      </c>
      <c r="O460" s="138">
        <v>1.2</v>
      </c>
      <c r="P460" s="137">
        <v>3.2</v>
      </c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131" t="s">
        <v>508</v>
      </c>
      <c r="AN460" s="124">
        <f t="shared" ref="AN460:AU460" si="225">(AN$349*AN391)+AN$350</f>
        <v>30.7605</v>
      </c>
      <c r="AO460" s="124">
        <f t="shared" si="225"/>
        <v>2169.4598000000001</v>
      </c>
      <c r="AP460" s="124"/>
      <c r="AQ460" s="124">
        <f t="shared" si="225"/>
        <v>2411.0054999999998</v>
      </c>
      <c r="AR460" s="124">
        <f t="shared" si="225"/>
        <v>2.3642000000000003</v>
      </c>
      <c r="AS460" s="124">
        <f t="shared" si="225"/>
        <v>15.749500000000001</v>
      </c>
      <c r="AT460" s="124">
        <f t="shared" si="225"/>
        <v>5.2307000000000015</v>
      </c>
      <c r="AU460" s="124">
        <f t="shared" si="225"/>
        <v>7.327399999999999</v>
      </c>
    </row>
    <row r="461" spans="1:47">
      <c r="A461" s="131" t="s">
        <v>511</v>
      </c>
      <c r="B461" s="134"/>
      <c r="C461" s="134"/>
      <c r="D461" s="134"/>
      <c r="E461" s="134"/>
      <c r="F461" s="134"/>
      <c r="G461" s="134"/>
      <c r="H461" s="112" t="s">
        <v>468</v>
      </c>
      <c r="I461" s="137">
        <v>10.3</v>
      </c>
      <c r="J461" s="138">
        <v>2116</v>
      </c>
      <c r="K461" s="137"/>
      <c r="L461" s="137">
        <v>2341.3000000000002</v>
      </c>
      <c r="M461" s="138">
        <v>9.6999999999999993</v>
      </c>
      <c r="N461" s="138">
        <v>42</v>
      </c>
      <c r="O461" s="138">
        <v>1.3</v>
      </c>
      <c r="P461" s="137">
        <v>3</v>
      </c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131" t="s">
        <v>509</v>
      </c>
      <c r="AN461" s="124">
        <f t="shared" ref="AN461:AU461" si="226">(AN$349*AN392)+AN$350</f>
        <v>28.501899999999999</v>
      </c>
      <c r="AO461" s="124">
        <f t="shared" si="226"/>
        <v>2339.7012</v>
      </c>
      <c r="AP461" s="124"/>
      <c r="AQ461" s="124">
        <f t="shared" si="226"/>
        <v>2402.2889999999998</v>
      </c>
      <c r="AR461" s="124">
        <f t="shared" si="226"/>
        <v>2.3642000000000003</v>
      </c>
      <c r="AS461" s="124">
        <f t="shared" si="226"/>
        <v>39.624700000000004</v>
      </c>
      <c r="AT461" s="124">
        <f t="shared" si="226"/>
        <v>6.2746000000000004</v>
      </c>
      <c r="AU461" s="124">
        <f t="shared" si="226"/>
        <v>5.4121999999999995</v>
      </c>
    </row>
    <row r="462" spans="1:47">
      <c r="A462" s="131" t="s">
        <v>512</v>
      </c>
      <c r="B462" s="134"/>
      <c r="C462" s="134"/>
      <c r="D462" s="134"/>
      <c r="E462" s="134"/>
      <c r="F462" s="134"/>
      <c r="G462" s="134"/>
      <c r="H462" s="112" t="s">
        <v>468</v>
      </c>
      <c r="I462" s="137">
        <v>12.7</v>
      </c>
      <c r="J462" s="138">
        <v>3650.4</v>
      </c>
      <c r="K462" s="137"/>
      <c r="L462" s="137">
        <v>2645</v>
      </c>
      <c r="M462" s="138"/>
      <c r="N462" s="138">
        <v>36.6</v>
      </c>
      <c r="O462" s="138">
        <v>1.3</v>
      </c>
      <c r="P462" s="137">
        <v>3.2</v>
      </c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131" t="s">
        <v>510</v>
      </c>
      <c r="AN462" s="124">
        <f t="shared" ref="AN462:AS462" si="227">(AN$349*AN393)+AN$350</f>
        <v>25.114000000000001</v>
      </c>
      <c r="AO462" s="124">
        <f t="shared" si="227"/>
        <v>2422.1783999999998</v>
      </c>
      <c r="AP462" s="124"/>
      <c r="AQ462" s="124">
        <f t="shared" si="227"/>
        <v>2429.4069999999997</v>
      </c>
      <c r="AR462" s="124">
        <f t="shared" si="227"/>
        <v>0.60899999999999999</v>
      </c>
      <c r="AS462" s="124">
        <f t="shared" si="227"/>
        <v>32.661100000000005</v>
      </c>
      <c r="AT462" s="124"/>
      <c r="AU462" s="124">
        <f t="shared" ref="AU462" si="228">(AU$349*AU393)+AU$350</f>
        <v>5.4121999999999995</v>
      </c>
    </row>
    <row r="463" spans="1:47">
      <c r="A463" s="131" t="s">
        <v>513</v>
      </c>
      <c r="B463" s="134"/>
      <c r="C463" s="134"/>
      <c r="D463" s="134"/>
      <c r="E463" s="134"/>
      <c r="F463" s="134"/>
      <c r="G463" s="134"/>
      <c r="H463" s="112" t="s">
        <v>468</v>
      </c>
      <c r="I463" s="137">
        <v>8</v>
      </c>
      <c r="J463" s="137">
        <v>2369.9</v>
      </c>
      <c r="K463" s="137"/>
      <c r="L463" s="137">
        <v>1851.5</v>
      </c>
      <c r="M463" s="137">
        <v>0.9</v>
      </c>
      <c r="N463" s="138">
        <v>38.5</v>
      </c>
      <c r="O463" s="138">
        <v>1.6</v>
      </c>
      <c r="P463" s="137">
        <v>2.6</v>
      </c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131" t="s">
        <v>511</v>
      </c>
      <c r="AN463" s="124">
        <f t="shared" ref="AN463:AU463" si="229">(AN$349*AN394)+AN$350</f>
        <v>25.114000000000001</v>
      </c>
      <c r="AO463" s="124">
        <f t="shared" si="229"/>
        <v>2063.7197999999999</v>
      </c>
      <c r="AP463" s="124"/>
      <c r="AQ463" s="124">
        <f t="shared" si="229"/>
        <v>2329.6514999999999</v>
      </c>
      <c r="AR463" s="124">
        <f t="shared" si="229"/>
        <v>10.262600000000001</v>
      </c>
      <c r="AS463" s="124">
        <f t="shared" si="229"/>
        <v>38.629900000000006</v>
      </c>
      <c r="AT463" s="124">
        <f t="shared" si="229"/>
        <v>3.1429000000000009</v>
      </c>
      <c r="AU463" s="124">
        <f t="shared" si="229"/>
        <v>5.4121999999999995</v>
      </c>
    </row>
    <row r="464" spans="1:47">
      <c r="A464" s="131" t="s">
        <v>514</v>
      </c>
      <c r="B464" s="134"/>
      <c r="C464" s="134"/>
      <c r="D464" s="134"/>
      <c r="E464" s="134"/>
      <c r="F464" s="134"/>
      <c r="G464" s="134"/>
      <c r="H464" s="112" t="s">
        <v>468</v>
      </c>
      <c r="I464" s="137">
        <v>16.2</v>
      </c>
      <c r="J464" s="137">
        <v>2113.6</v>
      </c>
      <c r="K464" s="137"/>
      <c r="L464" s="137">
        <v>1612.2</v>
      </c>
      <c r="M464" s="137">
        <v>2.4</v>
      </c>
      <c r="N464" s="138">
        <v>34.5</v>
      </c>
      <c r="O464" s="138">
        <v>1.7</v>
      </c>
      <c r="P464" s="137">
        <v>6.3</v>
      </c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131" t="s">
        <v>512</v>
      </c>
      <c r="AN464" s="124">
        <f t="shared" ref="AN464:AS464" si="230">(AN$349*AN395)+AN$350</f>
        <v>25.114000000000001</v>
      </c>
      <c r="AO464" s="124">
        <f t="shared" si="230"/>
        <v>3669.9103999999998</v>
      </c>
      <c r="AP464" s="124"/>
      <c r="AQ464" s="124">
        <f t="shared" si="230"/>
        <v>2654.0989999999997</v>
      </c>
      <c r="AR464" s="124">
        <f t="shared" si="230"/>
        <v>1.4866000000000001</v>
      </c>
      <c r="AS464" s="124">
        <f t="shared" si="230"/>
        <v>35.645500000000006</v>
      </c>
      <c r="AT464" s="124"/>
      <c r="AU464" s="124">
        <f t="shared" ref="AU464" si="231">(AU$349*AU395)+AU$350</f>
        <v>5.4121999999999995</v>
      </c>
    </row>
    <row r="465" spans="1:47">
      <c r="A465" s="131" t="s">
        <v>515</v>
      </c>
      <c r="B465" s="134"/>
      <c r="C465" s="134"/>
      <c r="D465" s="134"/>
      <c r="E465" s="134"/>
      <c r="F465" s="134"/>
      <c r="G465" s="134"/>
      <c r="H465" s="112" t="s">
        <v>468</v>
      </c>
      <c r="I465" s="137">
        <v>43.5</v>
      </c>
      <c r="J465" s="138">
        <v>1647</v>
      </c>
      <c r="K465" s="137"/>
      <c r="L465" s="137">
        <v>1690.9</v>
      </c>
      <c r="M465" s="138">
        <v>4.5999999999999996</v>
      </c>
      <c r="N465" s="138">
        <v>31.8</v>
      </c>
      <c r="O465" s="138">
        <v>1.6</v>
      </c>
      <c r="P465" s="137">
        <v>13.2</v>
      </c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131" t="s">
        <v>513</v>
      </c>
      <c r="AN465" s="124">
        <f t="shared" ref="AN465:AU465" si="232">(AN$349*AN396)+AN$350</f>
        <v>25.114000000000001</v>
      </c>
      <c r="AO465" s="124">
        <f t="shared" si="232"/>
        <v>2366.1361999999999</v>
      </c>
      <c r="AP465" s="124"/>
      <c r="AQ465" s="124">
        <f t="shared" si="232"/>
        <v>1842.4960000000001</v>
      </c>
      <c r="AR465" s="124">
        <f t="shared" si="232"/>
        <v>0.60899999999999999</v>
      </c>
      <c r="AS465" s="124">
        <f t="shared" si="232"/>
        <v>43.603900000000003</v>
      </c>
      <c r="AT465" s="124">
        <f t="shared" si="232"/>
        <v>3.1429000000000009</v>
      </c>
      <c r="AU465" s="124">
        <f t="shared" si="232"/>
        <v>5.4121999999999995</v>
      </c>
    </row>
    <row r="466" spans="1:47">
      <c r="A466" s="131" t="s">
        <v>516</v>
      </c>
      <c r="B466" s="134"/>
      <c r="C466" s="134"/>
      <c r="D466" s="134"/>
      <c r="E466" s="134"/>
      <c r="F466" s="134"/>
      <c r="G466" s="134"/>
      <c r="H466" s="112" t="s">
        <v>468</v>
      </c>
      <c r="I466" s="137">
        <v>21.1</v>
      </c>
      <c r="J466" s="138">
        <v>3032.4</v>
      </c>
      <c r="K466" s="137"/>
      <c r="L466" s="137">
        <v>2063.6999999999998</v>
      </c>
      <c r="M466" s="138">
        <v>10.199999999999999</v>
      </c>
      <c r="N466" s="138">
        <v>35.799999999999997</v>
      </c>
      <c r="O466" s="138">
        <v>1.9</v>
      </c>
      <c r="P466" s="137">
        <v>5</v>
      </c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131" t="s">
        <v>514</v>
      </c>
      <c r="AN466" s="124">
        <f t="shared" ref="AN466:AU466" si="233">(AN$349*AN397)+AN$350</f>
        <v>25.114000000000001</v>
      </c>
      <c r="AO466" s="124">
        <f t="shared" si="233"/>
        <v>2163.1154000000001</v>
      </c>
      <c r="AP466" s="124"/>
      <c r="AQ466" s="124">
        <f t="shared" si="233"/>
        <v>1621.6780000000001</v>
      </c>
      <c r="AR466" s="124">
        <f t="shared" si="233"/>
        <v>0.60899999999999999</v>
      </c>
      <c r="AS466" s="124">
        <f t="shared" si="233"/>
        <v>38.629900000000006</v>
      </c>
      <c r="AT466" s="124">
        <f t="shared" si="233"/>
        <v>1.1200000000000543E-2</v>
      </c>
      <c r="AU466" s="124">
        <f t="shared" si="233"/>
        <v>5.4121999999999995</v>
      </c>
    </row>
    <row r="467" spans="1:47">
      <c r="A467" s="131" t="s">
        <v>517</v>
      </c>
      <c r="B467" s="134"/>
      <c r="C467" s="134"/>
      <c r="D467" s="134"/>
      <c r="E467" s="134"/>
      <c r="F467" s="134"/>
      <c r="G467" s="134"/>
      <c r="H467" s="112" t="s">
        <v>468</v>
      </c>
      <c r="I467" s="137">
        <v>30.3</v>
      </c>
      <c r="J467" s="138">
        <v>2921.5</v>
      </c>
      <c r="K467" s="137"/>
      <c r="L467" s="137">
        <v>1948.4</v>
      </c>
      <c r="M467" s="138">
        <v>6.7</v>
      </c>
      <c r="N467" s="138">
        <v>47.6</v>
      </c>
      <c r="O467" s="138">
        <v>1.9</v>
      </c>
      <c r="P467" s="137">
        <v>7</v>
      </c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131" t="s">
        <v>515</v>
      </c>
      <c r="AN467" s="124">
        <f t="shared" ref="AN467:AU467" si="234">(AN$349*AN398)+AN$350</f>
        <v>45.441400000000002</v>
      </c>
      <c r="AO467" s="124">
        <f t="shared" si="234"/>
        <v>1742.2701999999997</v>
      </c>
      <c r="AP467" s="124"/>
      <c r="AQ467" s="124">
        <f t="shared" si="234"/>
        <v>1687.5360000000001</v>
      </c>
      <c r="AR467" s="124">
        <f t="shared" si="234"/>
        <v>4.1194000000000006</v>
      </c>
      <c r="AS467" s="124">
        <f t="shared" si="234"/>
        <v>27.687100000000001</v>
      </c>
      <c r="AT467" s="124">
        <f t="shared" si="234"/>
        <v>1.1200000000000543E-2</v>
      </c>
      <c r="AU467" s="124">
        <f t="shared" si="234"/>
        <v>5.4121999999999995</v>
      </c>
    </row>
    <row r="468" spans="1:47">
      <c r="A468" s="131" t="s">
        <v>518</v>
      </c>
      <c r="B468" s="134"/>
      <c r="C468" s="134"/>
      <c r="D468" s="134"/>
      <c r="E468" s="134"/>
      <c r="F468" s="134"/>
      <c r="G468" s="134"/>
      <c r="H468" s="112" t="s">
        <v>468</v>
      </c>
      <c r="I468" s="137">
        <v>26.8</v>
      </c>
      <c r="J468" s="138">
        <v>2747.9</v>
      </c>
      <c r="K468" s="137"/>
      <c r="L468" s="137">
        <v>2477</v>
      </c>
      <c r="M468" s="138">
        <v>1.5</v>
      </c>
      <c r="N468" s="138">
        <v>48.2</v>
      </c>
      <c r="O468" s="138">
        <v>2.2000000000000002</v>
      </c>
      <c r="P468" s="137">
        <v>4.7</v>
      </c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131" t="s">
        <v>516</v>
      </c>
      <c r="AN468" s="124">
        <f t="shared" ref="AN468:AU468" si="235">(AN$349*AN399)+AN$350</f>
        <v>28.501899999999999</v>
      </c>
      <c r="AO468" s="124">
        <f t="shared" si="235"/>
        <v>2950.8784000000001</v>
      </c>
      <c r="AP468" s="124"/>
      <c r="AQ468" s="124">
        <f t="shared" si="235"/>
        <v>2057.5030000000002</v>
      </c>
      <c r="AR468" s="124">
        <f t="shared" si="235"/>
        <v>14.650600000000001</v>
      </c>
      <c r="AS468" s="124">
        <f t="shared" si="235"/>
        <v>35.645500000000006</v>
      </c>
      <c r="AT468" s="124">
        <f t="shared" si="235"/>
        <v>2.0990000000000011</v>
      </c>
      <c r="AU468" s="124">
        <f t="shared" si="235"/>
        <v>5.4121999999999995</v>
      </c>
    </row>
    <row r="469" spans="1:47">
      <c r="A469" s="131" t="s">
        <v>519</v>
      </c>
      <c r="B469" s="134"/>
      <c r="C469" s="134"/>
      <c r="D469" s="134"/>
      <c r="E469" s="134"/>
      <c r="F469" s="134"/>
      <c r="G469" s="134"/>
      <c r="H469" s="112" t="s">
        <v>468</v>
      </c>
      <c r="I469" s="137">
        <v>22.4</v>
      </c>
      <c r="J469" s="138">
        <v>1892.5</v>
      </c>
      <c r="K469" s="137"/>
      <c r="L469" s="137">
        <v>2370.4</v>
      </c>
      <c r="M469" s="137">
        <v>2.2000000000000002</v>
      </c>
      <c r="N469" s="137">
        <v>47.6</v>
      </c>
      <c r="O469" s="137">
        <v>2.4</v>
      </c>
      <c r="P469" s="137">
        <v>6.6</v>
      </c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131" t="s">
        <v>517</v>
      </c>
      <c r="AN469" s="124">
        <f t="shared" ref="AN469:AS469" si="236">(AN$349*AN400)+AN$350</f>
        <v>29.6312</v>
      </c>
      <c r="AO469" s="124">
        <f t="shared" si="236"/>
        <v>2912.8119999999999</v>
      </c>
      <c r="AP469" s="124"/>
      <c r="AQ469" s="124">
        <f t="shared" si="236"/>
        <v>1936.4405000000002</v>
      </c>
      <c r="AR469" s="124">
        <f t="shared" si="236"/>
        <v>5.8746</v>
      </c>
      <c r="AS469" s="124">
        <f t="shared" si="236"/>
        <v>45.593500000000006</v>
      </c>
      <c r="AT469" s="124"/>
      <c r="AU469" s="124">
        <f t="shared" ref="AU469" si="237">(AU$349*AU400)+AU$350</f>
        <v>6.0505999999999993</v>
      </c>
    </row>
    <row r="470" spans="1:47">
      <c r="A470" s="131" t="s">
        <v>520</v>
      </c>
      <c r="B470" s="134"/>
      <c r="C470" s="134"/>
      <c r="D470" s="134"/>
      <c r="E470" s="134"/>
      <c r="F470" s="134"/>
      <c r="G470" s="134"/>
      <c r="H470" s="112" t="s">
        <v>468</v>
      </c>
      <c r="I470" s="137">
        <v>21</v>
      </c>
      <c r="J470" s="138">
        <v>2083.4</v>
      </c>
      <c r="K470" s="137"/>
      <c r="L470" s="137">
        <v>2303.9</v>
      </c>
      <c r="M470" s="137">
        <v>0.7</v>
      </c>
      <c r="N470" s="137">
        <v>31.4</v>
      </c>
      <c r="O470" s="137">
        <v>2.2999999999999998</v>
      </c>
      <c r="P470" s="137">
        <v>5.6</v>
      </c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131" t="s">
        <v>518</v>
      </c>
      <c r="AN470" s="124">
        <f t="shared" ref="AN470:AU470" si="238">(AN$349*AN401)+AN$350</f>
        <v>25.114000000000001</v>
      </c>
      <c r="AO470" s="124">
        <f t="shared" si="238"/>
        <v>2859.942</v>
      </c>
      <c r="AP470" s="124"/>
      <c r="AQ470" s="124">
        <f t="shared" si="238"/>
        <v>2472.9895000000001</v>
      </c>
      <c r="AR470" s="124">
        <f t="shared" si="238"/>
        <v>0.60899999999999999</v>
      </c>
      <c r="AS470" s="124">
        <f t="shared" si="238"/>
        <v>44.598700000000001</v>
      </c>
      <c r="AT470" s="124">
        <f t="shared" si="238"/>
        <v>1.0551000000000004</v>
      </c>
      <c r="AU470" s="124">
        <f t="shared" si="238"/>
        <v>5.4121999999999995</v>
      </c>
    </row>
    <row r="471" spans="1:47">
      <c r="A471" s="131" t="s">
        <v>521</v>
      </c>
      <c r="B471" s="134"/>
      <c r="C471" s="134"/>
      <c r="D471" s="134"/>
      <c r="E471" s="134"/>
      <c r="F471" s="134"/>
      <c r="G471" s="134"/>
      <c r="H471" s="112" t="s">
        <v>468</v>
      </c>
      <c r="I471" s="137">
        <v>32.5</v>
      </c>
      <c r="J471" s="137">
        <v>2653.9</v>
      </c>
      <c r="K471" s="137"/>
      <c r="L471" s="137">
        <v>2433.9</v>
      </c>
      <c r="M471" s="137"/>
      <c r="N471" s="137">
        <v>30.4</v>
      </c>
      <c r="O471" s="137">
        <v>2.8</v>
      </c>
      <c r="P471" s="137">
        <v>7.6</v>
      </c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131" t="s">
        <v>519</v>
      </c>
      <c r="AN471" s="124">
        <f t="shared" ref="AN471:AU471" si="239">(AN$349*AN402)+AN$350</f>
        <v>33.019100000000002</v>
      </c>
      <c r="AO471" s="124">
        <f t="shared" si="239"/>
        <v>1938.9465999999998</v>
      </c>
      <c r="AP471" s="124"/>
      <c r="AQ471" s="124">
        <f t="shared" si="239"/>
        <v>2352.8955000000001</v>
      </c>
      <c r="AR471" s="124">
        <f t="shared" si="239"/>
        <v>0.60899999999999999</v>
      </c>
      <c r="AS471" s="124">
        <f t="shared" si="239"/>
        <v>46.588300000000004</v>
      </c>
      <c r="AT471" s="124">
        <f t="shared" si="239"/>
        <v>1.0551000000000004</v>
      </c>
      <c r="AU471" s="124">
        <f t="shared" si="239"/>
        <v>6.0505999999999993</v>
      </c>
    </row>
    <row r="472" spans="1:47">
      <c r="A472" s="131" t="s">
        <v>522</v>
      </c>
      <c r="B472" s="134"/>
      <c r="C472" s="134"/>
      <c r="D472" s="134"/>
      <c r="E472" s="134"/>
      <c r="F472" s="134"/>
      <c r="G472" s="134"/>
      <c r="H472" s="112" t="s">
        <v>468</v>
      </c>
      <c r="I472" s="137">
        <v>33.299999999999997</v>
      </c>
      <c r="J472" s="137">
        <v>2276.9</v>
      </c>
      <c r="K472" s="137"/>
      <c r="L472" s="137">
        <v>2292.1999999999998</v>
      </c>
      <c r="M472" s="137">
        <v>5.0999999999999996</v>
      </c>
      <c r="N472" s="137">
        <v>42.1</v>
      </c>
      <c r="O472" s="137">
        <v>1.3</v>
      </c>
      <c r="P472" s="137">
        <v>7.8</v>
      </c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131" t="s">
        <v>520</v>
      </c>
      <c r="AN472" s="124">
        <f t="shared" ref="AN472:AU472" si="240">(AN$349*AN403)+AN$350</f>
        <v>36.406999999999996</v>
      </c>
      <c r="AO472" s="124">
        <f t="shared" si="240"/>
        <v>2074.2937999999999</v>
      </c>
      <c r="AP472" s="124"/>
      <c r="AQ472" s="124">
        <f t="shared" si="240"/>
        <v>2292.8485000000001</v>
      </c>
      <c r="AR472" s="124">
        <f t="shared" si="240"/>
        <v>0.60899999999999999</v>
      </c>
      <c r="AS472" s="124">
        <f t="shared" si="240"/>
        <v>31.6663</v>
      </c>
      <c r="AT472" s="124">
        <f t="shared" si="240"/>
        <v>3.1429000000000009</v>
      </c>
      <c r="AU472" s="124">
        <f t="shared" si="240"/>
        <v>6.6890000000000001</v>
      </c>
    </row>
    <row r="473" spans="1:47">
      <c r="A473" s="131" t="s">
        <v>523</v>
      </c>
      <c r="B473" s="134"/>
      <c r="C473" s="134"/>
      <c r="D473" s="134"/>
      <c r="E473" s="134"/>
      <c r="F473" s="134"/>
      <c r="G473" s="134"/>
      <c r="H473" s="112" t="s">
        <v>468</v>
      </c>
      <c r="I473" s="137">
        <v>32.4</v>
      </c>
      <c r="J473" s="137">
        <v>2577.5</v>
      </c>
      <c r="K473" s="137"/>
      <c r="L473" s="137">
        <v>2298.8000000000002</v>
      </c>
      <c r="M473" s="137">
        <v>2.9</v>
      </c>
      <c r="N473" s="137">
        <v>35.700000000000003</v>
      </c>
      <c r="O473" s="137">
        <v>2.1</v>
      </c>
      <c r="P473" s="137">
        <v>8</v>
      </c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131" t="s">
        <v>521</v>
      </c>
      <c r="AN473" s="124">
        <f t="shared" ref="AN473:AU473" si="241">(AN$349*AN404)+AN$350</f>
        <v>34.148400000000002</v>
      </c>
      <c r="AO473" s="124">
        <f t="shared" si="241"/>
        <v>2619.9121999999998</v>
      </c>
      <c r="AP473" s="124"/>
      <c r="AQ473" s="124">
        <f t="shared" si="241"/>
        <v>2447.8085000000001</v>
      </c>
      <c r="AR473" s="124">
        <f t="shared" si="241"/>
        <v>3.2418</v>
      </c>
      <c r="AS473" s="124">
        <f t="shared" si="241"/>
        <v>32.661100000000005</v>
      </c>
      <c r="AT473" s="124">
        <f t="shared" si="241"/>
        <v>2.0990000000000011</v>
      </c>
      <c r="AU473" s="124">
        <f t="shared" si="241"/>
        <v>6.6890000000000001</v>
      </c>
    </row>
    <row r="474" spans="1:47">
      <c r="A474" s="131" t="s">
        <v>524</v>
      </c>
      <c r="B474" s="134"/>
      <c r="C474" s="134"/>
      <c r="D474" s="134"/>
      <c r="E474" s="134"/>
      <c r="F474" s="134"/>
      <c r="G474" s="134"/>
      <c r="H474" s="112" t="s">
        <v>468</v>
      </c>
      <c r="I474" s="137">
        <v>33.299999999999997</v>
      </c>
      <c r="J474" s="137">
        <v>2341.9</v>
      </c>
      <c r="K474" s="137"/>
      <c r="L474" s="137">
        <v>2335.6</v>
      </c>
      <c r="M474" s="137">
        <v>10.5</v>
      </c>
      <c r="N474" s="137">
        <v>40</v>
      </c>
      <c r="O474" s="137">
        <v>1.6</v>
      </c>
      <c r="P474" s="137">
        <v>6.9</v>
      </c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131" t="s">
        <v>522</v>
      </c>
      <c r="AN474" s="124">
        <f t="shared" ref="AN474:AS474" si="242">(AN$349*AN405)+AN$350</f>
        <v>26.243300000000001</v>
      </c>
      <c r="AO474" s="124">
        <f t="shared" si="242"/>
        <v>2260.3962000000001</v>
      </c>
      <c r="AP474" s="124"/>
      <c r="AQ474" s="124">
        <f t="shared" si="242"/>
        <v>2304.4704999999999</v>
      </c>
      <c r="AR474" s="124">
        <f t="shared" si="242"/>
        <v>6.7522000000000002</v>
      </c>
      <c r="AS474" s="124">
        <f t="shared" si="242"/>
        <v>46.588300000000004</v>
      </c>
      <c r="AT474" s="124"/>
      <c r="AU474" s="124">
        <f t="shared" ref="AU474" si="243">(AU$349*AU405)+AU$350</f>
        <v>6.0505999999999993</v>
      </c>
    </row>
    <row r="475" spans="1:47">
      <c r="A475" s="131" t="s">
        <v>525</v>
      </c>
      <c r="B475" s="134"/>
      <c r="C475" s="134"/>
      <c r="D475" s="134"/>
      <c r="E475" s="134"/>
      <c r="F475" s="134"/>
      <c r="G475" s="134"/>
      <c r="H475" s="112" t="s">
        <v>468</v>
      </c>
      <c r="I475" s="137">
        <v>33.1</v>
      </c>
      <c r="J475" s="137">
        <v>2655.6</v>
      </c>
      <c r="K475" s="137"/>
      <c r="L475" s="137">
        <v>2370.1999999999998</v>
      </c>
      <c r="M475" s="137">
        <v>1.9</v>
      </c>
      <c r="N475" s="137">
        <v>39.9</v>
      </c>
      <c r="O475" s="137">
        <v>1.6</v>
      </c>
      <c r="P475" s="137">
        <v>6.8</v>
      </c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131" t="s">
        <v>523</v>
      </c>
      <c r="AN475" s="124">
        <f t="shared" ref="AN475:AU475" si="244">(AN$349*AN406)+AN$350</f>
        <v>29.6312</v>
      </c>
      <c r="AO475" s="124">
        <f t="shared" si="244"/>
        <v>2572.3292000000001</v>
      </c>
      <c r="AP475" s="124"/>
      <c r="AQ475" s="124">
        <f t="shared" si="244"/>
        <v>2287.0374999999999</v>
      </c>
      <c r="AR475" s="124">
        <f t="shared" si="244"/>
        <v>4.1194000000000006</v>
      </c>
      <c r="AS475" s="124">
        <f t="shared" si="244"/>
        <v>34.650700000000001</v>
      </c>
      <c r="AT475" s="124">
        <f t="shared" si="244"/>
        <v>1.1200000000000543E-2</v>
      </c>
      <c r="AU475" s="124">
        <f t="shared" si="244"/>
        <v>6.6890000000000001</v>
      </c>
    </row>
    <row r="476" spans="1:47">
      <c r="A476" s="131" t="s">
        <v>526</v>
      </c>
      <c r="B476" s="134"/>
      <c r="C476" s="134"/>
      <c r="D476" s="134"/>
      <c r="E476" s="134"/>
      <c r="F476" s="134"/>
      <c r="G476" s="134"/>
      <c r="H476" s="112" t="s">
        <v>468</v>
      </c>
      <c r="I476" s="137">
        <v>36.200000000000003</v>
      </c>
      <c r="J476" s="137">
        <v>2563.3000000000002</v>
      </c>
      <c r="K476" s="137"/>
      <c r="L476" s="137">
        <v>2344.4</v>
      </c>
      <c r="M476" s="137">
        <v>8.1999999999999993</v>
      </c>
      <c r="N476" s="137">
        <v>41.6</v>
      </c>
      <c r="O476" s="137">
        <v>1.4</v>
      </c>
      <c r="P476" s="137">
        <v>7.2</v>
      </c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131" t="s">
        <v>524</v>
      </c>
      <c r="AN476" s="124">
        <f t="shared" ref="AN476:AU476" si="245">(AN$349*AN407)+AN$350</f>
        <v>29.6312</v>
      </c>
      <c r="AO476" s="124">
        <f t="shared" si="245"/>
        <v>2361.9065999999998</v>
      </c>
      <c r="AP476" s="124"/>
      <c r="AQ476" s="124">
        <f t="shared" si="245"/>
        <v>2324.8089999999997</v>
      </c>
      <c r="AR476" s="124">
        <f t="shared" si="245"/>
        <v>4.1194000000000006</v>
      </c>
      <c r="AS476" s="124">
        <f t="shared" si="245"/>
        <v>37.635100000000001</v>
      </c>
      <c r="AT476" s="124">
        <f t="shared" si="245"/>
        <v>4.1868000000000007</v>
      </c>
      <c r="AU476" s="124">
        <f t="shared" si="245"/>
        <v>6.6890000000000001</v>
      </c>
    </row>
    <row r="477" spans="1:47">
      <c r="A477" s="131" t="s">
        <v>527</v>
      </c>
      <c r="B477" s="134"/>
      <c r="C477" s="134"/>
      <c r="D477" s="134"/>
      <c r="E477" s="134"/>
      <c r="F477" s="134"/>
      <c r="G477" s="134"/>
      <c r="H477" s="112" t="s">
        <v>468</v>
      </c>
      <c r="I477" s="137">
        <v>29.9</v>
      </c>
      <c r="J477" s="137">
        <v>2227.8000000000002</v>
      </c>
      <c r="K477" s="137"/>
      <c r="L477" s="137">
        <v>2411.5</v>
      </c>
      <c r="M477" s="137">
        <v>8.5</v>
      </c>
      <c r="N477" s="137">
        <v>42.7</v>
      </c>
      <c r="O477" s="137">
        <v>1.7</v>
      </c>
      <c r="P477" s="137">
        <v>6.4</v>
      </c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131" t="s">
        <v>525</v>
      </c>
      <c r="AN477" s="124">
        <f t="shared" ref="AN477:AU477" si="246">(AN$349*AN408)+AN$350</f>
        <v>25.114000000000001</v>
      </c>
      <c r="AO477" s="124">
        <f t="shared" si="246"/>
        <v>2663.2655999999997</v>
      </c>
      <c r="AP477" s="124"/>
      <c r="AQ477" s="124">
        <f t="shared" si="246"/>
        <v>2349.9899999999998</v>
      </c>
      <c r="AR477" s="124">
        <f t="shared" si="246"/>
        <v>0.60899999999999999</v>
      </c>
      <c r="AS477" s="124">
        <f t="shared" si="246"/>
        <v>45.593500000000006</v>
      </c>
      <c r="AT477" s="124">
        <f t="shared" si="246"/>
        <v>1.0551000000000004</v>
      </c>
      <c r="AU477" s="124">
        <f t="shared" si="246"/>
        <v>6.6890000000000001</v>
      </c>
    </row>
    <row r="478" spans="1:47">
      <c r="A478" s="131" t="s">
        <v>528</v>
      </c>
      <c r="B478" s="134"/>
      <c r="C478" s="134"/>
      <c r="D478" s="134"/>
      <c r="E478" s="134"/>
      <c r="F478" s="134"/>
      <c r="G478" s="134"/>
      <c r="H478" s="112" t="s">
        <v>468</v>
      </c>
      <c r="I478" s="137">
        <v>31.9</v>
      </c>
      <c r="J478" s="137">
        <v>2230.1999999999998</v>
      </c>
      <c r="K478" s="137"/>
      <c r="L478" s="137">
        <v>2320.5</v>
      </c>
      <c r="M478" s="137">
        <v>1.7</v>
      </c>
      <c r="N478" s="137">
        <v>35.9</v>
      </c>
      <c r="O478" s="137">
        <v>2.2000000000000002</v>
      </c>
      <c r="P478" s="137">
        <v>7.8</v>
      </c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131" t="s">
        <v>526</v>
      </c>
      <c r="AN478" s="124">
        <f t="shared" ref="AN478:AU478" si="247">(AN$349*AN409)+AN$350</f>
        <v>29.6312</v>
      </c>
      <c r="AO478" s="124">
        <f t="shared" si="247"/>
        <v>2534.2628</v>
      </c>
      <c r="AP478" s="124"/>
      <c r="AQ478" s="124">
        <f t="shared" si="247"/>
        <v>2335.4625000000001</v>
      </c>
      <c r="AR478" s="124">
        <f t="shared" si="247"/>
        <v>13.773000000000001</v>
      </c>
      <c r="AS478" s="124">
        <f t="shared" si="247"/>
        <v>40.619500000000002</v>
      </c>
      <c r="AT478" s="124">
        <f t="shared" si="247"/>
        <v>1.0551000000000004</v>
      </c>
      <c r="AU478" s="124">
        <f t="shared" si="247"/>
        <v>6.6890000000000001</v>
      </c>
    </row>
    <row r="479" spans="1:47">
      <c r="A479" s="131" t="s">
        <v>529</v>
      </c>
      <c r="B479" s="134"/>
      <c r="C479" s="134"/>
      <c r="D479" s="134"/>
      <c r="E479" s="134"/>
      <c r="F479" s="134"/>
      <c r="G479" s="134"/>
      <c r="H479" s="112" t="s">
        <v>468</v>
      </c>
      <c r="I479" s="137">
        <v>33.4</v>
      </c>
      <c r="J479" s="137">
        <v>2525.4</v>
      </c>
      <c r="K479" s="137"/>
      <c r="L479" s="137">
        <v>2375</v>
      </c>
      <c r="M479" s="137">
        <v>16.2</v>
      </c>
      <c r="N479" s="137">
        <v>41.3</v>
      </c>
      <c r="O479" s="137">
        <v>1</v>
      </c>
      <c r="P479" s="137">
        <v>6.6</v>
      </c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131" t="s">
        <v>527</v>
      </c>
      <c r="AN479" s="124">
        <f t="shared" ref="AN479:AU479" si="248">(AN$349*AN410)+AN$350</f>
        <v>39.794899999999998</v>
      </c>
      <c r="AO479" s="124">
        <f t="shared" si="248"/>
        <v>2241.3629999999998</v>
      </c>
      <c r="AP479" s="124"/>
      <c r="AQ479" s="124">
        <f t="shared" si="248"/>
        <v>2418.7534999999998</v>
      </c>
      <c r="AR479" s="124">
        <f t="shared" si="248"/>
        <v>12.017800000000001</v>
      </c>
      <c r="AS479" s="124">
        <f t="shared" si="248"/>
        <v>46.588300000000004</v>
      </c>
      <c r="AT479" s="124">
        <f t="shared" si="248"/>
        <v>1.0551000000000004</v>
      </c>
      <c r="AU479" s="124">
        <f t="shared" si="248"/>
        <v>6.6890000000000001</v>
      </c>
    </row>
    <row r="480" spans="1:47">
      <c r="A480" s="131" t="s">
        <v>530</v>
      </c>
      <c r="B480" s="134"/>
      <c r="C480" s="134"/>
      <c r="D480" s="134"/>
      <c r="E480" s="134"/>
      <c r="F480" s="134"/>
      <c r="G480" s="134"/>
      <c r="H480" s="112" t="s">
        <v>468</v>
      </c>
      <c r="I480" s="137">
        <v>35.799999999999997</v>
      </c>
      <c r="J480" s="137">
        <v>2604.1999999999998</v>
      </c>
      <c r="K480" s="137"/>
      <c r="L480" s="137">
        <v>2273.1999999999998</v>
      </c>
      <c r="M480" s="137">
        <v>1.5</v>
      </c>
      <c r="N480" s="137">
        <v>30.3</v>
      </c>
      <c r="O480" s="137">
        <v>2.7</v>
      </c>
      <c r="P480" s="137">
        <v>9</v>
      </c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131" t="s">
        <v>528</v>
      </c>
      <c r="AN480" s="124">
        <f t="shared" ref="AN480:AU480" si="249">(AN$349*AN411)+AN$350</f>
        <v>29.6312</v>
      </c>
      <c r="AO480" s="124">
        <f t="shared" si="249"/>
        <v>2273.085</v>
      </c>
      <c r="AP480" s="124"/>
      <c r="AQ480" s="124">
        <f t="shared" si="249"/>
        <v>2327.7145</v>
      </c>
      <c r="AR480" s="124">
        <f t="shared" si="249"/>
        <v>4.1194000000000006</v>
      </c>
      <c r="AS480" s="124">
        <f t="shared" si="249"/>
        <v>31.6663</v>
      </c>
      <c r="AT480" s="124">
        <f t="shared" si="249"/>
        <v>5.2307000000000015</v>
      </c>
      <c r="AU480" s="124">
        <f t="shared" si="249"/>
        <v>6.6890000000000001</v>
      </c>
    </row>
    <row r="481" spans="1:47">
      <c r="A481" s="131" t="s">
        <v>531</v>
      </c>
      <c r="B481" s="134"/>
      <c r="C481" s="134"/>
      <c r="D481" s="134"/>
      <c r="E481" s="134"/>
      <c r="F481" s="134"/>
      <c r="G481" s="134"/>
      <c r="H481" s="112" t="s">
        <v>468</v>
      </c>
      <c r="I481" s="137">
        <v>30.7</v>
      </c>
      <c r="J481" s="137">
        <v>2542.3000000000002</v>
      </c>
      <c r="K481" s="137"/>
      <c r="L481" s="137">
        <v>2414.1</v>
      </c>
      <c r="M481" s="137">
        <v>8.9</v>
      </c>
      <c r="N481" s="137">
        <v>43.2</v>
      </c>
      <c r="O481" s="137">
        <v>1.9</v>
      </c>
      <c r="P481" s="137">
        <v>6.2</v>
      </c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131" t="s">
        <v>529</v>
      </c>
      <c r="AN481" s="124">
        <f t="shared" ref="AN481:AS481" si="250">(AN$349*AN412)+AN$350</f>
        <v>31.889800000000001</v>
      </c>
      <c r="AO481" s="124">
        <f t="shared" si="250"/>
        <v>2518.4018000000001</v>
      </c>
      <c r="AP481" s="124"/>
      <c r="AQ481" s="124">
        <f t="shared" si="250"/>
        <v>2382.9189999999999</v>
      </c>
      <c r="AR481" s="124">
        <f t="shared" si="250"/>
        <v>13.773000000000001</v>
      </c>
      <c r="AS481" s="124">
        <f t="shared" si="250"/>
        <v>43.603900000000003</v>
      </c>
      <c r="AT481" s="124"/>
      <c r="AU481" s="124">
        <f t="shared" ref="AU481" si="251">(AU$349*AU412)+AU$350</f>
        <v>6.6890000000000001</v>
      </c>
    </row>
    <row r="482" spans="1:47">
      <c r="A482" s="131" t="s">
        <v>532</v>
      </c>
      <c r="B482" s="134"/>
      <c r="C482" s="134"/>
      <c r="D482" s="134"/>
      <c r="E482" s="134"/>
      <c r="F482" s="134"/>
      <c r="G482" s="134"/>
      <c r="H482" s="112" t="s">
        <v>468</v>
      </c>
      <c r="I482" s="137">
        <v>14.1</v>
      </c>
      <c r="J482" s="137">
        <v>1596.7</v>
      </c>
      <c r="K482" s="137"/>
      <c r="L482" s="137">
        <v>2350.5</v>
      </c>
      <c r="M482" s="137">
        <v>0.6</v>
      </c>
      <c r="N482" s="137">
        <v>49.1</v>
      </c>
      <c r="O482" s="137">
        <v>1.8</v>
      </c>
      <c r="P482" s="137">
        <v>3.5</v>
      </c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131" t="s">
        <v>530</v>
      </c>
      <c r="AN482" s="124">
        <f t="shared" ref="AN482:AU482" si="252">(AN$349*AN413)+AN$350</f>
        <v>31.889800000000001</v>
      </c>
      <c r="AO482" s="124">
        <f t="shared" si="252"/>
        <v>2524.7462</v>
      </c>
      <c r="AP482" s="124"/>
      <c r="AQ482" s="124">
        <f t="shared" si="252"/>
        <v>2266.6990000000001</v>
      </c>
      <c r="AR482" s="124">
        <f t="shared" si="252"/>
        <v>4.9969999999999999</v>
      </c>
      <c r="AS482" s="124">
        <f t="shared" si="252"/>
        <v>32.661100000000005</v>
      </c>
      <c r="AT482" s="124">
        <f t="shared" si="252"/>
        <v>1.1200000000000543E-2</v>
      </c>
      <c r="AU482" s="124">
        <f t="shared" si="252"/>
        <v>6.6890000000000001</v>
      </c>
    </row>
    <row r="483" spans="1:47">
      <c r="A483" s="131" t="s">
        <v>533</v>
      </c>
      <c r="B483" s="134"/>
      <c r="C483" s="134"/>
      <c r="D483" s="134"/>
      <c r="E483" s="134"/>
      <c r="F483" s="134"/>
      <c r="G483" s="134"/>
      <c r="H483" s="112" t="s">
        <v>468</v>
      </c>
      <c r="I483" s="137">
        <v>37.700000000000003</v>
      </c>
      <c r="J483" s="137">
        <v>2503.6</v>
      </c>
      <c r="K483" s="137"/>
      <c r="L483" s="137">
        <v>2251.5</v>
      </c>
      <c r="M483" s="137">
        <v>1.7</v>
      </c>
      <c r="N483" s="137">
        <v>42.2</v>
      </c>
      <c r="O483" s="137">
        <v>1.5</v>
      </c>
      <c r="P483" s="137">
        <v>9.4</v>
      </c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131" t="s">
        <v>531</v>
      </c>
      <c r="AN483" s="124">
        <f t="shared" ref="AN483:AU483" si="253">(AN$349*AN414)+AN$350</f>
        <v>25.114000000000001</v>
      </c>
      <c r="AO483" s="124">
        <f t="shared" si="253"/>
        <v>2091.2121999999999</v>
      </c>
      <c r="AP483" s="124"/>
      <c r="AQ483" s="124">
        <f t="shared" si="253"/>
        <v>2344.1790000000001</v>
      </c>
      <c r="AR483" s="124">
        <f t="shared" si="253"/>
        <v>10.262600000000001</v>
      </c>
      <c r="AS483" s="124">
        <f t="shared" si="253"/>
        <v>47.583100000000002</v>
      </c>
      <c r="AT483" s="124">
        <f t="shared" si="253"/>
        <v>3.1429000000000009</v>
      </c>
      <c r="AU483" s="124">
        <f t="shared" si="253"/>
        <v>6.0505999999999993</v>
      </c>
    </row>
    <row r="484" spans="1:47">
      <c r="A484" s="131" t="s">
        <v>534</v>
      </c>
      <c r="B484" s="134"/>
      <c r="C484" s="134"/>
      <c r="D484" s="134"/>
      <c r="E484" s="134"/>
      <c r="F484" s="134"/>
      <c r="G484" s="134"/>
      <c r="H484" s="112" t="s">
        <v>468</v>
      </c>
      <c r="I484" s="137">
        <v>28.8</v>
      </c>
      <c r="J484" s="137">
        <v>2351.1999999999998</v>
      </c>
      <c r="K484" s="137"/>
      <c r="L484" s="137">
        <v>2393.6</v>
      </c>
      <c r="M484" s="137">
        <v>1.5</v>
      </c>
      <c r="N484" s="137">
        <v>41.7</v>
      </c>
      <c r="O484" s="137">
        <v>1.2</v>
      </c>
      <c r="P484" s="137">
        <v>5.3</v>
      </c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131" t="s">
        <v>532</v>
      </c>
      <c r="AN484" s="124">
        <f t="shared" ref="AN484:AU484" si="254">(AN$349*AN415)+AN$350</f>
        <v>25.114000000000001</v>
      </c>
      <c r="AO484" s="124">
        <f t="shared" si="254"/>
        <v>1513.8717999999999</v>
      </c>
      <c r="AP484" s="124"/>
      <c r="AQ484" s="124">
        <f t="shared" si="254"/>
        <v>2355.8009999999999</v>
      </c>
      <c r="AR484" s="124">
        <f t="shared" si="254"/>
        <v>0.60899999999999999</v>
      </c>
      <c r="AS484" s="124">
        <f t="shared" si="254"/>
        <v>44.598700000000001</v>
      </c>
      <c r="AT484" s="124">
        <f t="shared" si="254"/>
        <v>1.0551000000000004</v>
      </c>
      <c r="AU484" s="124">
        <f t="shared" si="254"/>
        <v>5.4121999999999995</v>
      </c>
    </row>
    <row r="485" spans="1:47">
      <c r="A485" s="131" t="s">
        <v>535</v>
      </c>
      <c r="B485" s="134"/>
      <c r="C485" s="134"/>
      <c r="D485" s="134"/>
      <c r="E485" s="134"/>
      <c r="F485" s="134"/>
      <c r="G485" s="134"/>
      <c r="H485" s="112" t="s">
        <v>468</v>
      </c>
      <c r="I485" s="137">
        <v>35.6</v>
      </c>
      <c r="J485" s="137">
        <v>2203.6999999999998</v>
      </c>
      <c r="K485" s="137"/>
      <c r="L485" s="137">
        <v>2228.4</v>
      </c>
      <c r="M485" s="137">
        <v>2.1</v>
      </c>
      <c r="N485" s="137">
        <v>35</v>
      </c>
      <c r="O485" s="137">
        <v>7.7</v>
      </c>
      <c r="P485" s="137">
        <v>8</v>
      </c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131" t="s">
        <v>533</v>
      </c>
      <c r="AN485" s="124">
        <f t="shared" ref="AN485:AU485" si="255">(AN$349*AN416)+AN$350</f>
        <v>31.889800000000001</v>
      </c>
      <c r="AO485" s="124">
        <f t="shared" si="255"/>
        <v>2524.7462</v>
      </c>
      <c r="AP485" s="124"/>
      <c r="AQ485" s="124">
        <f t="shared" si="255"/>
        <v>2247.3289999999997</v>
      </c>
      <c r="AR485" s="124">
        <f t="shared" si="255"/>
        <v>2.3642000000000003</v>
      </c>
      <c r="AS485" s="124">
        <f t="shared" si="255"/>
        <v>47.583100000000002</v>
      </c>
      <c r="AT485" s="124">
        <f t="shared" si="255"/>
        <v>1.1200000000000543E-2</v>
      </c>
      <c r="AU485" s="124">
        <f t="shared" si="255"/>
        <v>6.0505999999999993</v>
      </c>
    </row>
    <row r="486" spans="1:47">
      <c r="A486" s="131" t="s">
        <v>536</v>
      </c>
      <c r="B486" s="134"/>
      <c r="C486" s="134"/>
      <c r="D486" s="134"/>
      <c r="E486" s="134"/>
      <c r="F486" s="134"/>
      <c r="G486" s="134"/>
      <c r="H486" s="112" t="s">
        <v>468</v>
      </c>
      <c r="I486" s="137">
        <v>39.4</v>
      </c>
      <c r="J486" s="137">
        <v>2617.5</v>
      </c>
      <c r="K486" s="137"/>
      <c r="L486" s="137">
        <v>1831.8</v>
      </c>
      <c r="M486" s="137">
        <v>7.1</v>
      </c>
      <c r="N486" s="137">
        <v>66.400000000000006</v>
      </c>
      <c r="O486" s="137">
        <v>14.3</v>
      </c>
      <c r="P486" s="137">
        <v>6.8</v>
      </c>
      <c r="AG486" s="6"/>
      <c r="AH486" s="6"/>
      <c r="AI486" s="6"/>
      <c r="AJ486" s="6"/>
      <c r="AK486" s="6"/>
      <c r="AL486" s="6"/>
      <c r="AM486" s="131" t="s">
        <v>534</v>
      </c>
      <c r="AN486" s="124">
        <f t="shared" ref="AN486:AU486" si="256">(AN$349*AN417)+AN$350</f>
        <v>29.6312</v>
      </c>
      <c r="AO486" s="124">
        <f t="shared" si="256"/>
        <v>2340.7586000000001</v>
      </c>
      <c r="AP486" s="124"/>
      <c r="AQ486" s="124">
        <f t="shared" si="256"/>
        <v>2399.3834999999999</v>
      </c>
      <c r="AR486" s="124">
        <f t="shared" si="256"/>
        <v>3.2418</v>
      </c>
      <c r="AS486" s="124">
        <f t="shared" si="256"/>
        <v>39.624700000000004</v>
      </c>
      <c r="AT486" s="124">
        <f t="shared" si="256"/>
        <v>1.1200000000000543E-2</v>
      </c>
      <c r="AU486" s="124">
        <f t="shared" si="256"/>
        <v>6.0505999999999993</v>
      </c>
    </row>
    <row r="487" spans="1:47">
      <c r="A487" s="111"/>
      <c r="B487" s="114"/>
      <c r="C487" s="116"/>
      <c r="D487" s="116"/>
      <c r="E487" s="116"/>
      <c r="F487" s="105"/>
      <c r="G487" s="105"/>
      <c r="H487" s="112"/>
      <c r="I487" s="115"/>
      <c r="J487" s="115"/>
      <c r="K487" s="115"/>
      <c r="L487" s="115"/>
      <c r="M487" s="115"/>
      <c r="N487" s="115"/>
      <c r="O487" s="115"/>
      <c r="P487" s="115"/>
      <c r="AG487" s="6"/>
      <c r="AH487" s="6"/>
      <c r="AI487" s="6"/>
      <c r="AJ487" s="6"/>
      <c r="AK487" s="6"/>
      <c r="AL487" s="6"/>
      <c r="AM487" s="131" t="s">
        <v>535</v>
      </c>
      <c r="AN487" s="124">
        <f t="shared" ref="AN487:AU487" si="257">(AN$349*AN418)+AN$350</f>
        <v>30.7605</v>
      </c>
      <c r="AO487" s="124">
        <f t="shared" si="257"/>
        <v>2322.7828</v>
      </c>
      <c r="AP487" s="124"/>
      <c r="AQ487" s="124">
        <f t="shared" si="257"/>
        <v>2245.3919999999998</v>
      </c>
      <c r="AR487" s="124">
        <f t="shared" si="257"/>
        <v>0.60899999999999999</v>
      </c>
      <c r="AS487" s="124">
        <f t="shared" si="257"/>
        <v>37.635100000000001</v>
      </c>
      <c r="AT487" s="124">
        <f t="shared" si="257"/>
        <v>10.450200000000002</v>
      </c>
      <c r="AU487" s="124">
        <f t="shared" si="257"/>
        <v>6.6890000000000001</v>
      </c>
    </row>
    <row r="488" spans="1:47">
      <c r="A488" s="80" t="s">
        <v>433</v>
      </c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AH488" s="6"/>
      <c r="AI488" s="6"/>
      <c r="AJ488" s="6"/>
      <c r="AK488" s="6"/>
      <c r="AM488" s="131" t="s">
        <v>536</v>
      </c>
      <c r="AN488" s="124">
        <f t="shared" ref="AN488:AU488" si="258">(AN$349*AN419)+AN$350</f>
        <v>43.1828</v>
      </c>
      <c r="AO488" s="124">
        <f t="shared" si="258"/>
        <v>2596.6493999999998</v>
      </c>
      <c r="AP488" s="124"/>
      <c r="AQ488" s="124">
        <f t="shared" si="258"/>
        <v>1792.134</v>
      </c>
      <c r="AR488" s="124">
        <f t="shared" si="258"/>
        <v>6.7522000000000002</v>
      </c>
      <c r="AS488" s="124">
        <f t="shared" si="258"/>
        <v>50.567500000000003</v>
      </c>
      <c r="AT488" s="124">
        <f t="shared" si="258"/>
        <v>17.7575</v>
      </c>
      <c r="AU488" s="124">
        <f t="shared" si="258"/>
        <v>16.265000000000001</v>
      </c>
    </row>
    <row r="489" spans="1:47">
      <c r="A489" s="131" t="s">
        <v>470</v>
      </c>
      <c r="B489" s="116"/>
      <c r="H489" s="112" t="s">
        <v>433</v>
      </c>
      <c r="I489" s="137">
        <v>148</v>
      </c>
      <c r="J489" s="137">
        <v>1513</v>
      </c>
      <c r="K489" s="137">
        <v>18</v>
      </c>
      <c r="L489" s="137">
        <v>184</v>
      </c>
      <c r="M489" s="137">
        <v>429</v>
      </c>
      <c r="N489" s="137">
        <v>8</v>
      </c>
      <c r="O489" s="137">
        <v>178</v>
      </c>
      <c r="P489" s="137">
        <v>67</v>
      </c>
    </row>
    <row r="490" spans="1:47">
      <c r="A490" s="131" t="s">
        <v>471</v>
      </c>
      <c r="B490" s="116"/>
      <c r="H490" s="112" t="s">
        <v>433</v>
      </c>
      <c r="I490" s="137">
        <v>52</v>
      </c>
      <c r="J490" s="137">
        <v>597</v>
      </c>
      <c r="K490" s="137">
        <v>58</v>
      </c>
      <c r="L490" s="137">
        <v>209</v>
      </c>
      <c r="M490" s="137">
        <v>117</v>
      </c>
      <c r="N490" s="137">
        <v>25</v>
      </c>
      <c r="O490" s="137">
        <v>117</v>
      </c>
      <c r="P490" s="137">
        <v>46</v>
      </c>
    </row>
    <row r="491" spans="1:47">
      <c r="A491" s="131" t="s">
        <v>472</v>
      </c>
      <c r="B491" s="116"/>
      <c r="H491" s="112" t="s">
        <v>433</v>
      </c>
      <c r="I491" s="137">
        <v>21</v>
      </c>
      <c r="J491" s="137">
        <v>169</v>
      </c>
      <c r="K491" s="137">
        <v>27</v>
      </c>
      <c r="L491" s="137">
        <v>120</v>
      </c>
      <c r="M491" s="137">
        <v>33</v>
      </c>
      <c r="N491" s="137">
        <v>20</v>
      </c>
      <c r="O491" s="137">
        <v>175</v>
      </c>
      <c r="P491" s="137">
        <v>47</v>
      </c>
    </row>
    <row r="492" spans="1:47">
      <c r="A492" s="131" t="s">
        <v>473</v>
      </c>
      <c r="B492" s="116"/>
      <c r="H492" s="112" t="s">
        <v>433</v>
      </c>
      <c r="I492" s="137">
        <v>31</v>
      </c>
      <c r="J492" s="137">
        <v>1947</v>
      </c>
      <c r="K492" s="137">
        <v>134</v>
      </c>
      <c r="L492" s="137">
        <v>1374</v>
      </c>
      <c r="M492" s="137">
        <v>398</v>
      </c>
      <c r="N492" s="137">
        <v>41</v>
      </c>
      <c r="O492" s="137">
        <v>11</v>
      </c>
      <c r="P492" s="137">
        <v>4</v>
      </c>
    </row>
    <row r="493" spans="1:47">
      <c r="A493" s="131" t="s">
        <v>474</v>
      </c>
      <c r="B493" s="116"/>
      <c r="H493" s="112" t="s">
        <v>433</v>
      </c>
      <c r="I493" s="137">
        <v>50</v>
      </c>
      <c r="J493" s="137">
        <v>134</v>
      </c>
      <c r="K493" s="137">
        <v>51</v>
      </c>
      <c r="L493" s="137">
        <v>150</v>
      </c>
      <c r="M493" s="137">
        <v>7</v>
      </c>
      <c r="N493" s="137">
        <v>39</v>
      </c>
      <c r="O493" s="137">
        <v>152</v>
      </c>
      <c r="P493" s="137">
        <v>39</v>
      </c>
    </row>
    <row r="494" spans="1:47">
      <c r="A494" s="131" t="s">
        <v>475</v>
      </c>
      <c r="B494" s="116"/>
      <c r="H494" s="112" t="s">
        <v>433</v>
      </c>
      <c r="I494" s="137">
        <v>110</v>
      </c>
      <c r="J494" s="137">
        <v>286</v>
      </c>
      <c r="K494" s="137">
        <v>54</v>
      </c>
      <c r="L494" s="137">
        <v>149</v>
      </c>
      <c r="M494" s="137">
        <v>152</v>
      </c>
      <c r="N494" s="137">
        <v>23</v>
      </c>
      <c r="O494" s="137">
        <v>101</v>
      </c>
      <c r="P494" s="137">
        <v>54</v>
      </c>
    </row>
    <row r="495" spans="1:47">
      <c r="A495" s="131" t="s">
        <v>476</v>
      </c>
      <c r="B495" s="116"/>
      <c r="H495" s="112" t="s">
        <v>433</v>
      </c>
      <c r="I495" s="137">
        <v>102</v>
      </c>
      <c r="J495" s="137">
        <v>561</v>
      </c>
      <c r="K495" s="137">
        <v>32</v>
      </c>
      <c r="L495" s="137">
        <v>111</v>
      </c>
      <c r="M495" s="137">
        <v>84</v>
      </c>
      <c r="N495" s="137">
        <v>12</v>
      </c>
      <c r="O495" s="137">
        <v>133</v>
      </c>
      <c r="P495" s="137">
        <v>62</v>
      </c>
    </row>
    <row r="496" spans="1:47">
      <c r="A496" s="131" t="s">
        <v>477</v>
      </c>
      <c r="B496" s="116"/>
      <c r="H496" s="112" t="s">
        <v>433</v>
      </c>
      <c r="I496" s="137">
        <v>94</v>
      </c>
      <c r="J496" s="137">
        <v>454</v>
      </c>
      <c r="K496" s="137">
        <v>19</v>
      </c>
      <c r="L496" s="137">
        <v>158</v>
      </c>
      <c r="M496" s="137">
        <v>206</v>
      </c>
      <c r="N496" s="137">
        <v>18</v>
      </c>
      <c r="O496" s="137">
        <v>118</v>
      </c>
      <c r="P496" s="137">
        <v>63</v>
      </c>
    </row>
    <row r="497" spans="1:16">
      <c r="A497" s="131" t="s">
        <v>478</v>
      </c>
      <c r="B497" s="116"/>
      <c r="H497" s="112" t="s">
        <v>433</v>
      </c>
      <c r="I497" s="137">
        <v>136</v>
      </c>
      <c r="J497" s="137">
        <v>1504</v>
      </c>
      <c r="K497" s="137">
        <v>12</v>
      </c>
      <c r="L497" s="137">
        <v>183</v>
      </c>
      <c r="M497" s="137">
        <v>425</v>
      </c>
      <c r="N497" s="137">
        <v>5</v>
      </c>
      <c r="O497" s="137">
        <v>180</v>
      </c>
      <c r="P497" s="137">
        <v>66</v>
      </c>
    </row>
    <row r="498" spans="1:16">
      <c r="A498" s="131" t="s">
        <v>479</v>
      </c>
      <c r="B498" s="116"/>
      <c r="H498" s="112" t="s">
        <v>433</v>
      </c>
      <c r="I498" s="137">
        <v>110</v>
      </c>
      <c r="J498" s="137">
        <v>536</v>
      </c>
      <c r="K498" s="137">
        <v>26</v>
      </c>
      <c r="L498" s="137">
        <v>94</v>
      </c>
      <c r="M498" s="137">
        <v>78</v>
      </c>
      <c r="N498" s="137">
        <v>18</v>
      </c>
      <c r="O498" s="137">
        <v>159</v>
      </c>
      <c r="P498" s="137">
        <v>62</v>
      </c>
    </row>
    <row r="499" spans="1:16">
      <c r="A499" s="131" t="s">
        <v>480</v>
      </c>
      <c r="B499" s="116"/>
      <c r="H499" s="112" t="s">
        <v>433</v>
      </c>
      <c r="I499" s="137">
        <v>66</v>
      </c>
      <c r="J499" s="137">
        <v>268</v>
      </c>
      <c r="K499" s="137">
        <v>27</v>
      </c>
      <c r="L499" s="137">
        <v>174</v>
      </c>
      <c r="M499" s="137">
        <v>311</v>
      </c>
      <c r="N499" s="137">
        <v>20</v>
      </c>
      <c r="O499" s="137">
        <v>165</v>
      </c>
      <c r="P499" s="137">
        <v>52</v>
      </c>
    </row>
    <row r="500" spans="1:16">
      <c r="A500" s="131" t="s">
        <v>481</v>
      </c>
      <c r="B500" s="116"/>
      <c r="H500" s="112" t="s">
        <v>433</v>
      </c>
      <c r="I500" s="137">
        <v>120</v>
      </c>
      <c r="J500" s="137">
        <v>278</v>
      </c>
      <c r="K500" s="137">
        <v>40</v>
      </c>
      <c r="L500" s="137">
        <v>115</v>
      </c>
      <c r="M500" s="137">
        <v>193</v>
      </c>
      <c r="N500" s="137">
        <v>19</v>
      </c>
      <c r="O500" s="137">
        <v>131</v>
      </c>
      <c r="P500" s="137">
        <v>61</v>
      </c>
    </row>
    <row r="501" spans="1:16">
      <c r="A501" s="131" t="s">
        <v>482</v>
      </c>
      <c r="B501" s="116"/>
      <c r="H501" s="112" t="s">
        <v>433</v>
      </c>
      <c r="I501" s="137">
        <v>45</v>
      </c>
      <c r="J501" s="137">
        <v>560</v>
      </c>
      <c r="K501" s="137">
        <v>27</v>
      </c>
      <c r="L501" s="137">
        <v>207</v>
      </c>
      <c r="M501" s="137">
        <v>87</v>
      </c>
      <c r="N501" s="137">
        <v>13</v>
      </c>
      <c r="O501" s="137">
        <v>138</v>
      </c>
      <c r="P501" s="137">
        <v>54</v>
      </c>
    </row>
    <row r="502" spans="1:16">
      <c r="A502" s="131" t="s">
        <v>483</v>
      </c>
      <c r="B502" s="116"/>
      <c r="H502" s="112" t="s">
        <v>433</v>
      </c>
      <c r="I502" s="137">
        <v>24</v>
      </c>
      <c r="J502" s="137">
        <v>843</v>
      </c>
      <c r="K502" s="137">
        <v>29</v>
      </c>
      <c r="L502" s="137">
        <v>270</v>
      </c>
      <c r="M502" s="137">
        <v>7</v>
      </c>
      <c r="N502" s="137">
        <v>11</v>
      </c>
      <c r="O502" s="137">
        <v>154</v>
      </c>
      <c r="P502" s="137">
        <v>54</v>
      </c>
    </row>
    <row r="503" spans="1:16">
      <c r="A503" s="131" t="s">
        <v>484</v>
      </c>
      <c r="B503" s="116"/>
      <c r="H503" s="112" t="s">
        <v>433</v>
      </c>
      <c r="I503" s="137">
        <v>42</v>
      </c>
      <c r="J503" s="137">
        <v>1212</v>
      </c>
      <c r="K503" s="137">
        <v>105</v>
      </c>
      <c r="L503" s="137">
        <v>1104</v>
      </c>
      <c r="M503" s="137">
        <v>96</v>
      </c>
      <c r="N503" s="137">
        <v>77</v>
      </c>
      <c r="O503" s="137">
        <v>60</v>
      </c>
      <c r="P503" s="137">
        <v>21</v>
      </c>
    </row>
    <row r="504" spans="1:16">
      <c r="A504" s="131" t="s">
        <v>485</v>
      </c>
      <c r="B504" s="116"/>
      <c r="H504" s="112" t="s">
        <v>433</v>
      </c>
      <c r="I504" s="137">
        <v>92</v>
      </c>
      <c r="J504" s="137">
        <v>1171</v>
      </c>
      <c r="K504" s="137">
        <v>64</v>
      </c>
      <c r="L504" s="137">
        <v>526</v>
      </c>
      <c r="M504" s="137">
        <v>300</v>
      </c>
      <c r="N504" s="137">
        <v>42</v>
      </c>
      <c r="O504" s="137">
        <v>101</v>
      </c>
      <c r="P504" s="137">
        <v>42</v>
      </c>
    </row>
    <row r="505" spans="1:16">
      <c r="A505" s="131" t="s">
        <v>486</v>
      </c>
      <c r="B505" s="116"/>
      <c r="H505" s="112" t="s">
        <v>433</v>
      </c>
      <c r="I505" s="137">
        <v>96</v>
      </c>
      <c r="J505" s="137">
        <v>208</v>
      </c>
      <c r="K505" s="137">
        <v>43</v>
      </c>
      <c r="L505" s="137">
        <v>100</v>
      </c>
      <c r="M505" s="137">
        <v>64</v>
      </c>
      <c r="N505" s="137">
        <v>22</v>
      </c>
      <c r="O505" s="137">
        <v>125</v>
      </c>
      <c r="P505" s="137">
        <v>58</v>
      </c>
    </row>
    <row r="506" spans="1:16">
      <c r="A506" s="131" t="s">
        <v>487</v>
      </c>
      <c r="B506" s="116"/>
      <c r="H506" s="112" t="s">
        <v>433</v>
      </c>
      <c r="I506" s="137"/>
      <c r="J506" s="137">
        <v>1613</v>
      </c>
      <c r="K506" s="137">
        <v>91</v>
      </c>
      <c r="L506" s="137">
        <v>2028</v>
      </c>
      <c r="M506" s="137"/>
      <c r="N506" s="137">
        <v>21</v>
      </c>
      <c r="O506" s="137">
        <v>6</v>
      </c>
      <c r="P506" s="137">
        <v>1</v>
      </c>
    </row>
    <row r="507" spans="1:16">
      <c r="A507" s="131" t="s">
        <v>488</v>
      </c>
      <c r="B507" s="116"/>
      <c r="H507" s="112" t="s">
        <v>433</v>
      </c>
      <c r="I507" s="137"/>
      <c r="J507" s="137">
        <v>2387</v>
      </c>
      <c r="K507" s="137">
        <v>110</v>
      </c>
      <c r="L507" s="137">
        <v>2093</v>
      </c>
      <c r="M507" s="137">
        <v>2</v>
      </c>
      <c r="N507" s="137">
        <v>39</v>
      </c>
      <c r="O507" s="137">
        <v>5</v>
      </c>
      <c r="P507" s="137">
        <v>1</v>
      </c>
    </row>
    <row r="508" spans="1:16">
      <c r="A508" s="131" t="s">
        <v>489</v>
      </c>
      <c r="B508" s="116"/>
      <c r="H508" s="112" t="s">
        <v>433</v>
      </c>
      <c r="I508" s="137"/>
      <c r="J508" s="137">
        <v>2523</v>
      </c>
      <c r="K508" s="137">
        <v>88</v>
      </c>
      <c r="L508" s="137">
        <v>2018</v>
      </c>
      <c r="M508" s="137">
        <v>4</v>
      </c>
      <c r="N508" s="137">
        <v>28</v>
      </c>
      <c r="O508" s="137">
        <v>5</v>
      </c>
      <c r="P508" s="137">
        <v>1</v>
      </c>
    </row>
    <row r="509" spans="1:16">
      <c r="A509" s="131" t="s">
        <v>490</v>
      </c>
      <c r="B509" s="116"/>
      <c r="H509" s="112" t="s">
        <v>433</v>
      </c>
      <c r="I509" s="137"/>
      <c r="J509" s="137">
        <v>2372</v>
      </c>
      <c r="K509" s="137">
        <v>78</v>
      </c>
      <c r="L509" s="137">
        <v>2590</v>
      </c>
      <c r="M509" s="137"/>
      <c r="N509" s="137">
        <v>29</v>
      </c>
      <c r="O509" s="137">
        <v>6</v>
      </c>
      <c r="P509" s="137">
        <v>1</v>
      </c>
    </row>
    <row r="510" spans="1:16">
      <c r="A510" s="131" t="s">
        <v>491</v>
      </c>
      <c r="B510" s="116"/>
      <c r="H510" s="112" t="s">
        <v>433</v>
      </c>
      <c r="I510" s="137"/>
      <c r="J510" s="137">
        <v>1771</v>
      </c>
      <c r="K510" s="137">
        <v>88</v>
      </c>
      <c r="L510" s="137">
        <v>2690</v>
      </c>
      <c r="M510" s="137">
        <v>2</v>
      </c>
      <c r="N510" s="137">
        <v>38</v>
      </c>
      <c r="O510" s="137">
        <v>5</v>
      </c>
      <c r="P510" s="137">
        <v>1</v>
      </c>
    </row>
    <row r="511" spans="1:16">
      <c r="A511" s="131" t="s">
        <v>492</v>
      </c>
      <c r="B511" s="116"/>
      <c r="H511" s="112" t="s">
        <v>433</v>
      </c>
      <c r="I511" s="137"/>
      <c r="J511" s="137">
        <v>1157</v>
      </c>
      <c r="K511" s="137">
        <v>101</v>
      </c>
      <c r="L511" s="137">
        <v>1966</v>
      </c>
      <c r="M511" s="137">
        <v>1</v>
      </c>
      <c r="N511" s="137">
        <v>42</v>
      </c>
      <c r="O511" s="137">
        <v>4</v>
      </c>
      <c r="P511" s="137">
        <v>1</v>
      </c>
    </row>
    <row r="512" spans="1:16">
      <c r="A512" s="131" t="s">
        <v>493</v>
      </c>
      <c r="B512" s="116"/>
      <c r="H512" s="112" t="s">
        <v>433</v>
      </c>
      <c r="I512" s="137"/>
      <c r="J512" s="137">
        <v>1898</v>
      </c>
      <c r="K512" s="137">
        <v>87</v>
      </c>
      <c r="L512" s="137">
        <v>2280</v>
      </c>
      <c r="M512" s="137"/>
      <c r="N512" s="137">
        <v>40</v>
      </c>
      <c r="O512" s="137">
        <v>7</v>
      </c>
      <c r="P512" s="137">
        <v>1</v>
      </c>
    </row>
    <row r="513" spans="1:16">
      <c r="A513" s="131" t="s">
        <v>494</v>
      </c>
      <c r="B513" s="116"/>
      <c r="H513" s="112" t="s">
        <v>433</v>
      </c>
      <c r="I513" s="137"/>
      <c r="J513" s="137">
        <v>1301</v>
      </c>
      <c r="K513" s="137">
        <v>101</v>
      </c>
      <c r="L513" s="137">
        <v>2198</v>
      </c>
      <c r="M513" s="137"/>
      <c r="N513" s="137">
        <v>47</v>
      </c>
      <c r="O513" s="137">
        <v>2</v>
      </c>
      <c r="P513" s="137">
        <v>1</v>
      </c>
    </row>
    <row r="514" spans="1:16">
      <c r="A514" s="131" t="s">
        <v>495</v>
      </c>
      <c r="B514" s="116"/>
      <c r="H514" s="112" t="s">
        <v>433</v>
      </c>
      <c r="I514" s="137">
        <v>13</v>
      </c>
      <c r="J514" s="137">
        <v>124</v>
      </c>
      <c r="K514" s="137">
        <v>-2</v>
      </c>
      <c r="L514" s="137">
        <v>251</v>
      </c>
      <c r="M514" s="137"/>
      <c r="N514" s="137">
        <v>6</v>
      </c>
      <c r="O514" s="137">
        <v>4</v>
      </c>
      <c r="P514" s="137">
        <v>93</v>
      </c>
    </row>
    <row r="515" spans="1:16">
      <c r="A515" s="131" t="s">
        <v>496</v>
      </c>
      <c r="B515" s="116"/>
      <c r="H515" s="112" t="s">
        <v>433</v>
      </c>
      <c r="I515" s="137">
        <v>50</v>
      </c>
      <c r="J515" s="137">
        <v>438</v>
      </c>
      <c r="K515" s="137">
        <v>20</v>
      </c>
      <c r="L515" s="137">
        <v>179</v>
      </c>
      <c r="M515" s="137">
        <v>233</v>
      </c>
      <c r="N515" s="137">
        <v>13</v>
      </c>
      <c r="O515" s="137">
        <v>137</v>
      </c>
      <c r="P515" s="137">
        <v>60</v>
      </c>
    </row>
    <row r="516" spans="1:16">
      <c r="A516" s="131" t="s">
        <v>497</v>
      </c>
      <c r="B516" s="116"/>
      <c r="H516" s="112" t="s">
        <v>433</v>
      </c>
      <c r="I516" s="137">
        <v>10</v>
      </c>
      <c r="J516" s="137">
        <v>2212</v>
      </c>
      <c r="K516" s="137">
        <v>98</v>
      </c>
      <c r="L516" s="137">
        <v>2122</v>
      </c>
      <c r="M516" s="137">
        <v>35</v>
      </c>
      <c r="N516" s="137">
        <v>43</v>
      </c>
      <c r="O516" s="137">
        <v>2</v>
      </c>
      <c r="P516" s="137">
        <v>2</v>
      </c>
    </row>
    <row r="517" spans="1:16">
      <c r="A517" s="131" t="s">
        <v>498</v>
      </c>
      <c r="B517" s="116"/>
      <c r="H517" s="112" t="s">
        <v>433</v>
      </c>
      <c r="I517" s="137"/>
      <c r="J517" s="137">
        <v>2322</v>
      </c>
      <c r="K517" s="137">
        <v>105</v>
      </c>
      <c r="L517" s="137">
        <v>1929</v>
      </c>
      <c r="M517" s="137">
        <v>5</v>
      </c>
      <c r="N517" s="137">
        <v>29</v>
      </c>
      <c r="O517" s="137">
        <v>4</v>
      </c>
      <c r="P517" s="137">
        <v>1</v>
      </c>
    </row>
    <row r="518" spans="1:16">
      <c r="A518" s="131" t="s">
        <v>499</v>
      </c>
      <c r="B518" s="116"/>
      <c r="H518" s="112" t="s">
        <v>433</v>
      </c>
      <c r="I518" s="137"/>
      <c r="J518" s="137"/>
      <c r="K518" s="137"/>
      <c r="L518" s="137"/>
      <c r="M518" s="137"/>
      <c r="N518" s="137"/>
      <c r="O518" s="137"/>
      <c r="P518" s="137"/>
    </row>
    <row r="519" spans="1:16">
      <c r="A519" s="131" t="s">
        <v>500</v>
      </c>
      <c r="B519" s="116"/>
      <c r="H519" s="112" t="s">
        <v>433</v>
      </c>
      <c r="I519" s="137"/>
      <c r="J519" s="137">
        <v>2783</v>
      </c>
      <c r="K519" s="137">
        <v>94</v>
      </c>
      <c r="L519" s="137">
        <v>2822</v>
      </c>
      <c r="M519" s="137"/>
      <c r="N519" s="137">
        <v>35</v>
      </c>
      <c r="O519" s="137">
        <v>5</v>
      </c>
      <c r="P519" s="137">
        <v>2</v>
      </c>
    </row>
    <row r="520" spans="1:16">
      <c r="A520" s="131" t="s">
        <v>501</v>
      </c>
      <c r="B520" s="116"/>
      <c r="H520" s="112" t="s">
        <v>433</v>
      </c>
      <c r="I520" s="137">
        <v>3.75</v>
      </c>
      <c r="J520" s="137">
        <v>3262</v>
      </c>
      <c r="K520" s="137">
        <v>92.5</v>
      </c>
      <c r="L520" s="137">
        <v>2852</v>
      </c>
      <c r="M520" s="137"/>
      <c r="N520" s="137">
        <v>44</v>
      </c>
      <c r="O520" s="137">
        <v>5</v>
      </c>
      <c r="P520" s="137">
        <v>2</v>
      </c>
    </row>
    <row r="521" spans="1:16">
      <c r="A521" s="131" t="s">
        <v>502</v>
      </c>
      <c r="B521" s="116"/>
      <c r="H521" s="112" t="s">
        <v>433</v>
      </c>
      <c r="I521" s="137">
        <v>13</v>
      </c>
      <c r="J521" s="137">
        <v>2446</v>
      </c>
      <c r="K521" s="137">
        <v>84</v>
      </c>
      <c r="L521" s="137">
        <v>2448</v>
      </c>
      <c r="M521" s="137">
        <v>4</v>
      </c>
      <c r="N521" s="137">
        <v>42</v>
      </c>
      <c r="O521" s="137">
        <v>5</v>
      </c>
      <c r="P521" s="137">
        <v>3</v>
      </c>
    </row>
    <row r="522" spans="1:16">
      <c r="A522" s="131" t="s">
        <v>503</v>
      </c>
      <c r="B522" s="116"/>
      <c r="H522" s="112" t="s">
        <v>433</v>
      </c>
      <c r="I522" s="137">
        <v>2</v>
      </c>
      <c r="J522" s="137">
        <v>2340</v>
      </c>
      <c r="K522" s="137">
        <v>68</v>
      </c>
      <c r="L522" s="137">
        <v>2441</v>
      </c>
      <c r="M522" s="137">
        <v>3</v>
      </c>
      <c r="N522" s="137">
        <v>21</v>
      </c>
      <c r="O522" s="137">
        <v>6</v>
      </c>
      <c r="P522" s="137">
        <v>5</v>
      </c>
    </row>
    <row r="523" spans="1:16">
      <c r="A523" s="131" t="s">
        <v>504</v>
      </c>
      <c r="B523" s="116"/>
      <c r="H523" s="112" t="s">
        <v>433</v>
      </c>
      <c r="I523" s="137">
        <v>1</v>
      </c>
      <c r="J523" s="137">
        <v>2475</v>
      </c>
      <c r="K523" s="137">
        <v>57</v>
      </c>
      <c r="L523" s="137">
        <v>2375</v>
      </c>
      <c r="M523" s="137"/>
      <c r="N523" s="137">
        <v>21</v>
      </c>
      <c r="O523" s="137">
        <v>5</v>
      </c>
      <c r="P523" s="137">
        <v>6</v>
      </c>
    </row>
    <row r="524" spans="1:16">
      <c r="A524" s="131" t="s">
        <v>505</v>
      </c>
      <c r="B524" s="116"/>
      <c r="H524" s="112" t="s">
        <v>433</v>
      </c>
      <c r="I524" s="137"/>
      <c r="J524" s="137"/>
      <c r="K524" s="137"/>
      <c r="L524" s="137"/>
      <c r="M524" s="137"/>
      <c r="N524" s="137"/>
      <c r="O524" s="137"/>
      <c r="P524" s="137"/>
    </row>
    <row r="525" spans="1:16">
      <c r="A525" s="131" t="s">
        <v>506</v>
      </c>
      <c r="B525" s="116"/>
      <c r="H525" s="112" t="s">
        <v>433</v>
      </c>
      <c r="I525" s="137"/>
      <c r="J525" s="137">
        <v>314</v>
      </c>
      <c r="K525" s="137">
        <v>79</v>
      </c>
      <c r="L525" s="137">
        <v>2011</v>
      </c>
      <c r="M525" s="137">
        <v>6</v>
      </c>
      <c r="N525" s="137">
        <v>10</v>
      </c>
      <c r="O525" s="137">
        <v>7</v>
      </c>
      <c r="P525" s="137">
        <v>2</v>
      </c>
    </row>
    <row r="526" spans="1:16">
      <c r="A526" s="131" t="s">
        <v>507</v>
      </c>
      <c r="B526" s="116"/>
      <c r="H526" s="112" t="s">
        <v>433</v>
      </c>
      <c r="I526" s="137"/>
      <c r="J526" s="137"/>
      <c r="K526" s="137"/>
      <c r="L526" s="137"/>
      <c r="M526" s="137"/>
      <c r="N526" s="137"/>
      <c r="O526" s="137"/>
      <c r="P526" s="137"/>
    </row>
    <row r="527" spans="1:16">
      <c r="A527" s="131" t="s">
        <v>508</v>
      </c>
      <c r="B527" s="116"/>
      <c r="H527" s="112" t="s">
        <v>433</v>
      </c>
      <c r="I527" s="137">
        <v>5</v>
      </c>
      <c r="J527" s="137">
        <v>2017</v>
      </c>
      <c r="K527" s="137">
        <v>79</v>
      </c>
      <c r="L527" s="137">
        <v>2475</v>
      </c>
      <c r="M527" s="137">
        <v>2</v>
      </c>
      <c r="N527" s="137">
        <v>16</v>
      </c>
      <c r="O527" s="137">
        <v>9</v>
      </c>
      <c r="P527" s="137">
        <v>4</v>
      </c>
    </row>
    <row r="528" spans="1:16">
      <c r="A528" s="131" t="s">
        <v>509</v>
      </c>
      <c r="B528" s="116"/>
      <c r="H528" s="112" t="s">
        <v>433</v>
      </c>
      <c r="I528" s="137">
        <v>3</v>
      </c>
      <c r="J528" s="137">
        <v>2178</v>
      </c>
      <c r="K528" s="137">
        <v>90</v>
      </c>
      <c r="L528" s="137">
        <v>2466</v>
      </c>
      <c r="M528" s="137">
        <v>2</v>
      </c>
      <c r="N528" s="137">
        <v>40</v>
      </c>
      <c r="O528" s="137">
        <v>10</v>
      </c>
      <c r="P528" s="137">
        <v>1</v>
      </c>
    </row>
    <row r="529" spans="1:16">
      <c r="A529" s="131" t="s">
        <v>510</v>
      </c>
      <c r="B529" s="116"/>
      <c r="H529" s="112" t="s">
        <v>433</v>
      </c>
      <c r="I529" s="137"/>
      <c r="J529" s="137">
        <v>2256</v>
      </c>
      <c r="K529" s="137">
        <v>75</v>
      </c>
      <c r="L529" s="137">
        <v>2494</v>
      </c>
      <c r="M529" s="137"/>
      <c r="N529" s="137">
        <v>33</v>
      </c>
      <c r="O529" s="137">
        <v>2</v>
      </c>
      <c r="P529" s="137">
        <v>1</v>
      </c>
    </row>
    <row r="530" spans="1:16">
      <c r="A530" s="131" t="s">
        <v>511</v>
      </c>
      <c r="B530" s="116"/>
      <c r="H530" s="112" t="s">
        <v>433</v>
      </c>
      <c r="I530" s="137"/>
      <c r="J530" s="137">
        <v>1917</v>
      </c>
      <c r="K530" s="137">
        <v>101</v>
      </c>
      <c r="L530" s="137">
        <v>2391</v>
      </c>
      <c r="M530" s="137">
        <v>11</v>
      </c>
      <c r="N530" s="137">
        <v>39</v>
      </c>
      <c r="O530" s="137">
        <v>7</v>
      </c>
      <c r="P530" s="137">
        <v>1</v>
      </c>
    </row>
    <row r="531" spans="1:16">
      <c r="A531" s="131" t="s">
        <v>512</v>
      </c>
      <c r="B531" s="116"/>
      <c r="H531" s="112" t="s">
        <v>433</v>
      </c>
      <c r="I531" s="137"/>
      <c r="J531" s="137">
        <v>3436</v>
      </c>
      <c r="K531" s="137">
        <v>76</v>
      </c>
      <c r="L531" s="137">
        <v>2726</v>
      </c>
      <c r="M531" s="137">
        <v>1</v>
      </c>
      <c r="N531" s="137">
        <v>36</v>
      </c>
      <c r="O531" s="137">
        <v>3</v>
      </c>
      <c r="P531" s="137">
        <v>1</v>
      </c>
    </row>
    <row r="532" spans="1:16">
      <c r="A532" s="131" t="s">
        <v>513</v>
      </c>
      <c r="B532" s="116"/>
      <c r="H532" s="112" t="s">
        <v>433</v>
      </c>
      <c r="I532" s="137"/>
      <c r="J532" s="137">
        <v>2203</v>
      </c>
      <c r="K532" s="137">
        <v>97</v>
      </c>
      <c r="L532" s="137">
        <v>1888</v>
      </c>
      <c r="M532" s="137"/>
      <c r="N532" s="137">
        <v>44</v>
      </c>
      <c r="O532" s="137">
        <v>7</v>
      </c>
      <c r="P532" s="137">
        <v>1</v>
      </c>
    </row>
    <row r="533" spans="1:16">
      <c r="A533" s="131" t="s">
        <v>514</v>
      </c>
      <c r="B533" s="116"/>
      <c r="H533" s="112" t="s">
        <v>433</v>
      </c>
      <c r="I533" s="137"/>
      <c r="J533" s="137">
        <v>2011</v>
      </c>
      <c r="K533" s="137">
        <v>96</v>
      </c>
      <c r="L533" s="137">
        <v>1660</v>
      </c>
      <c r="M533" s="137"/>
      <c r="N533" s="137">
        <v>39</v>
      </c>
      <c r="O533" s="137">
        <v>4</v>
      </c>
      <c r="P533" s="137">
        <v>1</v>
      </c>
    </row>
    <row r="534" spans="1:16">
      <c r="A534" s="131" t="s">
        <v>515</v>
      </c>
      <c r="B534" s="116"/>
      <c r="H534" s="112" t="s">
        <v>433</v>
      </c>
      <c r="I534" s="137">
        <v>18</v>
      </c>
      <c r="J534" s="137">
        <v>1613</v>
      </c>
      <c r="K534" s="137">
        <v>107</v>
      </c>
      <c r="L534" s="137">
        <v>1728</v>
      </c>
      <c r="M534" s="137">
        <v>4</v>
      </c>
      <c r="N534" s="137">
        <v>28</v>
      </c>
      <c r="O534" s="137">
        <v>4</v>
      </c>
      <c r="P534" s="137">
        <v>1</v>
      </c>
    </row>
    <row r="535" spans="1:16">
      <c r="A535" s="131" t="s">
        <v>516</v>
      </c>
      <c r="B535" s="116"/>
      <c r="H535" s="112" t="s">
        <v>433</v>
      </c>
      <c r="I535" s="137">
        <v>3</v>
      </c>
      <c r="J535" s="137">
        <v>2756</v>
      </c>
      <c r="K535" s="137">
        <v>101</v>
      </c>
      <c r="L535" s="137">
        <v>2110</v>
      </c>
      <c r="M535" s="137">
        <v>16</v>
      </c>
      <c r="N535" s="137">
        <v>36</v>
      </c>
      <c r="O535" s="137">
        <v>6</v>
      </c>
      <c r="P535" s="137">
        <v>1</v>
      </c>
    </row>
    <row r="536" spans="1:16">
      <c r="A536" s="131" t="s">
        <v>517</v>
      </c>
      <c r="B536" s="116"/>
      <c r="H536" s="112" t="s">
        <v>433</v>
      </c>
      <c r="I536" s="137">
        <v>4</v>
      </c>
      <c r="J536" s="137">
        <v>2720</v>
      </c>
      <c r="K536" s="137">
        <v>102</v>
      </c>
      <c r="L536" s="137">
        <v>1985</v>
      </c>
      <c r="M536" s="137">
        <v>6</v>
      </c>
      <c r="N536" s="137">
        <v>46</v>
      </c>
      <c r="O536" s="137">
        <v>2</v>
      </c>
      <c r="P536" s="137">
        <v>2</v>
      </c>
    </row>
    <row r="537" spans="1:16">
      <c r="A537" s="131" t="s">
        <v>518</v>
      </c>
      <c r="B537" s="116"/>
      <c r="H537" s="112" t="s">
        <v>433</v>
      </c>
      <c r="I537" s="137"/>
      <c r="J537" s="137">
        <v>2670</v>
      </c>
      <c r="K537" s="137">
        <v>95</v>
      </c>
      <c r="L537" s="137">
        <v>2539</v>
      </c>
      <c r="M537" s="137"/>
      <c r="N537" s="137">
        <v>45</v>
      </c>
      <c r="O537" s="137">
        <v>5</v>
      </c>
      <c r="P537" s="137">
        <v>1</v>
      </c>
    </row>
    <row r="538" spans="1:16">
      <c r="A538" s="131" t="s">
        <v>519</v>
      </c>
      <c r="B538" s="116"/>
      <c r="H538" s="112" t="s">
        <v>433</v>
      </c>
      <c r="I538" s="137">
        <v>7</v>
      </c>
      <c r="J538" s="137">
        <v>1799</v>
      </c>
      <c r="K538" s="137">
        <v>92</v>
      </c>
      <c r="L538" s="137">
        <v>2415</v>
      </c>
      <c r="M538" s="137"/>
      <c r="N538" s="137">
        <v>47</v>
      </c>
      <c r="O538" s="137">
        <v>5</v>
      </c>
      <c r="P538" s="137">
        <v>2</v>
      </c>
    </row>
    <row r="539" spans="1:16">
      <c r="A539" s="131" t="s">
        <v>520</v>
      </c>
      <c r="B539" s="116"/>
      <c r="H539" s="112" t="s">
        <v>433</v>
      </c>
      <c r="I539" s="137">
        <v>10</v>
      </c>
      <c r="J539" s="137">
        <v>1927</v>
      </c>
      <c r="K539" s="137">
        <v>91</v>
      </c>
      <c r="L539" s="137">
        <v>2353</v>
      </c>
      <c r="M539" s="137"/>
      <c r="N539" s="137">
        <v>32</v>
      </c>
      <c r="O539" s="137">
        <v>7</v>
      </c>
      <c r="P539" s="137">
        <v>3</v>
      </c>
    </row>
    <row r="540" spans="1:16">
      <c r="A540" s="131" t="s">
        <v>521</v>
      </c>
      <c r="B540" s="116"/>
      <c r="H540" s="112" t="s">
        <v>433</v>
      </c>
      <c r="I540" s="137">
        <v>8</v>
      </c>
      <c r="J540" s="137">
        <v>2443</v>
      </c>
      <c r="K540" s="137">
        <v>75</v>
      </c>
      <c r="L540" s="137">
        <v>2513</v>
      </c>
      <c r="M540" s="137">
        <v>3</v>
      </c>
      <c r="N540" s="137">
        <v>33</v>
      </c>
      <c r="O540" s="137">
        <v>6</v>
      </c>
      <c r="P540" s="137">
        <v>3</v>
      </c>
    </row>
    <row r="541" spans="1:16">
      <c r="A541" s="131" t="s">
        <v>522</v>
      </c>
      <c r="B541" s="116"/>
      <c r="H541" s="112" t="s">
        <v>433</v>
      </c>
      <c r="I541" s="137">
        <v>1</v>
      </c>
      <c r="J541" s="137">
        <v>2103</v>
      </c>
      <c r="K541" s="137">
        <v>95</v>
      </c>
      <c r="L541" s="137">
        <v>2365</v>
      </c>
      <c r="M541" s="137">
        <v>7</v>
      </c>
      <c r="N541" s="137">
        <v>47</v>
      </c>
      <c r="O541" s="137">
        <v>3</v>
      </c>
      <c r="P541" s="137">
        <v>2</v>
      </c>
    </row>
    <row r="542" spans="1:16">
      <c r="A542" s="131" t="s">
        <v>523</v>
      </c>
      <c r="B542" s="116"/>
      <c r="H542" s="112" t="s">
        <v>433</v>
      </c>
      <c r="I542" s="137">
        <v>4</v>
      </c>
      <c r="J542" s="137">
        <v>2398</v>
      </c>
      <c r="K542" s="137">
        <v>93</v>
      </c>
      <c r="L542" s="137">
        <v>2347</v>
      </c>
      <c r="M542" s="137">
        <v>4</v>
      </c>
      <c r="N542" s="137">
        <v>35</v>
      </c>
      <c r="O542" s="137">
        <v>4</v>
      </c>
      <c r="P542" s="137">
        <v>3</v>
      </c>
    </row>
    <row r="543" spans="1:16">
      <c r="A543" s="131" t="s">
        <v>524</v>
      </c>
      <c r="B543" s="116"/>
      <c r="H543" s="112" t="s">
        <v>433</v>
      </c>
      <c r="I543" s="137">
        <v>4</v>
      </c>
      <c r="J543" s="137">
        <v>2199</v>
      </c>
      <c r="K543" s="137">
        <v>88</v>
      </c>
      <c r="L543" s="137">
        <v>2386</v>
      </c>
      <c r="M543" s="137">
        <v>4</v>
      </c>
      <c r="N543" s="137">
        <v>38</v>
      </c>
      <c r="O543" s="137">
        <v>8</v>
      </c>
      <c r="P543" s="137">
        <v>3</v>
      </c>
    </row>
    <row r="544" spans="1:16">
      <c r="A544" s="131" t="s">
        <v>525</v>
      </c>
      <c r="B544" s="116"/>
      <c r="H544" s="112" t="s">
        <v>433</v>
      </c>
      <c r="I544" s="137"/>
      <c r="J544" s="137">
        <v>2484</v>
      </c>
      <c r="K544" s="137">
        <v>81</v>
      </c>
      <c r="L544" s="137">
        <v>2412</v>
      </c>
      <c r="M544" s="137"/>
      <c r="N544" s="137">
        <v>46</v>
      </c>
      <c r="O544" s="137">
        <v>5</v>
      </c>
      <c r="P544" s="137">
        <v>3</v>
      </c>
    </row>
    <row r="545" spans="1:16">
      <c r="A545" s="131" t="s">
        <v>526</v>
      </c>
      <c r="B545" s="116"/>
      <c r="H545" s="112" t="s">
        <v>433</v>
      </c>
      <c r="I545" s="137">
        <v>4</v>
      </c>
      <c r="J545" s="137">
        <v>2362</v>
      </c>
      <c r="K545" s="137">
        <v>92</v>
      </c>
      <c r="L545" s="137">
        <v>2397</v>
      </c>
      <c r="M545" s="137">
        <v>15</v>
      </c>
      <c r="N545" s="137">
        <v>41</v>
      </c>
      <c r="O545" s="137">
        <v>5</v>
      </c>
      <c r="P545" s="137">
        <v>3</v>
      </c>
    </row>
    <row r="546" spans="1:16">
      <c r="A546" s="131" t="s">
        <v>527</v>
      </c>
      <c r="B546" s="116"/>
      <c r="H546" s="112" t="s">
        <v>433</v>
      </c>
      <c r="I546" s="137">
        <v>13</v>
      </c>
      <c r="J546" s="137">
        <v>2085</v>
      </c>
      <c r="K546" s="137">
        <v>88</v>
      </c>
      <c r="L546" s="137">
        <v>2483</v>
      </c>
      <c r="M546" s="137">
        <v>13</v>
      </c>
      <c r="N546" s="137">
        <v>47</v>
      </c>
      <c r="O546" s="137">
        <v>5</v>
      </c>
      <c r="P546" s="137">
        <v>3</v>
      </c>
    </row>
    <row r="547" spans="1:16">
      <c r="A547" s="131" t="s">
        <v>528</v>
      </c>
      <c r="B547" s="116"/>
      <c r="H547" s="112" t="s">
        <v>433</v>
      </c>
      <c r="I547" s="137">
        <v>4</v>
      </c>
      <c r="J547" s="137">
        <v>2115</v>
      </c>
      <c r="K547" s="137">
        <v>81</v>
      </c>
      <c r="L547" s="137">
        <v>2389</v>
      </c>
      <c r="M547" s="137">
        <v>4</v>
      </c>
      <c r="N547" s="137">
        <v>32</v>
      </c>
      <c r="O547" s="137">
        <v>9</v>
      </c>
      <c r="P547" s="137">
        <v>3</v>
      </c>
    </row>
    <row r="548" spans="1:16">
      <c r="A548" s="131" t="s">
        <v>529</v>
      </c>
      <c r="B548" s="116"/>
      <c r="H548" s="112" t="s">
        <v>433</v>
      </c>
      <c r="I548" s="137">
        <v>6</v>
      </c>
      <c r="J548" s="137">
        <v>2347</v>
      </c>
      <c r="K548" s="137">
        <v>97</v>
      </c>
      <c r="L548" s="137">
        <v>2446</v>
      </c>
      <c r="M548" s="137">
        <v>15</v>
      </c>
      <c r="N548" s="137">
        <v>44</v>
      </c>
      <c r="O548" s="137">
        <v>2</v>
      </c>
      <c r="P548" s="137">
        <v>3</v>
      </c>
    </row>
    <row r="549" spans="1:16">
      <c r="A549" s="131" t="s">
        <v>530</v>
      </c>
      <c r="B549" s="116"/>
      <c r="H549" s="112" t="s">
        <v>433</v>
      </c>
      <c r="I549" s="137">
        <v>6</v>
      </c>
      <c r="J549" s="137">
        <v>2353</v>
      </c>
      <c r="K549" s="137">
        <v>75</v>
      </c>
      <c r="L549" s="137">
        <v>2326</v>
      </c>
      <c r="M549" s="137">
        <v>5</v>
      </c>
      <c r="N549" s="137">
        <v>33</v>
      </c>
      <c r="O549" s="137">
        <v>4</v>
      </c>
      <c r="P549" s="137">
        <v>3</v>
      </c>
    </row>
    <row r="550" spans="1:16">
      <c r="A550" s="131" t="s">
        <v>531</v>
      </c>
      <c r="B550" s="116"/>
      <c r="H550" s="112" t="s">
        <v>433</v>
      </c>
      <c r="I550" s="137"/>
      <c r="J550" s="137">
        <v>1943</v>
      </c>
      <c r="K550" s="137">
        <v>92</v>
      </c>
      <c r="L550" s="137">
        <v>2406</v>
      </c>
      <c r="M550" s="137">
        <v>11</v>
      </c>
      <c r="N550" s="137">
        <v>48</v>
      </c>
      <c r="O550" s="137">
        <v>7</v>
      </c>
      <c r="P550" s="137">
        <v>2</v>
      </c>
    </row>
    <row r="551" spans="1:16">
      <c r="A551" s="131" t="s">
        <v>532</v>
      </c>
      <c r="B551" s="116"/>
      <c r="H551" s="112" t="s">
        <v>433</v>
      </c>
      <c r="I551" s="137"/>
      <c r="J551" s="137">
        <v>1397</v>
      </c>
      <c r="K551" s="137">
        <v>81</v>
      </c>
      <c r="L551" s="137">
        <v>2418</v>
      </c>
      <c r="M551" s="137"/>
      <c r="N551" s="137">
        <v>45</v>
      </c>
      <c r="O551" s="137">
        <v>5</v>
      </c>
      <c r="P551" s="137">
        <v>1</v>
      </c>
    </row>
    <row r="552" spans="1:16">
      <c r="A552" s="131" t="s">
        <v>533</v>
      </c>
      <c r="B552" s="116"/>
      <c r="H552" s="112" t="s">
        <v>433</v>
      </c>
      <c r="I552" s="137">
        <v>6</v>
      </c>
      <c r="J552" s="137">
        <v>2353</v>
      </c>
      <c r="K552" s="137">
        <v>81</v>
      </c>
      <c r="L552" s="137">
        <v>2306</v>
      </c>
      <c r="M552" s="137">
        <v>2</v>
      </c>
      <c r="N552" s="137">
        <v>48</v>
      </c>
      <c r="O552" s="137">
        <v>4</v>
      </c>
      <c r="P552" s="137">
        <v>2</v>
      </c>
    </row>
    <row r="553" spans="1:16">
      <c r="A553" s="131" t="s">
        <v>534</v>
      </c>
      <c r="B553" s="116"/>
      <c r="H553" s="112" t="s">
        <v>433</v>
      </c>
      <c r="I553" s="137">
        <v>4</v>
      </c>
      <c r="J553" s="137">
        <v>2179</v>
      </c>
      <c r="K553" s="137">
        <v>85</v>
      </c>
      <c r="L553" s="137">
        <v>2463</v>
      </c>
      <c r="M553" s="137">
        <v>3</v>
      </c>
      <c r="N553" s="137">
        <v>40</v>
      </c>
      <c r="O553" s="137">
        <v>4</v>
      </c>
      <c r="P553" s="137">
        <v>2</v>
      </c>
    </row>
    <row r="554" spans="1:16">
      <c r="A554" s="131" t="s">
        <v>535</v>
      </c>
      <c r="B554" s="116"/>
      <c r="H554" s="112" t="s">
        <v>433</v>
      </c>
      <c r="I554" s="137">
        <v>5</v>
      </c>
      <c r="J554" s="137">
        <v>2162</v>
      </c>
      <c r="K554" s="137">
        <v>75</v>
      </c>
      <c r="L554" s="137">
        <v>2304</v>
      </c>
      <c r="M554" s="137"/>
      <c r="N554" s="137">
        <v>38</v>
      </c>
      <c r="O554" s="137">
        <v>14</v>
      </c>
      <c r="P554" s="137">
        <v>3</v>
      </c>
    </row>
    <row r="555" spans="1:16">
      <c r="A555" s="131" t="s">
        <v>536</v>
      </c>
      <c r="B555" s="116"/>
      <c r="H555" s="112" t="s">
        <v>433</v>
      </c>
      <c r="I555" s="137">
        <v>16</v>
      </c>
      <c r="J555" s="137">
        <v>2421</v>
      </c>
      <c r="K555" s="137">
        <v>56</v>
      </c>
      <c r="L555" s="137">
        <v>1836</v>
      </c>
      <c r="M555" s="137">
        <v>7</v>
      </c>
      <c r="N555" s="137">
        <v>51</v>
      </c>
      <c r="O555" s="137">
        <v>21</v>
      </c>
      <c r="P555" s="137">
        <v>18</v>
      </c>
    </row>
  </sheetData>
  <sortState ref="D421:BA500">
    <sortCondition ref="F421:F500"/>
  </sortState>
  <mergeCells count="3">
    <mergeCell ref="I346:O346"/>
    <mergeCell ref="AG3:AG13"/>
    <mergeCell ref="AG348:AG357"/>
  </mergeCells>
  <conditionalFormatting sqref="AN422:AU488">
    <cfRule type="cellIs" dxfId="2" priority="1" operator="lessThanOrEqual">
      <formula>0</formula>
    </cfRule>
  </conditionalFormatting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W94"/>
  <sheetViews>
    <sheetView workbookViewId="0">
      <selection activeCell="G25" sqref="G25"/>
    </sheetView>
  </sheetViews>
  <sheetFormatPr baseColWidth="10" defaultRowHeight="15" x14ac:dyDescent="0"/>
  <cols>
    <col min="2" max="2" width="59" style="2" bestFit="1" customWidth="1"/>
    <col min="3" max="4" width="10.7109375" style="2" customWidth="1"/>
    <col min="5" max="5" width="39.85546875" style="2" customWidth="1"/>
    <col min="6" max="6" width="12.28515625" style="3" customWidth="1"/>
    <col min="7" max="7" width="10.7109375" style="2" customWidth="1"/>
    <col min="8" max="8" width="39.42578125" style="2" customWidth="1"/>
    <col min="9" max="9" width="10.7109375" customWidth="1"/>
    <col min="10" max="10" width="10.28515625" bestFit="1" customWidth="1"/>
    <col min="11" max="11" width="10.42578125" style="1" bestFit="1" customWidth="1"/>
    <col min="12" max="12" width="9.5703125" style="1" bestFit="1" customWidth="1"/>
    <col min="13" max="14" width="10.42578125" style="1" bestFit="1" customWidth="1"/>
    <col min="15" max="15" width="9.5703125" style="1" bestFit="1" customWidth="1"/>
    <col min="16" max="16" width="8.5703125" style="1" bestFit="1" customWidth="1"/>
    <col min="17" max="17" width="10.28515625" style="1" bestFit="1" customWidth="1"/>
    <col min="18" max="18" width="9.5703125" style="1" bestFit="1" customWidth="1"/>
    <col min="19" max="19" width="8.5703125" style="1" bestFit="1" customWidth="1"/>
    <col min="20" max="20" width="9.5703125" style="1" bestFit="1" customWidth="1"/>
    <col min="21" max="21" width="8.5703125" style="1" bestFit="1" customWidth="1"/>
    <col min="22" max="22" width="8.42578125" style="1" bestFit="1" customWidth="1"/>
    <col min="23" max="24" width="10.28515625" style="1" bestFit="1" customWidth="1"/>
    <col min="25" max="25" width="8.42578125" style="1" bestFit="1" customWidth="1"/>
    <col min="26" max="27" width="8" style="1" bestFit="1" customWidth="1"/>
    <col min="28" max="28" width="9.42578125" style="1" bestFit="1" customWidth="1"/>
    <col min="29" max="29" width="5" style="1" bestFit="1" customWidth="1"/>
    <col min="30" max="30" width="9.42578125" style="1" bestFit="1" customWidth="1"/>
    <col min="31" max="31" width="11.28515625" style="1" bestFit="1" customWidth="1"/>
    <col min="32" max="32" width="5" style="1" bestFit="1" customWidth="1"/>
    <col min="33" max="34" width="8.42578125" style="1" bestFit="1" customWidth="1"/>
    <col min="35" max="35" width="9.42578125" style="1" bestFit="1" customWidth="1"/>
    <col min="36" max="36" width="9.28515625" style="1" bestFit="1" customWidth="1"/>
    <col min="37" max="37" width="11.28515625" style="1" bestFit="1" customWidth="1"/>
    <col min="38" max="38" width="9.42578125" style="1" bestFit="1" customWidth="1"/>
    <col min="39" max="39" width="6" style="1" customWidth="1"/>
    <col min="40" max="41" width="11.28515625" style="1" bestFit="1" customWidth="1"/>
    <col min="42" max="42" width="9.42578125" style="1" bestFit="1" customWidth="1"/>
    <col min="43" max="43" width="10.28515625" style="1" bestFit="1" customWidth="1"/>
    <col min="44" max="44" width="9.42578125" style="1" bestFit="1" customWidth="1"/>
    <col min="45" max="46" width="10.28515625" style="1" bestFit="1" customWidth="1"/>
    <col min="47" max="47" width="9.42578125" style="1" bestFit="1" customWidth="1"/>
    <col min="48" max="49" width="10.28515625" style="1" bestFit="1" customWidth="1"/>
  </cols>
  <sheetData>
    <row r="1" spans="1:49" ht="75" customHeight="1">
      <c r="A1" s="17" t="s">
        <v>404</v>
      </c>
      <c r="B1" s="17"/>
      <c r="D1" s="16" t="s">
        <v>403</v>
      </c>
      <c r="E1" s="16"/>
      <c r="F1" s="15"/>
      <c r="G1" s="14" t="s">
        <v>402</v>
      </c>
      <c r="H1" s="13"/>
    </row>
    <row r="2" spans="1:49">
      <c r="A2" t="s">
        <v>399</v>
      </c>
      <c r="B2" s="5" t="s">
        <v>401</v>
      </c>
      <c r="D2" t="s">
        <v>399</v>
      </c>
      <c r="E2" s="5" t="s">
        <v>400</v>
      </c>
      <c r="F2" s="4"/>
      <c r="G2" s="2" t="s">
        <v>399</v>
      </c>
      <c r="H2" s="5" t="s">
        <v>398</v>
      </c>
    </row>
    <row r="3" spans="1:49" ht="45" customHeight="1">
      <c r="A3" t="s">
        <v>391</v>
      </c>
      <c r="B3" s="5" t="s">
        <v>397</v>
      </c>
      <c r="D3" t="s">
        <v>396</v>
      </c>
      <c r="E3" s="5" t="s">
        <v>395</v>
      </c>
      <c r="F3" s="4"/>
      <c r="G3" s="2" t="s">
        <v>391</v>
      </c>
      <c r="H3" s="5" t="s">
        <v>394</v>
      </c>
      <c r="K3" s="206" t="s">
        <v>393</v>
      </c>
      <c r="L3" s="206"/>
      <c r="M3" s="206"/>
      <c r="N3" s="206"/>
      <c r="O3" s="206"/>
      <c r="P3" s="206"/>
      <c r="Q3" s="206"/>
      <c r="R3" s="206"/>
      <c r="S3" s="206"/>
      <c r="T3" s="206"/>
    </row>
    <row r="4" spans="1:49">
      <c r="A4" t="s">
        <v>387</v>
      </c>
      <c r="B4" s="5" t="s">
        <v>392</v>
      </c>
      <c r="D4" t="s">
        <v>391</v>
      </c>
      <c r="E4" s="5" t="s">
        <v>390</v>
      </c>
      <c r="F4" s="4"/>
      <c r="G4" s="2" t="s">
        <v>387</v>
      </c>
      <c r="H4" s="5" t="s">
        <v>389</v>
      </c>
      <c r="J4" s="8"/>
      <c r="K4" s="12" t="s">
        <v>303</v>
      </c>
      <c r="L4" s="12" t="s">
        <v>283</v>
      </c>
      <c r="M4" s="12" t="s">
        <v>312</v>
      </c>
      <c r="N4" s="12" t="s">
        <v>271</v>
      </c>
      <c r="O4" s="12" t="s">
        <v>279</v>
      </c>
      <c r="P4" s="12" t="s">
        <v>353</v>
      </c>
      <c r="Q4" s="12" t="s">
        <v>287</v>
      </c>
      <c r="R4" s="12" t="s">
        <v>387</v>
      </c>
      <c r="S4" s="12" t="s">
        <v>291</v>
      </c>
      <c r="T4" s="12" t="s">
        <v>299</v>
      </c>
      <c r="U4" s="11" t="s">
        <v>255</v>
      </c>
      <c r="V4" s="10" t="s">
        <v>197</v>
      </c>
      <c r="W4" s="10" t="s">
        <v>193</v>
      </c>
      <c r="X4" s="10" t="s">
        <v>181</v>
      </c>
      <c r="Y4" s="10" t="s">
        <v>177</v>
      </c>
      <c r="Z4" s="10" t="s">
        <v>173</v>
      </c>
      <c r="AA4" s="10" t="s">
        <v>169</v>
      </c>
      <c r="AB4" s="10" t="s">
        <v>165</v>
      </c>
      <c r="AC4" s="10" t="s">
        <v>161</v>
      </c>
      <c r="AD4" s="10" t="s">
        <v>157</v>
      </c>
      <c r="AE4" s="10" t="s">
        <v>153</v>
      </c>
      <c r="AF4" s="10" t="s">
        <v>148</v>
      </c>
      <c r="AG4" s="10" t="s">
        <v>143</v>
      </c>
      <c r="AH4" s="10" t="s">
        <v>138</v>
      </c>
      <c r="AI4" s="10" t="s">
        <v>133</v>
      </c>
      <c r="AJ4" s="10" t="s">
        <v>128</v>
      </c>
      <c r="AK4" s="10" t="s">
        <v>123</v>
      </c>
      <c r="AL4" s="10" t="s">
        <v>118</v>
      </c>
      <c r="AM4" s="10" t="s">
        <v>109</v>
      </c>
      <c r="AN4" s="10" t="s">
        <v>104</v>
      </c>
      <c r="AO4" s="10" t="s">
        <v>99</v>
      </c>
      <c r="AP4" s="10" t="s">
        <v>94</v>
      </c>
      <c r="AQ4" s="10" t="s">
        <v>91</v>
      </c>
      <c r="AR4" s="10" t="s">
        <v>79</v>
      </c>
      <c r="AS4" s="10" t="s">
        <v>76</v>
      </c>
      <c r="AT4" s="10" t="s">
        <v>73</v>
      </c>
      <c r="AU4" s="10" t="s">
        <v>19</v>
      </c>
      <c r="AV4" s="10" t="s">
        <v>15</v>
      </c>
      <c r="AW4" s="10" t="s">
        <v>13</v>
      </c>
    </row>
    <row r="5" spans="1:49">
      <c r="A5" t="s">
        <v>353</v>
      </c>
      <c r="B5" s="5" t="s">
        <v>388</v>
      </c>
      <c r="D5" t="s">
        <v>387</v>
      </c>
      <c r="E5" s="5" t="s">
        <v>386</v>
      </c>
      <c r="F5" s="4"/>
      <c r="G5" s="2" t="s">
        <v>353</v>
      </c>
      <c r="H5" s="5" t="s">
        <v>385</v>
      </c>
      <c r="J5" s="9" t="s">
        <v>384</v>
      </c>
      <c r="K5" s="7" t="s">
        <v>383</v>
      </c>
      <c r="L5" s="7" t="s">
        <v>382</v>
      </c>
      <c r="M5" s="7" t="s">
        <v>381</v>
      </c>
      <c r="N5" s="7" t="s">
        <v>380</v>
      </c>
      <c r="O5" s="7" t="s">
        <v>379</v>
      </c>
      <c r="P5" s="7" t="s">
        <v>378</v>
      </c>
      <c r="Q5" s="7" t="s">
        <v>377</v>
      </c>
      <c r="R5" s="7" t="s">
        <v>376</v>
      </c>
      <c r="S5" s="7" t="s">
        <v>375</v>
      </c>
      <c r="T5" s="7" t="s">
        <v>374</v>
      </c>
      <c r="U5" s="7">
        <v>1.357</v>
      </c>
      <c r="V5" s="1">
        <v>175</v>
      </c>
      <c r="W5" s="1">
        <v>124</v>
      </c>
      <c r="X5" s="1" t="s">
        <v>373</v>
      </c>
      <c r="Y5" s="1">
        <v>12.9</v>
      </c>
      <c r="Z5" s="1" t="s">
        <v>372</v>
      </c>
      <c r="AA5" s="1" t="s">
        <v>371</v>
      </c>
      <c r="AB5" s="1">
        <v>15.9</v>
      </c>
      <c r="AD5" s="1" t="s">
        <v>370</v>
      </c>
      <c r="AE5" s="1">
        <v>2.9000000000000001E-2</v>
      </c>
      <c r="AG5" s="1" t="s">
        <v>369</v>
      </c>
      <c r="AH5" s="1" t="s">
        <v>368</v>
      </c>
      <c r="AI5" s="1" t="s">
        <v>367</v>
      </c>
      <c r="AJ5" s="1" t="s">
        <v>366</v>
      </c>
      <c r="AK5" s="1" t="s">
        <v>365</v>
      </c>
      <c r="AL5" s="1" t="s">
        <v>364</v>
      </c>
      <c r="AM5" s="1" t="s">
        <v>363</v>
      </c>
      <c r="AN5" s="1">
        <v>7.0000000000000007E-2</v>
      </c>
      <c r="AO5" s="1">
        <v>2.5000000000000001E-2</v>
      </c>
      <c r="AP5" s="1" t="s">
        <v>362</v>
      </c>
      <c r="AQ5" s="1" t="s">
        <v>361</v>
      </c>
      <c r="AR5" s="1" t="s">
        <v>360</v>
      </c>
      <c r="AS5" s="1" t="s">
        <v>359</v>
      </c>
      <c r="AT5" s="1" t="s">
        <v>358</v>
      </c>
      <c r="AU5" s="1" t="s">
        <v>357</v>
      </c>
      <c r="AV5" s="1" t="s">
        <v>356</v>
      </c>
      <c r="AW5" s="1" t="s">
        <v>355</v>
      </c>
    </row>
    <row r="6" spans="1:49">
      <c r="A6" t="s">
        <v>312</v>
      </c>
      <c r="B6" s="5" t="s">
        <v>354</v>
      </c>
      <c r="D6" t="s">
        <v>353</v>
      </c>
      <c r="E6" s="5" t="s">
        <v>352</v>
      </c>
      <c r="F6" s="4"/>
      <c r="G6" s="2" t="s">
        <v>312</v>
      </c>
      <c r="H6" s="5" t="s">
        <v>351</v>
      </c>
      <c r="J6" s="9" t="s">
        <v>350</v>
      </c>
      <c r="K6" s="7" t="s">
        <v>349</v>
      </c>
      <c r="L6" s="7" t="s">
        <v>348</v>
      </c>
      <c r="M6" s="7" t="s">
        <v>347</v>
      </c>
      <c r="N6" s="7" t="s">
        <v>346</v>
      </c>
      <c r="O6" s="7" t="s">
        <v>345</v>
      </c>
      <c r="P6" s="7" t="s">
        <v>344</v>
      </c>
      <c r="Q6" s="7" t="s">
        <v>343</v>
      </c>
      <c r="R6" s="7" t="s">
        <v>342</v>
      </c>
      <c r="S6" s="7" t="s">
        <v>341</v>
      </c>
      <c r="T6" s="7" t="s">
        <v>340</v>
      </c>
      <c r="U6" s="7" t="s">
        <v>339</v>
      </c>
      <c r="V6" s="1" t="s">
        <v>338</v>
      </c>
      <c r="W6" s="1" t="s">
        <v>337</v>
      </c>
      <c r="X6" s="1" t="s">
        <v>336</v>
      </c>
      <c r="Y6" s="1" t="s">
        <v>335</v>
      </c>
      <c r="Z6" s="1" t="s">
        <v>334</v>
      </c>
      <c r="AA6" s="1" t="s">
        <v>333</v>
      </c>
      <c r="AB6" s="1" t="s">
        <v>332</v>
      </c>
      <c r="AC6" s="1">
        <v>0.91</v>
      </c>
      <c r="AD6" s="1">
        <v>1.31</v>
      </c>
      <c r="AE6" s="1" t="s">
        <v>331</v>
      </c>
      <c r="AF6" s="1" t="s">
        <v>330</v>
      </c>
      <c r="AG6" s="1" t="s">
        <v>329</v>
      </c>
      <c r="AH6" s="1" t="s">
        <v>328</v>
      </c>
      <c r="AI6" s="1" t="s">
        <v>327</v>
      </c>
      <c r="AJ6" s="1" t="s">
        <v>326</v>
      </c>
      <c r="AK6" s="1" t="s">
        <v>325</v>
      </c>
      <c r="AL6" s="1" t="s">
        <v>324</v>
      </c>
      <c r="AM6" s="1">
        <v>2.5000000000000001E-2</v>
      </c>
      <c r="AN6" s="1" t="s">
        <v>323</v>
      </c>
      <c r="AO6" s="1" t="s">
        <v>322</v>
      </c>
      <c r="AP6" s="1" t="s">
        <v>321</v>
      </c>
      <c r="AQ6" s="1" t="s">
        <v>320</v>
      </c>
      <c r="AR6" s="1" t="s">
        <v>319</v>
      </c>
      <c r="AS6" s="1" t="s">
        <v>318</v>
      </c>
      <c r="AT6" s="1" t="s">
        <v>317</v>
      </c>
      <c r="AU6" s="1" t="s">
        <v>316</v>
      </c>
      <c r="AV6" s="1" t="s">
        <v>315</v>
      </c>
      <c r="AW6" s="1" t="s">
        <v>314</v>
      </c>
    </row>
    <row r="7" spans="1:49">
      <c r="A7" t="s">
        <v>303</v>
      </c>
      <c r="B7" s="5" t="s">
        <v>313</v>
      </c>
      <c r="D7" t="s">
        <v>312</v>
      </c>
      <c r="E7" s="5" t="s">
        <v>311</v>
      </c>
      <c r="F7" s="4"/>
      <c r="G7" s="2" t="s">
        <v>303</v>
      </c>
      <c r="H7" s="5" t="s">
        <v>310</v>
      </c>
      <c r="J7" s="8" t="s">
        <v>309</v>
      </c>
      <c r="K7" s="7">
        <v>51.11</v>
      </c>
      <c r="L7" s="7">
        <v>1.26</v>
      </c>
      <c r="M7" s="7">
        <v>14.38</v>
      </c>
      <c r="N7" s="7">
        <v>9.02</v>
      </c>
      <c r="O7" s="7">
        <v>0.14699999999999999</v>
      </c>
      <c r="P7" s="7">
        <v>8.14</v>
      </c>
      <c r="Q7" s="7">
        <v>9.6</v>
      </c>
      <c r="R7" s="7">
        <v>2.63</v>
      </c>
      <c r="S7" s="7">
        <v>1.32</v>
      </c>
      <c r="T7" s="7">
        <v>0.25600000000000001</v>
      </c>
      <c r="U7" s="7">
        <v>1.53</v>
      </c>
      <c r="V7" s="1">
        <v>214</v>
      </c>
      <c r="W7" s="1" t="s">
        <v>308</v>
      </c>
      <c r="X7" s="1" t="s">
        <v>307</v>
      </c>
      <c r="Y7" s="1" t="s">
        <v>306</v>
      </c>
      <c r="Z7" s="1">
        <v>55.5</v>
      </c>
      <c r="AA7" s="1" t="s">
        <v>305</v>
      </c>
      <c r="AD7" s="1">
        <v>1.24</v>
      </c>
      <c r="AE7" s="1">
        <v>8.9999999999999993E-3</v>
      </c>
      <c r="AF7" s="1">
        <v>0.28000000000000003</v>
      </c>
      <c r="AG7" s="1">
        <v>39.1</v>
      </c>
      <c r="AH7" s="1">
        <v>439</v>
      </c>
      <c r="AO7" s="1">
        <v>5.2999999999999999E-2</v>
      </c>
      <c r="AQ7" s="1">
        <v>0.2</v>
      </c>
      <c r="AU7" s="1">
        <v>6.8</v>
      </c>
    </row>
    <row r="8" spans="1:49">
      <c r="A8" t="s">
        <v>299</v>
      </c>
      <c r="B8" s="5" t="s">
        <v>304</v>
      </c>
      <c r="D8" t="s">
        <v>303</v>
      </c>
      <c r="E8" s="5" t="s">
        <v>302</v>
      </c>
      <c r="F8" s="4"/>
      <c r="G8" s="2" t="s">
        <v>299</v>
      </c>
      <c r="H8" s="5" t="s">
        <v>301</v>
      </c>
    </row>
    <row r="9" spans="1:49">
      <c r="A9" t="s">
        <v>291</v>
      </c>
      <c r="B9" s="5" t="s">
        <v>300</v>
      </c>
      <c r="D9" t="s">
        <v>299</v>
      </c>
      <c r="E9" s="5" t="s">
        <v>298</v>
      </c>
      <c r="F9" s="4"/>
      <c r="G9" s="2" t="s">
        <v>291</v>
      </c>
      <c r="H9" s="5" t="s">
        <v>297</v>
      </c>
      <c r="J9" s="6"/>
    </row>
    <row r="10" spans="1:49">
      <c r="A10" t="s">
        <v>287</v>
      </c>
      <c r="B10" s="5" t="s">
        <v>296</v>
      </c>
      <c r="D10" t="s">
        <v>295</v>
      </c>
      <c r="E10" s="5" t="s">
        <v>294</v>
      </c>
      <c r="F10" s="4"/>
      <c r="G10" s="2" t="s">
        <v>287</v>
      </c>
      <c r="H10" s="5" t="s">
        <v>293</v>
      </c>
    </row>
    <row r="11" spans="1:49">
      <c r="A11" t="s">
        <v>283</v>
      </c>
      <c r="B11" s="5" t="s">
        <v>292</v>
      </c>
      <c r="D11" t="s">
        <v>291</v>
      </c>
      <c r="E11" s="5" t="s">
        <v>290</v>
      </c>
      <c r="F11" s="4"/>
      <c r="G11" s="2" t="s">
        <v>283</v>
      </c>
      <c r="H11" s="5" t="s">
        <v>289</v>
      </c>
    </row>
    <row r="12" spans="1:49">
      <c r="A12" t="s">
        <v>279</v>
      </c>
      <c r="B12" s="5" t="s">
        <v>288</v>
      </c>
      <c r="D12" t="s">
        <v>287</v>
      </c>
      <c r="E12" s="5" t="s">
        <v>286</v>
      </c>
      <c r="F12" s="4"/>
      <c r="G12" s="2" t="s">
        <v>279</v>
      </c>
      <c r="H12" s="5" t="s">
        <v>285</v>
      </c>
    </row>
    <row r="13" spans="1:49">
      <c r="A13" t="s">
        <v>275</v>
      </c>
      <c r="B13" s="5" t="s">
        <v>284</v>
      </c>
      <c r="D13" t="s">
        <v>283</v>
      </c>
      <c r="E13" s="5" t="s">
        <v>282</v>
      </c>
      <c r="F13" s="4"/>
      <c r="G13" s="2" t="s">
        <v>275</v>
      </c>
      <c r="H13" s="5" t="s">
        <v>281</v>
      </c>
    </row>
    <row r="14" spans="1:49">
      <c r="A14" t="s">
        <v>271</v>
      </c>
      <c r="B14" s="5" t="s">
        <v>280</v>
      </c>
      <c r="D14" t="s">
        <v>279</v>
      </c>
      <c r="E14" s="5" t="s">
        <v>278</v>
      </c>
      <c r="F14" s="4"/>
      <c r="G14" s="2" t="s">
        <v>271</v>
      </c>
      <c r="H14" s="5" t="s">
        <v>277</v>
      </c>
    </row>
    <row r="15" spans="1:49">
      <c r="A15" t="s">
        <v>267</v>
      </c>
      <c r="B15" s="5" t="s">
        <v>276</v>
      </c>
      <c r="D15" t="s">
        <v>275</v>
      </c>
      <c r="E15" s="5" t="s">
        <v>274</v>
      </c>
      <c r="F15" s="4"/>
      <c r="G15" s="2" t="s">
        <v>267</v>
      </c>
      <c r="H15" s="5" t="s">
        <v>273</v>
      </c>
    </row>
    <row r="16" spans="1:49">
      <c r="A16" t="s">
        <v>263</v>
      </c>
      <c r="B16" s="5" t="s">
        <v>272</v>
      </c>
      <c r="D16" t="s">
        <v>271</v>
      </c>
      <c r="E16" s="5" t="s">
        <v>270</v>
      </c>
      <c r="F16" s="4"/>
      <c r="G16" s="2" t="s">
        <v>250</v>
      </c>
      <c r="H16" s="5" t="s">
        <v>269</v>
      </c>
    </row>
    <row r="17" spans="1:8">
      <c r="A17" t="s">
        <v>255</v>
      </c>
      <c r="B17" s="5" t="s">
        <v>268</v>
      </c>
      <c r="D17" t="s">
        <v>267</v>
      </c>
      <c r="E17" s="5" t="s">
        <v>266</v>
      </c>
      <c r="F17" s="4"/>
      <c r="G17" s="2" t="s">
        <v>246</v>
      </c>
      <c r="H17" s="5" t="s">
        <v>265</v>
      </c>
    </row>
    <row r="18" spans="1:8">
      <c r="A18" t="s">
        <v>250</v>
      </c>
      <c r="B18" s="5" t="s">
        <v>264</v>
      </c>
      <c r="D18" t="s">
        <v>263</v>
      </c>
      <c r="E18" s="5" t="s">
        <v>262</v>
      </c>
      <c r="F18" s="4"/>
      <c r="G18" s="2" t="s">
        <v>242</v>
      </c>
      <c r="H18" s="5" t="s">
        <v>261</v>
      </c>
    </row>
    <row r="19" spans="1:8">
      <c r="A19" t="s">
        <v>246</v>
      </c>
      <c r="B19" s="5" t="s">
        <v>260</v>
      </c>
      <c r="D19" t="s">
        <v>259</v>
      </c>
      <c r="E19" s="5" t="s">
        <v>258</v>
      </c>
      <c r="F19" s="4"/>
      <c r="G19" s="2" t="s">
        <v>237</v>
      </c>
      <c r="H19" s="5" t="s">
        <v>257</v>
      </c>
    </row>
    <row r="20" spans="1:8">
      <c r="A20" t="s">
        <v>242</v>
      </c>
      <c r="B20" s="5" t="s">
        <v>256</v>
      </c>
      <c r="D20" t="s">
        <v>255</v>
      </c>
      <c r="E20" s="5" t="s">
        <v>254</v>
      </c>
      <c r="F20" s="4"/>
      <c r="G20" s="2" t="s">
        <v>253</v>
      </c>
      <c r="H20" s="5" t="s">
        <v>252</v>
      </c>
    </row>
    <row r="21" spans="1:8">
      <c r="A21" t="s">
        <v>237</v>
      </c>
      <c r="B21" s="5" t="s">
        <v>251</v>
      </c>
      <c r="D21" t="s">
        <v>250</v>
      </c>
      <c r="E21" s="5" t="s">
        <v>249</v>
      </c>
      <c r="F21" s="4"/>
      <c r="G21" s="2" t="s">
        <v>233</v>
      </c>
      <c r="H21" s="5" t="s">
        <v>248</v>
      </c>
    </row>
    <row r="22" spans="1:8">
      <c r="A22" t="s">
        <v>233</v>
      </c>
      <c r="B22" s="5" t="s">
        <v>247</v>
      </c>
      <c r="D22" t="s">
        <v>246</v>
      </c>
      <c r="E22" s="5" t="s">
        <v>245</v>
      </c>
      <c r="F22" s="4"/>
      <c r="G22" s="2" t="s">
        <v>221</v>
      </c>
      <c r="H22" s="5" t="s">
        <v>244</v>
      </c>
    </row>
    <row r="23" spans="1:8">
      <c r="A23" t="s">
        <v>221</v>
      </c>
      <c r="B23" s="5" t="s">
        <v>243</v>
      </c>
      <c r="D23" t="s">
        <v>242</v>
      </c>
      <c r="E23" s="5" t="s">
        <v>241</v>
      </c>
      <c r="F23" s="4"/>
      <c r="G23" s="2" t="s">
        <v>240</v>
      </c>
      <c r="H23" s="5" t="s">
        <v>239</v>
      </c>
    </row>
    <row r="24" spans="1:8">
      <c r="A24" t="s">
        <v>205</v>
      </c>
      <c r="B24" s="5" t="s">
        <v>238</v>
      </c>
      <c r="D24" t="s">
        <v>237</v>
      </c>
      <c r="E24" s="5" t="s">
        <v>236</v>
      </c>
      <c r="F24" s="4"/>
      <c r="G24" s="2" t="s">
        <v>217</v>
      </c>
      <c r="H24" s="5" t="s">
        <v>235</v>
      </c>
    </row>
    <row r="25" spans="1:8">
      <c r="A25" t="s">
        <v>197</v>
      </c>
      <c r="B25" s="5" t="s">
        <v>234</v>
      </c>
      <c r="D25" t="s">
        <v>233</v>
      </c>
      <c r="E25" s="5" t="s">
        <v>232</v>
      </c>
      <c r="F25" s="4"/>
      <c r="G25" s="2" t="s">
        <v>197</v>
      </c>
      <c r="H25" s="5" t="s">
        <v>231</v>
      </c>
    </row>
    <row r="26" spans="1:8">
      <c r="A26" t="s">
        <v>193</v>
      </c>
      <c r="B26" s="5" t="s">
        <v>230</v>
      </c>
      <c r="D26" t="s">
        <v>229</v>
      </c>
      <c r="E26" s="5" t="s">
        <v>228</v>
      </c>
      <c r="F26" s="4"/>
      <c r="G26" s="2" t="s">
        <v>193</v>
      </c>
      <c r="H26" s="5" t="s">
        <v>227</v>
      </c>
    </row>
    <row r="27" spans="1:8">
      <c r="A27" t="s">
        <v>181</v>
      </c>
      <c r="B27" s="5" t="s">
        <v>226</v>
      </c>
      <c r="D27" t="s">
        <v>225</v>
      </c>
      <c r="E27" s="5" t="s">
        <v>224</v>
      </c>
      <c r="F27" s="4"/>
      <c r="G27" s="2" t="s">
        <v>189</v>
      </c>
      <c r="H27" s="5" t="s">
        <v>223</v>
      </c>
    </row>
    <row r="28" spans="1:8">
      <c r="A28" t="s">
        <v>177</v>
      </c>
      <c r="B28" s="5" t="s">
        <v>222</v>
      </c>
      <c r="D28" t="s">
        <v>221</v>
      </c>
      <c r="E28" s="5" t="s">
        <v>220</v>
      </c>
      <c r="F28" s="4"/>
      <c r="G28" s="2" t="s">
        <v>185</v>
      </c>
      <c r="H28" s="5" t="s">
        <v>219</v>
      </c>
    </row>
    <row r="29" spans="1:8">
      <c r="A29" t="s">
        <v>173</v>
      </c>
      <c r="B29" s="5" t="s">
        <v>218</v>
      </c>
      <c r="D29" t="s">
        <v>217</v>
      </c>
      <c r="E29" s="5" t="s">
        <v>216</v>
      </c>
      <c r="F29" s="4"/>
      <c r="G29" s="2" t="s">
        <v>181</v>
      </c>
      <c r="H29" s="5" t="s">
        <v>215</v>
      </c>
    </row>
    <row r="30" spans="1:8">
      <c r="A30" t="s">
        <v>169</v>
      </c>
      <c r="B30" s="5" t="s">
        <v>214</v>
      </c>
      <c r="D30" t="s">
        <v>213</v>
      </c>
      <c r="E30" s="5" t="s">
        <v>212</v>
      </c>
      <c r="F30" s="4"/>
      <c r="G30" s="2" t="s">
        <v>177</v>
      </c>
      <c r="H30" s="5" t="s">
        <v>211</v>
      </c>
    </row>
    <row r="31" spans="1:8">
      <c r="A31" t="s">
        <v>165</v>
      </c>
      <c r="B31" s="5" t="s">
        <v>210</v>
      </c>
      <c r="D31" t="s">
        <v>209</v>
      </c>
      <c r="E31" s="5" t="s">
        <v>208</v>
      </c>
      <c r="F31" s="4"/>
      <c r="G31" s="2" t="s">
        <v>173</v>
      </c>
      <c r="H31" s="5" t="s">
        <v>207</v>
      </c>
    </row>
    <row r="32" spans="1:8">
      <c r="A32" t="s">
        <v>157</v>
      </c>
      <c r="B32" s="5" t="s">
        <v>206</v>
      </c>
      <c r="D32" t="s">
        <v>205</v>
      </c>
      <c r="E32" s="5" t="s">
        <v>204</v>
      </c>
      <c r="F32" s="4"/>
      <c r="G32" s="2" t="s">
        <v>169</v>
      </c>
      <c r="H32" s="5" t="s">
        <v>203</v>
      </c>
    </row>
    <row r="33" spans="1:8">
      <c r="A33" t="s">
        <v>153</v>
      </c>
      <c r="B33" s="5" t="s">
        <v>202</v>
      </c>
      <c r="D33" t="s">
        <v>201</v>
      </c>
      <c r="E33" s="5" t="s">
        <v>200</v>
      </c>
      <c r="F33" s="4"/>
      <c r="G33" s="2" t="s">
        <v>157</v>
      </c>
      <c r="H33" s="5" t="s">
        <v>199</v>
      </c>
    </row>
    <row r="34" spans="1:8">
      <c r="A34" t="s">
        <v>143</v>
      </c>
      <c r="B34" s="5" t="s">
        <v>198</v>
      </c>
      <c r="D34" t="s">
        <v>197</v>
      </c>
      <c r="E34" s="5" t="s">
        <v>196</v>
      </c>
      <c r="F34" s="4"/>
      <c r="G34" s="2" t="s">
        <v>153</v>
      </c>
      <c r="H34" s="5" t="s">
        <v>195</v>
      </c>
    </row>
    <row r="35" spans="1:8">
      <c r="A35" t="s">
        <v>138</v>
      </c>
      <c r="B35" s="5" t="s">
        <v>194</v>
      </c>
      <c r="D35" t="s">
        <v>193</v>
      </c>
      <c r="E35" s="5" t="s">
        <v>192</v>
      </c>
      <c r="F35" s="4"/>
      <c r="G35" s="2" t="s">
        <v>148</v>
      </c>
      <c r="H35" s="5" t="s">
        <v>191</v>
      </c>
    </row>
    <row r="36" spans="1:8">
      <c r="A36" t="s">
        <v>133</v>
      </c>
      <c r="B36" s="5" t="s">
        <v>190</v>
      </c>
      <c r="D36" t="s">
        <v>189</v>
      </c>
      <c r="E36" s="5" t="s">
        <v>188</v>
      </c>
      <c r="F36" s="4"/>
      <c r="G36" s="2" t="s">
        <v>143</v>
      </c>
      <c r="H36" s="5" t="s">
        <v>187</v>
      </c>
    </row>
    <row r="37" spans="1:8">
      <c r="A37" t="s">
        <v>128</v>
      </c>
      <c r="B37" s="5" t="s">
        <v>186</v>
      </c>
      <c r="D37" t="s">
        <v>185</v>
      </c>
      <c r="E37" s="5" t="s">
        <v>184</v>
      </c>
      <c r="F37" s="4"/>
      <c r="G37" s="2" t="s">
        <v>138</v>
      </c>
      <c r="H37" s="5" t="s">
        <v>183</v>
      </c>
    </row>
    <row r="38" spans="1:8">
      <c r="A38" t="s">
        <v>123</v>
      </c>
      <c r="B38" s="5" t="s">
        <v>182</v>
      </c>
      <c r="D38" t="s">
        <v>181</v>
      </c>
      <c r="E38" s="5" t="s">
        <v>180</v>
      </c>
      <c r="F38" s="4"/>
      <c r="G38" s="2" t="s">
        <v>99</v>
      </c>
      <c r="H38" s="5" t="s">
        <v>179</v>
      </c>
    </row>
    <row r="39" spans="1:8">
      <c r="A39" t="s">
        <v>118</v>
      </c>
      <c r="B39" s="5" t="s">
        <v>178</v>
      </c>
      <c r="D39" t="s">
        <v>177</v>
      </c>
      <c r="E39" s="5" t="s">
        <v>176</v>
      </c>
      <c r="F39" s="4"/>
      <c r="G39" s="2" t="s">
        <v>91</v>
      </c>
      <c r="H39" s="5" t="s">
        <v>175</v>
      </c>
    </row>
    <row r="40" spans="1:8">
      <c r="A40" t="s">
        <v>109</v>
      </c>
      <c r="B40" s="5" t="s">
        <v>174</v>
      </c>
      <c r="D40" t="s">
        <v>173</v>
      </c>
      <c r="E40" s="5" t="s">
        <v>172</v>
      </c>
      <c r="F40" s="4"/>
      <c r="G40" s="2" t="s">
        <v>88</v>
      </c>
      <c r="H40" s="5" t="s">
        <v>171</v>
      </c>
    </row>
    <row r="41" spans="1:8">
      <c r="A41" t="s">
        <v>104</v>
      </c>
      <c r="B41" s="5" t="s">
        <v>170</v>
      </c>
      <c r="D41" t="s">
        <v>169</v>
      </c>
      <c r="E41" s="5" t="s">
        <v>168</v>
      </c>
      <c r="F41" s="4"/>
      <c r="G41" s="2" t="s">
        <v>85</v>
      </c>
      <c r="H41" s="5" t="s">
        <v>167</v>
      </c>
    </row>
    <row r="42" spans="1:8">
      <c r="A42" t="s">
        <v>99</v>
      </c>
      <c r="B42" s="5" t="s">
        <v>166</v>
      </c>
      <c r="D42" t="s">
        <v>165</v>
      </c>
      <c r="E42" s="5" t="s">
        <v>164</v>
      </c>
      <c r="F42" s="4"/>
      <c r="G42" s="2" t="s">
        <v>82</v>
      </c>
      <c r="H42" s="5" t="s">
        <v>163</v>
      </c>
    </row>
    <row r="43" spans="1:8">
      <c r="A43" t="s">
        <v>94</v>
      </c>
      <c r="B43" s="5" t="s">
        <v>162</v>
      </c>
      <c r="D43" t="s">
        <v>161</v>
      </c>
      <c r="E43" s="5" t="s">
        <v>160</v>
      </c>
      <c r="F43" s="4"/>
      <c r="G43" s="2" t="s">
        <v>35</v>
      </c>
      <c r="H43" s="5" t="s">
        <v>159</v>
      </c>
    </row>
    <row r="44" spans="1:8">
      <c r="A44" t="s">
        <v>91</v>
      </c>
      <c r="B44" s="5" t="s">
        <v>158</v>
      </c>
      <c r="D44" t="s">
        <v>157</v>
      </c>
      <c r="E44" s="5" t="s">
        <v>156</v>
      </c>
      <c r="F44" s="4"/>
      <c r="G44" s="2" t="s">
        <v>19</v>
      </c>
      <c r="H44" s="5" t="s">
        <v>155</v>
      </c>
    </row>
    <row r="45" spans="1:8">
      <c r="A45" t="s">
        <v>88</v>
      </c>
      <c r="B45" s="5" t="s">
        <v>154</v>
      </c>
      <c r="D45" t="s">
        <v>153</v>
      </c>
      <c r="E45" s="5" t="s">
        <v>152</v>
      </c>
      <c r="F45" s="4"/>
      <c r="G45" s="2" t="s">
        <v>151</v>
      </c>
      <c r="H45" s="5" t="s">
        <v>150</v>
      </c>
    </row>
    <row r="46" spans="1:8">
      <c r="A46" t="s">
        <v>82</v>
      </c>
      <c r="B46" s="5" t="s">
        <v>149</v>
      </c>
      <c r="D46" t="s">
        <v>148</v>
      </c>
      <c r="E46" s="5" t="s">
        <v>147</v>
      </c>
      <c r="F46" s="4"/>
      <c r="G46" s="2" t="s">
        <v>146</v>
      </c>
      <c r="H46" s="5" t="s">
        <v>145</v>
      </c>
    </row>
    <row r="47" spans="1:8">
      <c r="A47" t="s">
        <v>79</v>
      </c>
      <c r="B47" s="5" t="s">
        <v>144</v>
      </c>
      <c r="D47" t="s">
        <v>143</v>
      </c>
      <c r="E47" s="5" t="s">
        <v>142</v>
      </c>
      <c r="F47" s="4"/>
      <c r="G47" s="2" t="s">
        <v>141</v>
      </c>
      <c r="H47" s="5" t="s">
        <v>140</v>
      </c>
    </row>
    <row r="48" spans="1:8">
      <c r="A48" t="s">
        <v>76</v>
      </c>
      <c r="B48" s="5" t="s">
        <v>139</v>
      </c>
      <c r="D48" t="s">
        <v>138</v>
      </c>
      <c r="E48" s="5" t="s">
        <v>137</v>
      </c>
      <c r="F48" s="4"/>
      <c r="G48" s="2" t="s">
        <v>136</v>
      </c>
      <c r="H48" s="5" t="s">
        <v>135</v>
      </c>
    </row>
    <row r="49" spans="1:8">
      <c r="A49" t="s">
        <v>73</v>
      </c>
      <c r="B49" s="5" t="s">
        <v>134</v>
      </c>
      <c r="D49" t="s">
        <v>133</v>
      </c>
      <c r="E49" s="5" t="s">
        <v>132</v>
      </c>
      <c r="F49" s="4"/>
      <c r="G49" s="2" t="s">
        <v>131</v>
      </c>
      <c r="H49" s="5" t="s">
        <v>130</v>
      </c>
    </row>
    <row r="50" spans="1:8">
      <c r="A50" t="s">
        <v>69</v>
      </c>
      <c r="B50" s="5" t="s">
        <v>129</v>
      </c>
      <c r="D50" t="s">
        <v>128</v>
      </c>
      <c r="E50" s="5" t="s">
        <v>127</v>
      </c>
      <c r="F50" s="4"/>
      <c r="G50" s="2" t="s">
        <v>126</v>
      </c>
      <c r="H50" s="5" t="s">
        <v>125</v>
      </c>
    </row>
    <row r="51" spans="1:8">
      <c r="A51" t="s">
        <v>66</v>
      </c>
      <c r="B51" s="5" t="s">
        <v>124</v>
      </c>
      <c r="D51" t="s">
        <v>123</v>
      </c>
      <c r="E51" s="5" t="s">
        <v>122</v>
      </c>
      <c r="F51" s="4"/>
      <c r="G51" s="2" t="s">
        <v>121</v>
      </c>
      <c r="H51" s="5" t="s">
        <v>120</v>
      </c>
    </row>
    <row r="52" spans="1:8">
      <c r="A52" t="s">
        <v>63</v>
      </c>
      <c r="B52" s="5" t="s">
        <v>119</v>
      </c>
      <c r="D52" t="s">
        <v>118</v>
      </c>
      <c r="E52" s="5" t="s">
        <v>117</v>
      </c>
      <c r="F52" s="4"/>
      <c r="G52" s="2" t="s">
        <v>3</v>
      </c>
      <c r="H52" s="5" t="s">
        <v>116</v>
      </c>
    </row>
    <row r="53" spans="1:8">
      <c r="A53" t="s">
        <v>60</v>
      </c>
      <c r="B53" s="5" t="s">
        <v>115</v>
      </c>
      <c r="D53" t="s">
        <v>114</v>
      </c>
      <c r="E53" s="5" t="s">
        <v>113</v>
      </c>
      <c r="F53" s="4"/>
      <c r="G53" s="2" t="s">
        <v>112</v>
      </c>
      <c r="H53" s="5" t="s">
        <v>111</v>
      </c>
    </row>
    <row r="54" spans="1:8">
      <c r="A54" t="s">
        <v>57</v>
      </c>
      <c r="B54" s="5" t="s">
        <v>110</v>
      </c>
      <c r="D54" t="s">
        <v>109</v>
      </c>
      <c r="E54" s="5" t="s">
        <v>108</v>
      </c>
      <c r="F54" s="4"/>
      <c r="G54" s="2" t="s">
        <v>107</v>
      </c>
      <c r="H54" s="5" t="s">
        <v>106</v>
      </c>
    </row>
    <row r="55" spans="1:8">
      <c r="A55" t="s">
        <v>54</v>
      </c>
      <c r="B55" s="5" t="s">
        <v>105</v>
      </c>
      <c r="D55" t="s">
        <v>104</v>
      </c>
      <c r="E55" s="5" t="s">
        <v>103</v>
      </c>
      <c r="F55" s="4"/>
      <c r="G55" s="2" t="s">
        <v>102</v>
      </c>
      <c r="H55" s="5" t="s">
        <v>101</v>
      </c>
    </row>
    <row r="56" spans="1:8">
      <c r="A56" t="s">
        <v>51</v>
      </c>
      <c r="B56" s="5" t="s">
        <v>100</v>
      </c>
      <c r="D56" t="s">
        <v>99</v>
      </c>
      <c r="E56" s="5" t="s">
        <v>98</v>
      </c>
      <c r="F56" s="4"/>
      <c r="G56" s="2" t="s">
        <v>97</v>
      </c>
      <c r="H56" s="5" t="s">
        <v>96</v>
      </c>
    </row>
    <row r="57" spans="1:8">
      <c r="A57" t="s">
        <v>48</v>
      </c>
      <c r="B57" s="5" t="s">
        <v>95</v>
      </c>
      <c r="D57" t="s">
        <v>94</v>
      </c>
      <c r="E57" s="5" t="s">
        <v>93</v>
      </c>
      <c r="F57" s="4"/>
    </row>
    <row r="58" spans="1:8">
      <c r="A58" t="s">
        <v>45</v>
      </c>
      <c r="B58" s="5" t="s">
        <v>92</v>
      </c>
      <c r="D58" t="s">
        <v>91</v>
      </c>
      <c r="E58" s="5" t="s">
        <v>90</v>
      </c>
      <c r="F58" s="4"/>
    </row>
    <row r="59" spans="1:8">
      <c r="A59" t="s">
        <v>42</v>
      </c>
      <c r="B59" s="5" t="s">
        <v>89</v>
      </c>
      <c r="D59" t="s">
        <v>88</v>
      </c>
      <c r="E59" s="5" t="s">
        <v>87</v>
      </c>
      <c r="F59" s="4"/>
    </row>
    <row r="60" spans="1:8">
      <c r="A60" t="s">
        <v>39</v>
      </c>
      <c r="B60" s="5" t="s">
        <v>86</v>
      </c>
      <c r="D60" t="s">
        <v>85</v>
      </c>
      <c r="E60" s="5" t="s">
        <v>84</v>
      </c>
      <c r="F60" s="4"/>
    </row>
    <row r="61" spans="1:8">
      <c r="A61" t="s">
        <v>37</v>
      </c>
      <c r="B61" s="5" t="s">
        <v>83</v>
      </c>
      <c r="D61" t="s">
        <v>82</v>
      </c>
      <c r="E61" s="5" t="s">
        <v>81</v>
      </c>
      <c r="F61" s="4"/>
    </row>
    <row r="62" spans="1:8">
      <c r="A62" t="s">
        <v>35</v>
      </c>
      <c r="B62" s="5" t="s">
        <v>80</v>
      </c>
      <c r="D62" t="s">
        <v>79</v>
      </c>
      <c r="E62" s="5" t="s">
        <v>78</v>
      </c>
      <c r="F62" s="4"/>
    </row>
    <row r="63" spans="1:8">
      <c r="A63" t="s">
        <v>33</v>
      </c>
      <c r="B63" s="5" t="s">
        <v>77</v>
      </c>
      <c r="D63" t="s">
        <v>76</v>
      </c>
      <c r="E63" s="5" t="s">
        <v>75</v>
      </c>
      <c r="F63" s="4"/>
    </row>
    <row r="64" spans="1:8">
      <c r="A64" t="s">
        <v>31</v>
      </c>
      <c r="B64" s="5" t="s">
        <v>74</v>
      </c>
      <c r="D64" t="s">
        <v>73</v>
      </c>
      <c r="E64" s="5" t="s">
        <v>72</v>
      </c>
      <c r="F64" s="4"/>
    </row>
    <row r="65" spans="1:6">
      <c r="A65" t="s">
        <v>71</v>
      </c>
      <c r="B65" s="5" t="s">
        <v>70</v>
      </c>
      <c r="D65" t="s">
        <v>69</v>
      </c>
      <c r="E65" s="5" t="s">
        <v>68</v>
      </c>
      <c r="F65" s="4"/>
    </row>
    <row r="66" spans="1:6">
      <c r="A66" t="s">
        <v>25</v>
      </c>
      <c r="B66" s="5" t="s">
        <v>67</v>
      </c>
      <c r="D66" t="s">
        <v>66</v>
      </c>
      <c r="E66" s="5" t="s">
        <v>65</v>
      </c>
      <c r="F66" s="4"/>
    </row>
    <row r="67" spans="1:6">
      <c r="A67" t="s">
        <v>23</v>
      </c>
      <c r="B67" s="5" t="s">
        <v>64</v>
      </c>
      <c r="D67" t="s">
        <v>63</v>
      </c>
      <c r="E67" s="5" t="s">
        <v>62</v>
      </c>
      <c r="F67" s="4"/>
    </row>
    <row r="68" spans="1:6">
      <c r="A68" t="s">
        <v>21</v>
      </c>
      <c r="B68" s="5" t="s">
        <v>61</v>
      </c>
      <c r="D68" t="s">
        <v>60</v>
      </c>
      <c r="E68" s="5" t="s">
        <v>59</v>
      </c>
      <c r="F68" s="4"/>
    </row>
    <row r="69" spans="1:6">
      <c r="A69" t="s">
        <v>19</v>
      </c>
      <c r="B69" s="5" t="s">
        <v>58</v>
      </c>
      <c r="D69" t="s">
        <v>57</v>
      </c>
      <c r="E69" s="5" t="s">
        <v>56</v>
      </c>
      <c r="F69" s="4"/>
    </row>
    <row r="70" spans="1:6">
      <c r="A70" t="s">
        <v>17</v>
      </c>
      <c r="B70" s="5" t="s">
        <v>55</v>
      </c>
      <c r="D70" t="s">
        <v>54</v>
      </c>
      <c r="E70" s="5" t="s">
        <v>53</v>
      </c>
      <c r="F70" s="4"/>
    </row>
    <row r="71" spans="1:6">
      <c r="A71" t="s">
        <v>15</v>
      </c>
      <c r="B71" s="5" t="s">
        <v>52</v>
      </c>
      <c r="D71" t="s">
        <v>51</v>
      </c>
      <c r="E71" s="5" t="s">
        <v>50</v>
      </c>
      <c r="F71" s="4"/>
    </row>
    <row r="72" spans="1:6">
      <c r="A72" t="s">
        <v>13</v>
      </c>
      <c r="B72" s="5" t="s">
        <v>49</v>
      </c>
      <c r="D72" t="s">
        <v>48</v>
      </c>
      <c r="E72" s="5" t="s">
        <v>47</v>
      </c>
      <c r="F72" s="4"/>
    </row>
    <row r="73" spans="1:6">
      <c r="A73" t="s">
        <v>7</v>
      </c>
      <c r="B73" s="5" t="s">
        <v>46</v>
      </c>
      <c r="D73" t="s">
        <v>45</v>
      </c>
      <c r="E73" s="5" t="s">
        <v>44</v>
      </c>
      <c r="F73" s="4"/>
    </row>
    <row r="74" spans="1:6">
      <c r="A74" t="s">
        <v>3</v>
      </c>
      <c r="B74" s="5" t="s">
        <v>43</v>
      </c>
      <c r="D74" t="s">
        <v>42</v>
      </c>
      <c r="E74" s="5" t="s">
        <v>41</v>
      </c>
      <c r="F74" s="4"/>
    </row>
    <row r="75" spans="1:6">
      <c r="A75" t="s">
        <v>1</v>
      </c>
      <c r="B75" s="5" t="s">
        <v>40</v>
      </c>
      <c r="D75" t="s">
        <v>39</v>
      </c>
      <c r="E75" s="5" t="s">
        <v>38</v>
      </c>
      <c r="F75" s="4"/>
    </row>
    <row r="76" spans="1:6">
      <c r="D76" t="s">
        <v>37</v>
      </c>
      <c r="E76" s="5" t="s">
        <v>36</v>
      </c>
      <c r="F76" s="4"/>
    </row>
    <row r="77" spans="1:6">
      <c r="D77" t="s">
        <v>35</v>
      </c>
      <c r="E77" s="5" t="s">
        <v>34</v>
      </c>
      <c r="F77" s="4"/>
    </row>
    <row r="78" spans="1:6">
      <c r="D78" t="s">
        <v>33</v>
      </c>
      <c r="E78" s="5" t="s">
        <v>32</v>
      </c>
      <c r="F78" s="4"/>
    </row>
    <row r="79" spans="1:6">
      <c r="D79" t="s">
        <v>31</v>
      </c>
      <c r="E79" s="5" t="s">
        <v>30</v>
      </c>
      <c r="F79" s="4"/>
    </row>
    <row r="80" spans="1:6">
      <c r="D80" t="s">
        <v>29</v>
      </c>
      <c r="E80" s="5" t="s">
        <v>28</v>
      </c>
      <c r="F80" s="4"/>
    </row>
    <row r="81" spans="4:6">
      <c r="D81" t="s">
        <v>27</v>
      </c>
      <c r="E81" s="5" t="s">
        <v>26</v>
      </c>
      <c r="F81" s="4"/>
    </row>
    <row r="82" spans="4:6">
      <c r="D82" t="s">
        <v>25</v>
      </c>
      <c r="E82" s="5" t="s">
        <v>24</v>
      </c>
      <c r="F82" s="4"/>
    </row>
    <row r="83" spans="4:6">
      <c r="D83" t="s">
        <v>23</v>
      </c>
      <c r="E83" s="5" t="s">
        <v>22</v>
      </c>
      <c r="F83" s="4"/>
    </row>
    <row r="84" spans="4:6">
      <c r="D84" t="s">
        <v>21</v>
      </c>
      <c r="E84" s="5" t="s">
        <v>20</v>
      </c>
      <c r="F84" s="4"/>
    </row>
    <row r="85" spans="4:6">
      <c r="D85" t="s">
        <v>19</v>
      </c>
      <c r="E85" s="5" t="s">
        <v>18</v>
      </c>
      <c r="F85" s="4"/>
    </row>
    <row r="86" spans="4:6">
      <c r="D86" t="s">
        <v>17</v>
      </c>
      <c r="E86" s="5" t="s">
        <v>16</v>
      </c>
      <c r="F86" s="4"/>
    </row>
    <row r="87" spans="4:6">
      <c r="D87" t="s">
        <v>15</v>
      </c>
      <c r="E87" s="5" t="s">
        <v>14</v>
      </c>
      <c r="F87" s="4"/>
    </row>
    <row r="88" spans="4:6">
      <c r="D88" t="s">
        <v>13</v>
      </c>
      <c r="E88" s="5" t="s">
        <v>12</v>
      </c>
      <c r="F88" s="4"/>
    </row>
    <row r="89" spans="4:6">
      <c r="D89" t="s">
        <v>11</v>
      </c>
      <c r="E89" s="5" t="s">
        <v>10</v>
      </c>
      <c r="F89" s="4"/>
    </row>
    <row r="90" spans="4:6">
      <c r="D90" t="s">
        <v>9</v>
      </c>
      <c r="E90" s="5" t="s">
        <v>8</v>
      </c>
      <c r="F90" s="4"/>
    </row>
    <row r="91" spans="4:6">
      <c r="D91" t="s">
        <v>7</v>
      </c>
      <c r="E91" s="5" t="s">
        <v>6</v>
      </c>
      <c r="F91" s="4"/>
    </row>
    <row r="92" spans="4:6">
      <c r="D92" t="s">
        <v>5</v>
      </c>
      <c r="E92" s="5" t="s">
        <v>4</v>
      </c>
      <c r="F92" s="4"/>
    </row>
    <row r="93" spans="4:6">
      <c r="D93" t="s">
        <v>3</v>
      </c>
      <c r="E93" s="5" t="s">
        <v>2</v>
      </c>
      <c r="F93" s="4"/>
    </row>
    <row r="94" spans="4:6">
      <c r="D94" t="s">
        <v>1</v>
      </c>
      <c r="E94" s="5" t="s">
        <v>0</v>
      </c>
      <c r="F94" s="4"/>
    </row>
  </sheetData>
  <mergeCells count="1">
    <mergeCell ref="K3:T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T47"/>
  <sheetViews>
    <sheetView zoomScale="75" zoomScaleNormal="75" zoomScalePageLayoutView="75" workbookViewId="0">
      <pane xSplit="3" ySplit="2" topLeftCell="O3" activePane="bottomRight" state="frozenSplit"/>
      <selection activeCell="G25" sqref="G25"/>
      <selection pane="topRight" activeCell="G25" sqref="G25"/>
      <selection pane="bottomLeft" activeCell="G25" sqref="G25"/>
      <selection pane="bottomRight" activeCell="B1" sqref="B1:C1048576"/>
    </sheetView>
  </sheetViews>
  <sheetFormatPr baseColWidth="10" defaultRowHeight="15" customHeight="1" x14ac:dyDescent="0"/>
  <cols>
    <col min="1" max="1" width="7.7109375" style="18" bestFit="1" customWidth="1"/>
    <col min="2" max="2" width="15.7109375" style="21" customWidth="1"/>
    <col min="3" max="3" width="10.28515625" style="18" bestFit="1" customWidth="1"/>
    <col min="4" max="16" width="11" style="18" bestFit="1" customWidth="1"/>
    <col min="17" max="23" width="11" style="19" bestFit="1" customWidth="1"/>
    <col min="24" max="24" width="11" style="20" customWidth="1"/>
    <col min="25" max="25" width="11" style="19" bestFit="1" customWidth="1"/>
    <col min="26" max="26" width="10.7109375" style="19"/>
    <col min="27" max="33" width="11" style="19" bestFit="1" customWidth="1"/>
    <col min="34" max="35" width="10.7109375" style="19"/>
    <col min="36" max="38" width="11" style="19" bestFit="1" customWidth="1"/>
    <col min="39" max="39" width="10.7109375" style="19"/>
    <col min="40" max="45" width="11" style="19" bestFit="1" customWidth="1"/>
    <col min="46" max="16384" width="10.7109375" style="18"/>
  </cols>
  <sheetData>
    <row r="1" spans="1:45" s="55" customFormat="1" ht="15" customHeight="1">
      <c r="D1" s="55" t="s">
        <v>303</v>
      </c>
      <c r="E1" s="55" t="s">
        <v>283</v>
      </c>
      <c r="F1" s="55" t="s">
        <v>312</v>
      </c>
      <c r="G1" s="55" t="s">
        <v>275</v>
      </c>
      <c r="H1" s="55" t="s">
        <v>279</v>
      </c>
      <c r="I1" s="55" t="s">
        <v>353</v>
      </c>
      <c r="J1" s="55" t="s">
        <v>287</v>
      </c>
      <c r="K1" s="55" t="s">
        <v>387</v>
      </c>
      <c r="L1" s="55" t="s">
        <v>291</v>
      </c>
      <c r="M1" s="55" t="s">
        <v>299</v>
      </c>
      <c r="N1" s="61" t="s">
        <v>295</v>
      </c>
      <c r="P1" s="55" t="s">
        <v>255</v>
      </c>
      <c r="Q1" s="22" t="s">
        <v>197</v>
      </c>
      <c r="R1" s="22" t="s">
        <v>193</v>
      </c>
      <c r="S1" s="22" t="s">
        <v>181</v>
      </c>
      <c r="T1" s="22" t="s">
        <v>177</v>
      </c>
      <c r="U1" s="22" t="s">
        <v>173</v>
      </c>
      <c r="V1" s="22" t="s">
        <v>169</v>
      </c>
      <c r="W1" s="22" t="s">
        <v>138</v>
      </c>
      <c r="X1" s="23"/>
      <c r="Y1" s="22" t="s">
        <v>165</v>
      </c>
      <c r="Z1" s="22" t="s">
        <v>161</v>
      </c>
      <c r="AA1" s="22" t="s">
        <v>157</v>
      </c>
      <c r="AB1" s="22" t="s">
        <v>153</v>
      </c>
      <c r="AC1" s="22" t="s">
        <v>148</v>
      </c>
      <c r="AD1" s="22" t="s">
        <v>143</v>
      </c>
      <c r="AE1" s="22" t="s">
        <v>133</v>
      </c>
      <c r="AF1" s="22" t="s">
        <v>128</v>
      </c>
      <c r="AG1" s="22" t="s">
        <v>123</v>
      </c>
      <c r="AH1" s="22" t="s">
        <v>118</v>
      </c>
      <c r="AI1" s="22" t="s">
        <v>109</v>
      </c>
      <c r="AJ1" s="22" t="s">
        <v>104</v>
      </c>
      <c r="AK1" s="22" t="s">
        <v>99</v>
      </c>
      <c r="AL1" s="22" t="s">
        <v>94</v>
      </c>
      <c r="AM1" s="22" t="s">
        <v>91</v>
      </c>
      <c r="AN1" s="22" t="s">
        <v>79</v>
      </c>
      <c r="AO1" s="22" t="s">
        <v>76</v>
      </c>
      <c r="AP1" s="22" t="s">
        <v>73</v>
      </c>
      <c r="AQ1" s="22" t="s">
        <v>19</v>
      </c>
      <c r="AR1" s="22" t="s">
        <v>15</v>
      </c>
      <c r="AS1" s="22" t="s">
        <v>13</v>
      </c>
    </row>
    <row r="2" spans="1:45" s="29" customFormat="1" ht="15" customHeight="1">
      <c r="B2" s="55"/>
      <c r="D2" s="29" t="s">
        <v>437</v>
      </c>
      <c r="E2" s="29" t="s">
        <v>437</v>
      </c>
      <c r="F2" s="29" t="s">
        <v>437</v>
      </c>
      <c r="G2" s="29" t="s">
        <v>437</v>
      </c>
      <c r="H2" s="29" t="s">
        <v>437</v>
      </c>
      <c r="I2" s="29" t="s">
        <v>437</v>
      </c>
      <c r="J2" s="29" t="s">
        <v>437</v>
      </c>
      <c r="K2" s="29" t="s">
        <v>437</v>
      </c>
      <c r="L2" s="29" t="s">
        <v>437</v>
      </c>
      <c r="M2" s="29" t="s">
        <v>437</v>
      </c>
      <c r="O2" s="29" t="s">
        <v>436</v>
      </c>
      <c r="P2" s="29" t="s">
        <v>435</v>
      </c>
      <c r="Q2" s="36" t="s">
        <v>434</v>
      </c>
      <c r="R2" s="36" t="s">
        <v>434</v>
      </c>
      <c r="S2" s="36" t="s">
        <v>434</v>
      </c>
      <c r="T2" s="36" t="s">
        <v>434</v>
      </c>
      <c r="U2" s="36" t="s">
        <v>434</v>
      </c>
      <c r="V2" s="36" t="s">
        <v>434</v>
      </c>
      <c r="W2" s="36" t="s">
        <v>434</v>
      </c>
      <c r="X2" s="37"/>
      <c r="Y2" s="36" t="s">
        <v>434</v>
      </c>
      <c r="Z2" s="36" t="s">
        <v>434</v>
      </c>
      <c r="AA2" s="36" t="s">
        <v>434</v>
      </c>
      <c r="AB2" s="36" t="s">
        <v>434</v>
      </c>
      <c r="AC2" s="36" t="s">
        <v>434</v>
      </c>
      <c r="AD2" s="36" t="s">
        <v>434</v>
      </c>
      <c r="AE2" s="36" t="s">
        <v>434</v>
      </c>
      <c r="AF2" s="36" t="s">
        <v>434</v>
      </c>
      <c r="AG2" s="36" t="s">
        <v>434</v>
      </c>
      <c r="AH2" s="36" t="s">
        <v>434</v>
      </c>
      <c r="AI2" s="36" t="s">
        <v>434</v>
      </c>
      <c r="AJ2" s="36" t="s">
        <v>434</v>
      </c>
      <c r="AK2" s="36" t="s">
        <v>434</v>
      </c>
      <c r="AL2" s="36" t="s">
        <v>434</v>
      </c>
      <c r="AM2" s="36" t="s">
        <v>434</v>
      </c>
      <c r="AN2" s="36" t="s">
        <v>434</v>
      </c>
      <c r="AO2" s="36" t="s">
        <v>434</v>
      </c>
      <c r="AP2" s="36" t="s">
        <v>434</v>
      </c>
      <c r="AQ2" s="36" t="s">
        <v>434</v>
      </c>
      <c r="AR2" s="36" t="s">
        <v>434</v>
      </c>
      <c r="AS2" s="36" t="s">
        <v>434</v>
      </c>
    </row>
    <row r="3" spans="1:45" s="29" customFormat="1" ht="15" customHeight="1">
      <c r="A3" s="56"/>
      <c r="B3" s="55" t="s">
        <v>384</v>
      </c>
      <c r="C3" s="45" t="s">
        <v>422</v>
      </c>
      <c r="D3" s="46" t="s">
        <v>383</v>
      </c>
      <c r="E3" s="46" t="s">
        <v>382</v>
      </c>
      <c r="F3" s="46" t="s">
        <v>381</v>
      </c>
      <c r="G3" s="46" t="s">
        <v>380</v>
      </c>
      <c r="H3" s="46" t="s">
        <v>379</v>
      </c>
      <c r="I3" s="46" t="s">
        <v>378</v>
      </c>
      <c r="J3" s="46" t="s">
        <v>377</v>
      </c>
      <c r="K3" s="46" t="s">
        <v>376</v>
      </c>
      <c r="L3" s="46" t="s">
        <v>375</v>
      </c>
      <c r="M3" s="46" t="s">
        <v>374</v>
      </c>
      <c r="N3" s="60"/>
      <c r="O3" s="60"/>
      <c r="P3" s="59">
        <v>1.357</v>
      </c>
      <c r="Q3" s="42">
        <v>175</v>
      </c>
      <c r="R3" s="42">
        <v>124</v>
      </c>
      <c r="S3" s="42" t="s">
        <v>373</v>
      </c>
      <c r="T3" s="42">
        <v>12.9</v>
      </c>
      <c r="U3" s="42" t="s">
        <v>372</v>
      </c>
      <c r="V3" s="42" t="s">
        <v>371</v>
      </c>
      <c r="W3" s="42" t="s">
        <v>368</v>
      </c>
      <c r="X3" s="20"/>
      <c r="Y3" s="42">
        <v>15.9</v>
      </c>
      <c r="Z3" s="42"/>
      <c r="AA3" s="42" t="s">
        <v>370</v>
      </c>
      <c r="AB3" s="42">
        <v>2.9000000000000001E-2</v>
      </c>
      <c r="AC3" s="42"/>
      <c r="AD3" s="42" t="s">
        <v>369</v>
      </c>
      <c r="AE3" s="42" t="s">
        <v>367</v>
      </c>
      <c r="AF3" s="42" t="s">
        <v>366</v>
      </c>
      <c r="AG3" s="42" t="s">
        <v>365</v>
      </c>
      <c r="AH3" s="42" t="s">
        <v>364</v>
      </c>
      <c r="AI3" s="42" t="s">
        <v>363</v>
      </c>
      <c r="AJ3" s="42">
        <v>7.0000000000000007E-2</v>
      </c>
      <c r="AK3" s="42">
        <v>2.5000000000000001E-2</v>
      </c>
      <c r="AL3" s="42" t="s">
        <v>362</v>
      </c>
      <c r="AM3" s="42" t="s">
        <v>361</v>
      </c>
      <c r="AN3" s="42" t="s">
        <v>360</v>
      </c>
      <c r="AO3" s="42" t="s">
        <v>359</v>
      </c>
      <c r="AP3" s="42" t="s">
        <v>358</v>
      </c>
      <c r="AQ3" s="42" t="s">
        <v>357</v>
      </c>
      <c r="AR3" s="42" t="s">
        <v>356</v>
      </c>
      <c r="AS3" s="42" t="s">
        <v>355</v>
      </c>
    </row>
    <row r="4" spans="1:45" s="29" customFormat="1" ht="15" customHeight="1">
      <c r="A4" s="56"/>
      <c r="B4" s="55"/>
      <c r="C4" s="45" t="s">
        <v>421</v>
      </c>
      <c r="D4" s="46">
        <v>46.3</v>
      </c>
      <c r="E4" s="46">
        <v>0.54</v>
      </c>
      <c r="F4" s="46">
        <v>23.32</v>
      </c>
      <c r="G4" s="46">
        <v>6.6909999999999998</v>
      </c>
      <c r="H4" s="46">
        <v>0.128</v>
      </c>
      <c r="I4" s="46">
        <v>6.15</v>
      </c>
      <c r="J4" s="46">
        <v>13.5</v>
      </c>
      <c r="K4" s="46">
        <v>0.90700000000000003</v>
      </c>
      <c r="L4" s="46">
        <v>0.04</v>
      </c>
      <c r="M4" s="46">
        <v>0.01</v>
      </c>
      <c r="N4" s="60"/>
      <c r="O4" s="60"/>
      <c r="P4" s="59"/>
      <c r="Q4" s="42"/>
      <c r="R4" s="42"/>
      <c r="S4" s="42">
        <v>25.8</v>
      </c>
      <c r="T4" s="42"/>
      <c r="U4" s="42"/>
      <c r="V4" s="42"/>
      <c r="W4" s="42"/>
      <c r="X4" s="20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s="29" customFormat="1" ht="15" customHeight="1">
      <c r="A5" s="56"/>
      <c r="B5" s="55"/>
      <c r="C5" s="45" t="s">
        <v>420</v>
      </c>
      <c r="D5" s="46">
        <v>46.93</v>
      </c>
      <c r="E5" s="46">
        <v>0.59199999999999997</v>
      </c>
      <c r="F5" s="46">
        <v>23.9</v>
      </c>
      <c r="G5" s="46">
        <v>6.85</v>
      </c>
      <c r="H5" s="46">
        <v>0.13</v>
      </c>
      <c r="I5" s="46">
        <v>6.24</v>
      </c>
      <c r="J5" s="46">
        <v>14.2</v>
      </c>
      <c r="K5" s="46">
        <v>0.95</v>
      </c>
      <c r="L5" s="46">
        <v>0.06</v>
      </c>
      <c r="M5" s="46">
        <v>1.7000000000000001E-2</v>
      </c>
      <c r="N5" s="60"/>
      <c r="O5" s="60"/>
      <c r="P5" s="59"/>
      <c r="Q5" s="42"/>
      <c r="R5" s="42"/>
      <c r="S5" s="42">
        <v>32.43</v>
      </c>
      <c r="T5" s="42"/>
      <c r="U5" s="42"/>
      <c r="V5" s="42"/>
      <c r="W5" s="42"/>
      <c r="X5" s="20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s="29" customFormat="1" ht="15" customHeight="1">
      <c r="A6" s="56"/>
      <c r="B6" s="55"/>
      <c r="C6" s="45" t="s">
        <v>419</v>
      </c>
      <c r="D6" s="44">
        <f t="shared" ref="D6:M6" si="0">AVERAGE(D4:D5)</f>
        <v>46.614999999999995</v>
      </c>
      <c r="E6" s="44">
        <f t="shared" si="0"/>
        <v>0.56600000000000006</v>
      </c>
      <c r="F6" s="44">
        <f t="shared" si="0"/>
        <v>23.61</v>
      </c>
      <c r="G6" s="44">
        <f t="shared" si="0"/>
        <v>6.7705000000000002</v>
      </c>
      <c r="H6" s="44">
        <f t="shared" si="0"/>
        <v>0.129</v>
      </c>
      <c r="I6" s="44">
        <f t="shared" si="0"/>
        <v>6.1950000000000003</v>
      </c>
      <c r="J6" s="44">
        <f t="shared" si="0"/>
        <v>13.85</v>
      </c>
      <c r="K6" s="44">
        <f t="shared" si="0"/>
        <v>0.92849999999999999</v>
      </c>
      <c r="L6" s="44">
        <f t="shared" si="0"/>
        <v>0.05</v>
      </c>
      <c r="M6" s="44">
        <f t="shared" si="0"/>
        <v>1.3500000000000002E-2</v>
      </c>
      <c r="N6" s="60"/>
      <c r="O6" s="60"/>
      <c r="P6" s="59">
        <f>P3</f>
        <v>1.357</v>
      </c>
      <c r="Q6" s="42">
        <v>175</v>
      </c>
      <c r="R6" s="42">
        <v>124</v>
      </c>
      <c r="S6" s="41">
        <f>AVERAGE(S4:S5)</f>
        <v>29.115000000000002</v>
      </c>
      <c r="T6" s="42">
        <v>12.9</v>
      </c>
      <c r="U6" s="42">
        <v>11.2</v>
      </c>
      <c r="V6" s="42">
        <v>48.25</v>
      </c>
      <c r="W6" s="42">
        <v>443.5</v>
      </c>
      <c r="X6" s="20"/>
      <c r="Y6" s="42">
        <v>15.9</v>
      </c>
      <c r="Z6" s="42"/>
      <c r="AA6" s="42">
        <v>0.96</v>
      </c>
      <c r="AB6" s="42">
        <v>2.9000000000000001E-2</v>
      </c>
      <c r="AC6" s="42"/>
      <c r="AD6" s="41" t="e">
        <f>AVERAGE(AD4:AD5)</f>
        <v>#DIV/0!</v>
      </c>
      <c r="AE6" s="41" t="e">
        <f>AVERAGE(AE4:AE5)</f>
        <v>#DIV/0!</v>
      </c>
      <c r="AF6" s="41" t="e">
        <f>AVERAGE(AF4:AF5)</f>
        <v>#DIV/0!</v>
      </c>
      <c r="AG6" s="41" t="e">
        <f>AVERAGE(AG4:AG5)</f>
        <v>#DIV/0!</v>
      </c>
      <c r="AH6" s="41" t="e">
        <f>AVERAGE(AH4:AH5)</f>
        <v>#DIV/0!</v>
      </c>
      <c r="AI6" s="42"/>
      <c r="AJ6" s="42"/>
      <c r="AK6" s="42"/>
      <c r="AL6" s="41" t="e">
        <f>AVERAGE(AL4:AL5)</f>
        <v>#DIV/0!</v>
      </c>
      <c r="AM6" s="41">
        <v>0.12</v>
      </c>
      <c r="AN6" s="41" t="e">
        <f t="shared" ref="AN6:AS6" si="1">AVERAGE(AN4:AN5)</f>
        <v>#DIV/0!</v>
      </c>
      <c r="AO6" s="41" t="e">
        <f t="shared" si="1"/>
        <v>#DIV/0!</v>
      </c>
      <c r="AP6" s="41" t="e">
        <f t="shared" si="1"/>
        <v>#DIV/0!</v>
      </c>
      <c r="AQ6" s="41" t="e">
        <f t="shared" si="1"/>
        <v>#DIV/0!</v>
      </c>
      <c r="AR6" s="41" t="e">
        <f t="shared" si="1"/>
        <v>#DIV/0!</v>
      </c>
      <c r="AS6" s="41" t="e">
        <f t="shared" si="1"/>
        <v>#DIV/0!</v>
      </c>
    </row>
    <row r="7" spans="1:45" s="29" customFormat="1" ht="15" customHeight="1">
      <c r="A7" s="56">
        <v>42942</v>
      </c>
      <c r="B7" s="55" t="s">
        <v>384</v>
      </c>
      <c r="C7" s="29" t="s">
        <v>433</v>
      </c>
      <c r="D7" s="29">
        <v>47.38</v>
      </c>
      <c r="E7" s="29">
        <v>0.55600000000000005</v>
      </c>
      <c r="F7" s="29">
        <v>23.718</v>
      </c>
      <c r="G7" s="29">
        <v>6.92</v>
      </c>
      <c r="H7" s="29">
        <v>0.128</v>
      </c>
      <c r="I7" s="29">
        <v>6.2160000000000002</v>
      </c>
      <c r="J7" s="29">
        <v>14.382</v>
      </c>
      <c r="K7" s="29">
        <v>1.0189999999999999</v>
      </c>
      <c r="L7" s="29">
        <v>0.108</v>
      </c>
      <c r="M7" s="29">
        <v>2.5000000000000001E-2</v>
      </c>
      <c r="O7" s="54">
        <f>SUM(D7:M7)</f>
        <v>100.45200000000001</v>
      </c>
      <c r="P7" s="53">
        <v>1.438297872340403</v>
      </c>
      <c r="Q7" s="51"/>
      <c r="R7" s="51"/>
      <c r="S7" s="51"/>
      <c r="T7" s="51"/>
      <c r="U7" s="51"/>
      <c r="V7" s="51"/>
      <c r="W7" s="51"/>
      <c r="X7" s="52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</row>
    <row r="8" spans="1:45" s="29" customFormat="1" ht="15" customHeight="1">
      <c r="A8" s="56">
        <v>42942</v>
      </c>
      <c r="B8" s="55" t="s">
        <v>384</v>
      </c>
      <c r="C8" s="29" t="s">
        <v>433</v>
      </c>
      <c r="D8" s="29">
        <v>47.356999999999999</v>
      </c>
      <c r="E8" s="29">
        <v>0.56299999999999994</v>
      </c>
      <c r="F8" s="29">
        <v>23.712</v>
      </c>
      <c r="G8" s="29">
        <v>6.9050000000000002</v>
      </c>
      <c r="H8" s="29">
        <v>0.13100000000000001</v>
      </c>
      <c r="I8" s="29">
        <v>6.2759999999999998</v>
      </c>
      <c r="J8" s="29">
        <v>14.351000000000001</v>
      </c>
      <c r="K8" s="29">
        <v>0.97899999999999998</v>
      </c>
      <c r="L8" s="29">
        <v>0.109</v>
      </c>
      <c r="M8" s="29">
        <v>2.8000000000000001E-2</v>
      </c>
      <c r="O8" s="54">
        <f>SUM(D8:M8)</f>
        <v>100.411</v>
      </c>
      <c r="P8" s="53">
        <v>1.438297872340403</v>
      </c>
      <c r="Q8" s="51"/>
      <c r="R8" s="51"/>
      <c r="S8" s="51"/>
      <c r="T8" s="51"/>
      <c r="U8" s="51"/>
      <c r="V8" s="51"/>
      <c r="W8" s="51"/>
      <c r="X8" s="52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</row>
    <row r="9" spans="1:45" s="29" customFormat="1" ht="15" customHeight="1">
      <c r="A9" s="56"/>
      <c r="B9" s="33" t="s">
        <v>408</v>
      </c>
      <c r="C9" s="29" t="s">
        <v>433</v>
      </c>
      <c r="D9" s="58">
        <f t="shared" ref="D9:P9" si="2">AVERAGE(D7:D8)</f>
        <v>47.368499999999997</v>
      </c>
      <c r="E9" s="58">
        <f t="shared" si="2"/>
        <v>0.5595</v>
      </c>
      <c r="F9" s="58">
        <f t="shared" si="2"/>
        <v>23.715</v>
      </c>
      <c r="G9" s="58">
        <f t="shared" si="2"/>
        <v>6.9124999999999996</v>
      </c>
      <c r="H9" s="58">
        <f t="shared" si="2"/>
        <v>0.1295</v>
      </c>
      <c r="I9" s="58">
        <f t="shared" si="2"/>
        <v>6.2460000000000004</v>
      </c>
      <c r="J9" s="58">
        <f t="shared" si="2"/>
        <v>14.3665</v>
      </c>
      <c r="K9" s="58">
        <f t="shared" si="2"/>
        <v>0.99899999999999989</v>
      </c>
      <c r="L9" s="58">
        <f t="shared" si="2"/>
        <v>0.1085</v>
      </c>
      <c r="M9" s="58">
        <f t="shared" si="2"/>
        <v>2.6500000000000003E-2</v>
      </c>
      <c r="N9" s="58" t="e">
        <f t="shared" si="2"/>
        <v>#DIV/0!</v>
      </c>
      <c r="O9" s="58">
        <f t="shared" si="2"/>
        <v>100.4315</v>
      </c>
      <c r="P9" s="58">
        <f t="shared" si="2"/>
        <v>1.438297872340403</v>
      </c>
      <c r="Q9" s="57"/>
      <c r="R9" s="51"/>
      <c r="S9" s="51"/>
      <c r="T9" s="51"/>
      <c r="U9" s="51"/>
      <c r="V9" s="51"/>
      <c r="W9" s="51"/>
      <c r="X9" s="52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</row>
    <row r="10" spans="1:45" s="29" customFormat="1" ht="15" customHeight="1">
      <c r="A10" s="56"/>
      <c r="B10" s="33" t="s">
        <v>407</v>
      </c>
      <c r="D10" s="32">
        <f t="shared" ref="D10:W10" si="3">100*(STDEV(D7:D8))/D9</f>
        <v>3.433390537444269E-2</v>
      </c>
      <c r="E10" s="32">
        <f t="shared" si="3"/>
        <v>0.88467336341479152</v>
      </c>
      <c r="F10" s="32">
        <f t="shared" si="3"/>
        <v>1.789011464102655E-2</v>
      </c>
      <c r="G10" s="32">
        <f t="shared" si="3"/>
        <v>0.15344089284337051</v>
      </c>
      <c r="H10" s="32">
        <f t="shared" si="3"/>
        <v>1.6380852073819647</v>
      </c>
      <c r="I10" s="32">
        <f t="shared" si="3"/>
        <v>0.67925723456920539</v>
      </c>
      <c r="J10" s="32">
        <f t="shared" si="3"/>
        <v>0.15257933537592405</v>
      </c>
      <c r="K10" s="32">
        <f t="shared" si="3"/>
        <v>2.8312583831293145</v>
      </c>
      <c r="L10" s="32">
        <f t="shared" si="3"/>
        <v>0.65171131906594304</v>
      </c>
      <c r="M10" s="32">
        <f t="shared" si="3"/>
        <v>8.0049824285269509</v>
      </c>
      <c r="N10" s="32" t="e">
        <f t="shared" si="3"/>
        <v>#DIV/0!</v>
      </c>
      <c r="O10" s="32">
        <f t="shared" si="3"/>
        <v>2.8866817710236577E-2</v>
      </c>
      <c r="P10" s="32">
        <f t="shared" si="3"/>
        <v>0</v>
      </c>
      <c r="Q10" s="30" t="e">
        <f t="shared" si="3"/>
        <v>#DIV/0!</v>
      </c>
      <c r="R10" s="30" t="e">
        <f t="shared" si="3"/>
        <v>#DIV/0!</v>
      </c>
      <c r="S10" s="30" t="e">
        <f t="shared" si="3"/>
        <v>#DIV/0!</v>
      </c>
      <c r="T10" s="30" t="e">
        <f t="shared" si="3"/>
        <v>#DIV/0!</v>
      </c>
      <c r="U10" s="30" t="e">
        <f t="shared" si="3"/>
        <v>#DIV/0!</v>
      </c>
      <c r="V10" s="30" t="e">
        <f t="shared" si="3"/>
        <v>#DIV/0!</v>
      </c>
      <c r="W10" s="30" t="e">
        <f t="shared" si="3"/>
        <v>#DIV/0!</v>
      </c>
      <c r="X10" s="31"/>
      <c r="Y10" s="30" t="e">
        <f t="shared" ref="Y10:AS10" si="4">100*(STDEV(Y7:Y8))/Y9</f>
        <v>#DIV/0!</v>
      </c>
      <c r="Z10" s="30" t="e">
        <f t="shared" si="4"/>
        <v>#DIV/0!</v>
      </c>
      <c r="AA10" s="30" t="e">
        <f t="shared" si="4"/>
        <v>#DIV/0!</v>
      </c>
      <c r="AB10" s="30" t="e">
        <f t="shared" si="4"/>
        <v>#DIV/0!</v>
      </c>
      <c r="AC10" s="30" t="e">
        <f t="shared" si="4"/>
        <v>#DIV/0!</v>
      </c>
      <c r="AD10" s="30" t="e">
        <f t="shared" si="4"/>
        <v>#DIV/0!</v>
      </c>
      <c r="AE10" s="30" t="e">
        <f t="shared" si="4"/>
        <v>#DIV/0!</v>
      </c>
      <c r="AF10" s="30" t="e">
        <f t="shared" si="4"/>
        <v>#DIV/0!</v>
      </c>
      <c r="AG10" s="30" t="e">
        <f t="shared" si="4"/>
        <v>#DIV/0!</v>
      </c>
      <c r="AH10" s="30" t="e">
        <f t="shared" si="4"/>
        <v>#DIV/0!</v>
      </c>
      <c r="AI10" s="30" t="e">
        <f t="shared" si="4"/>
        <v>#DIV/0!</v>
      </c>
      <c r="AJ10" s="30" t="e">
        <f t="shared" si="4"/>
        <v>#DIV/0!</v>
      </c>
      <c r="AK10" s="30" t="e">
        <f t="shared" si="4"/>
        <v>#DIV/0!</v>
      </c>
      <c r="AL10" s="30" t="e">
        <f t="shared" si="4"/>
        <v>#DIV/0!</v>
      </c>
      <c r="AM10" s="30" t="e">
        <f t="shared" si="4"/>
        <v>#DIV/0!</v>
      </c>
      <c r="AN10" s="30" t="e">
        <f t="shared" si="4"/>
        <v>#DIV/0!</v>
      </c>
      <c r="AO10" s="30" t="e">
        <f t="shared" si="4"/>
        <v>#DIV/0!</v>
      </c>
      <c r="AP10" s="30" t="e">
        <f t="shared" si="4"/>
        <v>#DIV/0!</v>
      </c>
      <c r="AQ10" s="30" t="e">
        <f t="shared" si="4"/>
        <v>#DIV/0!</v>
      </c>
      <c r="AR10" s="30" t="e">
        <f t="shared" si="4"/>
        <v>#DIV/0!</v>
      </c>
      <c r="AS10" s="30" t="e">
        <f t="shared" si="4"/>
        <v>#DIV/0!</v>
      </c>
    </row>
    <row r="11" spans="1:45" s="29" customFormat="1" ht="15" customHeight="1">
      <c r="A11" s="56"/>
      <c r="B11" s="28" t="s">
        <v>405</v>
      </c>
      <c r="D11" s="27">
        <f t="shared" ref="D11:P11" si="5">100*(D9-D6)/D6</f>
        <v>1.6164324788158373</v>
      </c>
      <c r="E11" s="27">
        <f t="shared" si="5"/>
        <v>-1.1484098939929435</v>
      </c>
      <c r="F11" s="27">
        <f t="shared" si="5"/>
        <v>0.44472681067344527</v>
      </c>
      <c r="G11" s="27">
        <f t="shared" si="5"/>
        <v>2.0973340225980275</v>
      </c>
      <c r="H11" s="27">
        <f t="shared" si="5"/>
        <v>0.38759689922480656</v>
      </c>
      <c r="I11" s="27">
        <f t="shared" si="5"/>
        <v>0.82324455205811387</v>
      </c>
      <c r="J11" s="27">
        <f t="shared" si="5"/>
        <v>3.7292418772563223</v>
      </c>
      <c r="K11" s="27">
        <f t="shared" si="5"/>
        <v>7.5928917609046742</v>
      </c>
      <c r="L11" s="27">
        <f t="shared" si="5"/>
        <v>116.99999999999999</v>
      </c>
      <c r="M11" s="27">
        <f t="shared" si="5"/>
        <v>96.296296296296291</v>
      </c>
      <c r="N11" s="27" t="e">
        <f t="shared" si="5"/>
        <v>#DIV/0!</v>
      </c>
      <c r="O11" s="27" t="e">
        <f t="shared" si="5"/>
        <v>#DIV/0!</v>
      </c>
      <c r="P11" s="27">
        <f t="shared" si="5"/>
        <v>5.9910001724688993</v>
      </c>
      <c r="Q11" s="51"/>
      <c r="R11" s="51"/>
      <c r="S11" s="51"/>
      <c r="T11" s="51"/>
      <c r="U11" s="51"/>
      <c r="V11" s="51"/>
      <c r="W11" s="51"/>
      <c r="X11" s="52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</row>
    <row r="12" spans="1:45" s="29" customFormat="1" ht="15" customHeight="1">
      <c r="A12" s="56"/>
      <c r="B12" s="55"/>
      <c r="O12" s="54"/>
      <c r="P12" s="53"/>
      <c r="Q12" s="51"/>
      <c r="R12" s="51"/>
      <c r="S12" s="51"/>
      <c r="T12" s="51"/>
      <c r="U12" s="51"/>
      <c r="V12" s="51"/>
      <c r="W12" s="51"/>
      <c r="X12" s="52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</row>
    <row r="14" spans="1:45" ht="15" customHeight="1">
      <c r="B14" s="21" t="s">
        <v>309</v>
      </c>
      <c r="C14" s="45" t="s">
        <v>422</v>
      </c>
      <c r="D14" s="46">
        <v>51.11</v>
      </c>
      <c r="E14" s="46">
        <v>1.26</v>
      </c>
      <c r="F14" s="46">
        <v>14.38</v>
      </c>
      <c r="G14" s="46">
        <v>9.02</v>
      </c>
      <c r="H14" s="46">
        <v>0.14699999999999999</v>
      </c>
      <c r="I14" s="46">
        <v>8.14</v>
      </c>
      <c r="J14" s="46">
        <v>9.6</v>
      </c>
      <c r="K14" s="46">
        <v>2.63</v>
      </c>
      <c r="L14" s="46">
        <v>1.32</v>
      </c>
      <c r="M14" s="46">
        <v>0.25600000000000001</v>
      </c>
      <c r="N14" s="47"/>
      <c r="O14" s="47"/>
      <c r="P14" s="46">
        <v>1.53</v>
      </c>
      <c r="Q14" s="42">
        <v>214</v>
      </c>
      <c r="R14" s="42" t="s">
        <v>308</v>
      </c>
      <c r="S14" s="42" t="s">
        <v>307</v>
      </c>
      <c r="T14" s="42" t="s">
        <v>306</v>
      </c>
      <c r="U14" s="42">
        <v>55.5</v>
      </c>
      <c r="V14" s="42" t="s">
        <v>305</v>
      </c>
      <c r="W14" s="42">
        <v>439</v>
      </c>
      <c r="Y14" s="42"/>
      <c r="Z14" s="42"/>
      <c r="AA14" s="42">
        <v>1.24</v>
      </c>
      <c r="AB14" s="42">
        <v>8.9999999999999993E-3</v>
      </c>
      <c r="AC14" s="42">
        <v>0.28000000000000003</v>
      </c>
      <c r="AD14" s="42">
        <v>39.1</v>
      </c>
      <c r="AE14" s="42"/>
      <c r="AF14" s="42"/>
      <c r="AG14" s="42"/>
      <c r="AH14" s="42"/>
      <c r="AI14" s="42"/>
      <c r="AJ14" s="42"/>
      <c r="AK14" s="42">
        <v>5.2999999999999999E-2</v>
      </c>
      <c r="AL14" s="42"/>
      <c r="AM14" s="42">
        <v>0.2</v>
      </c>
      <c r="AN14" s="42"/>
      <c r="AO14" s="42"/>
      <c r="AP14" s="42"/>
      <c r="AQ14" s="42">
        <v>6.8</v>
      </c>
      <c r="AR14" s="42"/>
      <c r="AS14" s="42"/>
    </row>
    <row r="15" spans="1:45" ht="15" customHeight="1">
      <c r="C15" s="45" t="s">
        <v>421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7"/>
      <c r="P15" s="46"/>
      <c r="Q15" s="42"/>
      <c r="R15" s="42">
        <v>439</v>
      </c>
      <c r="S15" s="42">
        <v>37.4</v>
      </c>
      <c r="T15" s="42">
        <v>148</v>
      </c>
      <c r="U15" s="42"/>
      <c r="V15" s="42">
        <v>70.900000000000006</v>
      </c>
      <c r="W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ht="15" customHeight="1">
      <c r="C16" s="45" t="s">
        <v>420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7"/>
      <c r="P16" s="46"/>
      <c r="Q16" s="42"/>
      <c r="R16" s="42">
        <v>458</v>
      </c>
      <c r="S16" s="42">
        <v>40.299999999999997</v>
      </c>
      <c r="T16" s="42">
        <v>151</v>
      </c>
      <c r="U16" s="42"/>
      <c r="V16" s="42">
        <v>80</v>
      </c>
      <c r="W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2:45" ht="15" customHeight="1">
      <c r="C17" s="45" t="s">
        <v>419</v>
      </c>
      <c r="D17" s="46">
        <v>51.11</v>
      </c>
      <c r="E17" s="46">
        <v>1.26</v>
      </c>
      <c r="F17" s="46">
        <v>14.38</v>
      </c>
      <c r="G17" s="46">
        <v>9.02</v>
      </c>
      <c r="H17" s="46">
        <v>0.14699999999999999</v>
      </c>
      <c r="I17" s="46">
        <v>8.14</v>
      </c>
      <c r="J17" s="46">
        <v>9.6</v>
      </c>
      <c r="K17" s="46">
        <v>2.63</v>
      </c>
      <c r="L17" s="46">
        <v>1.32</v>
      </c>
      <c r="M17" s="46">
        <v>0.25600000000000001</v>
      </c>
      <c r="N17" s="47"/>
      <c r="O17" s="47"/>
      <c r="P17" s="46">
        <v>1.53</v>
      </c>
      <c r="Q17" s="42">
        <v>214</v>
      </c>
      <c r="R17" s="41">
        <f>AVERAGE(R15:R16)</f>
        <v>448.5</v>
      </c>
      <c r="S17" s="41">
        <f>AVERAGE(S15:S16)</f>
        <v>38.849999999999994</v>
      </c>
      <c r="T17" s="41">
        <f>AVERAGE(T15:T16)</f>
        <v>149.5</v>
      </c>
      <c r="U17" s="42">
        <v>55.5</v>
      </c>
      <c r="V17" s="41">
        <f>AVERAGE(V15:V16)</f>
        <v>75.45</v>
      </c>
      <c r="W17" s="42">
        <v>439</v>
      </c>
      <c r="Y17" s="42"/>
      <c r="Z17" s="42"/>
      <c r="AA17" s="42">
        <v>1.24</v>
      </c>
      <c r="AB17" s="42">
        <v>8.9999999999999993E-3</v>
      </c>
      <c r="AC17" s="42">
        <v>0.28000000000000003</v>
      </c>
      <c r="AD17" s="42">
        <v>39.1</v>
      </c>
      <c r="AE17" s="42"/>
      <c r="AF17" s="42"/>
      <c r="AG17" s="42"/>
      <c r="AH17" s="42"/>
      <c r="AI17" s="42"/>
      <c r="AJ17" s="42"/>
      <c r="AK17" s="42">
        <v>5.2999999999999999E-2</v>
      </c>
      <c r="AL17" s="42"/>
      <c r="AM17" s="42">
        <v>0.2</v>
      </c>
      <c r="AN17" s="42"/>
      <c r="AO17" s="42"/>
      <c r="AP17" s="42"/>
      <c r="AQ17" s="42">
        <v>6.8</v>
      </c>
      <c r="AR17" s="42"/>
      <c r="AS17" s="42"/>
    </row>
    <row r="18" spans="2:45" s="29" customFormat="1" ht="15" customHeight="1">
      <c r="B18" s="40" t="s">
        <v>432</v>
      </c>
      <c r="C18" s="29" t="s">
        <v>406</v>
      </c>
      <c r="D18" s="39">
        <v>51.23</v>
      </c>
      <c r="E18" s="39">
        <v>1.2589999999999999</v>
      </c>
      <c r="F18" s="39">
        <v>14.56</v>
      </c>
      <c r="G18" s="39">
        <v>8.9489999999999998</v>
      </c>
      <c r="H18" s="39">
        <v>0.14000000000000001</v>
      </c>
      <c r="I18" s="39">
        <v>8.1820000000000004</v>
      </c>
      <c r="J18" s="39">
        <v>9.5329999999999995</v>
      </c>
      <c r="K18" s="39">
        <v>2.5903500000000004</v>
      </c>
      <c r="L18" s="39">
        <v>1.29</v>
      </c>
      <c r="M18" s="39">
        <v>0.25700000000000001</v>
      </c>
      <c r="N18" s="39" t="s">
        <v>424</v>
      </c>
      <c r="Q18" s="36">
        <v>622.1</v>
      </c>
      <c r="R18" s="36">
        <v>59.28</v>
      </c>
      <c r="S18" s="36">
        <v>44.1</v>
      </c>
      <c r="T18" s="36">
        <v>23.9</v>
      </c>
      <c r="U18" s="36">
        <v>89.9</v>
      </c>
      <c r="V18" s="36">
        <v>105.9</v>
      </c>
      <c r="W18" s="36">
        <v>328.5</v>
      </c>
      <c r="X18" s="37"/>
      <c r="Y18" s="36">
        <v>18.100000000000001</v>
      </c>
      <c r="Z18" s="36" t="s">
        <v>410</v>
      </c>
      <c r="AA18" s="36" t="s">
        <v>410</v>
      </c>
      <c r="AB18" s="36" t="s">
        <v>410</v>
      </c>
      <c r="AC18" s="36" t="s">
        <v>410</v>
      </c>
      <c r="AD18" s="36">
        <v>5.8</v>
      </c>
      <c r="AE18" s="36">
        <v>10.6</v>
      </c>
      <c r="AF18" s="36">
        <v>33.146999999999998</v>
      </c>
      <c r="AG18" s="36">
        <v>4.8</v>
      </c>
      <c r="AH18" s="36" t="s">
        <v>410</v>
      </c>
      <c r="AI18" s="36" t="s">
        <v>410</v>
      </c>
      <c r="AJ18" s="36" t="s">
        <v>410</v>
      </c>
      <c r="AK18" s="36" t="s">
        <v>409</v>
      </c>
      <c r="AL18" s="36" t="s">
        <v>409</v>
      </c>
      <c r="AM18" s="36" t="s">
        <v>409</v>
      </c>
      <c r="AN18" s="36">
        <v>68.099999999999994</v>
      </c>
      <c r="AO18" s="36">
        <v>4.0999999999999996</v>
      </c>
      <c r="AP18" s="36">
        <v>11</v>
      </c>
      <c r="AQ18" s="36">
        <v>0.7</v>
      </c>
      <c r="AR18" s="36">
        <v>2.1</v>
      </c>
      <c r="AS18" s="36" t="s">
        <v>423</v>
      </c>
    </row>
    <row r="19" spans="2:45" s="29" customFormat="1" ht="15" customHeight="1">
      <c r="B19" s="40" t="s">
        <v>431</v>
      </c>
      <c r="C19" s="29" t="s">
        <v>406</v>
      </c>
      <c r="D19" s="39">
        <v>51</v>
      </c>
      <c r="E19" s="39">
        <v>1.2649999999999999</v>
      </c>
      <c r="F19" s="39">
        <v>14.39</v>
      </c>
      <c r="G19" s="39">
        <v>8.8190000000000008</v>
      </c>
      <c r="H19" s="39">
        <v>0.14019999999999999</v>
      </c>
      <c r="I19" s="39">
        <v>8.1809999999999992</v>
      </c>
      <c r="J19" s="39">
        <v>9.5727799999999998</v>
      </c>
      <c r="K19" s="39">
        <v>2.5809000000000002</v>
      </c>
      <c r="L19" s="39">
        <v>1.29</v>
      </c>
      <c r="M19" s="39">
        <v>0.24199999999999999</v>
      </c>
      <c r="N19" s="39" t="s">
        <v>424</v>
      </c>
      <c r="Q19" s="36">
        <v>626.9</v>
      </c>
      <c r="R19" s="36">
        <v>58.24</v>
      </c>
      <c r="S19" s="36">
        <v>48</v>
      </c>
      <c r="T19" s="36">
        <v>23.4</v>
      </c>
      <c r="U19" s="36">
        <v>88.2</v>
      </c>
      <c r="V19" s="36">
        <v>107.7</v>
      </c>
      <c r="W19" s="36">
        <v>327.39999999999998</v>
      </c>
      <c r="X19" s="37"/>
      <c r="Y19" s="36">
        <v>18.600000000000001</v>
      </c>
      <c r="Z19" s="36" t="s">
        <v>410</v>
      </c>
      <c r="AA19" s="36" t="s">
        <v>410</v>
      </c>
      <c r="AB19" s="36" t="s">
        <v>410</v>
      </c>
      <c r="AC19" s="36" t="s">
        <v>410</v>
      </c>
      <c r="AD19" s="36">
        <v>5.7</v>
      </c>
      <c r="AE19" s="36">
        <v>10</v>
      </c>
      <c r="AF19" s="36">
        <v>33.582000000000001</v>
      </c>
      <c r="AG19" s="36">
        <v>4.5</v>
      </c>
      <c r="AH19" s="36" t="s">
        <v>410</v>
      </c>
      <c r="AI19" s="36" t="s">
        <v>410</v>
      </c>
      <c r="AJ19" s="36" t="s">
        <v>410</v>
      </c>
      <c r="AK19" s="36" t="s">
        <v>409</v>
      </c>
      <c r="AL19" s="36" t="s">
        <v>409</v>
      </c>
      <c r="AM19" s="36" t="s">
        <v>409</v>
      </c>
      <c r="AN19" s="36">
        <v>66.5</v>
      </c>
      <c r="AO19" s="36">
        <v>3.5</v>
      </c>
      <c r="AP19" s="36">
        <v>9.1999999999999993</v>
      </c>
      <c r="AQ19" s="36">
        <v>1.7</v>
      </c>
      <c r="AR19" s="36">
        <v>2.2000000000000002</v>
      </c>
      <c r="AS19" s="36" t="s">
        <v>423</v>
      </c>
    </row>
    <row r="20" spans="2:45" s="29" customFormat="1" ht="15" customHeight="1">
      <c r="B20" s="40" t="s">
        <v>430</v>
      </c>
      <c r="C20" s="29" t="s">
        <v>406</v>
      </c>
      <c r="D20" s="39">
        <v>51.05</v>
      </c>
      <c r="E20" s="39">
        <v>1.264</v>
      </c>
      <c r="F20" s="39">
        <v>14.54</v>
      </c>
      <c r="G20" s="39">
        <v>8.8469999999999995</v>
      </c>
      <c r="H20" s="39">
        <v>0.14119999999999999</v>
      </c>
      <c r="I20" s="39">
        <v>8.2840000000000007</v>
      </c>
      <c r="J20" s="39">
        <v>9.5595199999999991</v>
      </c>
      <c r="K20" s="39">
        <v>2.5179</v>
      </c>
      <c r="L20" s="39">
        <v>1.2589999999999999</v>
      </c>
      <c r="M20" s="39">
        <v>0.25700000000000001</v>
      </c>
      <c r="N20" s="39" t="s">
        <v>424</v>
      </c>
      <c r="Q20" s="36">
        <v>621.9</v>
      </c>
      <c r="R20" s="36">
        <v>58.24</v>
      </c>
      <c r="S20" s="36">
        <v>40</v>
      </c>
      <c r="T20" s="36">
        <v>25</v>
      </c>
      <c r="U20" s="36">
        <v>89.5</v>
      </c>
      <c r="V20" s="36">
        <v>104.6</v>
      </c>
      <c r="W20" s="36">
        <v>328.8</v>
      </c>
      <c r="X20" s="37"/>
      <c r="Y20" s="36">
        <v>19.2</v>
      </c>
      <c r="Z20" s="36" t="s">
        <v>410</v>
      </c>
      <c r="AA20" s="36" t="s">
        <v>410</v>
      </c>
      <c r="AB20" s="36" t="s">
        <v>410</v>
      </c>
      <c r="AC20" s="36" t="s">
        <v>410</v>
      </c>
      <c r="AD20" s="36">
        <v>5.8</v>
      </c>
      <c r="AE20" s="36">
        <v>11.1</v>
      </c>
      <c r="AF20" s="36">
        <v>33.842999999999996</v>
      </c>
      <c r="AG20" s="36">
        <v>4.5</v>
      </c>
      <c r="AH20" s="36" t="s">
        <v>410</v>
      </c>
      <c r="AI20" s="36" t="s">
        <v>410</v>
      </c>
      <c r="AJ20" s="36" t="s">
        <v>410</v>
      </c>
      <c r="AK20" s="36" t="s">
        <v>409</v>
      </c>
      <c r="AL20" s="36" t="s">
        <v>409</v>
      </c>
      <c r="AM20" s="36" t="s">
        <v>409</v>
      </c>
      <c r="AN20" s="36">
        <v>64.599999999999994</v>
      </c>
      <c r="AO20" s="36">
        <v>3.2</v>
      </c>
      <c r="AP20" s="36">
        <v>10.1</v>
      </c>
      <c r="AQ20" s="36">
        <v>0.8</v>
      </c>
      <c r="AR20" s="36">
        <v>1.8</v>
      </c>
      <c r="AS20" s="36" t="s">
        <v>423</v>
      </c>
    </row>
    <row r="21" spans="2:45" s="29" customFormat="1" ht="15" customHeight="1">
      <c r="B21" s="40" t="s">
        <v>429</v>
      </c>
      <c r="C21" s="29" t="s">
        <v>406</v>
      </c>
      <c r="D21" s="39">
        <v>51.12</v>
      </c>
      <c r="E21" s="39">
        <v>1.22</v>
      </c>
      <c r="F21" s="39">
        <v>14.23</v>
      </c>
      <c r="G21" s="39">
        <v>8.9510000000000005</v>
      </c>
      <c r="H21" s="39">
        <v>0.14779999999999999</v>
      </c>
      <c r="I21" s="39">
        <v>8.1</v>
      </c>
      <c r="J21" s="39">
        <v>9.6451999999999991</v>
      </c>
      <c r="K21" s="39">
        <v>2.61</v>
      </c>
      <c r="L21" s="39">
        <v>1.31</v>
      </c>
      <c r="M21" s="39">
        <v>0.2477</v>
      </c>
      <c r="N21" s="39" t="s">
        <v>424</v>
      </c>
      <c r="Q21" s="36">
        <v>627.5</v>
      </c>
      <c r="R21" s="36">
        <v>58.24</v>
      </c>
      <c r="S21" s="36">
        <v>42.8</v>
      </c>
      <c r="T21" s="36">
        <v>23.5</v>
      </c>
      <c r="U21" s="36">
        <v>88.6</v>
      </c>
      <c r="V21" s="36">
        <v>105.2</v>
      </c>
      <c r="W21" s="36">
        <v>326.60000000000002</v>
      </c>
      <c r="X21" s="37"/>
      <c r="Y21" s="36">
        <v>19.100000000000001</v>
      </c>
      <c r="Z21" s="36" t="s">
        <v>410</v>
      </c>
      <c r="AA21" s="36" t="s">
        <v>410</v>
      </c>
      <c r="AB21" s="36" t="s">
        <v>410</v>
      </c>
      <c r="AC21" s="36" t="s">
        <v>410</v>
      </c>
      <c r="AD21" s="36">
        <v>6.2</v>
      </c>
      <c r="AE21" s="36">
        <v>10.7</v>
      </c>
      <c r="AF21" s="36">
        <v>33.93</v>
      </c>
      <c r="AG21" s="36">
        <v>4.0999999999999996</v>
      </c>
      <c r="AH21" s="36" t="s">
        <v>410</v>
      </c>
      <c r="AI21" s="36" t="s">
        <v>410</v>
      </c>
      <c r="AJ21" s="36" t="s">
        <v>410</v>
      </c>
      <c r="AK21" s="36" t="s">
        <v>409</v>
      </c>
      <c r="AL21" s="36" t="s">
        <v>409</v>
      </c>
      <c r="AM21" s="36" t="s">
        <v>409</v>
      </c>
      <c r="AN21" s="36">
        <v>68.599999999999994</v>
      </c>
      <c r="AO21" s="36">
        <v>3.3</v>
      </c>
      <c r="AP21" s="36">
        <v>9.8000000000000007</v>
      </c>
      <c r="AQ21" s="36">
        <v>0.7</v>
      </c>
      <c r="AR21" s="36">
        <v>1.5</v>
      </c>
      <c r="AS21" s="36" t="s">
        <v>423</v>
      </c>
    </row>
    <row r="22" spans="2:45" s="29" customFormat="1" ht="15" customHeight="1">
      <c r="B22" s="40" t="s">
        <v>428</v>
      </c>
      <c r="C22" s="29" t="s">
        <v>406</v>
      </c>
      <c r="D22" s="39">
        <v>51.06</v>
      </c>
      <c r="E22" s="39">
        <v>1.254</v>
      </c>
      <c r="F22" s="39">
        <v>14.52</v>
      </c>
      <c r="G22" s="39">
        <v>8.9459999999999997</v>
      </c>
      <c r="H22" s="39">
        <v>0.14299999999999999</v>
      </c>
      <c r="I22" s="39">
        <v>8.1180000000000003</v>
      </c>
      <c r="J22" s="39">
        <v>9.5737999999999985</v>
      </c>
      <c r="K22" s="39">
        <v>2.5210499999999998</v>
      </c>
      <c r="L22" s="39">
        <v>1.29</v>
      </c>
      <c r="M22" s="39">
        <v>0.23200000000000001</v>
      </c>
      <c r="N22" s="39" t="s">
        <v>424</v>
      </c>
      <c r="Q22" s="36">
        <v>624</v>
      </c>
      <c r="R22" s="36">
        <v>57.2</v>
      </c>
      <c r="S22" s="36">
        <v>41.7</v>
      </c>
      <c r="T22" s="36">
        <v>24.8</v>
      </c>
      <c r="U22" s="36">
        <v>86.6</v>
      </c>
      <c r="V22" s="36">
        <v>105.1</v>
      </c>
      <c r="W22" s="36">
        <v>327.8</v>
      </c>
      <c r="X22" s="37"/>
      <c r="Y22" s="36">
        <v>18.600000000000001</v>
      </c>
      <c r="Z22" s="36" t="s">
        <v>410</v>
      </c>
      <c r="AA22" s="36" t="s">
        <v>410</v>
      </c>
      <c r="AB22" s="36" t="s">
        <v>410</v>
      </c>
      <c r="AC22" s="36" t="s">
        <v>410</v>
      </c>
      <c r="AD22" s="36">
        <v>5.4</v>
      </c>
      <c r="AE22" s="36">
        <v>10.3</v>
      </c>
      <c r="AF22" s="36">
        <v>33.320999999999998</v>
      </c>
      <c r="AG22" s="36">
        <v>3.9</v>
      </c>
      <c r="AH22" s="36" t="s">
        <v>410</v>
      </c>
      <c r="AI22" s="36" t="s">
        <v>410</v>
      </c>
      <c r="AJ22" s="36" t="s">
        <v>410</v>
      </c>
      <c r="AK22" s="36" t="s">
        <v>409</v>
      </c>
      <c r="AL22" s="36" t="s">
        <v>409</v>
      </c>
      <c r="AM22" s="36" t="s">
        <v>409</v>
      </c>
      <c r="AN22" s="36">
        <v>65.900000000000006</v>
      </c>
      <c r="AO22" s="36">
        <v>3.7</v>
      </c>
      <c r="AP22" s="36">
        <v>9.4</v>
      </c>
      <c r="AQ22" s="36">
        <v>1</v>
      </c>
      <c r="AR22" s="36">
        <v>1.4</v>
      </c>
      <c r="AS22" s="36" t="s">
        <v>423</v>
      </c>
    </row>
    <row r="23" spans="2:45" s="29" customFormat="1" ht="15" customHeight="1">
      <c r="B23" s="40" t="s">
        <v>427</v>
      </c>
      <c r="C23" s="29" t="s">
        <v>406</v>
      </c>
      <c r="D23" s="39">
        <v>51.24</v>
      </c>
      <c r="E23" s="39">
        <v>1.244</v>
      </c>
      <c r="F23" s="39">
        <v>14.53</v>
      </c>
      <c r="G23" s="39">
        <v>9.0180000000000007</v>
      </c>
      <c r="H23" s="39">
        <v>0.14480000000000001</v>
      </c>
      <c r="I23" s="39">
        <v>8.1370000000000005</v>
      </c>
      <c r="J23" s="39">
        <v>9.5829799999999992</v>
      </c>
      <c r="K23" s="39">
        <v>2.5221000000000005</v>
      </c>
      <c r="L23" s="39">
        <v>1.278</v>
      </c>
      <c r="M23" s="39">
        <v>0.24099999999999999</v>
      </c>
      <c r="N23" s="39" t="s">
        <v>424</v>
      </c>
      <c r="Q23" s="36">
        <v>625.70000000000005</v>
      </c>
      <c r="R23" s="36">
        <v>60.32</v>
      </c>
      <c r="S23" s="36">
        <v>46.5</v>
      </c>
      <c r="T23" s="36">
        <v>24.4</v>
      </c>
      <c r="U23" s="36">
        <v>89.1</v>
      </c>
      <c r="V23" s="36">
        <v>105.6</v>
      </c>
      <c r="W23" s="36">
        <v>326.89999999999998</v>
      </c>
      <c r="X23" s="37"/>
      <c r="Y23" s="36">
        <v>18.100000000000001</v>
      </c>
      <c r="Z23" s="36" t="s">
        <v>410</v>
      </c>
      <c r="AA23" s="36" t="s">
        <v>410</v>
      </c>
      <c r="AB23" s="36" t="s">
        <v>410</v>
      </c>
      <c r="AC23" s="36" t="s">
        <v>410</v>
      </c>
      <c r="AD23" s="36">
        <v>6</v>
      </c>
      <c r="AE23" s="36">
        <v>10.1</v>
      </c>
      <c r="AF23" s="36">
        <v>33.408000000000001</v>
      </c>
      <c r="AG23" s="36">
        <v>4.4000000000000004</v>
      </c>
      <c r="AH23" s="36" t="s">
        <v>410</v>
      </c>
      <c r="AI23" s="36" t="s">
        <v>410</v>
      </c>
      <c r="AJ23" s="36" t="s">
        <v>410</v>
      </c>
      <c r="AK23" s="36" t="s">
        <v>409</v>
      </c>
      <c r="AL23" s="36" t="s">
        <v>409</v>
      </c>
      <c r="AM23" s="36" t="s">
        <v>409</v>
      </c>
      <c r="AN23" s="36">
        <v>68.2</v>
      </c>
      <c r="AO23" s="36">
        <v>3.1</v>
      </c>
      <c r="AP23" s="36">
        <v>8.9</v>
      </c>
      <c r="AQ23" s="36">
        <v>1.1000000000000001</v>
      </c>
      <c r="AR23" s="36">
        <v>1.9</v>
      </c>
      <c r="AS23" s="36" t="s">
        <v>423</v>
      </c>
    </row>
    <row r="24" spans="2:45" s="29" customFormat="1" ht="15" customHeight="1">
      <c r="B24" s="40" t="s">
        <v>426</v>
      </c>
      <c r="C24" s="29" t="s">
        <v>406</v>
      </c>
      <c r="D24" s="39">
        <v>51.14</v>
      </c>
      <c r="E24" s="39">
        <v>1.218</v>
      </c>
      <c r="F24" s="39">
        <v>14.38</v>
      </c>
      <c r="G24" s="39">
        <v>8.8800000000000008</v>
      </c>
      <c r="H24" s="39">
        <v>0.1447</v>
      </c>
      <c r="I24" s="39">
        <v>8.1300000000000008</v>
      </c>
      <c r="J24" s="39">
        <v>9.6553999999999984</v>
      </c>
      <c r="K24" s="39">
        <v>2.6292</v>
      </c>
      <c r="L24" s="39">
        <v>1.3180000000000001</v>
      </c>
      <c r="M24" s="39">
        <v>0.25130000000000002</v>
      </c>
      <c r="N24" s="39" t="s">
        <v>424</v>
      </c>
      <c r="Q24" s="36">
        <v>622.5</v>
      </c>
      <c r="R24" s="36">
        <v>59.28</v>
      </c>
      <c r="S24" s="36">
        <v>43.4</v>
      </c>
      <c r="T24" s="36">
        <v>24.1</v>
      </c>
      <c r="U24" s="36">
        <v>88</v>
      </c>
      <c r="V24" s="36">
        <v>104.3</v>
      </c>
      <c r="W24" s="36">
        <v>329.4</v>
      </c>
      <c r="X24" s="37"/>
      <c r="Y24" s="36">
        <v>18.3</v>
      </c>
      <c r="Z24" s="36" t="s">
        <v>410</v>
      </c>
      <c r="AA24" s="36" t="s">
        <v>410</v>
      </c>
      <c r="AB24" s="36" t="s">
        <v>410</v>
      </c>
      <c r="AC24" s="36" t="s">
        <v>410</v>
      </c>
      <c r="AD24" s="36">
        <v>6</v>
      </c>
      <c r="AE24" s="36">
        <v>12</v>
      </c>
      <c r="AF24" s="36">
        <v>33.842999999999996</v>
      </c>
      <c r="AG24" s="36">
        <v>4.3</v>
      </c>
      <c r="AH24" s="36" t="s">
        <v>410</v>
      </c>
      <c r="AI24" s="36" t="s">
        <v>410</v>
      </c>
      <c r="AJ24" s="36" t="s">
        <v>410</v>
      </c>
      <c r="AK24" s="36" t="s">
        <v>409</v>
      </c>
      <c r="AL24" s="36" t="s">
        <v>409</v>
      </c>
      <c r="AM24" s="36" t="s">
        <v>409</v>
      </c>
      <c r="AN24" s="36">
        <v>67.5</v>
      </c>
      <c r="AO24" s="36">
        <v>3</v>
      </c>
      <c r="AP24" s="36">
        <v>6.2</v>
      </c>
      <c r="AQ24" s="36">
        <v>1.5</v>
      </c>
      <c r="AR24" s="36">
        <v>1.6</v>
      </c>
      <c r="AS24" s="36" t="s">
        <v>423</v>
      </c>
    </row>
    <row r="25" spans="2:45" s="29" customFormat="1" ht="15" customHeight="1">
      <c r="B25" s="40" t="s">
        <v>425</v>
      </c>
      <c r="C25" s="29" t="s">
        <v>406</v>
      </c>
      <c r="D25" s="39">
        <v>51.28</v>
      </c>
      <c r="E25" s="39">
        <v>1.25</v>
      </c>
      <c r="F25" s="39">
        <v>14.38</v>
      </c>
      <c r="G25" s="39">
        <v>9</v>
      </c>
      <c r="H25" s="39">
        <v>0.15</v>
      </c>
      <c r="I25" s="39">
        <v>8.1999999999999993</v>
      </c>
      <c r="J25" s="39">
        <v>9.49</v>
      </c>
      <c r="K25" s="39">
        <v>2.65</v>
      </c>
      <c r="L25" s="39">
        <v>1.33</v>
      </c>
      <c r="M25" s="39">
        <v>0.26</v>
      </c>
      <c r="N25" s="39" t="s">
        <v>424</v>
      </c>
      <c r="Q25" s="36">
        <v>626.20000000000005</v>
      </c>
      <c r="R25" s="36">
        <v>60.32</v>
      </c>
      <c r="S25" s="36">
        <v>45.1</v>
      </c>
      <c r="T25" s="36">
        <v>25.9</v>
      </c>
      <c r="U25" s="36">
        <v>87.1</v>
      </c>
      <c r="V25" s="36">
        <v>107.3</v>
      </c>
      <c r="W25" s="36">
        <v>327.3</v>
      </c>
      <c r="X25" s="37"/>
      <c r="Y25" s="36">
        <v>17.2</v>
      </c>
      <c r="Z25" s="36" t="s">
        <v>410</v>
      </c>
      <c r="AA25" s="36" t="s">
        <v>410</v>
      </c>
      <c r="AB25" s="36" t="s">
        <v>410</v>
      </c>
      <c r="AC25" s="36" t="s">
        <v>410</v>
      </c>
      <c r="AD25" s="36">
        <v>5.3</v>
      </c>
      <c r="AE25" s="36">
        <v>11.4</v>
      </c>
      <c r="AF25" s="36">
        <v>32.798999999999999</v>
      </c>
      <c r="AG25" s="36">
        <v>4.5</v>
      </c>
      <c r="AH25" s="36" t="s">
        <v>410</v>
      </c>
      <c r="AI25" s="36" t="s">
        <v>410</v>
      </c>
      <c r="AJ25" s="36" t="s">
        <v>410</v>
      </c>
      <c r="AK25" s="36" t="s">
        <v>409</v>
      </c>
      <c r="AL25" s="36" t="s">
        <v>409</v>
      </c>
      <c r="AM25" s="36" t="s">
        <v>409</v>
      </c>
      <c r="AN25" s="36">
        <v>65.400000000000006</v>
      </c>
      <c r="AO25" s="36">
        <v>3.4</v>
      </c>
      <c r="AP25" s="36">
        <v>8.6</v>
      </c>
      <c r="AQ25" s="36">
        <v>0.9</v>
      </c>
      <c r="AR25" s="36">
        <v>2</v>
      </c>
      <c r="AS25" s="36" t="s">
        <v>423</v>
      </c>
    </row>
    <row r="26" spans="2:45" s="29" customFormat="1" ht="15" customHeight="1">
      <c r="B26" s="33" t="s">
        <v>408</v>
      </c>
      <c r="C26" s="29" t="s">
        <v>406</v>
      </c>
      <c r="D26" s="32">
        <f t="shared" ref="D26:M26" si="6">AVERAGE(D18:D25)</f>
        <v>51.14</v>
      </c>
      <c r="E26" s="32">
        <f t="shared" si="6"/>
        <v>1.24675</v>
      </c>
      <c r="F26" s="32">
        <f t="shared" si="6"/>
        <v>14.441249999999998</v>
      </c>
      <c r="G26" s="32">
        <f t="shared" si="6"/>
        <v>8.9262499999999996</v>
      </c>
      <c r="H26" s="32">
        <f t="shared" si="6"/>
        <v>0.14396249999999999</v>
      </c>
      <c r="I26" s="32">
        <f t="shared" si="6"/>
        <v>8.166500000000001</v>
      </c>
      <c r="J26" s="32">
        <f t="shared" si="6"/>
        <v>9.5765849999999979</v>
      </c>
      <c r="K26" s="32">
        <f t="shared" si="6"/>
        <v>2.5776874999999997</v>
      </c>
      <c r="L26" s="32">
        <f t="shared" si="6"/>
        <v>1.295625</v>
      </c>
      <c r="M26" s="32">
        <f t="shared" si="6"/>
        <v>0.24850000000000003</v>
      </c>
      <c r="N26" s="32"/>
      <c r="Q26" s="34">
        <f t="shared" ref="Q26:W26" si="7">AVERAGE(Q18:Q25)</f>
        <v>624.6</v>
      </c>
      <c r="R26" s="34">
        <f t="shared" si="7"/>
        <v>58.890000000000008</v>
      </c>
      <c r="S26" s="34">
        <f t="shared" si="7"/>
        <v>43.949999999999996</v>
      </c>
      <c r="T26" s="34">
        <f t="shared" si="7"/>
        <v>24.375</v>
      </c>
      <c r="U26" s="34">
        <f t="shared" si="7"/>
        <v>88.375000000000014</v>
      </c>
      <c r="V26" s="34">
        <f t="shared" si="7"/>
        <v>105.71249999999999</v>
      </c>
      <c r="W26" s="34">
        <f t="shared" si="7"/>
        <v>327.83750000000003</v>
      </c>
      <c r="X26" s="35"/>
      <c r="Y26" s="34">
        <f>AVERAGE(Y18:Y25)</f>
        <v>18.399999999999999</v>
      </c>
      <c r="Z26" s="34"/>
      <c r="AA26" s="34"/>
      <c r="AB26" s="34"/>
      <c r="AC26" s="34"/>
      <c r="AD26" s="34">
        <f>AVERAGE(AD18:AD25)</f>
        <v>5.7749999999999995</v>
      </c>
      <c r="AE26" s="34">
        <f>AVERAGE(AE18:AE25)</f>
        <v>10.775000000000002</v>
      </c>
      <c r="AF26" s="34">
        <f>AVERAGE(AF18:AF25)</f>
        <v>33.484124999999999</v>
      </c>
      <c r="AG26" s="34">
        <f>AVERAGE(AG18:AG25)</f>
        <v>4.375</v>
      </c>
      <c r="AH26" s="34"/>
      <c r="AI26" s="34"/>
      <c r="AJ26" s="34"/>
      <c r="AK26" s="34"/>
      <c r="AL26" s="34"/>
      <c r="AM26" s="34"/>
      <c r="AN26" s="34">
        <f>AVERAGE(AN18:AN25)</f>
        <v>66.849999999999994</v>
      </c>
      <c r="AO26" s="34">
        <f>AVERAGE(AO18:AO25)</f>
        <v>3.4125000000000001</v>
      </c>
      <c r="AP26" s="34">
        <f>AVERAGE(AP18:AP25)</f>
        <v>9.1499999999999986</v>
      </c>
      <c r="AQ26" s="34">
        <f>AVERAGE(AQ18:AQ25)</f>
        <v>1.05</v>
      </c>
      <c r="AR26" s="34">
        <f>AVERAGE(AR18:AR25)</f>
        <v>1.8125</v>
      </c>
      <c r="AS26" s="34"/>
    </row>
    <row r="27" spans="2:45" s="29" customFormat="1" ht="15" customHeight="1">
      <c r="B27" s="33" t="s">
        <v>407</v>
      </c>
      <c r="C27" s="29" t="s">
        <v>406</v>
      </c>
      <c r="D27" s="32">
        <f t="shared" ref="D27:W27" si="8">100*(STDEV(D18:D25))/D26</f>
        <v>0.1985906764308204</v>
      </c>
      <c r="E27" s="32">
        <f t="shared" si="8"/>
        <v>1.4831610748478981</v>
      </c>
      <c r="F27" s="32">
        <f t="shared" si="8"/>
        <v>0.79681367305798134</v>
      </c>
      <c r="G27" s="32">
        <f t="shared" si="8"/>
        <v>0.79554767499495682</v>
      </c>
      <c r="H27" s="32">
        <f t="shared" si="8"/>
        <v>2.5022873180610388</v>
      </c>
      <c r="I27" s="32">
        <f t="shared" si="8"/>
        <v>0.72230063436517211</v>
      </c>
      <c r="J27" s="32">
        <f t="shared" si="8"/>
        <v>0.5674384484633922</v>
      </c>
      <c r="K27" s="32">
        <f t="shared" si="8"/>
        <v>2.0195336933887003</v>
      </c>
      <c r="L27" s="32">
        <f t="shared" si="8"/>
        <v>1.7590416899360826</v>
      </c>
      <c r="M27" s="32">
        <f t="shared" si="8"/>
        <v>3.8955598956124149</v>
      </c>
      <c r="N27" s="32" t="e">
        <f t="shared" si="8"/>
        <v>#DIV/0!</v>
      </c>
      <c r="O27" s="32" t="e">
        <f t="shared" si="8"/>
        <v>#DIV/0!</v>
      </c>
      <c r="P27" s="32" t="e">
        <f t="shared" si="8"/>
        <v>#DIV/0!</v>
      </c>
      <c r="Q27" s="30">
        <f t="shared" si="8"/>
        <v>0.36196715824637882</v>
      </c>
      <c r="R27" s="30">
        <f t="shared" si="8"/>
        <v>1.8731305461895278</v>
      </c>
      <c r="S27" s="30">
        <f t="shared" si="8"/>
        <v>5.8668541266181693</v>
      </c>
      <c r="T27" s="30">
        <f t="shared" si="8"/>
        <v>3.4377011284517272</v>
      </c>
      <c r="U27" s="30">
        <f t="shared" si="8"/>
        <v>1.2912189456266736</v>
      </c>
      <c r="V27" s="30">
        <f t="shared" si="8"/>
        <v>1.152408051923459</v>
      </c>
      <c r="W27" s="30">
        <f t="shared" si="8"/>
        <v>0.29839341564865757</v>
      </c>
      <c r="X27" s="31"/>
      <c r="Y27" s="30">
        <f t="shared" ref="Y27:AS27" si="9">100*(STDEV(Y18:Y25))/Y26</f>
        <v>3.4617231070819816</v>
      </c>
      <c r="Z27" s="30" t="e">
        <f t="shared" si="9"/>
        <v>#DIV/0!</v>
      </c>
      <c r="AA27" s="30" t="e">
        <f t="shared" si="9"/>
        <v>#DIV/0!</v>
      </c>
      <c r="AB27" s="30" t="e">
        <f t="shared" si="9"/>
        <v>#DIV/0!</v>
      </c>
      <c r="AC27" s="30" t="e">
        <f t="shared" si="9"/>
        <v>#DIV/0!</v>
      </c>
      <c r="AD27" s="30">
        <f t="shared" si="9"/>
        <v>5.2968739901951407</v>
      </c>
      <c r="AE27" s="30">
        <f t="shared" si="9"/>
        <v>6.3866845711684563</v>
      </c>
      <c r="AF27" s="30">
        <f t="shared" si="9"/>
        <v>1.1738413385964639</v>
      </c>
      <c r="AG27" s="30">
        <f t="shared" si="9"/>
        <v>6.3190212180779195</v>
      </c>
      <c r="AH27" s="30" t="e">
        <f t="shared" si="9"/>
        <v>#DIV/0!</v>
      </c>
      <c r="AI27" s="30" t="e">
        <f t="shared" si="9"/>
        <v>#DIV/0!</v>
      </c>
      <c r="AJ27" s="30" t="e">
        <f t="shared" si="9"/>
        <v>#DIV/0!</v>
      </c>
      <c r="AK27" s="30" t="e">
        <f t="shared" si="9"/>
        <v>#DIV/0!</v>
      </c>
      <c r="AL27" s="30" t="e">
        <f t="shared" si="9"/>
        <v>#DIV/0!</v>
      </c>
      <c r="AM27" s="30" t="e">
        <f t="shared" si="9"/>
        <v>#DIV/0!</v>
      </c>
      <c r="AN27" s="30">
        <f t="shared" si="9"/>
        <v>2.1941284783578578</v>
      </c>
      <c r="AO27" s="30">
        <f t="shared" si="9"/>
        <v>10.441625838816885</v>
      </c>
      <c r="AP27" s="30">
        <f t="shared" si="9"/>
        <v>15.38950386304669</v>
      </c>
      <c r="AQ27" s="30">
        <f t="shared" si="9"/>
        <v>35.269337134192419</v>
      </c>
      <c r="AR27" s="30">
        <f t="shared" si="9"/>
        <v>16.000679448797435</v>
      </c>
      <c r="AS27" s="30" t="e">
        <f t="shared" si="9"/>
        <v>#DIV/0!</v>
      </c>
    </row>
    <row r="28" spans="2:45" s="50" customFormat="1" ht="15" customHeight="1">
      <c r="B28" s="28" t="s">
        <v>405</v>
      </c>
      <c r="D28" s="27">
        <f t="shared" ref="D28:P28" si="10">100*(D26-D14)/D14</f>
        <v>5.8696928194093403E-2</v>
      </c>
      <c r="E28" s="27">
        <f t="shared" si="10"/>
        <v>-1.0515873015873003</v>
      </c>
      <c r="F28" s="27">
        <f t="shared" si="10"/>
        <v>0.42593880389428079</v>
      </c>
      <c r="G28" s="27">
        <f t="shared" si="10"/>
        <v>-1.0393569844789357</v>
      </c>
      <c r="H28" s="27">
        <f t="shared" si="10"/>
        <v>-2.066326530612244</v>
      </c>
      <c r="I28" s="27">
        <f t="shared" si="10"/>
        <v>0.3255528255528306</v>
      </c>
      <c r="J28" s="27">
        <f t="shared" si="10"/>
        <v>-0.24390625000001814</v>
      </c>
      <c r="K28" s="27">
        <f t="shared" si="10"/>
        <v>-1.9890684410646466</v>
      </c>
      <c r="L28" s="27">
        <f t="shared" si="10"/>
        <v>-1.8465909090909116</v>
      </c>
      <c r="M28" s="27">
        <f t="shared" si="10"/>
        <v>-2.9296874999999916</v>
      </c>
      <c r="N28" s="27" t="e">
        <f t="shared" si="10"/>
        <v>#DIV/0!</v>
      </c>
      <c r="O28" s="27" t="e">
        <f t="shared" si="10"/>
        <v>#DIV/0!</v>
      </c>
      <c r="P28" s="27">
        <f t="shared" si="10"/>
        <v>-100</v>
      </c>
      <c r="Q28" s="25">
        <f t="shared" ref="Q28:W28" si="11">100*(Q26-Q17)/Q17</f>
        <v>191.86915887850466</v>
      </c>
      <c r="R28" s="25">
        <f t="shared" si="11"/>
        <v>-86.869565217391298</v>
      </c>
      <c r="S28" s="25">
        <f t="shared" si="11"/>
        <v>13.127413127413131</v>
      </c>
      <c r="T28" s="25">
        <f t="shared" si="11"/>
        <v>-83.695652173913047</v>
      </c>
      <c r="U28" s="25">
        <f t="shared" si="11"/>
        <v>59.234234234234258</v>
      </c>
      <c r="V28" s="25">
        <f t="shared" si="11"/>
        <v>40.109343936381698</v>
      </c>
      <c r="W28" s="25">
        <f t="shared" si="11"/>
        <v>-25.321753986332567</v>
      </c>
      <c r="X28" s="26"/>
      <c r="Y28" s="25" t="e">
        <f t="shared" ref="Y28:AS28" si="12">100*(Y26-Y14)/Y14</f>
        <v>#DIV/0!</v>
      </c>
      <c r="Z28" s="25" t="e">
        <f t="shared" si="12"/>
        <v>#DIV/0!</v>
      </c>
      <c r="AA28" s="25">
        <f t="shared" si="12"/>
        <v>-100</v>
      </c>
      <c r="AB28" s="25">
        <f t="shared" si="12"/>
        <v>-100</v>
      </c>
      <c r="AC28" s="25">
        <f t="shared" si="12"/>
        <v>-100</v>
      </c>
      <c r="AD28" s="25">
        <f t="shared" si="12"/>
        <v>-85.230179028132994</v>
      </c>
      <c r="AE28" s="25" t="e">
        <f t="shared" si="12"/>
        <v>#DIV/0!</v>
      </c>
      <c r="AF28" s="25" t="e">
        <f t="shared" si="12"/>
        <v>#DIV/0!</v>
      </c>
      <c r="AG28" s="25" t="e">
        <f t="shared" si="12"/>
        <v>#DIV/0!</v>
      </c>
      <c r="AH28" s="25" t="e">
        <f t="shared" si="12"/>
        <v>#DIV/0!</v>
      </c>
      <c r="AI28" s="25" t="e">
        <f t="shared" si="12"/>
        <v>#DIV/0!</v>
      </c>
      <c r="AJ28" s="25" t="e">
        <f t="shared" si="12"/>
        <v>#DIV/0!</v>
      </c>
      <c r="AK28" s="25">
        <f t="shared" si="12"/>
        <v>-100</v>
      </c>
      <c r="AL28" s="25" t="e">
        <f t="shared" si="12"/>
        <v>#DIV/0!</v>
      </c>
      <c r="AM28" s="25">
        <f t="shared" si="12"/>
        <v>-100</v>
      </c>
      <c r="AN28" s="25" t="e">
        <f t="shared" si="12"/>
        <v>#DIV/0!</v>
      </c>
      <c r="AO28" s="25" t="e">
        <f t="shared" si="12"/>
        <v>#DIV/0!</v>
      </c>
      <c r="AP28" s="25" t="e">
        <f t="shared" si="12"/>
        <v>#DIV/0!</v>
      </c>
      <c r="AQ28" s="25">
        <f t="shared" si="12"/>
        <v>-84.558823529411768</v>
      </c>
      <c r="AR28" s="25" t="e">
        <f t="shared" si="12"/>
        <v>#DIV/0!</v>
      </c>
      <c r="AS28" s="25" t="e">
        <f t="shared" si="12"/>
        <v>#DIV/0!</v>
      </c>
    </row>
    <row r="29" spans="2:45" s="29" customFormat="1" ht="15" customHeight="1">
      <c r="B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Q29" s="34"/>
      <c r="R29" s="34"/>
      <c r="S29" s="34"/>
      <c r="T29" s="34"/>
      <c r="U29" s="34"/>
      <c r="V29" s="34"/>
      <c r="W29" s="34"/>
      <c r="X29" s="35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2:45" s="29" customFormat="1" ht="15" customHeight="1">
      <c r="B30" s="4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Q30" s="48"/>
      <c r="R30" s="48"/>
      <c r="S30" s="48"/>
      <c r="T30" s="48"/>
      <c r="U30" s="48"/>
      <c r="V30" s="48"/>
      <c r="W30" s="48"/>
      <c r="X30" s="49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</row>
    <row r="31" spans="2:45" ht="15" customHeight="1">
      <c r="B31" s="21" t="s">
        <v>350</v>
      </c>
      <c r="C31" s="45" t="s">
        <v>422</v>
      </c>
      <c r="D31" s="46" t="s">
        <v>349</v>
      </c>
      <c r="E31" s="46" t="s">
        <v>348</v>
      </c>
      <c r="F31" s="46" t="s">
        <v>347</v>
      </c>
      <c r="G31" s="46" t="s">
        <v>346</v>
      </c>
      <c r="H31" s="46" t="s">
        <v>345</v>
      </c>
      <c r="I31" s="46" t="s">
        <v>344</v>
      </c>
      <c r="J31" s="46" t="s">
        <v>343</v>
      </c>
      <c r="K31" s="46" t="s">
        <v>342</v>
      </c>
      <c r="L31" s="46" t="s">
        <v>341</v>
      </c>
      <c r="M31" s="46" t="s">
        <v>340</v>
      </c>
      <c r="N31" s="47"/>
      <c r="O31" s="47"/>
      <c r="P31" s="46" t="s">
        <v>339</v>
      </c>
      <c r="Q31" s="42" t="s">
        <v>338</v>
      </c>
      <c r="R31" s="42" t="s">
        <v>337</v>
      </c>
      <c r="S31" s="42" t="s">
        <v>336</v>
      </c>
      <c r="T31" s="42" t="s">
        <v>335</v>
      </c>
      <c r="U31" s="42" t="s">
        <v>334</v>
      </c>
      <c r="V31" s="42" t="s">
        <v>333</v>
      </c>
      <c r="W31" s="42" t="s">
        <v>328</v>
      </c>
      <c r="Y31" s="42" t="s">
        <v>332</v>
      </c>
      <c r="Z31" s="42">
        <v>0.91</v>
      </c>
      <c r="AA31" s="42">
        <v>1.31</v>
      </c>
      <c r="AB31" s="42" t="s">
        <v>331</v>
      </c>
      <c r="AC31" s="42" t="s">
        <v>330</v>
      </c>
      <c r="AD31" s="42" t="s">
        <v>329</v>
      </c>
      <c r="AE31" s="42" t="s">
        <v>327</v>
      </c>
      <c r="AF31" s="42" t="s">
        <v>326</v>
      </c>
      <c r="AG31" s="42" t="s">
        <v>325</v>
      </c>
      <c r="AH31" s="42" t="s">
        <v>324</v>
      </c>
      <c r="AI31" s="42">
        <v>2.5000000000000001E-2</v>
      </c>
      <c r="AJ31" s="42" t="s">
        <v>323</v>
      </c>
      <c r="AK31" s="42" t="s">
        <v>322</v>
      </c>
      <c r="AL31" s="42" t="s">
        <v>321</v>
      </c>
      <c r="AM31" s="42" t="s">
        <v>320</v>
      </c>
      <c r="AN31" s="42" t="s">
        <v>319</v>
      </c>
      <c r="AO31" s="42" t="s">
        <v>318</v>
      </c>
      <c r="AP31" s="42" t="s">
        <v>317</v>
      </c>
      <c r="AQ31" s="42" t="s">
        <v>316</v>
      </c>
      <c r="AR31" s="42" t="s">
        <v>315</v>
      </c>
      <c r="AS31" s="42" t="s">
        <v>314</v>
      </c>
    </row>
    <row r="32" spans="2:45" ht="15" customHeight="1">
      <c r="C32" s="45" t="s">
        <v>421</v>
      </c>
      <c r="D32" s="46">
        <v>42.34</v>
      </c>
      <c r="E32" s="46">
        <v>1.45</v>
      </c>
      <c r="F32" s="46">
        <v>16.63</v>
      </c>
      <c r="G32" s="46">
        <v>15.27</v>
      </c>
      <c r="H32" s="46">
        <v>0.15</v>
      </c>
      <c r="I32" s="46">
        <v>7.53</v>
      </c>
      <c r="J32" s="46">
        <v>11.46</v>
      </c>
      <c r="K32" s="46">
        <v>0.95</v>
      </c>
      <c r="L32" s="46">
        <v>0.2</v>
      </c>
      <c r="M32" s="46">
        <v>0.05</v>
      </c>
      <c r="N32" s="47"/>
      <c r="O32" s="47"/>
      <c r="P32" s="46">
        <v>0.85</v>
      </c>
      <c r="Q32" s="42">
        <v>632</v>
      </c>
      <c r="R32" s="42">
        <v>44.35</v>
      </c>
      <c r="S32" s="42">
        <v>54.6</v>
      </c>
      <c r="T32" s="42">
        <v>19</v>
      </c>
      <c r="U32" s="42">
        <v>52</v>
      </c>
      <c r="V32" s="42">
        <v>87</v>
      </c>
      <c r="W32" s="42">
        <v>300</v>
      </c>
      <c r="Y32" s="42">
        <v>16.2</v>
      </c>
      <c r="Z32" s="42"/>
      <c r="AA32" s="42"/>
      <c r="AB32" s="42">
        <v>0.13500000000000001</v>
      </c>
      <c r="AC32" s="42"/>
      <c r="AD32" s="42">
        <v>4</v>
      </c>
      <c r="AE32" s="42">
        <v>8.1300000000000008</v>
      </c>
      <c r="AF32" s="42">
        <v>23</v>
      </c>
      <c r="AG32" s="42">
        <v>2</v>
      </c>
      <c r="AH32" s="42">
        <v>0.33</v>
      </c>
      <c r="AI32" s="42"/>
      <c r="AJ32" s="42">
        <v>8.5000000000000006E-2</v>
      </c>
      <c r="AK32" s="42">
        <v>4.1000000000000002E-2</v>
      </c>
      <c r="AL32" s="42">
        <v>0.43</v>
      </c>
      <c r="AM32" s="42">
        <v>3.1E-2</v>
      </c>
      <c r="AN32" s="42">
        <v>54.7</v>
      </c>
      <c r="AO32" s="42">
        <v>3.27</v>
      </c>
      <c r="AP32" s="42">
        <v>7.64</v>
      </c>
      <c r="AQ32" s="42">
        <v>1.3</v>
      </c>
      <c r="AR32" s="42">
        <v>0.35</v>
      </c>
      <c r="AS32" s="42">
        <v>0.09</v>
      </c>
    </row>
    <row r="33" spans="2:46" ht="15" customHeight="1">
      <c r="C33" s="45" t="s">
        <v>420</v>
      </c>
      <c r="D33" s="46">
        <v>45.61</v>
      </c>
      <c r="E33" s="46">
        <v>2.1800000000000002</v>
      </c>
      <c r="F33" s="46">
        <v>18.350000000000001</v>
      </c>
      <c r="G33" s="46">
        <v>15.85</v>
      </c>
      <c r="H33" s="46">
        <v>0.2</v>
      </c>
      <c r="I33" s="46">
        <v>8.6199999999999992</v>
      </c>
      <c r="J33" s="46">
        <v>12.37</v>
      </c>
      <c r="K33" s="46">
        <v>1.83</v>
      </c>
      <c r="L33" s="46">
        <v>0.3</v>
      </c>
      <c r="M33" s="46">
        <v>5.6000000000000001E-2</v>
      </c>
      <c r="N33" s="47"/>
      <c r="O33" s="47"/>
      <c r="P33" s="46">
        <v>1.85</v>
      </c>
      <c r="Q33" s="42"/>
      <c r="R33" s="42"/>
      <c r="S33" s="42"/>
      <c r="T33" s="42"/>
      <c r="U33" s="42"/>
      <c r="V33" s="42"/>
      <c r="W33" s="42">
        <v>375</v>
      </c>
      <c r="Y33" s="42"/>
      <c r="Z33" s="42"/>
      <c r="AA33" s="42"/>
      <c r="AB33" s="42">
        <v>0.159</v>
      </c>
      <c r="AC33" s="42"/>
      <c r="AD33" s="42">
        <v>6.46</v>
      </c>
      <c r="AE33" s="42">
        <v>11.4</v>
      </c>
      <c r="AF33" s="42">
        <v>37.44</v>
      </c>
      <c r="AG33" s="42">
        <v>3.4</v>
      </c>
      <c r="AH33" s="42">
        <v>0.82</v>
      </c>
      <c r="AI33" s="42"/>
      <c r="AJ33" s="42">
        <v>8.6999999999999994E-2</v>
      </c>
      <c r="AK33" s="42">
        <v>4.8000000000000001E-2</v>
      </c>
      <c r="AL33" s="42">
        <v>0.48</v>
      </c>
      <c r="AM33" s="42">
        <v>0.22</v>
      </c>
      <c r="AN33" s="42">
        <v>83</v>
      </c>
      <c r="AO33" s="42">
        <v>4.13</v>
      </c>
      <c r="AP33" s="42">
        <v>11.23</v>
      </c>
      <c r="AQ33" s="42">
        <v>2.0299999999999998</v>
      </c>
      <c r="AR33" s="42">
        <v>0.75</v>
      </c>
      <c r="AS33" s="42">
        <v>0.15</v>
      </c>
    </row>
    <row r="34" spans="2:46" ht="15" customHeight="1">
      <c r="C34" s="45" t="s">
        <v>419</v>
      </c>
      <c r="D34" s="44">
        <f t="shared" ref="D34:M34" si="13">AVERAGE(D32:D33)</f>
        <v>43.975000000000001</v>
      </c>
      <c r="E34" s="44">
        <f t="shared" si="13"/>
        <v>1.8149999999999999</v>
      </c>
      <c r="F34" s="44">
        <f t="shared" si="13"/>
        <v>17.490000000000002</v>
      </c>
      <c r="G34" s="44">
        <f t="shared" si="13"/>
        <v>15.559999999999999</v>
      </c>
      <c r="H34" s="44">
        <f t="shared" si="13"/>
        <v>0.17499999999999999</v>
      </c>
      <c r="I34" s="44">
        <f t="shared" si="13"/>
        <v>8.0749999999999993</v>
      </c>
      <c r="J34" s="44">
        <f t="shared" si="13"/>
        <v>11.914999999999999</v>
      </c>
      <c r="K34" s="44">
        <f t="shared" si="13"/>
        <v>1.3900000000000001</v>
      </c>
      <c r="L34" s="44">
        <f t="shared" si="13"/>
        <v>0.25</v>
      </c>
      <c r="M34" s="44">
        <f t="shared" si="13"/>
        <v>5.3000000000000005E-2</v>
      </c>
      <c r="N34" s="44"/>
      <c r="O34" s="44"/>
      <c r="P34" s="44">
        <f t="shared" ref="P34:W34" si="14">AVERAGE(P32:P33)</f>
        <v>1.35</v>
      </c>
      <c r="Q34" s="41">
        <f t="shared" si="14"/>
        <v>632</v>
      </c>
      <c r="R34" s="41">
        <f t="shared" si="14"/>
        <v>44.35</v>
      </c>
      <c r="S34" s="41">
        <f t="shared" si="14"/>
        <v>54.6</v>
      </c>
      <c r="T34" s="41">
        <f t="shared" si="14"/>
        <v>19</v>
      </c>
      <c r="U34" s="41">
        <f t="shared" si="14"/>
        <v>52</v>
      </c>
      <c r="V34" s="41">
        <f t="shared" si="14"/>
        <v>87</v>
      </c>
      <c r="W34" s="41">
        <f t="shared" si="14"/>
        <v>337.5</v>
      </c>
      <c r="X34" s="43"/>
      <c r="Y34" s="41">
        <f>AVERAGE(Y32:Y33)</f>
        <v>16.2</v>
      </c>
      <c r="Z34" s="42">
        <v>0.91</v>
      </c>
      <c r="AA34" s="42">
        <v>1.31</v>
      </c>
      <c r="AB34" s="41">
        <f>AVERAGE(AB32:AB33)</f>
        <v>0.14700000000000002</v>
      </c>
      <c r="AC34" s="42" t="s">
        <v>330</v>
      </c>
      <c r="AD34" s="41">
        <f>AVERAGE(AD32:AD33)</f>
        <v>5.23</v>
      </c>
      <c r="AE34" s="41">
        <f>AVERAGE(AE32:AE33)</f>
        <v>9.7650000000000006</v>
      </c>
      <c r="AF34" s="41">
        <f>AVERAGE(AF32:AF33)</f>
        <v>30.22</v>
      </c>
      <c r="AG34" s="41">
        <f>AVERAGE(AG32:AG33)</f>
        <v>2.7</v>
      </c>
      <c r="AH34" s="41">
        <f>AVERAGE(AH32:AH33)</f>
        <v>0.57499999999999996</v>
      </c>
      <c r="AI34" s="42">
        <v>2.5000000000000001E-2</v>
      </c>
      <c r="AJ34" s="41">
        <f t="shared" ref="AJ34:AS34" si="15">AVERAGE(AJ32:AJ33)</f>
        <v>8.5999999999999993E-2</v>
      </c>
      <c r="AK34" s="41">
        <f t="shared" si="15"/>
        <v>4.4499999999999998E-2</v>
      </c>
      <c r="AL34" s="41">
        <f t="shared" si="15"/>
        <v>0.45499999999999996</v>
      </c>
      <c r="AM34" s="41">
        <f t="shared" si="15"/>
        <v>0.1255</v>
      </c>
      <c r="AN34" s="41">
        <f t="shared" si="15"/>
        <v>68.849999999999994</v>
      </c>
      <c r="AO34" s="41">
        <f t="shared" si="15"/>
        <v>3.7</v>
      </c>
      <c r="AP34" s="41">
        <f t="shared" si="15"/>
        <v>9.4350000000000005</v>
      </c>
      <c r="AQ34" s="41">
        <f t="shared" si="15"/>
        <v>1.665</v>
      </c>
      <c r="AR34" s="41">
        <f t="shared" si="15"/>
        <v>0.55000000000000004</v>
      </c>
      <c r="AS34" s="41">
        <f t="shared" si="15"/>
        <v>0.12</v>
      </c>
    </row>
    <row r="35" spans="2:46" s="29" customFormat="1" ht="15" customHeight="1">
      <c r="B35" s="40" t="s">
        <v>418</v>
      </c>
      <c r="C35" s="29" t="s">
        <v>406</v>
      </c>
      <c r="D35" s="39">
        <v>43.4</v>
      </c>
      <c r="E35" s="39">
        <v>1.641</v>
      </c>
      <c r="F35" s="39">
        <v>17.68</v>
      </c>
      <c r="G35" s="39">
        <v>15.22</v>
      </c>
      <c r="H35" s="39">
        <v>0.18509999999999999</v>
      </c>
      <c r="I35" s="39">
        <v>7.766</v>
      </c>
      <c r="J35" s="39">
        <v>11.87</v>
      </c>
      <c r="K35" s="39">
        <v>1.1867000000000001</v>
      </c>
      <c r="L35" s="39">
        <v>0.2319</v>
      </c>
      <c r="M35" s="39">
        <v>8.5500000000000007E-2</v>
      </c>
      <c r="N35" s="38">
        <v>0.53390000000000004</v>
      </c>
      <c r="Q35" s="36">
        <v>211</v>
      </c>
      <c r="R35" s="36">
        <v>442</v>
      </c>
      <c r="S35" s="36">
        <v>40.24</v>
      </c>
      <c r="T35" s="36">
        <v>147.30000000000001</v>
      </c>
      <c r="U35" s="36">
        <v>52.9</v>
      </c>
      <c r="V35" s="36">
        <v>83.2</v>
      </c>
      <c r="W35" s="36">
        <v>434</v>
      </c>
      <c r="X35" s="37"/>
      <c r="Y35" s="36">
        <v>18.100000000000001</v>
      </c>
      <c r="Z35" s="36" t="s">
        <v>410</v>
      </c>
      <c r="AA35" s="36" t="s">
        <v>410</v>
      </c>
      <c r="AB35" s="36" t="s">
        <v>410</v>
      </c>
      <c r="AC35" s="36">
        <v>1</v>
      </c>
      <c r="AD35" s="36">
        <v>37.4</v>
      </c>
      <c r="AE35" s="36">
        <v>23</v>
      </c>
      <c r="AF35" s="36">
        <v>130.30000000000001</v>
      </c>
      <c r="AG35" s="36">
        <v>29.6</v>
      </c>
      <c r="AH35" s="36" t="s">
        <v>410</v>
      </c>
      <c r="AI35" s="36" t="s">
        <v>410</v>
      </c>
      <c r="AJ35" s="36" t="s">
        <v>410</v>
      </c>
      <c r="AK35" s="36" t="s">
        <v>409</v>
      </c>
      <c r="AL35" s="36" t="s">
        <v>409</v>
      </c>
      <c r="AM35" s="36" t="s">
        <v>409</v>
      </c>
      <c r="AN35" s="36">
        <v>511.3</v>
      </c>
      <c r="AO35" s="36">
        <v>37.6</v>
      </c>
      <c r="AP35" s="36">
        <v>65.099999999999994</v>
      </c>
      <c r="AQ35" s="36">
        <v>8.1</v>
      </c>
      <c r="AR35" s="36">
        <v>8.5</v>
      </c>
      <c r="AS35" s="36">
        <v>2.2000000000000002</v>
      </c>
    </row>
    <row r="36" spans="2:46" s="29" customFormat="1" ht="15" customHeight="1">
      <c r="B36" s="40" t="s">
        <v>417</v>
      </c>
      <c r="C36" s="29" t="s">
        <v>406</v>
      </c>
      <c r="D36" s="39">
        <v>43.48</v>
      </c>
      <c r="E36" s="39">
        <v>1.639</v>
      </c>
      <c r="F36" s="39">
        <v>17.809999999999999</v>
      </c>
      <c r="G36" s="39">
        <v>15.27</v>
      </c>
      <c r="H36" s="39">
        <v>0.185</v>
      </c>
      <c r="I36" s="39">
        <v>7.7089999999999996</v>
      </c>
      <c r="J36" s="39">
        <v>11.89</v>
      </c>
      <c r="K36" s="39">
        <v>1.1688499999999999</v>
      </c>
      <c r="L36" s="39">
        <v>0.2306</v>
      </c>
      <c r="M36" s="39">
        <v>7.4499999999999997E-2</v>
      </c>
      <c r="N36" s="38">
        <v>0.54710000000000003</v>
      </c>
      <c r="Q36" s="36">
        <v>210.84</v>
      </c>
      <c r="R36" s="36">
        <v>431.49599999999998</v>
      </c>
      <c r="S36" s="36">
        <v>42.56</v>
      </c>
      <c r="T36" s="36">
        <v>146</v>
      </c>
      <c r="U36" s="36">
        <v>54.7</v>
      </c>
      <c r="V36" s="36">
        <v>77.900000000000006</v>
      </c>
      <c r="W36" s="36">
        <v>433.2</v>
      </c>
      <c r="X36" s="37"/>
      <c r="Y36" s="36">
        <v>16</v>
      </c>
      <c r="Z36" s="36" t="s">
        <v>410</v>
      </c>
      <c r="AA36" s="36" t="s">
        <v>410</v>
      </c>
      <c r="AB36" s="36" t="s">
        <v>410</v>
      </c>
      <c r="AC36" s="36">
        <v>0.6</v>
      </c>
      <c r="AD36" s="36">
        <v>37.5</v>
      </c>
      <c r="AE36" s="36">
        <v>22.7</v>
      </c>
      <c r="AF36" s="36">
        <v>130.4</v>
      </c>
      <c r="AG36" s="36">
        <v>27.3</v>
      </c>
      <c r="AH36" s="36" t="s">
        <v>410</v>
      </c>
      <c r="AI36" s="36" t="s">
        <v>410</v>
      </c>
      <c r="AJ36" s="36" t="s">
        <v>410</v>
      </c>
      <c r="AK36" s="36" t="s">
        <v>409</v>
      </c>
      <c r="AL36" s="36" t="s">
        <v>409</v>
      </c>
      <c r="AM36" s="36" t="s">
        <v>409</v>
      </c>
      <c r="AN36" s="36">
        <v>506.8</v>
      </c>
      <c r="AO36" s="36">
        <v>33.5</v>
      </c>
      <c r="AP36" s="36">
        <v>60.4</v>
      </c>
      <c r="AQ36" s="36">
        <v>7.8</v>
      </c>
      <c r="AR36" s="36">
        <v>8.8000000000000007</v>
      </c>
      <c r="AS36" s="36">
        <v>2.2999999999999998</v>
      </c>
    </row>
    <row r="37" spans="2:46" s="29" customFormat="1" ht="15" customHeight="1">
      <c r="B37" s="40" t="s">
        <v>416</v>
      </c>
      <c r="C37" s="29" t="s">
        <v>406</v>
      </c>
      <c r="D37" s="39">
        <v>43.59</v>
      </c>
      <c r="E37" s="39">
        <v>1.653</v>
      </c>
      <c r="F37" s="39">
        <v>17.850000000000001</v>
      </c>
      <c r="G37" s="39">
        <v>15.25</v>
      </c>
      <c r="H37" s="39">
        <v>0.18690000000000001</v>
      </c>
      <c r="I37" s="39">
        <v>7.7060000000000004</v>
      </c>
      <c r="J37" s="39">
        <v>11.9</v>
      </c>
      <c r="K37" s="39">
        <v>1.0869500000000001</v>
      </c>
      <c r="L37" s="39">
        <v>0.23089999999999999</v>
      </c>
      <c r="M37" s="39">
        <v>7.0000000000000007E-2</v>
      </c>
      <c r="N37" s="38">
        <v>0.57150000000000001</v>
      </c>
      <c r="Q37" s="36">
        <v>211.785</v>
      </c>
      <c r="R37" s="36">
        <v>434</v>
      </c>
      <c r="S37" s="36">
        <v>42.4</v>
      </c>
      <c r="T37" s="36">
        <v>148.69999999999999</v>
      </c>
      <c r="U37" s="36">
        <v>53.8</v>
      </c>
      <c r="V37" s="36">
        <v>76.599999999999994</v>
      </c>
      <c r="W37" s="36">
        <v>442.7</v>
      </c>
      <c r="X37" s="37"/>
      <c r="Y37" s="36">
        <v>15.8</v>
      </c>
      <c r="Z37" s="36" t="s">
        <v>410</v>
      </c>
      <c r="AA37" s="36" t="s">
        <v>410</v>
      </c>
      <c r="AB37" s="36" t="s">
        <v>410</v>
      </c>
      <c r="AC37" s="36">
        <v>0.7</v>
      </c>
      <c r="AD37" s="36">
        <v>38.700000000000003</v>
      </c>
      <c r="AE37" s="36">
        <v>23.2</v>
      </c>
      <c r="AF37" s="36">
        <v>133.80000000000001</v>
      </c>
      <c r="AG37" s="36">
        <v>26.5</v>
      </c>
      <c r="AH37" s="36" t="s">
        <v>410</v>
      </c>
      <c r="AI37" s="36" t="s">
        <v>410</v>
      </c>
      <c r="AJ37" s="36" t="s">
        <v>410</v>
      </c>
      <c r="AK37" s="36" t="s">
        <v>409</v>
      </c>
      <c r="AL37" s="36" t="s">
        <v>409</v>
      </c>
      <c r="AM37" s="36" t="s">
        <v>409</v>
      </c>
      <c r="AN37" s="36">
        <v>518.79999999999995</v>
      </c>
      <c r="AO37" s="36">
        <v>36.1</v>
      </c>
      <c r="AP37" s="36">
        <v>67.7</v>
      </c>
      <c r="AQ37" s="36">
        <v>8.1</v>
      </c>
      <c r="AR37" s="36">
        <v>10.1</v>
      </c>
      <c r="AS37" s="36">
        <v>2.5</v>
      </c>
    </row>
    <row r="38" spans="2:46" s="29" customFormat="1" ht="15" customHeight="1">
      <c r="B38" s="40" t="s">
        <v>415</v>
      </c>
      <c r="C38" s="29" t="s">
        <v>406</v>
      </c>
      <c r="D38" s="39">
        <v>43.35</v>
      </c>
      <c r="E38" s="39">
        <v>1.661</v>
      </c>
      <c r="F38" s="39">
        <v>17.48</v>
      </c>
      <c r="G38" s="39">
        <v>15.32</v>
      </c>
      <c r="H38" s="39">
        <v>0.1986</v>
      </c>
      <c r="I38" s="39">
        <v>7.8929999999999998</v>
      </c>
      <c r="J38" s="39">
        <v>12.1584</v>
      </c>
      <c r="K38" s="39">
        <v>1.1006</v>
      </c>
      <c r="L38" s="39">
        <v>0.24479999999999999</v>
      </c>
      <c r="M38" s="39">
        <v>5.4600000000000003E-2</v>
      </c>
      <c r="N38" s="38">
        <v>0.56879999999999997</v>
      </c>
      <c r="Q38" s="36">
        <v>215</v>
      </c>
      <c r="R38" s="36">
        <v>444</v>
      </c>
      <c r="S38" s="36">
        <v>37.68</v>
      </c>
      <c r="T38" s="36">
        <v>149</v>
      </c>
      <c r="U38" s="36">
        <v>53</v>
      </c>
      <c r="V38" s="36">
        <v>83.5</v>
      </c>
      <c r="W38" s="36">
        <v>438.7</v>
      </c>
      <c r="X38" s="37"/>
      <c r="Y38" s="36">
        <v>17.399999999999999</v>
      </c>
      <c r="Z38" s="36" t="s">
        <v>410</v>
      </c>
      <c r="AA38" s="36" t="s">
        <v>410</v>
      </c>
      <c r="AB38" s="36" t="s">
        <v>410</v>
      </c>
      <c r="AC38" s="36">
        <v>0.9</v>
      </c>
      <c r="AD38" s="36">
        <v>38.9</v>
      </c>
      <c r="AE38" s="36">
        <v>23.7</v>
      </c>
      <c r="AF38" s="36">
        <v>131.19999999999999</v>
      </c>
      <c r="AG38" s="36">
        <v>29.5</v>
      </c>
      <c r="AH38" s="36" t="s">
        <v>410</v>
      </c>
      <c r="AI38" s="36" t="s">
        <v>410</v>
      </c>
      <c r="AJ38" s="36" t="s">
        <v>410</v>
      </c>
      <c r="AK38" s="36" t="s">
        <v>409</v>
      </c>
      <c r="AL38" s="36" t="s">
        <v>409</v>
      </c>
      <c r="AM38" s="36" t="s">
        <v>409</v>
      </c>
      <c r="AN38" s="36">
        <v>516.1</v>
      </c>
      <c r="AO38" s="36">
        <v>42.7</v>
      </c>
      <c r="AP38" s="36">
        <v>62.7</v>
      </c>
      <c r="AQ38" s="36">
        <v>6.9</v>
      </c>
      <c r="AR38" s="36">
        <v>10.1</v>
      </c>
      <c r="AS38" s="36">
        <v>2.1</v>
      </c>
    </row>
    <row r="39" spans="2:46" s="29" customFormat="1" ht="15" customHeight="1">
      <c r="B39" s="40" t="s">
        <v>414</v>
      </c>
      <c r="C39" s="29" t="s">
        <v>406</v>
      </c>
      <c r="D39" s="39">
        <v>43.45</v>
      </c>
      <c r="E39" s="39">
        <v>1.6659999999999999</v>
      </c>
      <c r="F39" s="39">
        <v>17.399999999999999</v>
      </c>
      <c r="G39" s="39">
        <v>15.2</v>
      </c>
      <c r="H39" s="39">
        <v>0.19839999999999999</v>
      </c>
      <c r="I39" s="39">
        <v>7.7149999999999999</v>
      </c>
      <c r="J39" s="39">
        <v>12.24</v>
      </c>
      <c r="K39" s="39">
        <v>1.1468</v>
      </c>
      <c r="L39" s="39">
        <v>0.2414</v>
      </c>
      <c r="M39" s="39">
        <v>6.8199999999999997E-2</v>
      </c>
      <c r="N39" s="38">
        <v>0.55189999999999995</v>
      </c>
      <c r="Q39" s="36">
        <v>204.01499999999999</v>
      </c>
      <c r="R39" s="36">
        <v>423.8</v>
      </c>
      <c r="S39" s="36">
        <v>38.96</v>
      </c>
      <c r="T39" s="36">
        <v>147.30000000000001</v>
      </c>
      <c r="U39" s="36">
        <v>54.4</v>
      </c>
      <c r="V39" s="36">
        <v>76.7</v>
      </c>
      <c r="W39" s="36">
        <v>433.4</v>
      </c>
      <c r="X39" s="37"/>
      <c r="Y39" s="36">
        <v>15.6</v>
      </c>
      <c r="Z39" s="36" t="s">
        <v>410</v>
      </c>
      <c r="AA39" s="36" t="s">
        <v>410</v>
      </c>
      <c r="AB39" s="36" t="s">
        <v>410</v>
      </c>
      <c r="AC39" s="36">
        <v>0.6</v>
      </c>
      <c r="AD39" s="36">
        <v>37.700000000000003</v>
      </c>
      <c r="AE39" s="36">
        <v>23.4</v>
      </c>
      <c r="AF39" s="36">
        <v>130.5</v>
      </c>
      <c r="AG39" s="36">
        <v>26.9</v>
      </c>
      <c r="AH39" s="36" t="s">
        <v>410</v>
      </c>
      <c r="AI39" s="36" t="s">
        <v>410</v>
      </c>
      <c r="AJ39" s="36" t="s">
        <v>410</v>
      </c>
      <c r="AK39" s="36" t="s">
        <v>409</v>
      </c>
      <c r="AL39" s="36" t="s">
        <v>409</v>
      </c>
      <c r="AM39" s="36" t="s">
        <v>409</v>
      </c>
      <c r="AN39" s="36">
        <v>507.4</v>
      </c>
      <c r="AO39" s="36">
        <v>32.799999999999997</v>
      </c>
      <c r="AP39" s="36">
        <v>61.9</v>
      </c>
      <c r="AQ39" s="36">
        <v>7.6</v>
      </c>
      <c r="AR39" s="36">
        <v>8.9</v>
      </c>
      <c r="AS39" s="36">
        <v>2.2999999999999998</v>
      </c>
    </row>
    <row r="40" spans="2:46" s="29" customFormat="1" ht="15" customHeight="1">
      <c r="B40" s="40" t="s">
        <v>413</v>
      </c>
      <c r="C40" s="29" t="s">
        <v>406</v>
      </c>
      <c r="D40" s="39">
        <v>43.47</v>
      </c>
      <c r="E40" s="39">
        <v>1.66</v>
      </c>
      <c r="F40" s="39">
        <v>17.61</v>
      </c>
      <c r="G40" s="39">
        <v>15.33</v>
      </c>
      <c r="H40" s="39">
        <v>0.18890000000000001</v>
      </c>
      <c r="I40" s="39">
        <v>7.6340000000000003</v>
      </c>
      <c r="J40" s="39">
        <v>11.94</v>
      </c>
      <c r="K40" s="39">
        <v>1.08</v>
      </c>
      <c r="L40" s="39">
        <v>0.22900000000000001</v>
      </c>
      <c r="M40" s="39">
        <v>8.6499999999999994E-2</v>
      </c>
      <c r="N40" s="38">
        <v>0.5474</v>
      </c>
      <c r="Q40" s="36">
        <v>207.27</v>
      </c>
      <c r="R40" s="36">
        <v>435</v>
      </c>
      <c r="S40" s="36">
        <v>44.88</v>
      </c>
      <c r="T40" s="36">
        <v>146</v>
      </c>
      <c r="U40" s="36">
        <v>56</v>
      </c>
      <c r="V40" s="36">
        <v>77.599999999999994</v>
      </c>
      <c r="W40" s="36">
        <v>435.3</v>
      </c>
      <c r="X40" s="37"/>
      <c r="Y40" s="36">
        <v>15.4</v>
      </c>
      <c r="Z40" s="36" t="s">
        <v>410</v>
      </c>
      <c r="AA40" s="36" t="s">
        <v>410</v>
      </c>
      <c r="AB40" s="36" t="s">
        <v>410</v>
      </c>
      <c r="AC40" s="36">
        <v>0.6</v>
      </c>
      <c r="AD40" s="36">
        <v>37.5</v>
      </c>
      <c r="AE40" s="36">
        <v>22.8</v>
      </c>
      <c r="AF40" s="36">
        <v>130.5</v>
      </c>
      <c r="AG40" s="36">
        <v>26.2</v>
      </c>
      <c r="AH40" s="36" t="s">
        <v>410</v>
      </c>
      <c r="AI40" s="36" t="s">
        <v>410</v>
      </c>
      <c r="AJ40" s="36" t="s">
        <v>410</v>
      </c>
      <c r="AK40" s="36" t="s">
        <v>409</v>
      </c>
      <c r="AL40" s="36" t="s">
        <v>409</v>
      </c>
      <c r="AM40" s="36" t="s">
        <v>409</v>
      </c>
      <c r="AN40" s="36">
        <v>512.20000000000005</v>
      </c>
      <c r="AO40" s="36">
        <v>33.700000000000003</v>
      </c>
      <c r="AP40" s="36">
        <v>63.4</v>
      </c>
      <c r="AQ40" s="36">
        <v>8.6</v>
      </c>
      <c r="AR40" s="36">
        <v>8.8000000000000007</v>
      </c>
      <c r="AS40" s="36">
        <v>2.7</v>
      </c>
    </row>
    <row r="41" spans="2:46" s="29" customFormat="1" ht="15" customHeight="1">
      <c r="B41" s="40" t="s">
        <v>412</v>
      </c>
      <c r="C41" s="29" t="s">
        <v>406</v>
      </c>
      <c r="D41" s="39">
        <v>43.29</v>
      </c>
      <c r="E41" s="39">
        <v>1.6559999999999999</v>
      </c>
      <c r="F41" s="39">
        <v>17.75</v>
      </c>
      <c r="G41" s="39">
        <v>15.21</v>
      </c>
      <c r="H41" s="39">
        <v>0.19600000000000001</v>
      </c>
      <c r="I41" s="39">
        <v>7.8079999999999998</v>
      </c>
      <c r="J41" s="39">
        <v>12.189</v>
      </c>
      <c r="K41" s="39">
        <v>1.0859000000000001</v>
      </c>
      <c r="L41" s="39">
        <v>0.23619999999999999</v>
      </c>
      <c r="M41" s="39">
        <v>6.0499999999999998E-2</v>
      </c>
      <c r="N41" s="38">
        <v>0.56000000000000005</v>
      </c>
      <c r="Q41" s="36">
        <v>206.64</v>
      </c>
      <c r="R41" s="36">
        <v>438</v>
      </c>
      <c r="S41" s="36">
        <v>42.32</v>
      </c>
      <c r="T41" s="36">
        <v>145.1</v>
      </c>
      <c r="U41" s="36">
        <v>54.2</v>
      </c>
      <c r="V41" s="36">
        <v>77.3</v>
      </c>
      <c r="W41" s="36">
        <v>434.5</v>
      </c>
      <c r="X41" s="37"/>
      <c r="Y41" s="36">
        <v>15.8</v>
      </c>
      <c r="Z41" s="36" t="s">
        <v>410</v>
      </c>
      <c r="AA41" s="36" t="s">
        <v>410</v>
      </c>
      <c r="AB41" s="36" t="s">
        <v>410</v>
      </c>
      <c r="AC41" s="36">
        <v>0.7</v>
      </c>
      <c r="AD41" s="36">
        <v>37.799999999999997</v>
      </c>
      <c r="AE41" s="36">
        <v>23.3</v>
      </c>
      <c r="AF41" s="36">
        <v>130.1</v>
      </c>
      <c r="AG41" s="36">
        <v>26.9</v>
      </c>
      <c r="AH41" s="36" t="s">
        <v>410</v>
      </c>
      <c r="AI41" s="36" t="s">
        <v>410</v>
      </c>
      <c r="AJ41" s="36" t="s">
        <v>410</v>
      </c>
      <c r="AK41" s="36" t="s">
        <v>409</v>
      </c>
      <c r="AL41" s="36" t="s">
        <v>409</v>
      </c>
      <c r="AM41" s="36" t="s">
        <v>409</v>
      </c>
      <c r="AN41" s="36">
        <v>507.5</v>
      </c>
      <c r="AO41" s="36">
        <v>33.700000000000003</v>
      </c>
      <c r="AP41" s="36">
        <v>62.3</v>
      </c>
      <c r="AQ41" s="36">
        <v>8</v>
      </c>
      <c r="AR41" s="36">
        <v>8.9</v>
      </c>
      <c r="AS41" s="36">
        <v>1.9</v>
      </c>
    </row>
    <row r="42" spans="2:46" s="29" customFormat="1" ht="15" customHeight="1">
      <c r="B42" s="40" t="s">
        <v>411</v>
      </c>
      <c r="C42" s="29" t="s">
        <v>406</v>
      </c>
      <c r="D42" s="39">
        <v>43.25</v>
      </c>
      <c r="E42" s="39">
        <v>1.65</v>
      </c>
      <c r="F42" s="39">
        <v>17.8</v>
      </c>
      <c r="G42" s="39">
        <v>15.33</v>
      </c>
      <c r="H42" s="39">
        <v>0.19</v>
      </c>
      <c r="I42" s="39">
        <v>7.61</v>
      </c>
      <c r="J42" s="39">
        <v>12</v>
      </c>
      <c r="K42" s="39">
        <v>1.19</v>
      </c>
      <c r="L42" s="39">
        <v>0.23</v>
      </c>
      <c r="M42" s="39">
        <v>7.0000000000000007E-2</v>
      </c>
      <c r="N42" s="38">
        <v>0.56000000000000005</v>
      </c>
      <c r="Q42" s="36">
        <v>208.53</v>
      </c>
      <c r="R42" s="36">
        <v>440.64800000000002</v>
      </c>
      <c r="S42" s="36">
        <v>44.08</v>
      </c>
      <c r="T42" s="36">
        <v>144.80000000000001</v>
      </c>
      <c r="U42" s="36">
        <v>54.7</v>
      </c>
      <c r="V42" s="36">
        <v>77.7</v>
      </c>
      <c r="W42" s="36">
        <v>434.5</v>
      </c>
      <c r="X42" s="37"/>
      <c r="Y42" s="36">
        <v>15.4</v>
      </c>
      <c r="Z42" s="36" t="s">
        <v>410</v>
      </c>
      <c r="AA42" s="36" t="s">
        <v>410</v>
      </c>
      <c r="AB42" s="36" t="s">
        <v>410</v>
      </c>
      <c r="AC42" s="36">
        <v>0.8</v>
      </c>
      <c r="AD42" s="36">
        <v>37.6</v>
      </c>
      <c r="AE42" s="36">
        <v>22.7</v>
      </c>
      <c r="AF42" s="36">
        <v>132.4</v>
      </c>
      <c r="AG42" s="36">
        <v>27.8</v>
      </c>
      <c r="AH42" s="36" t="s">
        <v>410</v>
      </c>
      <c r="AI42" s="36" t="s">
        <v>410</v>
      </c>
      <c r="AJ42" s="36" t="s">
        <v>410</v>
      </c>
      <c r="AK42" s="36" t="s">
        <v>409</v>
      </c>
      <c r="AL42" s="36" t="s">
        <v>409</v>
      </c>
      <c r="AM42" s="36" t="s">
        <v>409</v>
      </c>
      <c r="AN42" s="36">
        <v>510.3</v>
      </c>
      <c r="AO42" s="36">
        <v>44.1</v>
      </c>
      <c r="AP42" s="36">
        <v>58.8</v>
      </c>
      <c r="AQ42" s="36">
        <v>7.7</v>
      </c>
      <c r="AR42" s="36">
        <v>8.6999999999999993</v>
      </c>
      <c r="AS42" s="36">
        <v>2.2000000000000002</v>
      </c>
    </row>
    <row r="43" spans="2:46" s="29" customFormat="1" ht="15" customHeight="1">
      <c r="B43" s="33" t="s">
        <v>408</v>
      </c>
      <c r="C43" s="29" t="s">
        <v>406</v>
      </c>
      <c r="D43" s="32">
        <f t="shared" ref="D43:N43" si="16">AVERAGE(D35:D42)</f>
        <v>43.410000000000004</v>
      </c>
      <c r="E43" s="32">
        <f t="shared" si="16"/>
        <v>1.6532500000000001</v>
      </c>
      <c r="F43" s="32">
        <f t="shared" si="16"/>
        <v>17.672499999999999</v>
      </c>
      <c r="G43" s="32">
        <f t="shared" si="16"/>
        <v>15.266250000000001</v>
      </c>
      <c r="H43" s="32">
        <f t="shared" si="16"/>
        <v>0.19111249999999999</v>
      </c>
      <c r="I43" s="32">
        <f t="shared" si="16"/>
        <v>7.7301250000000001</v>
      </c>
      <c r="J43" s="32">
        <f t="shared" si="16"/>
        <v>12.023425</v>
      </c>
      <c r="K43" s="32">
        <f t="shared" si="16"/>
        <v>1.130725</v>
      </c>
      <c r="L43" s="32">
        <f t="shared" si="16"/>
        <v>0.23435</v>
      </c>
      <c r="M43" s="32">
        <f t="shared" si="16"/>
        <v>7.1225000000000011E-2</v>
      </c>
      <c r="N43" s="32">
        <f t="shared" si="16"/>
        <v>0.55507499999999999</v>
      </c>
      <c r="Q43" s="34">
        <f t="shared" ref="Q43:W43" si="17">AVERAGE(Q35:Q42)</f>
        <v>209.38499999999996</v>
      </c>
      <c r="R43" s="34">
        <f t="shared" si="17"/>
        <v>436.11800000000005</v>
      </c>
      <c r="S43" s="34">
        <f t="shared" si="17"/>
        <v>41.64</v>
      </c>
      <c r="T43" s="34">
        <f t="shared" si="17"/>
        <v>146.77499999999998</v>
      </c>
      <c r="U43" s="34">
        <f t="shared" si="17"/>
        <v>54.212499999999991</v>
      </c>
      <c r="V43" s="34">
        <f t="shared" si="17"/>
        <v>78.8125</v>
      </c>
      <c r="W43" s="34">
        <f t="shared" si="17"/>
        <v>435.78750000000002</v>
      </c>
      <c r="X43" s="35"/>
      <c r="Y43" s="34">
        <f>AVERAGE(Y35:Y42)</f>
        <v>16.1875</v>
      </c>
      <c r="Z43" s="34"/>
      <c r="AA43" s="34"/>
      <c r="AB43" s="34"/>
      <c r="AC43" s="34">
        <f>AVERAGE(AC35:AC42)</f>
        <v>0.73749999999999993</v>
      </c>
      <c r="AD43" s="34">
        <f>AVERAGE(AD35:AD42)</f>
        <v>37.887500000000003</v>
      </c>
      <c r="AE43" s="34">
        <f>AVERAGE(AE35:AE42)</f>
        <v>23.1</v>
      </c>
      <c r="AF43" s="34">
        <f>AVERAGE(AF35:AF42)</f>
        <v>131.15</v>
      </c>
      <c r="AG43" s="34">
        <f>AVERAGE(AG35:AG42)</f>
        <v>27.587500000000002</v>
      </c>
      <c r="AH43" s="34"/>
      <c r="AI43" s="34"/>
      <c r="AJ43" s="34"/>
      <c r="AK43" s="34"/>
      <c r="AL43" s="34"/>
      <c r="AM43" s="34"/>
      <c r="AN43" s="34">
        <f t="shared" ref="AN43:AS43" si="18">AVERAGE(AN35:AN42)</f>
        <v>511.30000000000007</v>
      </c>
      <c r="AO43" s="34">
        <f t="shared" si="18"/>
        <v>36.774999999999999</v>
      </c>
      <c r="AP43" s="34">
        <f t="shared" si="18"/>
        <v>62.787499999999994</v>
      </c>
      <c r="AQ43" s="34">
        <f t="shared" si="18"/>
        <v>7.8500000000000005</v>
      </c>
      <c r="AR43" s="34">
        <f t="shared" si="18"/>
        <v>9.1000000000000014</v>
      </c>
      <c r="AS43" s="34">
        <f t="shared" si="18"/>
        <v>2.2749999999999999</v>
      </c>
    </row>
    <row r="44" spans="2:46" s="29" customFormat="1" ht="15" customHeight="1">
      <c r="B44" s="33" t="s">
        <v>407</v>
      </c>
      <c r="C44" s="29" t="s">
        <v>406</v>
      </c>
      <c r="D44" s="32">
        <f t="shared" ref="D44:W44" si="19">100*(STDEV(D35:D42))/D43</f>
        <v>0.25563176997977499</v>
      </c>
      <c r="E44" s="32">
        <f t="shared" si="19"/>
        <v>0.57813960716626056</v>
      </c>
      <c r="F44" s="32">
        <f t="shared" si="19"/>
        <v>0.92720156221100491</v>
      </c>
      <c r="G44" s="32">
        <f t="shared" si="19"/>
        <v>0.35867323054069089</v>
      </c>
      <c r="H44" s="32">
        <f t="shared" si="19"/>
        <v>3.0022652860125003</v>
      </c>
      <c r="I44" s="32">
        <f t="shared" si="19"/>
        <v>1.1857100858144356</v>
      </c>
      <c r="J44" s="32">
        <f t="shared" si="19"/>
        <v>1.244081319250955</v>
      </c>
      <c r="K44" s="32">
        <f t="shared" si="19"/>
        <v>4.1969820943534542</v>
      </c>
      <c r="L44" s="32">
        <f t="shared" si="19"/>
        <v>2.5081302677910648</v>
      </c>
      <c r="M44" s="32">
        <f t="shared" si="19"/>
        <v>15.484032341608792</v>
      </c>
      <c r="N44" s="32">
        <f t="shared" si="19"/>
        <v>2.2456439518476747</v>
      </c>
      <c r="O44" s="32" t="e">
        <f t="shared" si="19"/>
        <v>#DIV/0!</v>
      </c>
      <c r="P44" s="32" t="e">
        <f t="shared" si="19"/>
        <v>#DIV/0!</v>
      </c>
      <c r="Q44" s="30">
        <f t="shared" si="19"/>
        <v>1.6503713168781744</v>
      </c>
      <c r="R44" s="30">
        <f t="shared" si="19"/>
        <v>1.5001383071441203</v>
      </c>
      <c r="S44" s="30">
        <f t="shared" si="19"/>
        <v>5.9633325246680498</v>
      </c>
      <c r="T44" s="30">
        <f t="shared" si="19"/>
        <v>1.0653378144174328</v>
      </c>
      <c r="U44" s="30">
        <f t="shared" si="19"/>
        <v>1.8536291733060744</v>
      </c>
      <c r="V44" s="30">
        <f t="shared" si="19"/>
        <v>3.6018789573241379</v>
      </c>
      <c r="W44" s="30">
        <f t="shared" si="19"/>
        <v>0.753159714258958</v>
      </c>
      <c r="X44" s="31"/>
      <c r="Y44" s="30">
        <f t="shared" ref="Y44:AS44" si="20">100*(STDEV(Y35:Y42))/Y43</f>
        <v>6.1990801619601941</v>
      </c>
      <c r="Z44" s="30" t="e">
        <f t="shared" si="20"/>
        <v>#DIV/0!</v>
      </c>
      <c r="AA44" s="30" t="e">
        <f t="shared" si="20"/>
        <v>#DIV/0!</v>
      </c>
      <c r="AB44" s="30" t="e">
        <f t="shared" si="20"/>
        <v>#DIV/0!</v>
      </c>
      <c r="AC44" s="30">
        <f t="shared" si="20"/>
        <v>20.419533794002945</v>
      </c>
      <c r="AD44" s="30">
        <f t="shared" si="20"/>
        <v>1.5288800974671637</v>
      </c>
      <c r="AE44" s="30">
        <f t="shared" si="20"/>
        <v>1.5693973457575152</v>
      </c>
      <c r="AF44" s="30">
        <f t="shared" si="20"/>
        <v>0.99081237764974472</v>
      </c>
      <c r="AG44" s="30">
        <f t="shared" si="20"/>
        <v>4.7239656516832271</v>
      </c>
      <c r="AH44" s="30" t="e">
        <f t="shared" si="20"/>
        <v>#DIV/0!</v>
      </c>
      <c r="AI44" s="30" t="e">
        <f t="shared" si="20"/>
        <v>#DIV/0!</v>
      </c>
      <c r="AJ44" s="30" t="e">
        <f t="shared" si="20"/>
        <v>#DIV/0!</v>
      </c>
      <c r="AK44" s="30" t="e">
        <f t="shared" si="20"/>
        <v>#DIV/0!</v>
      </c>
      <c r="AL44" s="30" t="e">
        <f t="shared" si="20"/>
        <v>#DIV/0!</v>
      </c>
      <c r="AM44" s="30" t="e">
        <f t="shared" si="20"/>
        <v>#DIV/0!</v>
      </c>
      <c r="AN44" s="30">
        <f t="shared" si="20"/>
        <v>0.846078842710553</v>
      </c>
      <c r="AO44" s="30">
        <f t="shared" si="20"/>
        <v>11.956480564525968</v>
      </c>
      <c r="AP44" s="30">
        <f t="shared" si="20"/>
        <v>4.3612492120348882</v>
      </c>
      <c r="AQ44" s="30">
        <f t="shared" si="20"/>
        <v>6.277775545281286</v>
      </c>
      <c r="AR44" s="30">
        <f t="shared" si="20"/>
        <v>6.9251946625157812</v>
      </c>
      <c r="AS44" s="30">
        <f t="shared" si="20"/>
        <v>10.702706781198941</v>
      </c>
    </row>
    <row r="45" spans="2:46" s="24" customFormat="1" ht="15" customHeight="1">
      <c r="B45" s="28" t="s">
        <v>405</v>
      </c>
      <c r="D45" s="27">
        <f t="shared" ref="D45:W45" si="21">100*(D43-D34)/D34</f>
        <v>-1.2848209209778232</v>
      </c>
      <c r="E45" s="27">
        <f t="shared" si="21"/>
        <v>-8.9118457300275384</v>
      </c>
      <c r="F45" s="27">
        <f t="shared" si="21"/>
        <v>1.0434534019439532</v>
      </c>
      <c r="G45" s="27">
        <f t="shared" si="21"/>
        <v>-1.8878534704370022</v>
      </c>
      <c r="H45" s="27">
        <f t="shared" si="21"/>
        <v>9.2071428571428573</v>
      </c>
      <c r="I45" s="27">
        <f t="shared" si="21"/>
        <v>-4.2708978328173268</v>
      </c>
      <c r="J45" s="27">
        <f t="shared" si="21"/>
        <v>0.90998741082669277</v>
      </c>
      <c r="K45" s="27">
        <f t="shared" si="21"/>
        <v>-18.652877697841738</v>
      </c>
      <c r="L45" s="27">
        <f t="shared" si="21"/>
        <v>-6.2599999999999989</v>
      </c>
      <c r="M45" s="27">
        <f t="shared" si="21"/>
        <v>34.386792452830193</v>
      </c>
      <c r="N45" s="27" t="e">
        <f t="shared" si="21"/>
        <v>#DIV/0!</v>
      </c>
      <c r="O45" s="27" t="e">
        <f t="shared" si="21"/>
        <v>#DIV/0!</v>
      </c>
      <c r="P45" s="27">
        <f t="shared" si="21"/>
        <v>-100</v>
      </c>
      <c r="Q45" s="25">
        <f t="shared" si="21"/>
        <v>-66.869462025316452</v>
      </c>
      <c r="R45" s="25">
        <f t="shared" si="21"/>
        <v>883.35512965050737</v>
      </c>
      <c r="S45" s="25">
        <f t="shared" si="21"/>
        <v>-23.736263736263737</v>
      </c>
      <c r="T45" s="25">
        <f t="shared" si="21"/>
        <v>672.49999999999989</v>
      </c>
      <c r="U45" s="25">
        <f t="shared" si="21"/>
        <v>4.2548076923076756</v>
      </c>
      <c r="V45" s="25">
        <f t="shared" si="21"/>
        <v>-9.4109195402298855</v>
      </c>
      <c r="W45" s="25">
        <f t="shared" si="21"/>
        <v>29.122222222222227</v>
      </c>
      <c r="X45" s="26"/>
      <c r="Y45" s="25">
        <f t="shared" ref="Y45:AS45" si="22">100*(Y43-Y34)/Y34</f>
        <v>-7.7160493827156118E-2</v>
      </c>
      <c r="Z45" s="25">
        <f t="shared" si="22"/>
        <v>-100</v>
      </c>
      <c r="AA45" s="25">
        <f t="shared" si="22"/>
        <v>-100</v>
      </c>
      <c r="AB45" s="25">
        <f t="shared" si="22"/>
        <v>-100</v>
      </c>
      <c r="AC45" s="25" t="e">
        <f t="shared" si="22"/>
        <v>#VALUE!</v>
      </c>
      <c r="AD45" s="25">
        <f t="shared" si="22"/>
        <v>624.42638623326957</v>
      </c>
      <c r="AE45" s="25">
        <f t="shared" si="22"/>
        <v>136.55913978494624</v>
      </c>
      <c r="AF45" s="25">
        <f t="shared" si="22"/>
        <v>333.98411647915287</v>
      </c>
      <c r="AG45" s="25">
        <f t="shared" si="22"/>
        <v>921.75925925925935</v>
      </c>
      <c r="AH45" s="25">
        <f t="shared" si="22"/>
        <v>-100</v>
      </c>
      <c r="AI45" s="25">
        <f t="shared" si="22"/>
        <v>-100</v>
      </c>
      <c r="AJ45" s="25">
        <f t="shared" si="22"/>
        <v>-100</v>
      </c>
      <c r="AK45" s="25">
        <f t="shared" si="22"/>
        <v>-100.00000000000001</v>
      </c>
      <c r="AL45" s="25">
        <f t="shared" si="22"/>
        <v>-100</v>
      </c>
      <c r="AM45" s="25">
        <f t="shared" si="22"/>
        <v>-100</v>
      </c>
      <c r="AN45" s="25">
        <f t="shared" si="22"/>
        <v>642.62890341321724</v>
      </c>
      <c r="AO45" s="25">
        <f t="shared" si="22"/>
        <v>893.91891891891873</v>
      </c>
      <c r="AP45" s="25">
        <f t="shared" si="22"/>
        <v>565.47429782723884</v>
      </c>
      <c r="AQ45" s="25">
        <f t="shared" si="22"/>
        <v>371.47147147147149</v>
      </c>
      <c r="AR45" s="25">
        <f t="shared" si="22"/>
        <v>1554.5454545454547</v>
      </c>
      <c r="AS45" s="25">
        <f t="shared" si="22"/>
        <v>1795.8333333333333</v>
      </c>
    </row>
    <row r="47" spans="2:46" ht="15" customHeight="1">
      <c r="R47" s="22"/>
      <c r="S47" s="22"/>
      <c r="T47" s="22"/>
      <c r="U47" s="22"/>
      <c r="V47" s="22"/>
      <c r="W47" s="22"/>
      <c r="X47" s="23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4"/>
  <sheetViews>
    <sheetView workbookViewId="0">
      <pane xSplit="2" ySplit="1" topLeftCell="X16" activePane="bottomRight" state="frozenSplit"/>
      <selection pane="topRight" activeCell="B1" sqref="B1"/>
      <selection pane="bottomLeft" activeCell="A2" sqref="A2"/>
      <selection pane="bottomRight" activeCell="AD2" sqref="AD2:AD41"/>
    </sheetView>
  </sheetViews>
  <sheetFormatPr baseColWidth="10" defaultColWidth="7.5703125" defaultRowHeight="15" x14ac:dyDescent="0"/>
  <cols>
    <col min="1" max="1" width="21.28515625" customWidth="1"/>
    <col min="2" max="2" width="30.42578125" bestFit="1" customWidth="1"/>
    <col min="3" max="11" width="6.140625" bestFit="1" customWidth="1"/>
    <col min="12" max="12" width="6.140625" customWidth="1"/>
    <col min="13" max="13" width="8.42578125" bestFit="1" customWidth="1"/>
    <col min="16" max="16" width="8.42578125" bestFit="1" customWidth="1"/>
    <col min="27" max="27" width="18.5703125" bestFit="1" customWidth="1"/>
    <col min="30" max="30" width="7.5703125" style="177"/>
    <col min="31" max="31" width="3" customWidth="1"/>
    <col min="32" max="32" width="5.42578125" bestFit="1" customWidth="1"/>
    <col min="36" max="36" width="3.140625" customWidth="1"/>
    <col min="37" max="37" width="21.140625" bestFit="1" customWidth="1"/>
    <col min="47" max="48" width="7.5703125" customWidth="1"/>
  </cols>
  <sheetData>
    <row r="1" spans="1:49" s="6" customFormat="1" ht="28" customHeight="1">
      <c r="B1" s="139" t="s">
        <v>537</v>
      </c>
      <c r="C1" s="139" t="s">
        <v>538</v>
      </c>
      <c r="D1" s="139" t="s">
        <v>643</v>
      </c>
      <c r="E1" s="139" t="s">
        <v>645</v>
      </c>
      <c r="F1" s="140" t="s">
        <v>644</v>
      </c>
      <c r="G1" s="102" t="s">
        <v>283</v>
      </c>
      <c r="H1" s="102" t="s">
        <v>312</v>
      </c>
      <c r="I1" s="102" t="s">
        <v>275</v>
      </c>
      <c r="J1" s="102" t="s">
        <v>279</v>
      </c>
      <c r="K1" s="102" t="s">
        <v>353</v>
      </c>
      <c r="L1" s="102" t="s">
        <v>287</v>
      </c>
      <c r="M1" s="102" t="s">
        <v>387</v>
      </c>
      <c r="N1" s="102" t="s">
        <v>291</v>
      </c>
      <c r="O1" s="102" t="s">
        <v>299</v>
      </c>
      <c r="P1" s="69" t="s">
        <v>295</v>
      </c>
      <c r="Q1" s="102" t="s">
        <v>446</v>
      </c>
      <c r="R1" s="104" t="s">
        <v>255</v>
      </c>
      <c r="S1" s="140" t="s">
        <v>539</v>
      </c>
      <c r="T1" s="140" t="s">
        <v>540</v>
      </c>
      <c r="U1" s="140" t="s">
        <v>541</v>
      </c>
      <c r="V1" s="140" t="s">
        <v>542</v>
      </c>
      <c r="W1" s="140" t="s">
        <v>543</v>
      </c>
      <c r="X1" s="140" t="s">
        <v>544</v>
      </c>
      <c r="Y1" s="140" t="s">
        <v>545</v>
      </c>
      <c r="Z1" s="62"/>
      <c r="AA1" s="140" t="s">
        <v>537</v>
      </c>
      <c r="AB1" s="140" t="s">
        <v>538</v>
      </c>
      <c r="AC1" s="140" t="s">
        <v>716</v>
      </c>
      <c r="AD1" s="140" t="s">
        <v>717</v>
      </c>
      <c r="AE1" s="62"/>
      <c r="AF1" s="65"/>
      <c r="AG1" s="64"/>
      <c r="AH1" s="64"/>
      <c r="AI1" s="64"/>
      <c r="AJ1" s="62"/>
    </row>
    <row r="2" spans="1:49" s="141" customFormat="1" ht="12">
      <c r="A2" s="131" t="s">
        <v>470</v>
      </c>
      <c r="B2" s="142" t="s">
        <v>550</v>
      </c>
      <c r="C2" s="141" t="s">
        <v>551</v>
      </c>
      <c r="D2" s="141" t="s">
        <v>433</v>
      </c>
      <c r="E2" s="141">
        <v>9.2750000000000004</v>
      </c>
      <c r="F2" s="143">
        <v>49.647932499999996</v>
      </c>
      <c r="G2" s="144">
        <v>0.32400000000000001</v>
      </c>
      <c r="H2" s="143">
        <v>14.558</v>
      </c>
      <c r="I2" s="143">
        <v>5.0685000000000002</v>
      </c>
      <c r="J2" s="143">
        <v>9.0999999999999998E-2</v>
      </c>
      <c r="K2" s="143">
        <v>11.183499999999999</v>
      </c>
      <c r="L2" s="143">
        <v>18.736000000000001</v>
      </c>
      <c r="M2" s="143">
        <v>1.2985</v>
      </c>
      <c r="N2" s="143">
        <v>3.9E-2</v>
      </c>
      <c r="O2" s="143">
        <v>8.9999999999999993E-3</v>
      </c>
      <c r="P2" s="143"/>
      <c r="Q2" s="143"/>
      <c r="R2" s="143">
        <v>5.0210693771067536</v>
      </c>
      <c r="S2" s="143">
        <v>148</v>
      </c>
      <c r="T2" s="143">
        <v>1513</v>
      </c>
      <c r="U2" s="143">
        <v>18</v>
      </c>
      <c r="V2" s="143">
        <v>184</v>
      </c>
      <c r="W2" s="143">
        <v>429</v>
      </c>
      <c r="X2" s="143">
        <v>8</v>
      </c>
      <c r="Y2" s="143">
        <v>178</v>
      </c>
      <c r="AA2" s="173" t="s">
        <v>550</v>
      </c>
      <c r="AB2" s="173" t="s">
        <v>551</v>
      </c>
      <c r="AC2" s="174">
        <v>9.2750000000000004</v>
      </c>
      <c r="AD2" s="177">
        <v>67</v>
      </c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</row>
    <row r="3" spans="1:49" s="141" customFormat="1" ht="12">
      <c r="A3" s="131" t="s">
        <v>471</v>
      </c>
      <c r="B3" s="142" t="s">
        <v>553</v>
      </c>
      <c r="C3" s="141" t="s">
        <v>551</v>
      </c>
      <c r="D3" s="141" t="s">
        <v>433</v>
      </c>
      <c r="E3" s="141">
        <v>19.63</v>
      </c>
      <c r="F3" s="143">
        <v>49.934022499999998</v>
      </c>
      <c r="G3" s="144">
        <v>0.2</v>
      </c>
      <c r="H3" s="143">
        <v>20.38</v>
      </c>
      <c r="I3" s="143">
        <v>5.0789999999999997</v>
      </c>
      <c r="J3" s="143">
        <v>7.8E-2</v>
      </c>
      <c r="K3" s="143">
        <v>9.8539999999999992</v>
      </c>
      <c r="L3" s="143">
        <v>18.04</v>
      </c>
      <c r="M3" s="143">
        <v>1.2350000000000001</v>
      </c>
      <c r="N3" s="143">
        <v>2.1999999999999999E-2</v>
      </c>
      <c r="O3" s="143">
        <v>8.0000000000000002E-3</v>
      </c>
      <c r="P3" s="143"/>
      <c r="Q3" s="143"/>
      <c r="R3" s="143">
        <v>4.4382439677149241</v>
      </c>
      <c r="S3" s="143">
        <v>52</v>
      </c>
      <c r="T3" s="143">
        <v>597</v>
      </c>
      <c r="U3" s="143">
        <v>58</v>
      </c>
      <c r="V3" s="143">
        <v>209</v>
      </c>
      <c r="W3" s="143">
        <v>117</v>
      </c>
      <c r="X3" s="143">
        <v>25</v>
      </c>
      <c r="Y3" s="143">
        <v>117</v>
      </c>
      <c r="AA3" s="173" t="s">
        <v>553</v>
      </c>
      <c r="AB3" s="173" t="s">
        <v>551</v>
      </c>
      <c r="AC3" s="174">
        <v>19.63</v>
      </c>
      <c r="AD3" s="177">
        <v>46</v>
      </c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</row>
    <row r="4" spans="1:49" s="141" customFormat="1" ht="12">
      <c r="A4" s="131" t="s">
        <v>472</v>
      </c>
      <c r="B4" s="142" t="s">
        <v>556</v>
      </c>
      <c r="C4" s="141" t="s">
        <v>551</v>
      </c>
      <c r="D4" s="141" t="s">
        <v>433</v>
      </c>
      <c r="E4" s="141">
        <v>30.72</v>
      </c>
      <c r="F4" s="143">
        <v>46.300786249999987</v>
      </c>
      <c r="G4" s="144">
        <v>0.11849999999999999</v>
      </c>
      <c r="H4" s="143">
        <v>21.994</v>
      </c>
      <c r="I4" s="143">
        <v>5.54</v>
      </c>
      <c r="J4" s="143">
        <v>7.7499999999999999E-2</v>
      </c>
      <c r="K4" s="143">
        <v>10.881</v>
      </c>
      <c r="L4" s="143">
        <v>14.5495</v>
      </c>
      <c r="M4" s="143">
        <v>1.2894999999999999</v>
      </c>
      <c r="N4" s="143">
        <v>3.7999999999999999E-2</v>
      </c>
      <c r="O4" s="143">
        <v>2.5000000000000001E-3</v>
      </c>
      <c r="P4" s="143"/>
      <c r="Q4" s="143"/>
      <c r="R4" s="143">
        <v>5.057287443418641</v>
      </c>
      <c r="S4" s="143">
        <v>21</v>
      </c>
      <c r="T4" s="143">
        <v>169</v>
      </c>
      <c r="U4" s="143">
        <v>27</v>
      </c>
      <c r="V4" s="143">
        <v>120</v>
      </c>
      <c r="W4" s="143">
        <v>33</v>
      </c>
      <c r="X4" s="143">
        <v>20</v>
      </c>
      <c r="Y4" s="143">
        <v>175</v>
      </c>
      <c r="AA4" s="173" t="s">
        <v>556</v>
      </c>
      <c r="AB4" s="173" t="s">
        <v>551</v>
      </c>
      <c r="AC4" s="174">
        <v>30.72</v>
      </c>
      <c r="AD4" s="177">
        <v>47</v>
      </c>
    </row>
    <row r="5" spans="1:49" s="141" customFormat="1" ht="12">
      <c r="A5" s="131" t="s">
        <v>473</v>
      </c>
      <c r="B5" s="142" t="s">
        <v>559</v>
      </c>
      <c r="C5" s="141" t="s">
        <v>551</v>
      </c>
      <c r="D5" s="141" t="s">
        <v>433</v>
      </c>
      <c r="E5" s="141">
        <v>39.505000000000003</v>
      </c>
      <c r="F5" s="143">
        <v>39.39246</v>
      </c>
      <c r="G5" s="144">
        <v>0.08</v>
      </c>
      <c r="H5" s="143">
        <v>3.2490000000000001</v>
      </c>
      <c r="I5" s="143">
        <v>13.41</v>
      </c>
      <c r="J5" s="143">
        <v>0.157</v>
      </c>
      <c r="K5" s="143">
        <v>35.515000000000001</v>
      </c>
      <c r="L5" s="143">
        <v>1.8089999999999999</v>
      </c>
      <c r="M5" s="143">
        <v>0.16600000000000001</v>
      </c>
      <c r="N5" s="143">
        <v>1.6E-2</v>
      </c>
      <c r="O5" s="143">
        <v>6.0000000000000001E-3</v>
      </c>
      <c r="P5" s="143"/>
      <c r="Q5" s="143"/>
      <c r="R5" s="143">
        <v>12.582316943878045</v>
      </c>
      <c r="S5" s="143">
        <v>31</v>
      </c>
      <c r="T5" s="143">
        <v>1947</v>
      </c>
      <c r="U5" s="143">
        <v>134</v>
      </c>
      <c r="V5" s="143">
        <v>1374</v>
      </c>
      <c r="W5" s="143">
        <v>398</v>
      </c>
      <c r="X5" s="143">
        <v>41</v>
      </c>
      <c r="Y5" s="143">
        <v>11</v>
      </c>
      <c r="AA5" s="173" t="s">
        <v>559</v>
      </c>
      <c r="AB5" s="173" t="s">
        <v>551</v>
      </c>
      <c r="AC5" s="174">
        <v>39.505000000000003</v>
      </c>
      <c r="AD5" s="177">
        <v>4</v>
      </c>
    </row>
    <row r="6" spans="1:49" s="141" customFormat="1" ht="12">
      <c r="A6" s="131" t="s">
        <v>474</v>
      </c>
      <c r="B6" s="142" t="s">
        <v>561</v>
      </c>
      <c r="C6" s="141" t="s">
        <v>551</v>
      </c>
      <c r="D6" s="141" t="s">
        <v>433</v>
      </c>
      <c r="E6" s="141">
        <v>49.645000000000003</v>
      </c>
      <c r="F6" s="143">
        <v>47.021882499999997</v>
      </c>
      <c r="G6" s="144">
        <v>0.17199999999999999</v>
      </c>
      <c r="H6" s="143">
        <v>16.882000000000001</v>
      </c>
      <c r="I6" s="143">
        <v>9.3369999999999997</v>
      </c>
      <c r="J6" s="143">
        <v>0.13</v>
      </c>
      <c r="K6" s="143">
        <v>12.92</v>
      </c>
      <c r="L6" s="143">
        <v>12.302</v>
      </c>
      <c r="M6" s="143">
        <v>1.45</v>
      </c>
      <c r="N6" s="143">
        <v>2.5000000000000001E-2</v>
      </c>
      <c r="O6" s="143">
        <v>1.2E-2</v>
      </c>
      <c r="P6" s="143"/>
      <c r="Q6" s="143"/>
      <c r="R6" s="143">
        <v>5.2721227291222039</v>
      </c>
      <c r="S6" s="143">
        <v>50</v>
      </c>
      <c r="T6" s="143">
        <v>134</v>
      </c>
      <c r="U6" s="143">
        <v>51</v>
      </c>
      <c r="V6" s="143">
        <v>150</v>
      </c>
      <c r="W6" s="143">
        <v>7</v>
      </c>
      <c r="X6" s="143">
        <v>39</v>
      </c>
      <c r="Y6" s="143">
        <v>152</v>
      </c>
      <c r="AA6" s="173" t="s">
        <v>561</v>
      </c>
      <c r="AB6" s="173" t="s">
        <v>551</v>
      </c>
      <c r="AC6" s="174">
        <v>49.645000000000003</v>
      </c>
      <c r="AD6" s="177">
        <v>39</v>
      </c>
    </row>
    <row r="7" spans="1:49" s="141" customFormat="1" ht="12">
      <c r="A7" s="131" t="s">
        <v>475</v>
      </c>
      <c r="B7" s="142" t="s">
        <v>562</v>
      </c>
      <c r="C7" s="141" t="s">
        <v>551</v>
      </c>
      <c r="D7" s="141" t="s">
        <v>433</v>
      </c>
      <c r="E7" s="141">
        <v>53.25</v>
      </c>
      <c r="F7" s="143">
        <v>47.818237500000002</v>
      </c>
      <c r="G7" s="144">
        <v>0.25900000000000001</v>
      </c>
      <c r="H7" s="143">
        <v>13.66</v>
      </c>
      <c r="I7" s="143">
        <v>7.6970000000000001</v>
      </c>
      <c r="J7" s="143">
        <v>0.11799999999999999</v>
      </c>
      <c r="K7" s="143">
        <v>14.584</v>
      </c>
      <c r="L7" s="143">
        <v>16.151</v>
      </c>
      <c r="M7" s="143">
        <v>0.91700000000000004</v>
      </c>
      <c r="N7" s="143">
        <v>2.1000000000000001E-2</v>
      </c>
      <c r="O7" s="143">
        <v>5.0000000000000001E-3</v>
      </c>
      <c r="P7" s="143"/>
      <c r="Q7" s="143"/>
      <c r="R7" s="143">
        <v>2.8364339410508843</v>
      </c>
      <c r="S7" s="143">
        <v>110</v>
      </c>
      <c r="T7" s="143">
        <v>286</v>
      </c>
      <c r="U7" s="143">
        <v>54</v>
      </c>
      <c r="V7" s="143">
        <v>149</v>
      </c>
      <c r="W7" s="143">
        <v>152</v>
      </c>
      <c r="X7" s="143">
        <v>23</v>
      </c>
      <c r="Y7" s="143">
        <v>101</v>
      </c>
      <c r="AA7" s="173" t="s">
        <v>562</v>
      </c>
      <c r="AB7" s="173" t="s">
        <v>551</v>
      </c>
      <c r="AC7" s="174">
        <v>53.25</v>
      </c>
      <c r="AD7" s="177">
        <v>54</v>
      </c>
    </row>
    <row r="8" spans="1:49" s="141" customFormat="1" ht="12">
      <c r="A8" s="131" t="s">
        <v>476</v>
      </c>
      <c r="B8" s="142" t="s">
        <v>565</v>
      </c>
      <c r="C8" s="141" t="s">
        <v>551</v>
      </c>
      <c r="D8" s="141" t="s">
        <v>433</v>
      </c>
      <c r="E8" s="141">
        <v>60.15</v>
      </c>
      <c r="F8" s="143">
        <v>48.595377499999991</v>
      </c>
      <c r="G8" s="144">
        <v>0.26100000000000001</v>
      </c>
      <c r="H8" s="143">
        <v>16.677</v>
      </c>
      <c r="I8" s="143">
        <v>5.6980000000000004</v>
      </c>
      <c r="J8" s="143">
        <v>9.0999999999999998E-2</v>
      </c>
      <c r="K8" s="143">
        <v>10.555999999999999</v>
      </c>
      <c r="L8" s="143">
        <v>17.925999999999998</v>
      </c>
      <c r="M8" s="143">
        <v>1.0269999999999999</v>
      </c>
      <c r="N8" s="143">
        <v>2.5000000000000001E-2</v>
      </c>
      <c r="O8" s="143">
        <v>1.2999999999999999E-2</v>
      </c>
      <c r="P8" s="143"/>
      <c r="Q8" s="143"/>
      <c r="R8" s="143">
        <v>4.111948883738183</v>
      </c>
      <c r="S8" s="143">
        <v>102</v>
      </c>
      <c r="T8" s="143">
        <v>561</v>
      </c>
      <c r="U8" s="143">
        <v>32</v>
      </c>
      <c r="V8" s="143">
        <v>111</v>
      </c>
      <c r="W8" s="143">
        <v>84</v>
      </c>
      <c r="X8" s="143">
        <v>12</v>
      </c>
      <c r="Y8" s="143">
        <v>133</v>
      </c>
      <c r="AA8" s="173" t="s">
        <v>565</v>
      </c>
      <c r="AB8" s="173" t="s">
        <v>551</v>
      </c>
      <c r="AC8" s="174">
        <v>60.15</v>
      </c>
      <c r="AD8" s="177">
        <v>62</v>
      </c>
    </row>
    <row r="9" spans="1:49" s="141" customFormat="1" ht="12">
      <c r="A9" s="131" t="s">
        <v>477</v>
      </c>
      <c r="B9" s="142" t="s">
        <v>566</v>
      </c>
      <c r="C9" s="141" t="s">
        <v>551</v>
      </c>
      <c r="D9" s="141" t="s">
        <v>433</v>
      </c>
      <c r="E9" s="141">
        <v>69.09</v>
      </c>
      <c r="F9" s="143">
        <v>49.29530166666666</v>
      </c>
      <c r="G9" s="144">
        <v>0.25166666666666665</v>
      </c>
      <c r="H9" s="143">
        <v>15.978000000000002</v>
      </c>
      <c r="I9" s="143">
        <v>5.3423333333333334</v>
      </c>
      <c r="J9" s="143">
        <v>9.2333333333333337E-2</v>
      </c>
      <c r="K9" s="143">
        <v>10.676</v>
      </c>
      <c r="L9" s="143">
        <v>18.416666666666668</v>
      </c>
      <c r="M9" s="143">
        <v>1.0490000000000002</v>
      </c>
      <c r="N9" s="143">
        <v>2.1999999999999999E-2</v>
      </c>
      <c r="O9" s="143">
        <v>8.3333333333333332E-3</v>
      </c>
      <c r="P9" s="143"/>
      <c r="Q9" s="143"/>
      <c r="R9" s="143">
        <v>4.0219689090995736</v>
      </c>
      <c r="S9" s="143">
        <v>94</v>
      </c>
      <c r="T9" s="143">
        <v>454</v>
      </c>
      <c r="U9" s="143">
        <v>19</v>
      </c>
      <c r="V9" s="143">
        <v>158</v>
      </c>
      <c r="W9" s="143">
        <v>206</v>
      </c>
      <c r="X9" s="143">
        <v>18</v>
      </c>
      <c r="Y9" s="143">
        <v>118</v>
      </c>
      <c r="AA9" s="173" t="s">
        <v>566</v>
      </c>
      <c r="AB9" s="173" t="s">
        <v>551</v>
      </c>
      <c r="AC9" s="174">
        <v>69.09</v>
      </c>
      <c r="AD9" s="177">
        <v>63</v>
      </c>
    </row>
    <row r="10" spans="1:49" s="141" customFormat="1" ht="12">
      <c r="A10" s="131" t="s">
        <v>478</v>
      </c>
      <c r="B10" s="142" t="s">
        <v>569</v>
      </c>
      <c r="C10" s="141" t="s">
        <v>551</v>
      </c>
      <c r="D10" s="141" t="s">
        <v>433</v>
      </c>
      <c r="E10" s="141">
        <v>79.69</v>
      </c>
      <c r="F10" s="143">
        <v>48.259648749999997</v>
      </c>
      <c r="G10" s="144">
        <v>0.252</v>
      </c>
      <c r="H10" s="143">
        <v>19.105</v>
      </c>
      <c r="I10" s="143">
        <v>4.8194999999999997</v>
      </c>
      <c r="J10" s="143">
        <v>0.08</v>
      </c>
      <c r="K10" s="143">
        <v>9.2035</v>
      </c>
      <c r="L10" s="143">
        <v>17.610500000000002</v>
      </c>
      <c r="M10" s="143">
        <v>1.4755</v>
      </c>
      <c r="N10" s="143">
        <v>4.2000000000000003E-2</v>
      </c>
      <c r="O10" s="143">
        <v>1.2500000000000001E-2</v>
      </c>
      <c r="P10" s="143"/>
      <c r="Q10" s="143"/>
      <c r="R10" s="143">
        <v>6.3624342170226962</v>
      </c>
      <c r="S10" s="143">
        <v>136</v>
      </c>
      <c r="T10" s="143">
        <v>1504</v>
      </c>
      <c r="U10" s="143">
        <v>12</v>
      </c>
      <c r="V10" s="143">
        <v>183</v>
      </c>
      <c r="W10" s="143">
        <v>425</v>
      </c>
      <c r="X10" s="143">
        <v>5</v>
      </c>
      <c r="Y10" s="143">
        <v>180</v>
      </c>
      <c r="AA10" s="173" t="s">
        <v>569</v>
      </c>
      <c r="AB10" s="173" t="s">
        <v>551</v>
      </c>
      <c r="AC10" s="174">
        <v>79.69</v>
      </c>
      <c r="AD10" s="177">
        <v>66</v>
      </c>
    </row>
    <row r="11" spans="1:49" s="141" customFormat="1" ht="12">
      <c r="A11" s="131" t="s">
        <v>479</v>
      </c>
      <c r="B11" s="142" t="s">
        <v>571</v>
      </c>
      <c r="C11" s="141" t="s">
        <v>551</v>
      </c>
      <c r="D11" s="141" t="s">
        <v>433</v>
      </c>
      <c r="E11" s="141">
        <v>89.9</v>
      </c>
      <c r="F11" s="143">
        <v>47.723230000000001</v>
      </c>
      <c r="G11" s="144">
        <v>0.23399999999999999</v>
      </c>
      <c r="H11" s="143">
        <v>16.562000000000001</v>
      </c>
      <c r="I11" s="143">
        <v>6.6880000000000006</v>
      </c>
      <c r="J11" s="143">
        <v>0.10550000000000001</v>
      </c>
      <c r="K11" s="143">
        <v>12.4405</v>
      </c>
      <c r="L11" s="143">
        <v>16.131500000000003</v>
      </c>
      <c r="M11" s="143">
        <v>1.0755000000000001</v>
      </c>
      <c r="N11" s="143">
        <v>2.5000000000000001E-2</v>
      </c>
      <c r="O11" s="143">
        <v>7.4999999999999997E-3</v>
      </c>
      <c r="P11" s="143"/>
      <c r="Q11" s="143"/>
      <c r="R11" s="143">
        <v>0.52977388421927618</v>
      </c>
      <c r="S11" s="143">
        <v>110</v>
      </c>
      <c r="T11" s="143">
        <v>536</v>
      </c>
      <c r="U11" s="143">
        <v>26</v>
      </c>
      <c r="V11" s="143">
        <v>94</v>
      </c>
      <c r="W11" s="143">
        <v>78</v>
      </c>
      <c r="X11" s="143">
        <v>18</v>
      </c>
      <c r="Y11" s="143">
        <v>159</v>
      </c>
      <c r="AA11" s="173" t="s">
        <v>571</v>
      </c>
      <c r="AB11" s="173" t="s">
        <v>551</v>
      </c>
      <c r="AC11" s="174">
        <v>89.9</v>
      </c>
      <c r="AD11" s="177">
        <v>62</v>
      </c>
    </row>
    <row r="12" spans="1:49" s="141" customFormat="1" ht="12">
      <c r="A12" s="131" t="s">
        <v>480</v>
      </c>
      <c r="B12" s="142" t="s">
        <v>573</v>
      </c>
      <c r="C12" s="141" t="s">
        <v>551</v>
      </c>
      <c r="D12" s="141" t="s">
        <v>433</v>
      </c>
      <c r="E12" s="141">
        <v>100.64</v>
      </c>
      <c r="F12" s="143">
        <v>47.502257499999992</v>
      </c>
      <c r="G12" s="144">
        <v>0.20499999999999999</v>
      </c>
      <c r="H12" s="143">
        <v>19.706</v>
      </c>
      <c r="I12" s="143">
        <v>6.5010000000000003</v>
      </c>
      <c r="J12" s="143">
        <v>0.1</v>
      </c>
      <c r="K12" s="143">
        <v>9.4149999999999991</v>
      </c>
      <c r="L12" s="143">
        <v>15.916</v>
      </c>
      <c r="M12" s="143">
        <v>1.405</v>
      </c>
      <c r="N12" s="143">
        <v>2.3E-2</v>
      </c>
      <c r="O12" s="143">
        <v>6.0000000000000001E-3</v>
      </c>
      <c r="P12" s="143"/>
      <c r="Q12" s="143"/>
      <c r="R12" s="143">
        <v>0.80195960002688216</v>
      </c>
      <c r="S12" s="143">
        <v>66</v>
      </c>
      <c r="T12" s="143">
        <v>268</v>
      </c>
      <c r="U12" s="143">
        <v>27</v>
      </c>
      <c r="V12" s="143">
        <v>174</v>
      </c>
      <c r="W12" s="143">
        <v>311</v>
      </c>
      <c r="X12" s="143">
        <v>20</v>
      </c>
      <c r="Y12" s="143">
        <v>165</v>
      </c>
      <c r="AA12" s="173" t="s">
        <v>573</v>
      </c>
      <c r="AB12" s="173" t="s">
        <v>551</v>
      </c>
      <c r="AC12" s="174">
        <v>100.64</v>
      </c>
      <c r="AD12" s="177">
        <v>52</v>
      </c>
    </row>
    <row r="13" spans="1:49" s="141" customFormat="1" ht="12">
      <c r="A13" s="131" t="s">
        <v>481</v>
      </c>
      <c r="B13" s="142" t="s">
        <v>575</v>
      </c>
      <c r="C13" s="141" t="s">
        <v>551</v>
      </c>
      <c r="D13" s="141" t="s">
        <v>433</v>
      </c>
      <c r="E13" s="141">
        <v>109.84</v>
      </c>
      <c r="F13" s="143">
        <v>48.503572499999997</v>
      </c>
      <c r="G13" s="144">
        <v>0.3</v>
      </c>
      <c r="H13" s="143">
        <v>16.597000000000001</v>
      </c>
      <c r="I13" s="143">
        <v>6.4569999999999999</v>
      </c>
      <c r="J13" s="143">
        <v>0.106</v>
      </c>
      <c r="K13" s="143">
        <v>10.015000000000001</v>
      </c>
      <c r="L13" s="143">
        <v>17.699000000000002</v>
      </c>
      <c r="M13" s="143">
        <v>1.498</v>
      </c>
      <c r="N13" s="143">
        <v>2.4E-2</v>
      </c>
      <c r="O13" s="143">
        <v>1.0999999999999999E-2</v>
      </c>
      <c r="P13" s="143"/>
      <c r="Q13" s="143"/>
      <c r="R13" s="143">
        <v>0.11787433286397687</v>
      </c>
      <c r="S13" s="143">
        <v>120</v>
      </c>
      <c r="T13" s="143">
        <v>278</v>
      </c>
      <c r="U13" s="143">
        <v>40</v>
      </c>
      <c r="V13" s="143">
        <v>115</v>
      </c>
      <c r="W13" s="143">
        <v>193</v>
      </c>
      <c r="X13" s="143">
        <v>19</v>
      </c>
      <c r="Y13" s="143">
        <v>131</v>
      </c>
      <c r="AA13" s="173" t="s">
        <v>575</v>
      </c>
      <c r="AB13" s="173" t="s">
        <v>551</v>
      </c>
      <c r="AC13" s="174">
        <v>109.84</v>
      </c>
      <c r="AD13" s="177">
        <v>61</v>
      </c>
    </row>
    <row r="14" spans="1:49" s="141" customFormat="1" ht="12">
      <c r="A14" s="131" t="s">
        <v>482</v>
      </c>
      <c r="B14" s="142" t="s">
        <v>577</v>
      </c>
      <c r="C14" s="141" t="s">
        <v>551</v>
      </c>
      <c r="D14" s="141" t="s">
        <v>433</v>
      </c>
      <c r="E14" s="141">
        <v>121</v>
      </c>
      <c r="F14" s="143">
        <v>47.715757499999995</v>
      </c>
      <c r="G14" s="144">
        <v>0.16</v>
      </c>
      <c r="H14" s="143">
        <v>18.780999999999999</v>
      </c>
      <c r="I14" s="143">
        <v>5.0019999999999998</v>
      </c>
      <c r="J14" s="143">
        <v>7.9000000000000001E-2</v>
      </c>
      <c r="K14" s="143">
        <v>11.407</v>
      </c>
      <c r="L14" s="143">
        <v>17.16</v>
      </c>
      <c r="M14" s="143">
        <v>1.0109999999999999</v>
      </c>
      <c r="N14" s="143">
        <v>3.4000000000000002E-2</v>
      </c>
      <c r="O14" s="143">
        <v>7.0000000000000001E-3</v>
      </c>
      <c r="P14" s="143"/>
      <c r="Q14" s="143"/>
      <c r="R14" s="143">
        <v>2.9780925712404023</v>
      </c>
      <c r="S14" s="143">
        <v>45</v>
      </c>
      <c r="T14" s="143">
        <v>560</v>
      </c>
      <c r="U14" s="143">
        <v>27</v>
      </c>
      <c r="V14" s="143">
        <v>207</v>
      </c>
      <c r="W14" s="143">
        <v>87</v>
      </c>
      <c r="X14" s="143">
        <v>13</v>
      </c>
      <c r="Y14" s="143">
        <v>138</v>
      </c>
      <c r="AA14" s="173" t="s">
        <v>577</v>
      </c>
      <c r="AB14" s="173" t="s">
        <v>551</v>
      </c>
      <c r="AC14" s="174">
        <v>121</v>
      </c>
      <c r="AD14" s="177">
        <v>54</v>
      </c>
    </row>
    <row r="15" spans="1:49" s="141" customFormat="1" ht="12">
      <c r="A15" s="131" t="s">
        <v>483</v>
      </c>
      <c r="B15" s="142" t="s">
        <v>580</v>
      </c>
      <c r="C15" s="141" t="s">
        <v>551</v>
      </c>
      <c r="D15" s="141" t="s">
        <v>433</v>
      </c>
      <c r="E15" s="141">
        <v>129.13999999999999</v>
      </c>
      <c r="F15" s="143">
        <v>46.716577499999993</v>
      </c>
      <c r="G15" s="144">
        <v>0.11700000000000001</v>
      </c>
      <c r="H15" s="143">
        <v>20.637</v>
      </c>
      <c r="I15" s="143">
        <v>4.5750000000000002</v>
      </c>
      <c r="J15" s="143">
        <v>6.2E-2</v>
      </c>
      <c r="K15" s="143">
        <v>11.368</v>
      </c>
      <c r="L15" s="143">
        <v>16.884</v>
      </c>
      <c r="M15" s="143">
        <v>0.69699999999999995</v>
      </c>
      <c r="N15" s="143">
        <v>2.8000000000000001E-2</v>
      </c>
      <c r="O15" s="143">
        <v>8.0000000000000002E-3</v>
      </c>
      <c r="P15" s="143"/>
      <c r="Q15" s="143"/>
      <c r="R15" s="143">
        <v>2.7170760007736225</v>
      </c>
      <c r="S15" s="143">
        <v>24</v>
      </c>
      <c r="T15" s="143">
        <v>843</v>
      </c>
      <c r="U15" s="143">
        <v>29</v>
      </c>
      <c r="V15" s="143">
        <v>270</v>
      </c>
      <c r="W15" s="143">
        <v>7</v>
      </c>
      <c r="X15" s="143">
        <v>11</v>
      </c>
      <c r="Y15" s="143">
        <v>154</v>
      </c>
      <c r="AA15" s="173" t="s">
        <v>580</v>
      </c>
      <c r="AB15" s="173" t="s">
        <v>551</v>
      </c>
      <c r="AC15" s="174">
        <v>129.13999999999999</v>
      </c>
      <c r="AD15" s="177">
        <v>54</v>
      </c>
    </row>
    <row r="16" spans="1:49" s="141" customFormat="1" ht="12">
      <c r="A16" s="131" t="s">
        <v>484</v>
      </c>
      <c r="B16" s="142" t="s">
        <v>583</v>
      </c>
      <c r="C16" s="141" t="s">
        <v>551</v>
      </c>
      <c r="D16" s="141" t="s">
        <v>433</v>
      </c>
      <c r="E16" s="141">
        <v>139.6</v>
      </c>
      <c r="F16" s="143">
        <v>43.573857499999995</v>
      </c>
      <c r="G16" s="144">
        <v>0.182</v>
      </c>
      <c r="H16" s="143">
        <v>7.5049999999999999</v>
      </c>
      <c r="I16" s="143">
        <v>13.395</v>
      </c>
      <c r="J16" s="143">
        <v>0.222</v>
      </c>
      <c r="K16" s="143">
        <v>26.387</v>
      </c>
      <c r="L16" s="143">
        <v>8.6479999999999997</v>
      </c>
      <c r="M16" s="143">
        <v>0.69399999999999995</v>
      </c>
      <c r="N16" s="143">
        <v>1.2999999999999999E-2</v>
      </c>
      <c r="O16" s="143">
        <v>8.0000000000000002E-3</v>
      </c>
      <c r="P16" s="143"/>
      <c r="Q16" s="143"/>
      <c r="R16" s="143">
        <v>5.1482113622904544</v>
      </c>
      <c r="S16" s="143">
        <v>42</v>
      </c>
      <c r="T16" s="143">
        <v>1212</v>
      </c>
      <c r="U16" s="143">
        <v>105</v>
      </c>
      <c r="V16" s="143">
        <v>1104</v>
      </c>
      <c r="W16" s="143">
        <v>96</v>
      </c>
      <c r="X16" s="143">
        <v>77</v>
      </c>
      <c r="Y16" s="143">
        <v>60</v>
      </c>
      <c r="AA16" s="173" t="s">
        <v>583</v>
      </c>
      <c r="AB16" s="173" t="s">
        <v>551</v>
      </c>
      <c r="AC16" s="174">
        <v>139.6</v>
      </c>
      <c r="AD16" s="177">
        <v>21</v>
      </c>
    </row>
    <row r="17" spans="1:30" s="141" customFormat="1" ht="12">
      <c r="A17" s="131" t="s">
        <v>485</v>
      </c>
      <c r="B17" s="142" t="s">
        <v>587</v>
      </c>
      <c r="C17" s="141" t="s">
        <v>551</v>
      </c>
      <c r="D17" s="141" t="s">
        <v>433</v>
      </c>
      <c r="E17" s="141">
        <v>150.15</v>
      </c>
      <c r="F17" s="143">
        <v>46.023769999999992</v>
      </c>
      <c r="G17" s="144">
        <v>0.249</v>
      </c>
      <c r="H17" s="143">
        <v>11.712999999999999</v>
      </c>
      <c r="I17" s="143">
        <v>9.3729999999999993</v>
      </c>
      <c r="J17" s="143">
        <v>0.154</v>
      </c>
      <c r="K17" s="143">
        <v>18.777000000000001</v>
      </c>
      <c r="L17" s="143">
        <v>14.018000000000001</v>
      </c>
      <c r="M17" s="143">
        <v>0.69699999999999995</v>
      </c>
      <c r="N17" s="143">
        <v>1.4999999999999999E-2</v>
      </c>
      <c r="O17" s="143">
        <v>2E-3</v>
      </c>
      <c r="P17" s="143"/>
      <c r="Q17" s="143"/>
      <c r="R17" s="143">
        <v>2.3452812012091444</v>
      </c>
      <c r="S17" s="143">
        <v>92</v>
      </c>
      <c r="T17" s="143">
        <v>1171</v>
      </c>
      <c r="U17" s="143">
        <v>64</v>
      </c>
      <c r="V17" s="143">
        <v>526</v>
      </c>
      <c r="W17" s="143">
        <v>300</v>
      </c>
      <c r="X17" s="143">
        <v>42</v>
      </c>
      <c r="Y17" s="143">
        <v>101</v>
      </c>
      <c r="AA17" s="173" t="s">
        <v>587</v>
      </c>
      <c r="AB17" s="173" t="s">
        <v>551</v>
      </c>
      <c r="AC17" s="174">
        <v>150.15</v>
      </c>
      <c r="AD17" s="177">
        <v>42</v>
      </c>
    </row>
    <row r="18" spans="1:30" s="141" customFormat="1" ht="12">
      <c r="A18" s="131" t="s">
        <v>486</v>
      </c>
      <c r="B18" s="142" t="s">
        <v>589</v>
      </c>
      <c r="C18" s="141" t="s">
        <v>551</v>
      </c>
      <c r="D18" s="141" t="s">
        <v>433</v>
      </c>
      <c r="E18" s="141">
        <v>158.25</v>
      </c>
      <c r="F18" s="143">
        <v>47.206559999999996</v>
      </c>
      <c r="G18" s="144">
        <v>0.26900000000000002</v>
      </c>
      <c r="H18" s="143">
        <v>16.821999999999999</v>
      </c>
      <c r="I18" s="143">
        <v>6.7160000000000002</v>
      </c>
      <c r="J18" s="143">
        <v>0.10199999999999999</v>
      </c>
      <c r="K18" s="143">
        <v>11.41</v>
      </c>
      <c r="L18" s="143">
        <v>18.518000000000001</v>
      </c>
      <c r="M18" s="143">
        <v>0.65600000000000003</v>
      </c>
      <c r="N18" s="143">
        <v>3.1E-2</v>
      </c>
      <c r="O18" s="143">
        <v>1.4999999999999999E-2</v>
      </c>
      <c r="P18" s="143"/>
      <c r="Q18" s="143"/>
      <c r="R18" s="143">
        <v>3.397041939623155</v>
      </c>
      <c r="S18" s="143">
        <v>96</v>
      </c>
      <c r="T18" s="143">
        <v>208</v>
      </c>
      <c r="U18" s="143">
        <v>43</v>
      </c>
      <c r="V18" s="143">
        <v>100</v>
      </c>
      <c r="W18" s="143">
        <v>64</v>
      </c>
      <c r="X18" s="143">
        <v>22</v>
      </c>
      <c r="Y18" s="143">
        <v>125</v>
      </c>
      <c r="AA18" s="173" t="s">
        <v>589</v>
      </c>
      <c r="AB18" s="173" t="s">
        <v>551</v>
      </c>
      <c r="AC18" s="174">
        <v>158.25</v>
      </c>
      <c r="AD18" s="177">
        <v>58</v>
      </c>
    </row>
    <row r="19" spans="1:30" s="141" customFormat="1" ht="12">
      <c r="A19" s="131" t="s">
        <v>487</v>
      </c>
      <c r="B19" s="142" t="s">
        <v>591</v>
      </c>
      <c r="C19" s="141" t="s">
        <v>551</v>
      </c>
      <c r="D19" s="141" t="s">
        <v>433</v>
      </c>
      <c r="E19" s="141">
        <v>169.86</v>
      </c>
      <c r="F19" s="143">
        <v>40.627557499999995</v>
      </c>
      <c r="G19" s="144">
        <v>3.3000000000000002E-2</v>
      </c>
      <c r="H19" s="143">
        <v>0.31</v>
      </c>
      <c r="I19" s="143">
        <v>10.629</v>
      </c>
      <c r="J19" s="143">
        <v>0.14699999999999999</v>
      </c>
      <c r="K19" s="143">
        <v>47.265999999999998</v>
      </c>
      <c r="L19" s="143">
        <v>0.14899999999999999</v>
      </c>
      <c r="M19" s="143">
        <v>0.124</v>
      </c>
      <c r="N19" s="143">
        <v>1.2999999999999999E-2</v>
      </c>
      <c r="O19" s="143" t="s">
        <v>457</v>
      </c>
      <c r="P19" s="143"/>
      <c r="Q19" s="143"/>
      <c r="R19" s="143">
        <v>14.090366581415163</v>
      </c>
      <c r="S19" s="143">
        <v>0</v>
      </c>
      <c r="T19" s="143">
        <v>1613</v>
      </c>
      <c r="U19" s="143">
        <v>91</v>
      </c>
      <c r="V19" s="143">
        <v>2028</v>
      </c>
      <c r="W19" s="143">
        <v>-4</v>
      </c>
      <c r="X19" s="143">
        <v>21</v>
      </c>
      <c r="Y19" s="143">
        <v>6</v>
      </c>
      <c r="AA19" s="173" t="s">
        <v>591</v>
      </c>
      <c r="AB19" s="173" t="s">
        <v>551</v>
      </c>
      <c r="AC19" s="174">
        <v>169.86</v>
      </c>
      <c r="AD19" s="177">
        <v>1</v>
      </c>
    </row>
    <row r="20" spans="1:30" s="141" customFormat="1" ht="12">
      <c r="A20" s="131" t="s">
        <v>488</v>
      </c>
      <c r="B20" s="142" t="s">
        <v>593</v>
      </c>
      <c r="C20" s="141" t="s">
        <v>551</v>
      </c>
      <c r="D20" s="141" t="s">
        <v>433</v>
      </c>
      <c r="E20" s="141">
        <v>179.53</v>
      </c>
      <c r="F20" s="143">
        <v>40.593397500000002</v>
      </c>
      <c r="G20" s="144">
        <v>3.6999999999999998E-2</v>
      </c>
      <c r="H20" s="143">
        <v>0.39800000000000002</v>
      </c>
      <c r="I20" s="143">
        <v>10.827</v>
      </c>
      <c r="J20" s="143">
        <v>0.158</v>
      </c>
      <c r="K20" s="143">
        <v>47.36</v>
      </c>
      <c r="L20" s="143">
        <v>0.156</v>
      </c>
      <c r="M20" s="143">
        <v>8.5000000000000006E-2</v>
      </c>
      <c r="N20" s="143">
        <v>1.0999999999999999E-2</v>
      </c>
      <c r="O20" s="143">
        <v>4.0000000000000001E-3</v>
      </c>
      <c r="P20" s="143"/>
      <c r="Q20" s="143"/>
      <c r="R20" s="143">
        <v>13.79901513769844</v>
      </c>
      <c r="S20" s="143">
        <v>-4</v>
      </c>
      <c r="T20" s="143">
        <v>2387</v>
      </c>
      <c r="U20" s="143">
        <v>110</v>
      </c>
      <c r="V20" s="143">
        <v>2093</v>
      </c>
      <c r="W20" s="143">
        <v>2</v>
      </c>
      <c r="X20" s="143">
        <v>39</v>
      </c>
      <c r="Y20" s="143">
        <v>5</v>
      </c>
      <c r="AA20" s="173" t="s">
        <v>593</v>
      </c>
      <c r="AB20" s="173" t="s">
        <v>551</v>
      </c>
      <c r="AC20" s="174">
        <v>179.53</v>
      </c>
      <c r="AD20" s="177">
        <v>1</v>
      </c>
    </row>
    <row r="21" spans="1:30" s="141" customFormat="1" ht="12">
      <c r="A21" s="131" t="s">
        <v>489</v>
      </c>
      <c r="B21" s="142" t="s">
        <v>595</v>
      </c>
      <c r="C21" s="141" t="s">
        <v>551</v>
      </c>
      <c r="D21" s="141" t="s">
        <v>433</v>
      </c>
      <c r="E21" s="141">
        <v>188.32</v>
      </c>
      <c r="F21" s="143">
        <v>40.860272500000001</v>
      </c>
      <c r="G21" s="144">
        <v>3.6999999999999998E-2</v>
      </c>
      <c r="H21" s="143">
        <v>0.39200000000000002</v>
      </c>
      <c r="I21" s="143">
        <v>9.4870000000000001</v>
      </c>
      <c r="J21" s="143">
        <v>0.13</v>
      </c>
      <c r="K21" s="143">
        <v>48.405000000000001</v>
      </c>
      <c r="L21" s="143">
        <v>0.13</v>
      </c>
      <c r="M21" s="143">
        <v>8.8999999999999996E-2</v>
      </c>
      <c r="N21" s="143">
        <v>1.6E-2</v>
      </c>
      <c r="O21" s="143">
        <v>1E-3</v>
      </c>
      <c r="P21" s="143"/>
      <c r="Q21" s="143"/>
      <c r="R21" s="143">
        <v>10.77898224511118</v>
      </c>
      <c r="S21" s="143">
        <v>-5</v>
      </c>
      <c r="T21" s="143">
        <v>2523</v>
      </c>
      <c r="U21" s="143">
        <v>88</v>
      </c>
      <c r="V21" s="143">
        <v>2018</v>
      </c>
      <c r="W21" s="143">
        <v>4</v>
      </c>
      <c r="X21" s="143">
        <v>28</v>
      </c>
      <c r="Y21" s="143">
        <v>5</v>
      </c>
      <c r="AA21" s="173" t="s">
        <v>595</v>
      </c>
      <c r="AB21" s="173" t="s">
        <v>551</v>
      </c>
      <c r="AC21" s="174">
        <v>188.32</v>
      </c>
      <c r="AD21" s="177">
        <v>1</v>
      </c>
    </row>
    <row r="22" spans="1:30" s="141" customFormat="1" ht="12">
      <c r="A22" s="131" t="s">
        <v>490</v>
      </c>
      <c r="B22" s="142" t="s">
        <v>596</v>
      </c>
      <c r="C22" s="141" t="s">
        <v>551</v>
      </c>
      <c r="D22" s="141" t="s">
        <v>433</v>
      </c>
      <c r="E22" s="141">
        <v>199.65</v>
      </c>
      <c r="F22" s="143">
        <v>40.2389875</v>
      </c>
      <c r="G22" s="144">
        <v>3.9E-2</v>
      </c>
      <c r="H22" s="143">
        <v>0.46200000000000002</v>
      </c>
      <c r="I22" s="143">
        <v>10.082000000000001</v>
      </c>
      <c r="J22" s="143">
        <v>0.14499999999999999</v>
      </c>
      <c r="K22" s="143">
        <v>47.984999999999999</v>
      </c>
      <c r="L22" s="143">
        <v>0.13600000000000001</v>
      </c>
      <c r="M22" s="143">
        <v>0.09</v>
      </c>
      <c r="N22" s="143">
        <v>1.4E-2</v>
      </c>
      <c r="O22" s="143">
        <v>4.0000000000000001E-3</v>
      </c>
      <c r="P22" s="143"/>
      <c r="Q22" s="143"/>
      <c r="R22" s="143">
        <v>11.007599901936729</v>
      </c>
      <c r="S22" s="143">
        <v>-7</v>
      </c>
      <c r="T22" s="143">
        <v>2372</v>
      </c>
      <c r="U22" s="143">
        <v>78</v>
      </c>
      <c r="V22" s="143">
        <v>2590</v>
      </c>
      <c r="W22" s="143">
        <v>-7</v>
      </c>
      <c r="X22" s="143">
        <v>29</v>
      </c>
      <c r="Y22" s="143">
        <v>6</v>
      </c>
      <c r="AA22" s="173" t="s">
        <v>596</v>
      </c>
      <c r="AB22" s="173" t="s">
        <v>551</v>
      </c>
      <c r="AC22" s="174">
        <v>199.65</v>
      </c>
      <c r="AD22" s="177">
        <v>1</v>
      </c>
    </row>
    <row r="23" spans="1:30" s="141" customFormat="1" ht="12">
      <c r="A23" s="131" t="s">
        <v>491</v>
      </c>
      <c r="B23" s="142" t="s">
        <v>597</v>
      </c>
      <c r="C23" s="141" t="s">
        <v>551</v>
      </c>
      <c r="D23" s="141" t="s">
        <v>433</v>
      </c>
      <c r="E23" s="141">
        <v>210.16</v>
      </c>
      <c r="F23" s="143">
        <v>41.0588275</v>
      </c>
      <c r="G23" s="144">
        <v>3.1E-2</v>
      </c>
      <c r="H23" s="143">
        <v>0.314</v>
      </c>
      <c r="I23" s="143">
        <v>9.0969999999999995</v>
      </c>
      <c r="J23" s="143">
        <v>0.122</v>
      </c>
      <c r="K23" s="143">
        <v>48.899000000000001</v>
      </c>
      <c r="L23" s="143">
        <v>0.13200000000000001</v>
      </c>
      <c r="M23" s="143">
        <v>7.6999999999999999E-2</v>
      </c>
      <c r="N23" s="143">
        <v>1.7999999999999999E-2</v>
      </c>
      <c r="O23" s="143">
        <v>4.0000000000000001E-3</v>
      </c>
      <c r="P23" s="143"/>
      <c r="Q23" s="143"/>
      <c r="R23" s="143">
        <v>11.556759614113869</v>
      </c>
      <c r="S23" s="143">
        <v>-10</v>
      </c>
      <c r="T23" s="143">
        <v>1771</v>
      </c>
      <c r="U23" s="143">
        <v>88</v>
      </c>
      <c r="V23" s="143">
        <v>2690</v>
      </c>
      <c r="W23" s="143">
        <v>2</v>
      </c>
      <c r="X23" s="143">
        <v>38</v>
      </c>
      <c r="Y23" s="143">
        <v>5</v>
      </c>
      <c r="AA23" s="173" t="s">
        <v>597</v>
      </c>
      <c r="AB23" s="173" t="s">
        <v>551</v>
      </c>
      <c r="AC23" s="174">
        <v>210.16</v>
      </c>
      <c r="AD23" s="177">
        <v>1</v>
      </c>
    </row>
    <row r="24" spans="1:30" s="141" customFormat="1" ht="12">
      <c r="A24" s="131" t="s">
        <v>492</v>
      </c>
      <c r="B24" s="142" t="s">
        <v>599</v>
      </c>
      <c r="C24" s="141" t="s">
        <v>551</v>
      </c>
      <c r="D24" s="141" t="s">
        <v>433</v>
      </c>
      <c r="E24" s="141">
        <v>218.88</v>
      </c>
      <c r="F24" s="143">
        <v>40.80583</v>
      </c>
      <c r="G24" s="144">
        <v>3.3000000000000002E-2</v>
      </c>
      <c r="H24" s="143">
        <v>0.23400000000000001</v>
      </c>
      <c r="I24" s="143">
        <v>10.144</v>
      </c>
      <c r="J24" s="143">
        <v>0.15</v>
      </c>
      <c r="K24" s="143">
        <v>48.615000000000002</v>
      </c>
      <c r="L24" s="143">
        <v>0.129</v>
      </c>
      <c r="M24" s="143">
        <v>0.10199999999999999</v>
      </c>
      <c r="N24" s="143">
        <v>1.4999999999999999E-2</v>
      </c>
      <c r="O24" s="143">
        <v>3.0000000000000001E-3</v>
      </c>
      <c r="P24" s="143"/>
      <c r="Q24" s="143"/>
      <c r="R24" s="143">
        <v>10.981971868189898</v>
      </c>
      <c r="S24" s="143">
        <v>-7</v>
      </c>
      <c r="T24" s="143">
        <v>1157</v>
      </c>
      <c r="U24" s="143">
        <v>101</v>
      </c>
      <c r="V24" s="143">
        <v>1966</v>
      </c>
      <c r="W24" s="143">
        <v>1</v>
      </c>
      <c r="X24" s="143">
        <v>42</v>
      </c>
      <c r="Y24" s="143">
        <v>4</v>
      </c>
      <c r="AA24" s="173" t="s">
        <v>599</v>
      </c>
      <c r="AB24" s="173" t="s">
        <v>551</v>
      </c>
      <c r="AC24" s="174">
        <v>218.88</v>
      </c>
      <c r="AD24" s="177">
        <v>1</v>
      </c>
    </row>
    <row r="25" spans="1:30" s="141" customFormat="1" ht="12">
      <c r="A25" s="131" t="s">
        <v>493</v>
      </c>
      <c r="B25" s="142" t="s">
        <v>601</v>
      </c>
      <c r="C25" s="141" t="s">
        <v>551</v>
      </c>
      <c r="D25" s="141" t="s">
        <v>433</v>
      </c>
      <c r="E25" s="141">
        <v>229.67500000000001</v>
      </c>
      <c r="F25" s="143">
        <v>40.979832499999993</v>
      </c>
      <c r="G25" s="144">
        <v>3.1E-2</v>
      </c>
      <c r="H25" s="143">
        <v>0.34699999999999998</v>
      </c>
      <c r="I25" s="143">
        <v>9.8729999999999993</v>
      </c>
      <c r="J25" s="143">
        <v>0.152</v>
      </c>
      <c r="K25" s="143">
        <v>48.481000000000002</v>
      </c>
      <c r="L25" s="143">
        <v>0.13200000000000001</v>
      </c>
      <c r="M25" s="143">
        <v>0.13</v>
      </c>
      <c r="N25" s="143">
        <v>1.6E-2</v>
      </c>
      <c r="O25" s="143" t="s">
        <v>457</v>
      </c>
      <c r="P25" s="143"/>
      <c r="Q25" s="143"/>
      <c r="R25" s="143">
        <v>11.098825155494046</v>
      </c>
      <c r="S25" s="143">
        <v>-15</v>
      </c>
      <c r="T25" s="143">
        <v>1898</v>
      </c>
      <c r="U25" s="143">
        <v>87</v>
      </c>
      <c r="V25" s="143">
        <v>2280</v>
      </c>
      <c r="W25" s="143">
        <v>0</v>
      </c>
      <c r="X25" s="143">
        <v>40</v>
      </c>
      <c r="Y25" s="143">
        <v>7</v>
      </c>
      <c r="AA25" s="173" t="s">
        <v>601</v>
      </c>
      <c r="AB25" s="173" t="s">
        <v>551</v>
      </c>
      <c r="AC25" s="174">
        <v>229.67500000000001</v>
      </c>
      <c r="AD25" s="177">
        <v>1</v>
      </c>
    </row>
    <row r="26" spans="1:30" s="141" customFormat="1" ht="12">
      <c r="A26" s="131" t="s">
        <v>494</v>
      </c>
      <c r="B26" s="142" t="s">
        <v>603</v>
      </c>
      <c r="C26" s="141" t="s">
        <v>551</v>
      </c>
      <c r="D26" s="141" t="s">
        <v>433</v>
      </c>
      <c r="E26" s="141">
        <v>239.89</v>
      </c>
      <c r="F26" s="143">
        <v>40.779142499999999</v>
      </c>
      <c r="G26" s="144">
        <v>0.03</v>
      </c>
      <c r="H26" s="143">
        <v>0.316</v>
      </c>
      <c r="I26" s="143">
        <v>10.337999999999999</v>
      </c>
      <c r="J26" s="143">
        <v>0.14199999999999999</v>
      </c>
      <c r="K26" s="143">
        <v>48.298999999999999</v>
      </c>
      <c r="L26" s="143">
        <v>0.11799999999999999</v>
      </c>
      <c r="M26" s="143">
        <v>4.9000000000000002E-2</v>
      </c>
      <c r="N26" s="143">
        <v>1.2999999999999999E-2</v>
      </c>
      <c r="O26" s="143">
        <v>8.0000000000000002E-3</v>
      </c>
      <c r="P26" s="143"/>
      <c r="Q26" s="143"/>
      <c r="R26" s="143">
        <v>11.053939584864695</v>
      </c>
      <c r="S26" s="143">
        <v>-3</v>
      </c>
      <c r="T26" s="143">
        <v>1301</v>
      </c>
      <c r="U26" s="143">
        <v>101</v>
      </c>
      <c r="V26" s="143">
        <v>2198</v>
      </c>
      <c r="W26" s="143">
        <v>-1</v>
      </c>
      <c r="X26" s="143">
        <v>47</v>
      </c>
      <c r="Y26" s="143">
        <v>2</v>
      </c>
      <c r="AA26" s="173" t="s">
        <v>603</v>
      </c>
      <c r="AB26" s="173" t="s">
        <v>551</v>
      </c>
      <c r="AC26" s="174">
        <v>239.89</v>
      </c>
      <c r="AD26" s="177">
        <v>1</v>
      </c>
    </row>
    <row r="27" spans="1:30" s="141" customFormat="1" ht="12">
      <c r="A27" s="131" t="s">
        <v>495</v>
      </c>
      <c r="B27" s="142" t="s">
        <v>605</v>
      </c>
      <c r="C27" s="141" t="s">
        <v>551</v>
      </c>
      <c r="D27" s="141" t="s">
        <v>433</v>
      </c>
      <c r="E27" s="141">
        <v>250.595</v>
      </c>
      <c r="F27" s="143">
        <v>54.540284999999997</v>
      </c>
      <c r="G27" s="144">
        <v>6.8000000000000005E-2</v>
      </c>
      <c r="H27" s="143">
        <v>0.59799999999999998</v>
      </c>
      <c r="I27" s="143">
        <v>2.5459999999999998</v>
      </c>
      <c r="J27" s="143">
        <v>4.5999999999999999E-2</v>
      </c>
      <c r="K27" s="143">
        <v>19.46</v>
      </c>
      <c r="L27" s="143">
        <v>24.629000000000001</v>
      </c>
      <c r="M27" s="143">
        <v>8.5000000000000006E-2</v>
      </c>
      <c r="N27" s="143">
        <v>1.4E-2</v>
      </c>
      <c r="O27" s="143">
        <v>6.0000000000000001E-3</v>
      </c>
      <c r="P27" s="143"/>
      <c r="Q27" s="143"/>
      <c r="R27" s="143">
        <v>0</v>
      </c>
      <c r="S27" s="143">
        <v>13</v>
      </c>
      <c r="T27" s="143">
        <v>124</v>
      </c>
      <c r="U27" s="143">
        <v>-2</v>
      </c>
      <c r="V27" s="143">
        <v>251</v>
      </c>
      <c r="W27" s="143">
        <v>-1</v>
      </c>
      <c r="X27" s="143">
        <v>6</v>
      </c>
      <c r="Y27" s="143">
        <v>4</v>
      </c>
      <c r="AA27" s="173" t="s">
        <v>605</v>
      </c>
      <c r="AB27" s="173" t="s">
        <v>551</v>
      </c>
      <c r="AC27" s="174">
        <v>250.595</v>
      </c>
      <c r="AD27" s="177">
        <v>93</v>
      </c>
    </row>
    <row r="28" spans="1:30" s="141" customFormat="1" ht="12">
      <c r="A28" s="131" t="s">
        <v>496</v>
      </c>
      <c r="B28" s="142" t="s">
        <v>608</v>
      </c>
      <c r="C28" s="141" t="s">
        <v>551</v>
      </c>
      <c r="D28" s="141" t="s">
        <v>433</v>
      </c>
      <c r="E28" s="141">
        <v>259.815</v>
      </c>
      <c r="F28" s="143">
        <v>46.316264999999994</v>
      </c>
      <c r="G28" s="144">
        <v>0.11700000000000001</v>
      </c>
      <c r="H28" s="143">
        <v>19.529</v>
      </c>
      <c r="I28" s="143">
        <v>4.6260000000000003</v>
      </c>
      <c r="J28" s="143">
        <v>6.8000000000000005E-2</v>
      </c>
      <c r="K28" s="143">
        <v>13.052</v>
      </c>
      <c r="L28" s="143">
        <v>16.53</v>
      </c>
      <c r="M28" s="143">
        <v>0.78</v>
      </c>
      <c r="N28" s="143">
        <v>3.1E-2</v>
      </c>
      <c r="O28" s="143">
        <v>1.2E-2</v>
      </c>
      <c r="P28" s="143"/>
      <c r="Q28" s="143"/>
      <c r="R28" s="143">
        <v>1.4635861055188006</v>
      </c>
      <c r="S28" s="143">
        <v>50</v>
      </c>
      <c r="T28" s="143">
        <v>438</v>
      </c>
      <c r="U28" s="143">
        <v>20</v>
      </c>
      <c r="V28" s="143">
        <v>179</v>
      </c>
      <c r="W28" s="143">
        <v>233</v>
      </c>
      <c r="X28" s="143">
        <v>13</v>
      </c>
      <c r="Y28" s="143">
        <v>137</v>
      </c>
      <c r="AA28" s="173" t="s">
        <v>608</v>
      </c>
      <c r="AB28" s="173" t="s">
        <v>551</v>
      </c>
      <c r="AC28" s="174">
        <v>259.815</v>
      </c>
      <c r="AD28" s="177">
        <v>60</v>
      </c>
    </row>
    <row r="29" spans="1:30" s="141" customFormat="1" ht="12">
      <c r="A29" s="131" t="s">
        <v>497</v>
      </c>
      <c r="B29" s="142" t="s">
        <v>610</v>
      </c>
      <c r="C29" s="141" t="s">
        <v>551</v>
      </c>
      <c r="D29" s="141" t="s">
        <v>433</v>
      </c>
      <c r="E29" s="141">
        <v>271.54500000000002</v>
      </c>
      <c r="F29" s="143">
        <v>42.719857499999996</v>
      </c>
      <c r="G29" s="144">
        <v>4.8000000000000001E-2</v>
      </c>
      <c r="H29" s="143">
        <v>2.8250000000000002</v>
      </c>
      <c r="I29" s="143">
        <v>11.601000000000001</v>
      </c>
      <c r="J29" s="143">
        <v>0.14099999999999999</v>
      </c>
      <c r="K29" s="143">
        <v>41.378</v>
      </c>
      <c r="L29" s="143">
        <v>0.53700000000000003</v>
      </c>
      <c r="M29" s="143">
        <v>4.1000000000000002E-2</v>
      </c>
      <c r="N29" s="143">
        <v>1.7999999999999999E-2</v>
      </c>
      <c r="O29" s="143">
        <v>6.0000000000000001E-3</v>
      </c>
      <c r="P29" s="143"/>
      <c r="Q29" s="143"/>
      <c r="R29" s="143">
        <v>8.930665746809261</v>
      </c>
      <c r="S29" s="143">
        <v>10</v>
      </c>
      <c r="T29" s="143">
        <v>2212</v>
      </c>
      <c r="U29" s="143">
        <v>98</v>
      </c>
      <c r="V29" s="143">
        <v>2122</v>
      </c>
      <c r="W29" s="143">
        <v>35</v>
      </c>
      <c r="X29" s="143">
        <v>43</v>
      </c>
      <c r="Y29" s="143">
        <v>2</v>
      </c>
      <c r="AA29" s="173" t="s">
        <v>610</v>
      </c>
      <c r="AB29" s="173" t="s">
        <v>551</v>
      </c>
      <c r="AC29" s="174">
        <v>271.54500000000002</v>
      </c>
      <c r="AD29" s="177">
        <v>2</v>
      </c>
    </row>
    <row r="30" spans="1:30" s="141" customFormat="1" ht="12">
      <c r="A30" s="131" t="s">
        <v>498</v>
      </c>
      <c r="B30" s="142" t="s">
        <v>612</v>
      </c>
      <c r="C30" s="141" t="s">
        <v>551</v>
      </c>
      <c r="D30" s="141" t="s">
        <v>433</v>
      </c>
      <c r="E30" s="141">
        <v>279.55500000000001</v>
      </c>
      <c r="F30" s="143">
        <v>40.374559999999995</v>
      </c>
      <c r="G30" s="144">
        <v>3.4000000000000002E-2</v>
      </c>
      <c r="H30" s="143">
        <v>0.437</v>
      </c>
      <c r="I30" s="143">
        <v>11.000999999999999</v>
      </c>
      <c r="J30" s="143">
        <v>0.14299999999999999</v>
      </c>
      <c r="K30" s="143">
        <v>47.057000000000002</v>
      </c>
      <c r="L30" s="143">
        <v>0.129</v>
      </c>
      <c r="M30" s="143">
        <v>8.8999999999999996E-2</v>
      </c>
      <c r="N30" s="143">
        <v>1.2E-2</v>
      </c>
      <c r="O30" s="143">
        <v>4.0000000000000001E-3</v>
      </c>
      <c r="P30" s="143"/>
      <c r="Q30" s="143"/>
      <c r="R30" s="143">
        <v>10.378514780100952</v>
      </c>
      <c r="S30" s="143">
        <v>-11</v>
      </c>
      <c r="T30" s="143">
        <v>2322</v>
      </c>
      <c r="U30" s="143">
        <v>105</v>
      </c>
      <c r="V30" s="143">
        <v>1929</v>
      </c>
      <c r="W30" s="143">
        <v>5</v>
      </c>
      <c r="X30" s="143">
        <v>29</v>
      </c>
      <c r="Y30" s="143">
        <v>4</v>
      </c>
      <c r="AA30" s="173" t="s">
        <v>612</v>
      </c>
      <c r="AB30" s="173" t="s">
        <v>551</v>
      </c>
      <c r="AC30" s="174">
        <v>279.55500000000001</v>
      </c>
      <c r="AD30" s="177">
        <v>1</v>
      </c>
    </row>
    <row r="31" spans="1:30" s="141" customFormat="1" ht="12">
      <c r="A31" s="131" t="s">
        <v>499</v>
      </c>
      <c r="B31" s="142" t="s">
        <v>614</v>
      </c>
      <c r="C31" s="141" t="s">
        <v>551</v>
      </c>
      <c r="D31" s="141" t="s">
        <v>433</v>
      </c>
      <c r="E31" s="141">
        <v>290.11</v>
      </c>
      <c r="F31" s="143">
        <v>40.321185</v>
      </c>
      <c r="G31" s="144">
        <v>0.03</v>
      </c>
      <c r="H31" s="143">
        <v>0.69899999999999995</v>
      </c>
      <c r="I31" s="143">
        <v>10.275</v>
      </c>
      <c r="J31" s="143">
        <v>0.13600000000000001</v>
      </c>
      <c r="K31" s="143">
        <v>47.164000000000001</v>
      </c>
      <c r="L31" s="143">
        <v>0.16</v>
      </c>
      <c r="M31" s="143">
        <v>0.13100000000000001</v>
      </c>
      <c r="N31" s="143" t="s">
        <v>457</v>
      </c>
      <c r="O31" s="143" t="s">
        <v>457</v>
      </c>
      <c r="P31" s="143"/>
      <c r="Q31" s="143"/>
      <c r="R31" s="143">
        <v>10.524668822363555</v>
      </c>
      <c r="S31" s="143" t="s">
        <v>457</v>
      </c>
      <c r="T31" s="143" t="s">
        <v>457</v>
      </c>
      <c r="U31" s="143" t="s">
        <v>457</v>
      </c>
      <c r="V31" s="143" t="s">
        <v>457</v>
      </c>
      <c r="W31" s="143" t="s">
        <v>457</v>
      </c>
      <c r="X31" s="143" t="s">
        <v>457</v>
      </c>
      <c r="Y31" s="143" t="s">
        <v>457</v>
      </c>
      <c r="AA31" s="173" t="s">
        <v>614</v>
      </c>
      <c r="AB31" s="173" t="s">
        <v>551</v>
      </c>
      <c r="AC31" s="174">
        <v>290.11</v>
      </c>
      <c r="AD31" s="177"/>
    </row>
    <row r="32" spans="1:30" s="141" customFormat="1" ht="12">
      <c r="A32" s="131" t="s">
        <v>500</v>
      </c>
      <c r="B32" s="142" t="s">
        <v>618</v>
      </c>
      <c r="C32" s="141" t="s">
        <v>551</v>
      </c>
      <c r="D32" s="141" t="s">
        <v>433</v>
      </c>
      <c r="E32" s="141">
        <v>299.62</v>
      </c>
      <c r="F32" s="143">
        <v>40.825044999999996</v>
      </c>
      <c r="G32" s="144">
        <v>3.4000000000000002E-2</v>
      </c>
      <c r="H32" s="143">
        <v>0.89600000000000002</v>
      </c>
      <c r="I32" s="143">
        <v>9.6020000000000003</v>
      </c>
      <c r="J32" s="143">
        <v>0.126</v>
      </c>
      <c r="K32" s="143">
        <v>47.868000000000002</v>
      </c>
      <c r="L32" s="143">
        <v>0.35899999999999999</v>
      </c>
      <c r="M32" s="143">
        <v>0.11</v>
      </c>
      <c r="N32" s="143">
        <v>0.02</v>
      </c>
      <c r="O32" s="143" t="s">
        <v>457</v>
      </c>
      <c r="P32" s="143"/>
      <c r="Q32" s="143"/>
      <c r="R32" s="143">
        <v>10.976870166435001</v>
      </c>
      <c r="S32" s="143">
        <v>-5</v>
      </c>
      <c r="T32" s="143">
        <v>2783</v>
      </c>
      <c r="U32" s="143">
        <v>94</v>
      </c>
      <c r="V32" s="143">
        <v>2822</v>
      </c>
      <c r="W32" s="143">
        <v>-3</v>
      </c>
      <c r="X32" s="143">
        <v>35</v>
      </c>
      <c r="Y32" s="143">
        <v>5</v>
      </c>
      <c r="AA32" s="173" t="s">
        <v>618</v>
      </c>
      <c r="AB32" s="173" t="s">
        <v>551</v>
      </c>
      <c r="AC32" s="174">
        <v>299.62</v>
      </c>
      <c r="AD32" s="177">
        <v>2</v>
      </c>
    </row>
    <row r="33" spans="1:49" s="141" customFormat="1" ht="12">
      <c r="A33" s="131" t="s">
        <v>501</v>
      </c>
      <c r="B33" s="142" t="s">
        <v>620</v>
      </c>
      <c r="C33" s="141" t="s">
        <v>551</v>
      </c>
      <c r="D33" s="141" t="s">
        <v>433</v>
      </c>
      <c r="E33" s="141">
        <v>308.99</v>
      </c>
      <c r="F33" s="143">
        <v>40.636097499999998</v>
      </c>
      <c r="G33" s="144">
        <v>3.5999999999999997E-2</v>
      </c>
      <c r="H33" s="143">
        <v>0.76400000000000001</v>
      </c>
      <c r="I33" s="143">
        <v>9.48</v>
      </c>
      <c r="J33" s="143">
        <v>0.128</v>
      </c>
      <c r="K33" s="143">
        <v>48.155000000000001</v>
      </c>
      <c r="L33" s="143">
        <v>0.51200000000000001</v>
      </c>
      <c r="M33" s="143">
        <v>0.107</v>
      </c>
      <c r="N33" s="143">
        <v>1.4250000000000001E-2</v>
      </c>
      <c r="O33" s="143">
        <v>2E-3</v>
      </c>
      <c r="P33" s="143"/>
      <c r="Q33" s="143"/>
      <c r="R33" s="143">
        <v>10.561673246069654</v>
      </c>
      <c r="S33" s="143">
        <v>3.75</v>
      </c>
      <c r="T33" s="143">
        <v>3262</v>
      </c>
      <c r="U33" s="143">
        <v>92.5</v>
      </c>
      <c r="V33" s="143">
        <v>2852</v>
      </c>
      <c r="W33" s="143">
        <v>-2</v>
      </c>
      <c r="X33" s="143">
        <v>44</v>
      </c>
      <c r="Y33" s="143">
        <v>5</v>
      </c>
      <c r="AA33" s="173" t="s">
        <v>620</v>
      </c>
      <c r="AB33" s="173" t="s">
        <v>551</v>
      </c>
      <c r="AC33" s="174">
        <v>308.99</v>
      </c>
      <c r="AD33" s="177">
        <v>2</v>
      </c>
    </row>
    <row r="34" spans="1:49" s="141" customFormat="1" ht="12">
      <c r="A34" s="131" t="s">
        <v>502</v>
      </c>
      <c r="B34" s="142" t="s">
        <v>623</v>
      </c>
      <c r="C34" s="141" t="s">
        <v>551</v>
      </c>
      <c r="D34" s="141" t="s">
        <v>433</v>
      </c>
      <c r="E34" s="141">
        <v>318.10000000000002</v>
      </c>
      <c r="F34" s="143">
        <v>44.128957499999999</v>
      </c>
      <c r="G34" s="144">
        <v>3.3000000000000002E-2</v>
      </c>
      <c r="H34" s="143">
        <v>0.78500000000000003</v>
      </c>
      <c r="I34" s="143">
        <v>8.5869999999999997</v>
      </c>
      <c r="J34" s="143">
        <v>0.129</v>
      </c>
      <c r="K34" s="143">
        <v>45.417000000000002</v>
      </c>
      <c r="L34" s="143">
        <v>1.056</v>
      </c>
      <c r="M34" s="143">
        <v>0.16</v>
      </c>
      <c r="N34" s="143">
        <v>1.2999999999999999E-2</v>
      </c>
      <c r="O34" s="143">
        <v>6.0000000000000001E-3</v>
      </c>
      <c r="P34" s="143"/>
      <c r="Q34" s="143"/>
      <c r="R34" s="143">
        <v>9.2987645728206907</v>
      </c>
      <c r="S34" s="143">
        <v>13</v>
      </c>
      <c r="T34" s="143">
        <v>2446</v>
      </c>
      <c r="U34" s="143">
        <v>84</v>
      </c>
      <c r="V34" s="143">
        <v>2448</v>
      </c>
      <c r="W34" s="143">
        <v>4</v>
      </c>
      <c r="X34" s="143">
        <v>42</v>
      </c>
      <c r="Y34" s="143">
        <v>5</v>
      </c>
      <c r="AA34" s="173" t="s">
        <v>623</v>
      </c>
      <c r="AB34" s="173" t="s">
        <v>551</v>
      </c>
      <c r="AC34" s="174">
        <v>318.10000000000002</v>
      </c>
      <c r="AD34" s="177">
        <v>3</v>
      </c>
    </row>
    <row r="35" spans="1:49" s="141" customFormat="1" ht="12">
      <c r="A35" s="131" t="s">
        <v>503</v>
      </c>
      <c r="B35" s="142" t="s">
        <v>625</v>
      </c>
      <c r="C35" s="141" t="s">
        <v>551</v>
      </c>
      <c r="D35" s="141" t="s">
        <v>433</v>
      </c>
      <c r="E35" s="141">
        <v>329.49</v>
      </c>
      <c r="F35" s="143">
        <v>44.316837499999998</v>
      </c>
      <c r="G35" s="144">
        <v>2.9000000000000001E-2</v>
      </c>
      <c r="H35" s="143">
        <v>0.68200000000000005</v>
      </c>
      <c r="I35" s="143">
        <v>7.7549999999999999</v>
      </c>
      <c r="J35" s="143">
        <v>9.5000000000000001E-2</v>
      </c>
      <c r="K35" s="143">
        <v>45.767000000000003</v>
      </c>
      <c r="L35" s="143">
        <v>1.716</v>
      </c>
      <c r="M35" s="143">
        <v>0.17499999999999999</v>
      </c>
      <c r="N35" s="143">
        <v>1.9E-2</v>
      </c>
      <c r="O35" s="143">
        <v>-2E-3</v>
      </c>
      <c r="P35" s="143"/>
      <c r="Q35" s="143"/>
      <c r="R35" s="143">
        <v>10.9</v>
      </c>
      <c r="S35" s="143">
        <v>2</v>
      </c>
      <c r="T35" s="143">
        <v>2340</v>
      </c>
      <c r="U35" s="143">
        <v>68</v>
      </c>
      <c r="V35" s="143">
        <v>2441</v>
      </c>
      <c r="W35" s="143">
        <v>3</v>
      </c>
      <c r="X35" s="143">
        <v>21</v>
      </c>
      <c r="Y35" s="143">
        <v>6</v>
      </c>
      <c r="AA35" s="173" t="s">
        <v>625</v>
      </c>
      <c r="AB35" s="173" t="s">
        <v>551</v>
      </c>
      <c r="AC35" s="174">
        <v>329.49</v>
      </c>
      <c r="AD35" s="177">
        <v>5</v>
      </c>
    </row>
    <row r="36" spans="1:49" s="141" customFormat="1" ht="12">
      <c r="A36" s="131" t="s">
        <v>504</v>
      </c>
      <c r="B36" s="142" t="s">
        <v>627</v>
      </c>
      <c r="C36" s="141" t="s">
        <v>551</v>
      </c>
      <c r="D36" s="141" t="s">
        <v>433</v>
      </c>
      <c r="E36" s="141">
        <v>340.58</v>
      </c>
      <c r="F36" s="143">
        <v>44.865532499999993</v>
      </c>
      <c r="G36" s="144">
        <v>3.1E-2</v>
      </c>
      <c r="H36" s="143">
        <v>0.84199999999999997</v>
      </c>
      <c r="I36" s="143">
        <v>7.508</v>
      </c>
      <c r="J36" s="143">
        <v>9.8000000000000004E-2</v>
      </c>
      <c r="K36" s="143">
        <v>46.368000000000002</v>
      </c>
      <c r="L36" s="143">
        <v>2.0979999999999999</v>
      </c>
      <c r="M36" s="143">
        <v>0.13300000000000001</v>
      </c>
      <c r="N36" s="143">
        <v>1.7999999999999999E-2</v>
      </c>
      <c r="O36" s="143">
        <v>1.2E-2</v>
      </c>
      <c r="P36" s="143"/>
      <c r="Q36" s="143"/>
      <c r="R36" s="143">
        <v>10.898544825480846</v>
      </c>
      <c r="S36" s="143">
        <v>1</v>
      </c>
      <c r="T36" s="143">
        <v>2475</v>
      </c>
      <c r="U36" s="143">
        <v>57</v>
      </c>
      <c r="V36" s="143">
        <v>2375</v>
      </c>
      <c r="W36" s="143">
        <v>-5</v>
      </c>
      <c r="X36" s="143">
        <v>21</v>
      </c>
      <c r="Y36" s="143">
        <v>5</v>
      </c>
      <c r="AA36" s="173" t="s">
        <v>627</v>
      </c>
      <c r="AB36" s="173" t="s">
        <v>551</v>
      </c>
      <c r="AC36" s="174">
        <v>340.58</v>
      </c>
      <c r="AD36" s="177">
        <v>6</v>
      </c>
    </row>
    <row r="37" spans="1:49" s="141" customFormat="1" ht="12">
      <c r="A37" s="131" t="s">
        <v>505</v>
      </c>
      <c r="B37" s="142" t="s">
        <v>629</v>
      </c>
      <c r="C37" s="141" t="s">
        <v>551</v>
      </c>
      <c r="D37" s="141" t="s">
        <v>433</v>
      </c>
      <c r="E37" s="141">
        <v>349.52499999999998</v>
      </c>
      <c r="F37" s="143">
        <v>43.348614999999995</v>
      </c>
      <c r="G37" s="144">
        <v>2.9000000000000001E-2</v>
      </c>
      <c r="H37" s="143">
        <v>0.84499999999999997</v>
      </c>
      <c r="I37" s="143">
        <v>7.8040000000000003</v>
      </c>
      <c r="J37" s="143">
        <v>9.0999999999999998E-2</v>
      </c>
      <c r="K37" s="143">
        <v>47.615000000000002</v>
      </c>
      <c r="L37" s="143">
        <v>1.034</v>
      </c>
      <c r="M37" s="143">
        <v>0.13900000000000001</v>
      </c>
      <c r="N37" s="143" t="s">
        <v>457</v>
      </c>
      <c r="O37" s="143">
        <v>5.0000000000000001E-3</v>
      </c>
      <c r="P37" s="143"/>
      <c r="Q37" s="143"/>
      <c r="R37" s="143">
        <v>11.665167139594415</v>
      </c>
      <c r="S37" s="143" t="s">
        <v>457</v>
      </c>
      <c r="T37" s="143" t="s">
        <v>457</v>
      </c>
      <c r="U37" s="143" t="s">
        <v>457</v>
      </c>
      <c r="V37" s="143" t="s">
        <v>457</v>
      </c>
      <c r="W37" s="143" t="s">
        <v>457</v>
      </c>
      <c r="X37" s="143" t="s">
        <v>457</v>
      </c>
      <c r="Y37" s="143" t="s">
        <v>457</v>
      </c>
      <c r="AA37" s="173" t="s">
        <v>629</v>
      </c>
      <c r="AB37" s="173" t="s">
        <v>551</v>
      </c>
      <c r="AC37" s="174">
        <v>349.52499999999998</v>
      </c>
      <c r="AD37" s="177"/>
    </row>
    <row r="38" spans="1:49" s="141" customFormat="1" ht="12">
      <c r="A38" s="131" t="s">
        <v>506</v>
      </c>
      <c r="B38" s="142" t="s">
        <v>632</v>
      </c>
      <c r="C38" s="141" t="s">
        <v>551</v>
      </c>
      <c r="D38" s="141" t="s">
        <v>433</v>
      </c>
      <c r="E38" s="141">
        <v>359.9</v>
      </c>
      <c r="F38" s="143">
        <v>41.366267499999992</v>
      </c>
      <c r="G38" s="144">
        <v>2.5000000000000001E-2</v>
      </c>
      <c r="H38" s="143">
        <v>0.20550000000000002</v>
      </c>
      <c r="I38" s="143">
        <v>8.3925000000000001</v>
      </c>
      <c r="J38" s="143">
        <v>0.1</v>
      </c>
      <c r="K38" s="143">
        <v>48.55</v>
      </c>
      <c r="L38" s="143">
        <v>0.53150000000000008</v>
      </c>
      <c r="M38" s="143">
        <v>0.13850000000000001</v>
      </c>
      <c r="N38" s="143">
        <v>1.4E-2</v>
      </c>
      <c r="O38" s="143">
        <v>1.0999999999999999E-2</v>
      </c>
      <c r="P38" s="143"/>
      <c r="Q38" s="143"/>
      <c r="R38" s="143">
        <v>12.53491382246742</v>
      </c>
      <c r="S38" s="143">
        <v>-11</v>
      </c>
      <c r="T38" s="143">
        <v>314</v>
      </c>
      <c r="U38" s="143">
        <v>79</v>
      </c>
      <c r="V38" s="143">
        <v>2011</v>
      </c>
      <c r="W38" s="143">
        <v>6</v>
      </c>
      <c r="X38" s="143">
        <v>10</v>
      </c>
      <c r="Y38" s="143">
        <v>7</v>
      </c>
      <c r="AA38" s="173" t="s">
        <v>632</v>
      </c>
      <c r="AB38" s="173" t="s">
        <v>551</v>
      </c>
      <c r="AC38" s="174">
        <v>359.9</v>
      </c>
      <c r="AD38" s="177">
        <v>2</v>
      </c>
    </row>
    <row r="39" spans="1:49" s="141" customFormat="1" ht="12">
      <c r="A39" s="131" t="s">
        <v>507</v>
      </c>
      <c r="B39" s="142" t="s">
        <v>634</v>
      </c>
      <c r="C39" s="141" t="s">
        <v>551</v>
      </c>
      <c r="D39" s="141" t="s">
        <v>433</v>
      </c>
      <c r="E39" s="141">
        <v>369.41500000000002</v>
      </c>
      <c r="F39" s="143">
        <v>44.457747499999996</v>
      </c>
      <c r="G39" s="144">
        <v>3.3000000000000002E-2</v>
      </c>
      <c r="H39" s="143">
        <v>0.81499999999999995</v>
      </c>
      <c r="I39" s="143">
        <v>8.0719999999999992</v>
      </c>
      <c r="J39" s="143">
        <v>0.111</v>
      </c>
      <c r="K39" s="143">
        <v>46.168999999999997</v>
      </c>
      <c r="L39" s="143">
        <v>0.874</v>
      </c>
      <c r="M39" s="143">
        <v>7.0000000000000007E-2</v>
      </c>
      <c r="N39" s="143" t="s">
        <v>457</v>
      </c>
      <c r="O39" s="143">
        <v>-3.0000000000000001E-3</v>
      </c>
      <c r="P39" s="143"/>
      <c r="Q39" s="143"/>
      <c r="R39" s="143">
        <v>10.416814851696399</v>
      </c>
      <c r="S39" s="143" t="s">
        <v>457</v>
      </c>
      <c r="T39" s="143" t="s">
        <v>457</v>
      </c>
      <c r="U39" s="143" t="s">
        <v>457</v>
      </c>
      <c r="V39" s="143" t="s">
        <v>457</v>
      </c>
      <c r="W39" s="143" t="s">
        <v>457</v>
      </c>
      <c r="X39" s="143" t="s">
        <v>457</v>
      </c>
      <c r="Y39" s="143" t="s">
        <v>457</v>
      </c>
      <c r="AA39" s="173" t="s">
        <v>634</v>
      </c>
      <c r="AB39" s="173" t="s">
        <v>551</v>
      </c>
      <c r="AC39" s="174">
        <v>369.41500000000002</v>
      </c>
      <c r="AD39" s="177"/>
    </row>
    <row r="40" spans="1:49" s="141" customFormat="1" ht="12">
      <c r="A40" s="131" t="s">
        <v>508</v>
      </c>
      <c r="B40" s="142" t="s">
        <v>636</v>
      </c>
      <c r="C40" s="141" t="s">
        <v>551</v>
      </c>
      <c r="D40" s="141" t="s">
        <v>433</v>
      </c>
      <c r="E40" s="141">
        <v>380.52499999999998</v>
      </c>
      <c r="F40" s="143">
        <v>43.758534999999995</v>
      </c>
      <c r="G40" s="144">
        <v>3.3000000000000002E-2</v>
      </c>
      <c r="H40" s="143">
        <v>0.90300000000000002</v>
      </c>
      <c r="I40" s="143">
        <v>7.8630000000000004</v>
      </c>
      <c r="J40" s="143">
        <v>9.4E-2</v>
      </c>
      <c r="K40" s="143">
        <v>46.36</v>
      </c>
      <c r="L40" s="143">
        <v>1.252</v>
      </c>
      <c r="M40" s="143">
        <v>0.17399999999999999</v>
      </c>
      <c r="N40" s="143">
        <v>2.1999999999999999E-2</v>
      </c>
      <c r="O40" s="143">
        <v>5.0000000000000001E-3</v>
      </c>
      <c r="P40" s="143"/>
      <c r="Q40" s="143"/>
      <c r="R40" s="143">
        <v>10.40103229311692</v>
      </c>
      <c r="S40" s="143">
        <v>5</v>
      </c>
      <c r="T40" s="143">
        <v>2017</v>
      </c>
      <c r="U40" s="143">
        <v>79</v>
      </c>
      <c r="V40" s="143">
        <v>2475</v>
      </c>
      <c r="W40" s="143">
        <v>2</v>
      </c>
      <c r="X40" s="143">
        <v>16</v>
      </c>
      <c r="Y40" s="143">
        <v>9</v>
      </c>
      <c r="AA40" s="173" t="s">
        <v>636</v>
      </c>
      <c r="AB40" s="173" t="s">
        <v>551</v>
      </c>
      <c r="AC40" s="174">
        <v>380.52499999999998</v>
      </c>
      <c r="AD40" s="177">
        <v>4</v>
      </c>
    </row>
    <row r="41" spans="1:49" s="141" customFormat="1" ht="12">
      <c r="A41" s="131" t="s">
        <v>509</v>
      </c>
      <c r="B41" s="142" t="s">
        <v>640</v>
      </c>
      <c r="C41" s="141" t="s">
        <v>551</v>
      </c>
      <c r="D41" s="141" t="s">
        <v>433</v>
      </c>
      <c r="E41" s="141">
        <v>399</v>
      </c>
      <c r="F41" s="143">
        <v>44.468422499999996</v>
      </c>
      <c r="G41" s="144">
        <v>2.9000000000000001E-2</v>
      </c>
      <c r="H41" s="143">
        <v>0.62</v>
      </c>
      <c r="I41" s="143">
        <v>8.7810000000000006</v>
      </c>
      <c r="J41" s="143">
        <v>0.123</v>
      </c>
      <c r="K41" s="143">
        <v>45.911999999999999</v>
      </c>
      <c r="L41" s="143">
        <v>0.192</v>
      </c>
      <c r="M41" s="143">
        <v>0.10199999999999999</v>
      </c>
      <c r="N41" s="143">
        <v>1.9E-2</v>
      </c>
      <c r="O41" s="143">
        <v>6.0000000000000001E-3</v>
      </c>
      <c r="P41" s="143"/>
      <c r="Q41" s="143"/>
      <c r="R41" s="143">
        <v>9.3628620102214377</v>
      </c>
      <c r="S41" s="143">
        <v>3</v>
      </c>
      <c r="T41" s="143">
        <v>2178</v>
      </c>
      <c r="U41" s="143">
        <v>90</v>
      </c>
      <c r="V41" s="143">
        <v>2466</v>
      </c>
      <c r="W41" s="143">
        <v>2</v>
      </c>
      <c r="X41" s="143">
        <v>40</v>
      </c>
      <c r="Y41" s="143">
        <v>10</v>
      </c>
      <c r="AA41" s="175" t="s">
        <v>640</v>
      </c>
      <c r="AB41" s="175" t="s">
        <v>551</v>
      </c>
      <c r="AC41" s="176">
        <v>399</v>
      </c>
      <c r="AD41" s="178">
        <v>1</v>
      </c>
    </row>
    <row r="42" spans="1:49" s="141" customFormat="1" ht="12">
      <c r="A42" s="131" t="s">
        <v>470</v>
      </c>
      <c r="B42" s="142" t="s">
        <v>550</v>
      </c>
      <c r="C42" s="141" t="s">
        <v>551</v>
      </c>
      <c r="D42" s="141" t="s">
        <v>468</v>
      </c>
      <c r="E42" s="141">
        <v>9.2750000000000004</v>
      </c>
      <c r="F42" s="143">
        <v>48.338999999999992</v>
      </c>
      <c r="G42" s="144">
        <v>0.30134999999999995</v>
      </c>
      <c r="H42" s="143">
        <v>14.175749999999999</v>
      </c>
      <c r="I42" s="143">
        <v>4.8892499999999988</v>
      </c>
      <c r="J42" s="143">
        <v>9.0199999999999989E-2</v>
      </c>
      <c r="K42" s="143">
        <v>10.803499999999998</v>
      </c>
      <c r="L42" s="143">
        <v>17.916999999999998</v>
      </c>
      <c r="M42" s="143">
        <v>0.95324999999999993</v>
      </c>
      <c r="N42" s="143">
        <v>2.0499999999999997E-2</v>
      </c>
      <c r="O42" s="143">
        <v>2.0499999999999997E-3</v>
      </c>
      <c r="P42" s="143"/>
      <c r="Q42" s="143"/>
      <c r="R42" s="143">
        <v>2.0299999999999998</v>
      </c>
      <c r="S42" s="143">
        <v>186.7</v>
      </c>
      <c r="T42" s="143">
        <v>1671</v>
      </c>
      <c r="U42" s="143" t="s">
        <v>457</v>
      </c>
      <c r="V42" s="143">
        <v>173.9</v>
      </c>
      <c r="W42" s="143">
        <v>368.2</v>
      </c>
      <c r="X42" s="143">
        <v>8.1999999999999993</v>
      </c>
      <c r="Y42" s="143">
        <v>169.4</v>
      </c>
      <c r="AD42" s="177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</row>
    <row r="43" spans="1:49" s="141" customFormat="1" ht="12">
      <c r="A43" s="131" t="s">
        <v>471</v>
      </c>
      <c r="B43" s="142" t="s">
        <v>553</v>
      </c>
      <c r="C43" s="141" t="s">
        <v>551</v>
      </c>
      <c r="D43" s="141" t="s">
        <v>468</v>
      </c>
      <c r="E43" s="141">
        <v>19.63</v>
      </c>
      <c r="F43" s="143">
        <v>45.959049999999998</v>
      </c>
      <c r="G43" s="144">
        <v>0.16417500000000002</v>
      </c>
      <c r="H43" s="143">
        <v>14.477250000000002</v>
      </c>
      <c r="I43" s="143">
        <v>7.2535499999999997</v>
      </c>
      <c r="J43" s="143">
        <v>0.120395</v>
      </c>
      <c r="K43" s="143">
        <v>15.5021</v>
      </c>
      <c r="L43" s="143">
        <v>14.129</v>
      </c>
      <c r="M43" s="143">
        <v>0.42785000000000001</v>
      </c>
      <c r="N43" s="143">
        <v>1.99E-3</v>
      </c>
      <c r="O43" s="143">
        <v>3.98E-3</v>
      </c>
      <c r="P43" s="143"/>
      <c r="Q43" s="143"/>
      <c r="R43" s="143">
        <v>1.57</v>
      </c>
      <c r="S43" s="143">
        <v>97.3</v>
      </c>
      <c r="T43" s="143">
        <v>639.6</v>
      </c>
      <c r="U43" s="143" t="s">
        <v>457</v>
      </c>
      <c r="V43" s="143">
        <v>199.5</v>
      </c>
      <c r="W43" s="143">
        <v>109.6</v>
      </c>
      <c r="X43" s="143">
        <v>25.5</v>
      </c>
      <c r="Y43" s="143">
        <v>108.6</v>
      </c>
      <c r="AA43" s="171" t="s">
        <v>546</v>
      </c>
      <c r="AB43" s="171" t="s">
        <v>547</v>
      </c>
      <c r="AC43" s="172">
        <v>5.165</v>
      </c>
      <c r="AD43" s="177">
        <v>10</v>
      </c>
    </row>
    <row r="44" spans="1:49" s="141" customFormat="1" ht="12">
      <c r="A44" s="131" t="s">
        <v>472</v>
      </c>
      <c r="B44" s="142" t="s">
        <v>556</v>
      </c>
      <c r="C44" s="141" t="s">
        <v>551</v>
      </c>
      <c r="D44" s="141" t="s">
        <v>468</v>
      </c>
      <c r="E44" s="141">
        <v>30.72</v>
      </c>
      <c r="F44" s="143">
        <v>45.401850000000003</v>
      </c>
      <c r="G44" s="144">
        <v>9.7509999999999999E-2</v>
      </c>
      <c r="H44" s="143">
        <v>21.810400000000001</v>
      </c>
      <c r="I44" s="143">
        <v>4.7959000000000005</v>
      </c>
      <c r="J44" s="143">
        <v>7.1639999999999995E-2</v>
      </c>
      <c r="K44" s="143">
        <v>10.6067</v>
      </c>
      <c r="L44" s="143">
        <v>13.880249999999998</v>
      </c>
      <c r="M44" s="143">
        <v>0.79600000000000004</v>
      </c>
      <c r="N44" s="143">
        <v>1.2934999999999999E-2</v>
      </c>
      <c r="O44" s="143">
        <v>2.9850000000000002E-3</v>
      </c>
      <c r="P44" s="143"/>
      <c r="Q44" s="143"/>
      <c r="R44" s="143">
        <v>2.63</v>
      </c>
      <c r="S44" s="143">
        <v>50.7</v>
      </c>
      <c r="T44" s="143">
        <v>197</v>
      </c>
      <c r="U44" s="143" t="s">
        <v>457</v>
      </c>
      <c r="V44" s="143">
        <v>127.4</v>
      </c>
      <c r="W44" s="143">
        <v>30.5</v>
      </c>
      <c r="X44" s="143">
        <v>15.8</v>
      </c>
      <c r="Y44" s="143">
        <v>167.3</v>
      </c>
      <c r="AA44" s="173" t="s">
        <v>548</v>
      </c>
      <c r="AB44" s="173" t="s">
        <v>547</v>
      </c>
      <c r="AC44" s="174">
        <v>6.16</v>
      </c>
      <c r="AD44" s="177">
        <v>58</v>
      </c>
    </row>
    <row r="45" spans="1:49" s="141" customFormat="1" ht="12">
      <c r="A45" s="131" t="s">
        <v>473</v>
      </c>
      <c r="B45" s="142" t="s">
        <v>559</v>
      </c>
      <c r="C45" s="141" t="s">
        <v>551</v>
      </c>
      <c r="D45" s="141" t="s">
        <v>468</v>
      </c>
      <c r="E45" s="141">
        <v>39.505000000000003</v>
      </c>
      <c r="F45" s="143">
        <v>36.976900000000001</v>
      </c>
      <c r="G45" s="144">
        <v>7.5844999999999996E-2</v>
      </c>
      <c r="H45" s="143">
        <v>3.2702</v>
      </c>
      <c r="I45" s="143">
        <v>13.671800000000001</v>
      </c>
      <c r="J45" s="143">
        <v>0.15168999999999999</v>
      </c>
      <c r="K45" s="143">
        <v>34.455299999999994</v>
      </c>
      <c r="L45" s="143">
        <v>1.6153999999999999</v>
      </c>
      <c r="M45" s="143" t="s">
        <v>457</v>
      </c>
      <c r="N45" s="143" t="s">
        <v>457</v>
      </c>
      <c r="O45" s="143">
        <v>5.9100000000000003E-3</v>
      </c>
      <c r="P45" s="143"/>
      <c r="Q45" s="143"/>
      <c r="R45" s="143">
        <v>9.82</v>
      </c>
      <c r="S45" s="143">
        <v>62.1</v>
      </c>
      <c r="T45" s="143">
        <v>2078.8000000000002</v>
      </c>
      <c r="U45" s="143" t="s">
        <v>457</v>
      </c>
      <c r="V45" s="143">
        <v>1355.1</v>
      </c>
      <c r="W45" s="143">
        <v>346.8</v>
      </c>
      <c r="X45" s="143">
        <v>41.9</v>
      </c>
      <c r="Y45" s="143">
        <v>7.8</v>
      </c>
      <c r="AA45" s="173" t="s">
        <v>549</v>
      </c>
      <c r="AB45" s="173" t="s">
        <v>547</v>
      </c>
      <c r="AC45" s="174">
        <v>7.165</v>
      </c>
      <c r="AD45" s="177">
        <v>47</v>
      </c>
    </row>
    <row r="46" spans="1:49" s="141" customFormat="1" ht="12">
      <c r="A46" s="131" t="s">
        <v>474</v>
      </c>
      <c r="B46" s="142" t="s">
        <v>561</v>
      </c>
      <c r="C46" s="141" t="s">
        <v>551</v>
      </c>
      <c r="D46" s="141" t="s">
        <v>468</v>
      </c>
      <c r="E46" s="141">
        <v>49.645000000000003</v>
      </c>
      <c r="F46" s="143">
        <v>45.96</v>
      </c>
      <c r="G46" s="144">
        <v>0.158</v>
      </c>
      <c r="H46" s="143">
        <v>16.559999999999999</v>
      </c>
      <c r="I46" s="143">
        <v>9.0500000000000007</v>
      </c>
      <c r="J46" s="143">
        <v>0.127</v>
      </c>
      <c r="K46" s="143">
        <v>12.53</v>
      </c>
      <c r="L46" s="143">
        <v>11.93</v>
      </c>
      <c r="M46" s="143">
        <v>1.04</v>
      </c>
      <c r="N46" s="143">
        <v>0</v>
      </c>
      <c r="O46" s="143">
        <v>6.0000000000000001E-3</v>
      </c>
      <c r="P46" s="143"/>
      <c r="Q46" s="143"/>
      <c r="R46" s="143">
        <v>1.98</v>
      </c>
      <c r="S46" s="143">
        <v>75.5</v>
      </c>
      <c r="T46" s="143">
        <v>139.19999999999999</v>
      </c>
      <c r="U46" s="143" t="s">
        <v>457</v>
      </c>
      <c r="V46" s="143">
        <v>151.4</v>
      </c>
      <c r="W46" s="143">
        <v>7.9</v>
      </c>
      <c r="X46" s="143">
        <v>33.6</v>
      </c>
      <c r="Y46" s="143">
        <v>144</v>
      </c>
      <c r="AA46" s="173" t="s">
        <v>550</v>
      </c>
      <c r="AB46" s="173" t="s">
        <v>551</v>
      </c>
      <c r="AC46" s="174">
        <v>9.2750000000000004</v>
      </c>
      <c r="AD46" s="177">
        <v>67</v>
      </c>
    </row>
    <row r="47" spans="1:49" s="141" customFormat="1" ht="12">
      <c r="A47" s="131" t="s">
        <v>475</v>
      </c>
      <c r="B47" s="142" t="s">
        <v>562</v>
      </c>
      <c r="C47" s="141" t="s">
        <v>551</v>
      </c>
      <c r="D47" s="141" t="s">
        <v>468</v>
      </c>
      <c r="E47" s="141">
        <v>53.25</v>
      </c>
      <c r="F47" s="143">
        <v>47.35</v>
      </c>
      <c r="G47" s="144">
        <v>0.246</v>
      </c>
      <c r="H47" s="143">
        <v>13.51</v>
      </c>
      <c r="I47" s="143">
        <v>7.28</v>
      </c>
      <c r="J47" s="143">
        <v>0.122</v>
      </c>
      <c r="K47" s="143">
        <v>14.24</v>
      </c>
      <c r="L47" s="143">
        <v>15.92</v>
      </c>
      <c r="M47" s="143">
        <v>0.6</v>
      </c>
      <c r="N47" s="143">
        <v>4.0000000000000001E-3</v>
      </c>
      <c r="O47" s="143">
        <v>4.0000000000000001E-3</v>
      </c>
      <c r="P47" s="143"/>
      <c r="Q47" s="143"/>
      <c r="R47" s="143">
        <v>0.65</v>
      </c>
      <c r="S47" s="143">
        <v>146.6</v>
      </c>
      <c r="T47" s="143">
        <v>329.8</v>
      </c>
      <c r="U47" s="143" t="s">
        <v>457</v>
      </c>
      <c r="V47" s="143">
        <v>151.1</v>
      </c>
      <c r="W47" s="143">
        <v>141.69999999999999</v>
      </c>
      <c r="X47" s="143">
        <v>24.3</v>
      </c>
      <c r="Y47" s="143">
        <v>98.9</v>
      </c>
      <c r="AA47" s="173" t="s">
        <v>552</v>
      </c>
      <c r="AB47" s="173" t="s">
        <v>547</v>
      </c>
      <c r="AC47" s="174">
        <v>16.175000000000001</v>
      </c>
      <c r="AD47" s="177">
        <v>13</v>
      </c>
    </row>
    <row r="48" spans="1:49" s="141" customFormat="1" ht="12">
      <c r="A48" s="131" t="s">
        <v>476</v>
      </c>
      <c r="B48" s="142" t="s">
        <v>565</v>
      </c>
      <c r="C48" s="141" t="s">
        <v>551</v>
      </c>
      <c r="D48" s="141" t="s">
        <v>468</v>
      </c>
      <c r="E48" s="141">
        <v>60.15</v>
      </c>
      <c r="F48" s="143">
        <v>48.32</v>
      </c>
      <c r="G48" s="144">
        <v>0.24299999999999999</v>
      </c>
      <c r="H48" s="143">
        <v>16.63</v>
      </c>
      <c r="I48" s="143">
        <v>5.03</v>
      </c>
      <c r="J48" s="143">
        <v>0.09</v>
      </c>
      <c r="K48" s="143">
        <v>10.39</v>
      </c>
      <c r="L48" s="143">
        <v>17.41</v>
      </c>
      <c r="M48" s="143">
        <v>0.57999999999999996</v>
      </c>
      <c r="N48" s="143">
        <v>0</v>
      </c>
      <c r="O48" s="143">
        <v>4.0000000000000001E-3</v>
      </c>
      <c r="P48" s="143"/>
      <c r="Q48" s="143"/>
      <c r="R48" s="143">
        <v>0.96</v>
      </c>
      <c r="S48" s="143">
        <v>152.80000000000001</v>
      </c>
      <c r="T48" s="143">
        <v>630.70000000000005</v>
      </c>
      <c r="U48" s="143" t="s">
        <v>457</v>
      </c>
      <c r="V48" s="143">
        <v>107.5</v>
      </c>
      <c r="W48" s="143">
        <v>75.900000000000006</v>
      </c>
      <c r="X48" s="143">
        <v>14.5</v>
      </c>
      <c r="Y48" s="143">
        <v>127.5</v>
      </c>
      <c r="AA48" s="173" t="s">
        <v>553</v>
      </c>
      <c r="AB48" s="173" t="s">
        <v>551</v>
      </c>
      <c r="AC48" s="174">
        <v>19.63</v>
      </c>
      <c r="AD48" s="177">
        <v>46</v>
      </c>
    </row>
    <row r="49" spans="1:30" s="141" customFormat="1" ht="12">
      <c r="A49" s="131" t="s">
        <v>477</v>
      </c>
      <c r="B49" s="142" t="s">
        <v>566</v>
      </c>
      <c r="C49" s="141" t="s">
        <v>551</v>
      </c>
      <c r="D49" s="141" t="s">
        <v>468</v>
      </c>
      <c r="E49" s="141">
        <v>69.09</v>
      </c>
      <c r="F49" s="143">
        <v>48.64</v>
      </c>
      <c r="G49" s="144">
        <v>0.23499999999999999</v>
      </c>
      <c r="H49" s="143">
        <v>15.77</v>
      </c>
      <c r="I49" s="143">
        <v>4.7</v>
      </c>
      <c r="J49" s="143">
        <v>9.1999999999999998E-2</v>
      </c>
      <c r="K49" s="143">
        <v>10.36</v>
      </c>
      <c r="L49" s="143">
        <v>18.05</v>
      </c>
      <c r="M49" s="143">
        <v>0.53</v>
      </c>
      <c r="N49" s="143" t="s">
        <v>457</v>
      </c>
      <c r="O49" s="143">
        <v>4.0000000000000001E-3</v>
      </c>
      <c r="P49" s="143"/>
      <c r="Q49" s="143"/>
      <c r="R49" s="143">
        <v>1.24</v>
      </c>
      <c r="S49" s="143">
        <v>139</v>
      </c>
      <c r="T49" s="143">
        <v>509.7</v>
      </c>
      <c r="U49" s="143" t="s">
        <v>457</v>
      </c>
      <c r="V49" s="143">
        <v>152.19999999999999</v>
      </c>
      <c r="W49" s="143">
        <v>187.6</v>
      </c>
      <c r="X49" s="143">
        <v>12.8</v>
      </c>
      <c r="Y49" s="143">
        <v>112.8</v>
      </c>
      <c r="AA49" s="173" t="s">
        <v>554</v>
      </c>
      <c r="AB49" s="173" t="s">
        <v>547</v>
      </c>
      <c r="AC49" s="174">
        <v>19.760000000000002</v>
      </c>
      <c r="AD49" s="177">
        <v>57</v>
      </c>
    </row>
    <row r="50" spans="1:30" s="141" customFormat="1" ht="12">
      <c r="A50" s="131" t="s">
        <v>478</v>
      </c>
      <c r="B50" s="142" t="s">
        <v>569</v>
      </c>
      <c r="C50" s="141" t="s">
        <v>551</v>
      </c>
      <c r="D50" s="141" t="s">
        <v>468</v>
      </c>
      <c r="E50" s="141">
        <v>79.69</v>
      </c>
      <c r="F50" s="143">
        <v>45.04</v>
      </c>
      <c r="G50" s="144">
        <v>0.153</v>
      </c>
      <c r="H50" s="143">
        <v>22.65</v>
      </c>
      <c r="I50" s="143">
        <v>3.76</v>
      </c>
      <c r="J50" s="143">
        <v>6.8000000000000005E-2</v>
      </c>
      <c r="K50" s="143">
        <v>6.82</v>
      </c>
      <c r="L50" s="143">
        <v>15.76</v>
      </c>
      <c r="M50" s="143">
        <v>1.19</v>
      </c>
      <c r="N50" s="143">
        <v>7.0000000000000001E-3</v>
      </c>
      <c r="O50" s="143">
        <v>2E-3</v>
      </c>
      <c r="P50" s="143"/>
      <c r="Q50" s="143"/>
      <c r="R50" s="143">
        <v>4.13</v>
      </c>
      <c r="S50" s="143">
        <v>93.8</v>
      </c>
      <c r="T50" s="143">
        <v>265.8</v>
      </c>
      <c r="U50" s="143" t="s">
        <v>457</v>
      </c>
      <c r="V50" s="143">
        <v>98.5</v>
      </c>
      <c r="W50" s="143">
        <v>15.2</v>
      </c>
      <c r="X50" s="143">
        <v>7.5</v>
      </c>
      <c r="Y50" s="143">
        <v>288.60000000000002</v>
      </c>
      <c r="AA50" s="173" t="s">
        <v>555</v>
      </c>
      <c r="AB50" s="173" t="s">
        <v>547</v>
      </c>
      <c r="AC50" s="174">
        <v>22.594999999999999</v>
      </c>
      <c r="AD50" s="177">
        <v>61</v>
      </c>
    </row>
    <row r="51" spans="1:30" s="141" customFormat="1" ht="12">
      <c r="A51" s="131" t="s">
        <v>479</v>
      </c>
      <c r="B51" s="142" t="s">
        <v>571</v>
      </c>
      <c r="C51" s="141" t="s">
        <v>551</v>
      </c>
      <c r="D51" s="141" t="s">
        <v>468</v>
      </c>
      <c r="E51" s="141">
        <v>89.9</v>
      </c>
      <c r="F51" s="143">
        <v>48.66</v>
      </c>
      <c r="G51" s="144">
        <v>0.27300000000000002</v>
      </c>
      <c r="H51" s="143">
        <v>18.22</v>
      </c>
      <c r="I51" s="143">
        <v>5.03</v>
      </c>
      <c r="J51" s="143">
        <v>9.5000000000000001E-2</v>
      </c>
      <c r="K51" s="143">
        <v>8.5399999999999991</v>
      </c>
      <c r="L51" s="143">
        <v>17.510000000000002</v>
      </c>
      <c r="M51" s="143">
        <v>0.91</v>
      </c>
      <c r="N51" s="143" t="s">
        <v>457</v>
      </c>
      <c r="O51" s="143">
        <v>2E-3</v>
      </c>
      <c r="P51" s="143"/>
      <c r="Q51" s="143"/>
      <c r="R51" s="143">
        <v>0.75</v>
      </c>
      <c r="S51" s="143">
        <v>153.5</v>
      </c>
      <c r="T51" s="143">
        <v>588.9</v>
      </c>
      <c r="U51" s="143" t="s">
        <v>457</v>
      </c>
      <c r="V51" s="143">
        <v>87.1</v>
      </c>
      <c r="W51" s="143">
        <v>72.400000000000006</v>
      </c>
      <c r="X51" s="143">
        <v>13.7</v>
      </c>
      <c r="Y51" s="143">
        <v>150.6</v>
      </c>
      <c r="AA51" s="173" t="s">
        <v>556</v>
      </c>
      <c r="AB51" s="173" t="s">
        <v>551</v>
      </c>
      <c r="AC51" s="174">
        <v>30.72</v>
      </c>
      <c r="AD51" s="177">
        <v>47</v>
      </c>
    </row>
    <row r="52" spans="1:30" s="141" customFormat="1" ht="12">
      <c r="A52" s="131" t="s">
        <v>480</v>
      </c>
      <c r="B52" s="142" t="s">
        <v>573</v>
      </c>
      <c r="C52" s="141" t="s">
        <v>551</v>
      </c>
      <c r="D52" s="141" t="s">
        <v>468</v>
      </c>
      <c r="E52" s="141">
        <v>100.64</v>
      </c>
      <c r="F52" s="143">
        <v>47.04</v>
      </c>
      <c r="G52" s="144">
        <v>0.186</v>
      </c>
      <c r="H52" s="143">
        <v>19.7</v>
      </c>
      <c r="I52" s="143">
        <v>5.9</v>
      </c>
      <c r="J52" s="143">
        <v>9.2999999999999999E-2</v>
      </c>
      <c r="K52" s="143">
        <v>9.3000000000000007</v>
      </c>
      <c r="L52" s="143">
        <v>15.35</v>
      </c>
      <c r="M52" s="143">
        <v>0.97</v>
      </c>
      <c r="N52" s="143">
        <v>1.0999999999999999E-2</v>
      </c>
      <c r="O52" s="143">
        <v>6.0000000000000001E-3</v>
      </c>
      <c r="P52" s="143"/>
      <c r="Q52" s="143"/>
      <c r="R52" s="143">
        <v>1.4</v>
      </c>
      <c r="S52" s="143">
        <v>99.7</v>
      </c>
      <c r="T52" s="143">
        <v>279.5</v>
      </c>
      <c r="U52" s="143" t="s">
        <v>457</v>
      </c>
      <c r="V52" s="143">
        <v>171.5</v>
      </c>
      <c r="W52" s="143">
        <v>279.39999999999998</v>
      </c>
      <c r="X52" s="143">
        <v>16.5</v>
      </c>
      <c r="Y52" s="143">
        <v>159</v>
      </c>
      <c r="AA52" s="173" t="s">
        <v>557</v>
      </c>
      <c r="AB52" s="173" t="s">
        <v>547</v>
      </c>
      <c r="AC52" s="174">
        <v>32.880000000000003</v>
      </c>
      <c r="AD52" s="177">
        <v>62</v>
      </c>
    </row>
    <row r="53" spans="1:30" s="141" customFormat="1" ht="12">
      <c r="A53" s="131" t="s">
        <v>481</v>
      </c>
      <c r="B53" s="142" t="s">
        <v>575</v>
      </c>
      <c r="C53" s="141" t="s">
        <v>551</v>
      </c>
      <c r="D53" s="141" t="s">
        <v>468</v>
      </c>
      <c r="E53" s="141">
        <v>109.84</v>
      </c>
      <c r="F53" s="143">
        <v>48.615699999999997</v>
      </c>
      <c r="G53" s="144">
        <v>0.28357499999999997</v>
      </c>
      <c r="H53" s="143">
        <v>16.616499999999998</v>
      </c>
      <c r="I53" s="143">
        <v>5.9302000000000001</v>
      </c>
      <c r="J53" s="143">
        <v>0.106465</v>
      </c>
      <c r="K53" s="143">
        <v>9.7907999999999991</v>
      </c>
      <c r="L53" s="143">
        <v>17.432400000000001</v>
      </c>
      <c r="M53" s="143">
        <v>0.83579999999999999</v>
      </c>
      <c r="N53" s="143">
        <v>0</v>
      </c>
      <c r="O53" s="143">
        <v>2.9850000000000002E-3</v>
      </c>
      <c r="P53" s="143"/>
      <c r="Q53" s="143"/>
      <c r="R53" s="143">
        <v>0.5</v>
      </c>
      <c r="S53" s="143">
        <v>155.30000000000001</v>
      </c>
      <c r="T53" s="143">
        <v>306.89999999999998</v>
      </c>
      <c r="U53" s="143" t="s">
        <v>457</v>
      </c>
      <c r="V53" s="143">
        <v>117.3</v>
      </c>
      <c r="W53" s="143">
        <v>168.1</v>
      </c>
      <c r="X53" s="143">
        <v>16.399999999999999</v>
      </c>
      <c r="Y53" s="143">
        <v>133.5</v>
      </c>
      <c r="AA53" s="173" t="s">
        <v>558</v>
      </c>
      <c r="AB53" s="173" t="s">
        <v>547</v>
      </c>
      <c r="AC53" s="174">
        <v>38.51</v>
      </c>
      <c r="AD53" s="177">
        <v>69</v>
      </c>
    </row>
    <row r="54" spans="1:30" s="141" customFormat="1" ht="12">
      <c r="A54" s="131" t="s">
        <v>482</v>
      </c>
      <c r="B54" s="142" t="s">
        <v>577</v>
      </c>
      <c r="C54" s="141" t="s">
        <v>551</v>
      </c>
      <c r="D54" s="141" t="s">
        <v>468</v>
      </c>
      <c r="E54" s="141">
        <v>121</v>
      </c>
      <c r="F54" s="143">
        <v>45.391500000000001</v>
      </c>
      <c r="G54" s="144">
        <v>9.2069999999999999E-2</v>
      </c>
      <c r="H54" s="143">
        <v>20.0871</v>
      </c>
      <c r="I54" s="143">
        <v>3.7817999999999996</v>
      </c>
      <c r="J54" s="143">
        <v>5.9399999999999994E-2</v>
      </c>
      <c r="K54" s="143">
        <v>10.988999999999999</v>
      </c>
      <c r="L54" s="143">
        <v>16.127099999999999</v>
      </c>
      <c r="M54" s="143">
        <v>0.50490000000000002</v>
      </c>
      <c r="N54" s="143">
        <v>1.6830000000000001E-2</v>
      </c>
      <c r="O54" s="143">
        <v>3.96E-3</v>
      </c>
      <c r="P54" s="143"/>
      <c r="Q54" s="143"/>
      <c r="R54" s="143">
        <v>2.89</v>
      </c>
      <c r="S54" s="143">
        <v>85.2</v>
      </c>
      <c r="T54" s="143">
        <v>594.9</v>
      </c>
      <c r="U54" s="143" t="s">
        <v>457</v>
      </c>
      <c r="V54" s="143">
        <v>202.4</v>
      </c>
      <c r="W54" s="143">
        <v>75.5</v>
      </c>
      <c r="X54" s="143">
        <v>9.8000000000000007</v>
      </c>
      <c r="Y54" s="143">
        <v>130.1</v>
      </c>
      <c r="AA54" s="173" t="s">
        <v>559</v>
      </c>
      <c r="AB54" s="173" t="s">
        <v>551</v>
      </c>
      <c r="AC54" s="174">
        <v>39.505000000000003</v>
      </c>
      <c r="AD54" s="177">
        <v>4</v>
      </c>
    </row>
    <row r="55" spans="1:30" s="141" customFormat="1" ht="12">
      <c r="A55" s="131" t="s">
        <v>483</v>
      </c>
      <c r="B55" s="142" t="s">
        <v>580</v>
      </c>
      <c r="C55" s="141" t="s">
        <v>551</v>
      </c>
      <c r="D55" s="141" t="s">
        <v>468</v>
      </c>
      <c r="E55" s="141">
        <v>129.13999999999999</v>
      </c>
      <c r="F55" s="143">
        <v>46.581700000000005</v>
      </c>
      <c r="G55" s="144">
        <v>0.135575</v>
      </c>
      <c r="H55" s="143">
        <v>18.475600000000004</v>
      </c>
      <c r="I55" s="143">
        <v>4.2542499999999999</v>
      </c>
      <c r="J55" s="143">
        <v>7.5735000000000011E-2</v>
      </c>
      <c r="K55" s="143">
        <v>10.9208</v>
      </c>
      <c r="L55" s="143">
        <v>16.222250000000003</v>
      </c>
      <c r="M55" s="143">
        <v>0.53295000000000003</v>
      </c>
      <c r="N55" s="143">
        <v>1.5895000000000003E-2</v>
      </c>
      <c r="O55" s="143">
        <v>1.8700000000000001E-3</v>
      </c>
      <c r="P55" s="143"/>
      <c r="Q55" s="143"/>
      <c r="R55" s="143">
        <v>2.57</v>
      </c>
      <c r="S55" s="143">
        <v>64.7</v>
      </c>
      <c r="T55" s="143">
        <v>924.2</v>
      </c>
      <c r="U55" s="143" t="s">
        <v>457</v>
      </c>
      <c r="V55" s="143">
        <v>258.3</v>
      </c>
      <c r="W55" s="143">
        <v>8.8000000000000007</v>
      </c>
      <c r="X55" s="143">
        <v>8.4</v>
      </c>
      <c r="Y55" s="143">
        <v>145.6</v>
      </c>
      <c r="AA55" s="173" t="s">
        <v>560</v>
      </c>
      <c r="AB55" s="173" t="s">
        <v>547</v>
      </c>
      <c r="AC55" s="174">
        <v>47.215000000000003</v>
      </c>
      <c r="AD55" s="177">
        <v>44</v>
      </c>
    </row>
    <row r="56" spans="1:30" s="141" customFormat="1" ht="12">
      <c r="A56" s="131" t="s">
        <v>484</v>
      </c>
      <c r="B56" s="142" t="s">
        <v>583</v>
      </c>
      <c r="C56" s="141" t="s">
        <v>551</v>
      </c>
      <c r="D56" s="141" t="s">
        <v>468</v>
      </c>
      <c r="E56" s="141">
        <v>139.6</v>
      </c>
      <c r="F56" s="143">
        <v>40.229999999999997</v>
      </c>
      <c r="G56" s="144">
        <v>0.154</v>
      </c>
      <c r="H56" s="143">
        <v>6.97</v>
      </c>
      <c r="I56" s="143">
        <v>14.19</v>
      </c>
      <c r="J56" s="143">
        <v>0.309</v>
      </c>
      <c r="K56" s="143">
        <v>24.71</v>
      </c>
      <c r="L56" s="143">
        <v>7.86</v>
      </c>
      <c r="M56" s="143">
        <v>0.02</v>
      </c>
      <c r="N56" s="143" t="s">
        <v>457</v>
      </c>
      <c r="O56" s="143">
        <v>1.2999999999999999E-2</v>
      </c>
      <c r="P56" s="143"/>
      <c r="Q56" s="143"/>
      <c r="R56" s="143">
        <v>5.39</v>
      </c>
      <c r="S56" s="143">
        <v>70</v>
      </c>
      <c r="T56" s="143">
        <v>1317.9</v>
      </c>
      <c r="U56" s="143" t="s">
        <v>457</v>
      </c>
      <c r="V56" s="143">
        <v>1102.4000000000001</v>
      </c>
      <c r="W56" s="143">
        <v>86</v>
      </c>
      <c r="X56" s="143">
        <v>77.400000000000006</v>
      </c>
      <c r="Y56" s="143">
        <v>53</v>
      </c>
      <c r="AA56" s="173" t="s">
        <v>561</v>
      </c>
      <c r="AB56" s="173" t="s">
        <v>551</v>
      </c>
      <c r="AC56" s="174">
        <v>49.645000000000003</v>
      </c>
      <c r="AD56" s="177">
        <v>39</v>
      </c>
    </row>
    <row r="57" spans="1:30" s="141" customFormat="1" ht="12">
      <c r="A57" s="131" t="s">
        <v>485</v>
      </c>
      <c r="B57" s="142" t="s">
        <v>587</v>
      </c>
      <c r="C57" s="141" t="s">
        <v>551</v>
      </c>
      <c r="D57" s="141" t="s">
        <v>468</v>
      </c>
      <c r="E57" s="141">
        <v>150.15</v>
      </c>
      <c r="F57" s="143">
        <v>43.766799999999996</v>
      </c>
      <c r="G57" s="144">
        <v>0.21720999999999999</v>
      </c>
      <c r="H57" s="143">
        <v>11.276649999999998</v>
      </c>
      <c r="I57" s="143">
        <v>9.9774499999999993</v>
      </c>
      <c r="J57" s="143">
        <v>0.24867499999999998</v>
      </c>
      <c r="K57" s="143">
        <v>17.7422</v>
      </c>
      <c r="L57" s="143">
        <v>13.489349999999998</v>
      </c>
      <c r="M57" s="143">
        <v>0.30449999999999994</v>
      </c>
      <c r="N57" s="143"/>
      <c r="O57" s="143">
        <v>1.218E-2</v>
      </c>
      <c r="P57" s="143"/>
      <c r="Q57" s="143"/>
      <c r="R57" s="143">
        <v>2.92</v>
      </c>
      <c r="S57" s="143">
        <v>121.6</v>
      </c>
      <c r="T57" s="143">
        <v>1280.5</v>
      </c>
      <c r="U57" s="143" t="s">
        <v>457</v>
      </c>
      <c r="V57" s="143">
        <v>515.29999999999995</v>
      </c>
      <c r="W57" s="143">
        <v>266.60000000000002</v>
      </c>
      <c r="X57" s="143">
        <v>43.7</v>
      </c>
      <c r="Y57" s="143">
        <v>92.7</v>
      </c>
      <c r="AA57" s="173" t="s">
        <v>562</v>
      </c>
      <c r="AB57" s="173" t="s">
        <v>551</v>
      </c>
      <c r="AC57" s="174">
        <v>53.25</v>
      </c>
      <c r="AD57" s="177">
        <v>54</v>
      </c>
    </row>
    <row r="58" spans="1:30" s="141" customFormat="1" ht="12">
      <c r="A58" s="131" t="s">
        <v>486</v>
      </c>
      <c r="B58" s="142" t="s">
        <v>589</v>
      </c>
      <c r="C58" s="141" t="s">
        <v>551</v>
      </c>
      <c r="D58" s="141" t="s">
        <v>468</v>
      </c>
      <c r="E58" s="141">
        <v>158.25</v>
      </c>
      <c r="F58" s="143">
        <v>45.208099999999995</v>
      </c>
      <c r="G58" s="144">
        <v>0.23751</v>
      </c>
      <c r="H58" s="143">
        <v>16.179099999999998</v>
      </c>
      <c r="I58" s="143">
        <v>5.9377499999999994</v>
      </c>
      <c r="J58" s="143">
        <v>0.10048499999999999</v>
      </c>
      <c r="K58" s="143">
        <v>10.819899999999999</v>
      </c>
      <c r="L58" s="143">
        <v>17.539200000000001</v>
      </c>
      <c r="M58" s="143">
        <v>0.31464999999999999</v>
      </c>
      <c r="N58" s="143">
        <v>1.5224999999999997E-2</v>
      </c>
      <c r="O58" s="143">
        <v>6.0899999999999999E-3</v>
      </c>
      <c r="P58" s="143"/>
      <c r="Q58" s="143"/>
      <c r="R58" s="143">
        <v>3.25</v>
      </c>
      <c r="S58" s="143">
        <v>137.6</v>
      </c>
      <c r="T58" s="143">
        <v>232.5</v>
      </c>
      <c r="U58" s="143" t="s">
        <v>457</v>
      </c>
      <c r="V58" s="143">
        <v>103</v>
      </c>
      <c r="W58" s="143">
        <v>62.5</v>
      </c>
      <c r="X58" s="143">
        <v>20.2</v>
      </c>
      <c r="Y58" s="143">
        <v>114.6</v>
      </c>
      <c r="AA58" s="173" t="s">
        <v>563</v>
      </c>
      <c r="AB58" s="173" t="s">
        <v>547</v>
      </c>
      <c r="AC58" s="174">
        <v>56.13</v>
      </c>
      <c r="AD58" s="177">
        <v>56</v>
      </c>
    </row>
    <row r="59" spans="1:30" s="141" customFormat="1" ht="12">
      <c r="A59" s="131" t="s">
        <v>487</v>
      </c>
      <c r="B59" s="142" t="s">
        <v>591</v>
      </c>
      <c r="C59" s="141" t="s">
        <v>551</v>
      </c>
      <c r="D59" s="141" t="s">
        <v>468</v>
      </c>
      <c r="E59" s="141">
        <v>169.86</v>
      </c>
      <c r="F59" s="143">
        <v>34.692699999999995</v>
      </c>
      <c r="G59" s="144">
        <v>2.3344999999999998E-2</v>
      </c>
      <c r="H59" s="143">
        <v>0.29434999999999995</v>
      </c>
      <c r="I59" s="143">
        <v>9.3176999999999985</v>
      </c>
      <c r="J59" s="143">
        <v>0.12179999999999998</v>
      </c>
      <c r="K59" s="143">
        <v>41.472899999999996</v>
      </c>
      <c r="L59" s="143">
        <v>7.1050000000000002E-2</v>
      </c>
      <c r="M59" s="143" t="s">
        <v>457</v>
      </c>
      <c r="N59" s="143" t="s">
        <v>457</v>
      </c>
      <c r="O59" s="143">
        <v>7.1049999999999993E-3</v>
      </c>
      <c r="P59" s="143"/>
      <c r="Q59" s="143"/>
      <c r="R59" s="143">
        <v>14.17</v>
      </c>
      <c r="S59" s="143">
        <v>9.4</v>
      </c>
      <c r="T59" s="143">
        <v>1723.5</v>
      </c>
      <c r="U59" s="143" t="s">
        <v>457</v>
      </c>
      <c r="V59" s="143">
        <v>1954.5</v>
      </c>
      <c r="W59" s="143">
        <v>1.2</v>
      </c>
      <c r="X59" s="143">
        <v>24.4</v>
      </c>
      <c r="Y59" s="143">
        <v>1.8</v>
      </c>
      <c r="AA59" s="173" t="s">
        <v>564</v>
      </c>
      <c r="AB59" s="173" t="s">
        <v>547</v>
      </c>
      <c r="AC59" s="174">
        <v>59.125</v>
      </c>
      <c r="AD59" s="177">
        <v>45</v>
      </c>
    </row>
    <row r="60" spans="1:30" s="141" customFormat="1" ht="12">
      <c r="A60" s="131" t="s">
        <v>488</v>
      </c>
      <c r="B60" s="142" t="s">
        <v>593</v>
      </c>
      <c r="C60" s="141" t="s">
        <v>551</v>
      </c>
      <c r="D60" s="141" t="s">
        <v>468</v>
      </c>
      <c r="E60" s="141">
        <v>179.53</v>
      </c>
      <c r="F60" s="143">
        <v>34.663200000000003</v>
      </c>
      <c r="G60" s="144">
        <v>2.5250000000000002E-2</v>
      </c>
      <c r="H60" s="143">
        <v>0.42419999999999997</v>
      </c>
      <c r="I60" s="143">
        <v>9.6455000000000002</v>
      </c>
      <c r="J60" s="143">
        <v>0.13331999999999999</v>
      </c>
      <c r="K60" s="143">
        <v>41.096899999999998</v>
      </c>
      <c r="L60" s="143">
        <v>0.1515</v>
      </c>
      <c r="M60" s="143" t="s">
        <v>457</v>
      </c>
      <c r="N60" s="143" t="s">
        <v>457</v>
      </c>
      <c r="O60" s="143">
        <v>9.0899999999999991E-3</v>
      </c>
      <c r="P60" s="143"/>
      <c r="Q60" s="143"/>
      <c r="R60" s="143">
        <v>13.98</v>
      </c>
      <c r="S60" s="143">
        <v>11.6</v>
      </c>
      <c r="T60" s="143">
        <v>2264.5</v>
      </c>
      <c r="U60" s="143" t="s">
        <v>457</v>
      </c>
      <c r="V60" s="143">
        <v>2031.1</v>
      </c>
      <c r="W60" s="143"/>
      <c r="X60" s="143">
        <v>40.799999999999997</v>
      </c>
      <c r="Y60" s="143">
        <v>1.7</v>
      </c>
      <c r="AA60" s="173" t="s">
        <v>565</v>
      </c>
      <c r="AB60" s="173" t="s">
        <v>551</v>
      </c>
      <c r="AC60" s="174">
        <v>60.15</v>
      </c>
      <c r="AD60" s="177">
        <v>62</v>
      </c>
    </row>
    <row r="61" spans="1:30" s="141" customFormat="1" ht="12">
      <c r="A61" s="131" t="s">
        <v>489</v>
      </c>
      <c r="B61" s="142" t="s">
        <v>595</v>
      </c>
      <c r="C61" s="141" t="s">
        <v>551</v>
      </c>
      <c r="D61" s="141" t="s">
        <v>468</v>
      </c>
      <c r="E61" s="141">
        <v>188.32</v>
      </c>
      <c r="F61" s="143">
        <v>34.946000000000005</v>
      </c>
      <c r="G61" s="144">
        <v>2.828E-2</v>
      </c>
      <c r="H61" s="143">
        <v>0.38380000000000003</v>
      </c>
      <c r="I61" s="143">
        <v>8.3123000000000005</v>
      </c>
      <c r="J61" s="143">
        <v>0.11312</v>
      </c>
      <c r="K61" s="143">
        <v>41.955399999999997</v>
      </c>
      <c r="L61" s="143">
        <v>7.0700000000000013E-2</v>
      </c>
      <c r="M61" s="143" t="s">
        <v>457</v>
      </c>
      <c r="N61" s="143" t="s">
        <v>457</v>
      </c>
      <c r="O61" s="143">
        <v>8.0800000000000004E-3</v>
      </c>
      <c r="P61" s="143"/>
      <c r="Q61" s="143"/>
      <c r="R61" s="143">
        <v>14.18</v>
      </c>
      <c r="S61" s="143">
        <v>10.199999999999999</v>
      </c>
      <c r="T61" s="143">
        <v>2571</v>
      </c>
      <c r="U61" s="143" t="s">
        <v>457</v>
      </c>
      <c r="V61" s="143">
        <v>1966.6</v>
      </c>
      <c r="W61" s="143">
        <v>2.2999999999999998</v>
      </c>
      <c r="X61" s="143">
        <v>30.3</v>
      </c>
      <c r="Y61" s="143">
        <v>1.7</v>
      </c>
      <c r="AA61" s="173" t="s">
        <v>566</v>
      </c>
      <c r="AB61" s="173" t="s">
        <v>551</v>
      </c>
      <c r="AC61" s="174">
        <v>69.09</v>
      </c>
      <c r="AD61" s="177">
        <v>63</v>
      </c>
    </row>
    <row r="62" spans="1:30" s="141" customFormat="1" ht="12">
      <c r="A62" s="131" t="s">
        <v>490</v>
      </c>
      <c r="B62" s="142" t="s">
        <v>596</v>
      </c>
      <c r="C62" s="141" t="s">
        <v>551</v>
      </c>
      <c r="D62" s="141" t="s">
        <v>468</v>
      </c>
      <c r="E62" s="141">
        <v>199.65</v>
      </c>
      <c r="F62" s="143">
        <v>34.3476</v>
      </c>
      <c r="G62" s="144">
        <v>2.7404999999999995E-2</v>
      </c>
      <c r="H62" s="143">
        <v>0.43644999999999995</v>
      </c>
      <c r="I62" s="143">
        <v>8.8406500000000001</v>
      </c>
      <c r="J62" s="143">
        <v>0.12078499999999999</v>
      </c>
      <c r="K62" s="143">
        <v>41.686049999999994</v>
      </c>
      <c r="L62" s="143">
        <v>7.1050000000000002E-2</v>
      </c>
      <c r="M62" s="143" t="s">
        <v>457</v>
      </c>
      <c r="N62" s="143" t="s">
        <v>457</v>
      </c>
      <c r="O62" s="143">
        <v>6.0899999999999999E-3</v>
      </c>
      <c r="P62" s="143"/>
      <c r="Q62" s="143"/>
      <c r="R62" s="143">
        <v>14.31</v>
      </c>
      <c r="S62" s="143">
        <v>10</v>
      </c>
      <c r="T62" s="143">
        <v>2286.4</v>
      </c>
      <c r="U62" s="143" t="s">
        <v>457</v>
      </c>
      <c r="V62" s="143">
        <v>2495.5</v>
      </c>
      <c r="W62" s="143"/>
      <c r="X62" s="143">
        <v>33.299999999999997</v>
      </c>
      <c r="Y62" s="143">
        <v>1.5</v>
      </c>
      <c r="AA62" s="173" t="s">
        <v>567</v>
      </c>
      <c r="AB62" s="173" t="s">
        <v>547</v>
      </c>
      <c r="AC62" s="174">
        <v>71.89</v>
      </c>
      <c r="AD62" s="177">
        <v>55</v>
      </c>
    </row>
    <row r="63" spans="1:30" s="141" customFormat="1" ht="12">
      <c r="A63" s="131" t="s">
        <v>491</v>
      </c>
      <c r="B63" s="142" t="s">
        <v>597</v>
      </c>
      <c r="C63" s="141" t="s">
        <v>551</v>
      </c>
      <c r="D63" s="141" t="s">
        <v>468</v>
      </c>
      <c r="E63" s="141">
        <v>210.16</v>
      </c>
      <c r="F63" s="143">
        <v>34.890999999999998</v>
      </c>
      <c r="G63" s="144">
        <v>2.0499999999999997E-2</v>
      </c>
      <c r="H63" s="143">
        <v>0.21524999999999997</v>
      </c>
      <c r="I63" s="143">
        <v>7.9437499999999996</v>
      </c>
      <c r="J63" s="143">
        <v>0.10659999999999999</v>
      </c>
      <c r="K63" s="143">
        <v>42.291499999999992</v>
      </c>
      <c r="L63" s="143">
        <v>5.1249999999999997E-2</v>
      </c>
      <c r="M63" s="143" t="s">
        <v>457</v>
      </c>
      <c r="N63" s="143" t="s">
        <v>457</v>
      </c>
      <c r="O63" s="143">
        <v>5.1249999999999993E-3</v>
      </c>
      <c r="P63" s="143"/>
      <c r="Q63" s="143"/>
      <c r="R63" s="143">
        <v>14.58</v>
      </c>
      <c r="S63" s="143">
        <v>7.6</v>
      </c>
      <c r="T63" s="143">
        <v>1825.8</v>
      </c>
      <c r="U63" s="143" t="s">
        <v>457</v>
      </c>
      <c r="V63" s="143">
        <v>2628</v>
      </c>
      <c r="W63" s="143"/>
      <c r="X63" s="143">
        <v>36.200000000000003</v>
      </c>
      <c r="Y63" s="143">
        <v>1.5</v>
      </c>
      <c r="AA63" s="173" t="s">
        <v>568</v>
      </c>
      <c r="AB63" s="173" t="s">
        <v>547</v>
      </c>
      <c r="AC63" s="174">
        <v>75.254999999999995</v>
      </c>
      <c r="AD63" s="177">
        <v>28</v>
      </c>
    </row>
    <row r="64" spans="1:30" s="141" customFormat="1" ht="12">
      <c r="A64" s="131" t="s">
        <v>492</v>
      </c>
      <c r="B64" s="142" t="s">
        <v>599</v>
      </c>
      <c r="C64" s="141" t="s">
        <v>551</v>
      </c>
      <c r="D64" s="141" t="s">
        <v>468</v>
      </c>
      <c r="E64" s="141">
        <v>218.88</v>
      </c>
      <c r="F64" s="143">
        <v>34.5</v>
      </c>
      <c r="G64" s="144">
        <v>2.4E-2</v>
      </c>
      <c r="H64" s="143">
        <v>0.25</v>
      </c>
      <c r="I64" s="143">
        <v>8.99</v>
      </c>
      <c r="J64" s="143">
        <v>0.128</v>
      </c>
      <c r="K64" s="143">
        <v>41.88</v>
      </c>
      <c r="L64" s="143">
        <v>0.06</v>
      </c>
      <c r="M64" s="143" t="s">
        <v>457</v>
      </c>
      <c r="N64" s="143" t="s">
        <v>457</v>
      </c>
      <c r="O64" s="143">
        <v>6.0000000000000001E-3</v>
      </c>
      <c r="P64" s="143"/>
      <c r="Q64" s="143"/>
      <c r="R64" s="143">
        <v>14.44</v>
      </c>
      <c r="S64" s="143">
        <v>7.9</v>
      </c>
      <c r="T64" s="143">
        <v>1244.3</v>
      </c>
      <c r="U64" s="143" t="s">
        <v>457</v>
      </c>
      <c r="V64" s="143">
        <v>1917.9</v>
      </c>
      <c r="W64" s="143">
        <v>0.4</v>
      </c>
      <c r="X64" s="143">
        <v>41.6</v>
      </c>
      <c r="Y64" s="143">
        <v>1.4</v>
      </c>
      <c r="AA64" s="173" t="s">
        <v>569</v>
      </c>
      <c r="AB64" s="173" t="s">
        <v>551</v>
      </c>
      <c r="AC64" s="174">
        <v>79.69</v>
      </c>
      <c r="AD64" s="177">
        <v>66</v>
      </c>
    </row>
    <row r="65" spans="1:30" s="141" customFormat="1" ht="12">
      <c r="A65" s="131" t="s">
        <v>493</v>
      </c>
      <c r="B65" s="142" t="s">
        <v>601</v>
      </c>
      <c r="C65" s="141" t="s">
        <v>551</v>
      </c>
      <c r="D65" s="141" t="s">
        <v>468</v>
      </c>
      <c r="E65" s="141">
        <v>229.67500000000001</v>
      </c>
      <c r="F65" s="143">
        <v>34.844949999999997</v>
      </c>
      <c r="G65" s="144">
        <v>2.7404999999999995E-2</v>
      </c>
      <c r="H65" s="143">
        <v>0.33494999999999997</v>
      </c>
      <c r="I65" s="143">
        <v>8.6579499999999978</v>
      </c>
      <c r="J65" s="143">
        <v>0.12788999999999998</v>
      </c>
      <c r="K65" s="143">
        <v>41.929649999999995</v>
      </c>
      <c r="L65" s="143">
        <v>7.1050000000000002E-2</v>
      </c>
      <c r="M65" s="143" t="s">
        <v>457</v>
      </c>
      <c r="N65" s="143" t="s">
        <v>457</v>
      </c>
      <c r="O65" s="143">
        <v>6.0899999999999999E-3</v>
      </c>
      <c r="P65" s="143"/>
      <c r="Q65" s="143"/>
      <c r="R65" s="143">
        <v>14.5</v>
      </c>
      <c r="S65" s="143">
        <v>9.6</v>
      </c>
      <c r="T65" s="143">
        <v>1962.8</v>
      </c>
      <c r="U65" s="143" t="s">
        <v>457</v>
      </c>
      <c r="V65" s="143">
        <v>2221.9</v>
      </c>
      <c r="W65" s="143"/>
      <c r="X65" s="143">
        <v>41.3</v>
      </c>
      <c r="Y65" s="143">
        <v>1.6</v>
      </c>
      <c r="AA65" s="173" t="s">
        <v>570</v>
      </c>
      <c r="AB65" s="173" t="s">
        <v>547</v>
      </c>
      <c r="AC65" s="174">
        <v>87.795000000000002</v>
      </c>
      <c r="AD65" s="177">
        <v>57</v>
      </c>
    </row>
    <row r="66" spans="1:30" s="141" customFormat="1" ht="12">
      <c r="A66" s="131" t="s">
        <v>494</v>
      </c>
      <c r="B66" s="142" t="s">
        <v>603</v>
      </c>
      <c r="C66" s="141" t="s">
        <v>551</v>
      </c>
      <c r="D66" s="141" t="s">
        <v>468</v>
      </c>
      <c r="E66" s="141">
        <v>239.89</v>
      </c>
      <c r="F66" s="143">
        <v>34.672399999999996</v>
      </c>
      <c r="G66" s="144">
        <v>2.3344999999999998E-2</v>
      </c>
      <c r="H66" s="143">
        <v>0.28420000000000001</v>
      </c>
      <c r="I66" s="143">
        <v>9.2364999999999995</v>
      </c>
      <c r="J66" s="143">
        <v>0.12484499999999998</v>
      </c>
      <c r="K66" s="143">
        <v>41.736799999999995</v>
      </c>
      <c r="L66" s="143">
        <v>4.0599999999999997E-2</v>
      </c>
      <c r="M66" s="143" t="s">
        <v>457</v>
      </c>
      <c r="N66" s="143" t="s">
        <v>457</v>
      </c>
      <c r="O66" s="143">
        <v>6.0899999999999999E-3</v>
      </c>
      <c r="P66" s="143"/>
      <c r="Q66" s="143"/>
      <c r="R66" s="143">
        <v>14.36</v>
      </c>
      <c r="S66" s="143">
        <v>8.1999999999999993</v>
      </c>
      <c r="T66" s="143">
        <v>1337.5</v>
      </c>
      <c r="U66" s="143" t="s">
        <v>457</v>
      </c>
      <c r="V66" s="143">
        <v>2156.3000000000002</v>
      </c>
      <c r="W66" s="143">
        <v>1.3</v>
      </c>
      <c r="X66" s="143">
        <v>41.7</v>
      </c>
      <c r="Y66" s="143">
        <v>1.4</v>
      </c>
      <c r="AA66" s="173" t="s">
        <v>571</v>
      </c>
      <c r="AB66" s="173" t="s">
        <v>551</v>
      </c>
      <c r="AC66" s="174">
        <v>89.9</v>
      </c>
      <c r="AD66" s="177">
        <v>62</v>
      </c>
    </row>
    <row r="67" spans="1:30" s="141" customFormat="1" ht="12">
      <c r="A67" s="131" t="s">
        <v>495</v>
      </c>
      <c r="B67" s="142" t="s">
        <v>605</v>
      </c>
      <c r="C67" s="141" t="s">
        <v>551</v>
      </c>
      <c r="D67" s="141" t="s">
        <v>468</v>
      </c>
      <c r="E67" s="141">
        <v>250.595</v>
      </c>
      <c r="F67" s="143">
        <v>53.449899999999992</v>
      </c>
      <c r="G67" s="144">
        <v>4.5674999999999993E-2</v>
      </c>
      <c r="H67" s="143">
        <v>0.66989999999999994</v>
      </c>
      <c r="I67" s="143">
        <v>1.6036999999999999</v>
      </c>
      <c r="J67" s="143">
        <v>4.2630000000000001E-2</v>
      </c>
      <c r="K67" s="143">
        <v>18.868849999999998</v>
      </c>
      <c r="L67" s="143">
        <v>24.217899999999997</v>
      </c>
      <c r="M67" s="143" t="s">
        <v>457</v>
      </c>
      <c r="N67" s="143" t="s">
        <v>457</v>
      </c>
      <c r="O67" s="143">
        <v>2.0299999999999997E-3</v>
      </c>
      <c r="P67" s="143"/>
      <c r="Q67" s="143"/>
      <c r="R67" s="143">
        <v>0.98</v>
      </c>
      <c r="S67" s="143">
        <v>48.2</v>
      </c>
      <c r="T67" s="143">
        <v>154.80000000000001</v>
      </c>
      <c r="U67" s="143" t="s">
        <v>457</v>
      </c>
      <c r="V67" s="143">
        <v>246.9</v>
      </c>
      <c r="W67" s="143">
        <v>2.8</v>
      </c>
      <c r="X67" s="143"/>
      <c r="Y67" s="143">
        <v>3.5</v>
      </c>
      <c r="AA67" s="173" t="s">
        <v>572</v>
      </c>
      <c r="AB67" s="173" t="s">
        <v>547</v>
      </c>
      <c r="AC67" s="174">
        <v>96.47</v>
      </c>
      <c r="AD67" s="177">
        <v>53</v>
      </c>
    </row>
    <row r="68" spans="1:30" s="141" customFormat="1" ht="12">
      <c r="A68" s="131" t="s">
        <v>496</v>
      </c>
      <c r="B68" s="142" t="s">
        <v>608</v>
      </c>
      <c r="C68" s="141" t="s">
        <v>551</v>
      </c>
      <c r="D68" s="141" t="s">
        <v>468</v>
      </c>
      <c r="E68" s="141">
        <v>259.815</v>
      </c>
      <c r="F68" s="143">
        <v>45.235049999999994</v>
      </c>
      <c r="G68" s="144">
        <v>9.3464999999999993E-2</v>
      </c>
      <c r="H68" s="143">
        <v>19.125149999999998</v>
      </c>
      <c r="I68" s="143">
        <v>3.8491499999999998</v>
      </c>
      <c r="J68" s="143">
        <v>6.230999999999999E-2</v>
      </c>
      <c r="K68" s="143">
        <v>12.5223</v>
      </c>
      <c r="L68" s="143">
        <v>16.090050000000002</v>
      </c>
      <c r="M68" s="143">
        <v>0.36179999999999995</v>
      </c>
      <c r="N68" s="143">
        <v>2.0099999999999996E-3</v>
      </c>
      <c r="O68" s="143">
        <v>2.0099999999999996E-3</v>
      </c>
      <c r="P68" s="143"/>
      <c r="Q68" s="143"/>
      <c r="R68" s="143">
        <v>2.41</v>
      </c>
      <c r="S68" s="143">
        <v>60.7</v>
      </c>
      <c r="T68" s="143">
        <v>927.6</v>
      </c>
      <c r="U68" s="143" t="s">
        <v>457</v>
      </c>
      <c r="V68" s="143">
        <v>417.1</v>
      </c>
      <c r="W68" s="143">
        <v>120.7</v>
      </c>
      <c r="X68" s="143">
        <v>10.199999999999999</v>
      </c>
      <c r="Y68" s="143">
        <v>130.1</v>
      </c>
      <c r="AA68" s="173" t="s">
        <v>573</v>
      </c>
      <c r="AB68" s="173" t="s">
        <v>551</v>
      </c>
      <c r="AC68" s="174">
        <v>100.64</v>
      </c>
      <c r="AD68" s="177">
        <v>52</v>
      </c>
    </row>
    <row r="69" spans="1:30" s="141" customFormat="1" ht="12">
      <c r="A69" s="131" t="s">
        <v>497</v>
      </c>
      <c r="B69" s="142" t="s">
        <v>610</v>
      </c>
      <c r="C69" s="141" t="s">
        <v>551</v>
      </c>
      <c r="D69" s="141" t="s">
        <v>468</v>
      </c>
      <c r="E69" s="141">
        <v>271.54500000000002</v>
      </c>
      <c r="F69" s="143">
        <v>37.195049999999995</v>
      </c>
      <c r="G69" s="144">
        <v>3.9194999999999994E-2</v>
      </c>
      <c r="H69" s="143">
        <v>2.4521999999999995</v>
      </c>
      <c r="I69" s="143">
        <v>10.582649999999997</v>
      </c>
      <c r="J69" s="143">
        <v>0.12562499999999999</v>
      </c>
      <c r="K69" s="143">
        <v>36.742799999999995</v>
      </c>
      <c r="L69" s="143">
        <v>0.39194999999999997</v>
      </c>
      <c r="M69" s="143" t="s">
        <v>457</v>
      </c>
      <c r="N69" s="143" t="s">
        <v>457</v>
      </c>
      <c r="O69" s="143">
        <v>5.025E-3</v>
      </c>
      <c r="P69" s="143"/>
      <c r="Q69" s="143"/>
      <c r="R69" s="143">
        <v>12.5</v>
      </c>
      <c r="S69" s="143">
        <v>15.3</v>
      </c>
      <c r="T69" s="143">
        <v>2506.6999999999998</v>
      </c>
      <c r="U69" s="143" t="s">
        <v>457</v>
      </c>
      <c r="V69" s="143">
        <v>1877.2</v>
      </c>
      <c r="W69" s="143">
        <v>0.6</v>
      </c>
      <c r="X69" s="143">
        <v>33.5</v>
      </c>
      <c r="Y69" s="143">
        <v>1.4</v>
      </c>
      <c r="AA69" s="173" t="s">
        <v>574</v>
      </c>
      <c r="AB69" s="173" t="s">
        <v>547</v>
      </c>
      <c r="AC69" s="174">
        <v>102.155</v>
      </c>
      <c r="AD69" s="177">
        <v>58</v>
      </c>
    </row>
    <row r="70" spans="1:30" s="141" customFormat="1" ht="12">
      <c r="A70" s="131" t="s">
        <v>498</v>
      </c>
      <c r="B70" s="142" t="s">
        <v>612</v>
      </c>
      <c r="C70" s="141" t="s">
        <v>551</v>
      </c>
      <c r="D70" s="141" t="s">
        <v>468</v>
      </c>
      <c r="E70" s="141">
        <v>279.55500000000001</v>
      </c>
      <c r="F70" s="143">
        <v>34.634749999999997</v>
      </c>
      <c r="G70" s="144">
        <v>1.9474999999999999E-2</v>
      </c>
      <c r="H70" s="143">
        <v>0.6047499999999999</v>
      </c>
      <c r="I70" s="143">
        <v>9.3889999999999993</v>
      </c>
      <c r="J70" s="143">
        <v>0.12197499999999999</v>
      </c>
      <c r="K70" s="143">
        <v>41.666249999999998</v>
      </c>
      <c r="L70" s="143">
        <v>8.199999999999999E-2</v>
      </c>
      <c r="M70" s="143" t="s">
        <v>457</v>
      </c>
      <c r="N70" s="143" t="s">
        <v>457</v>
      </c>
      <c r="O70" s="143">
        <v>4.0999999999999995E-3</v>
      </c>
      <c r="P70" s="143"/>
      <c r="Q70" s="143"/>
      <c r="R70" s="143">
        <v>13.93</v>
      </c>
      <c r="S70" s="143">
        <v>21.6</v>
      </c>
      <c r="T70" s="143">
        <v>2986.8</v>
      </c>
      <c r="U70" s="143" t="s">
        <v>457</v>
      </c>
      <c r="V70" s="143">
        <v>2755.1</v>
      </c>
      <c r="W70" s="143">
        <v>0.2</v>
      </c>
      <c r="X70" s="143">
        <v>41.2</v>
      </c>
      <c r="Y70" s="143">
        <v>2</v>
      </c>
      <c r="AA70" s="173" t="s">
        <v>575</v>
      </c>
      <c r="AB70" s="173" t="s">
        <v>551</v>
      </c>
      <c r="AC70" s="174">
        <v>109.84</v>
      </c>
      <c r="AD70" s="177">
        <v>61</v>
      </c>
    </row>
    <row r="71" spans="1:30" s="141" customFormat="1" ht="12">
      <c r="A71" s="131" t="s">
        <v>499</v>
      </c>
      <c r="B71" s="142" t="s">
        <v>614</v>
      </c>
      <c r="C71" s="141" t="s">
        <v>551</v>
      </c>
      <c r="D71" s="141" t="s">
        <v>468</v>
      </c>
      <c r="E71" s="141">
        <v>290.11</v>
      </c>
      <c r="F71" s="143">
        <v>34.643000000000001</v>
      </c>
      <c r="G71" s="144">
        <v>2.828E-2</v>
      </c>
      <c r="H71" s="143">
        <v>0.39390000000000003</v>
      </c>
      <c r="I71" s="143">
        <v>9.9383999999999997</v>
      </c>
      <c r="J71" s="143">
        <v>0.12422999999999999</v>
      </c>
      <c r="K71" s="143">
        <v>40.8949</v>
      </c>
      <c r="L71" s="143">
        <v>6.0600000000000001E-2</v>
      </c>
      <c r="M71" s="143" t="s">
        <v>457</v>
      </c>
      <c r="N71" s="143" t="s">
        <v>457</v>
      </c>
      <c r="O71" s="143">
        <v>5.0499999999999998E-3</v>
      </c>
      <c r="P71" s="143"/>
      <c r="Q71" s="143"/>
      <c r="R71" s="143">
        <v>14.07</v>
      </c>
      <c r="S71" s="143">
        <v>32.700000000000003</v>
      </c>
      <c r="T71" s="143">
        <v>2307.3000000000002</v>
      </c>
      <c r="U71" s="143" t="s">
        <v>457</v>
      </c>
      <c r="V71" s="143">
        <v>2068.8000000000002</v>
      </c>
      <c r="W71" s="143">
        <v>29</v>
      </c>
      <c r="X71" s="143">
        <v>43.7</v>
      </c>
      <c r="Y71" s="143">
        <v>2</v>
      </c>
      <c r="AA71" s="173" t="s">
        <v>576</v>
      </c>
      <c r="AB71" s="173" t="s">
        <v>547</v>
      </c>
      <c r="AC71" s="174">
        <v>115.48</v>
      </c>
      <c r="AD71" s="177">
        <v>15</v>
      </c>
    </row>
    <row r="72" spans="1:30" s="141" customFormat="1" ht="12">
      <c r="A72" s="131" t="s">
        <v>500</v>
      </c>
      <c r="B72" s="142" t="s">
        <v>618</v>
      </c>
      <c r="C72" s="141" t="s">
        <v>551</v>
      </c>
      <c r="D72" s="141" t="s">
        <v>468</v>
      </c>
      <c r="E72" s="141">
        <v>299.62</v>
      </c>
      <c r="F72" s="143">
        <v>34.77825</v>
      </c>
      <c r="G72" s="144">
        <v>2.2549999999999997E-2</v>
      </c>
      <c r="H72" s="143">
        <v>0.7892499999999999</v>
      </c>
      <c r="I72" s="143">
        <v>8.5689999999999991</v>
      </c>
      <c r="J72" s="143">
        <v>0.10659999999999999</v>
      </c>
      <c r="K72" s="143">
        <v>41.533000000000001</v>
      </c>
      <c r="L72" s="143">
        <v>0.24599999999999997</v>
      </c>
      <c r="M72" s="143" t="s">
        <v>457</v>
      </c>
      <c r="N72" s="143" t="s">
        <v>457</v>
      </c>
      <c r="O72" s="143">
        <v>6.1499999999999992E-3</v>
      </c>
      <c r="P72" s="143"/>
      <c r="Q72" s="143"/>
      <c r="R72" s="143">
        <v>14.41</v>
      </c>
      <c r="S72" s="143">
        <v>19.100000000000001</v>
      </c>
      <c r="T72" s="143">
        <v>3672.1</v>
      </c>
      <c r="U72" s="143" t="s">
        <v>457</v>
      </c>
      <c r="V72" s="143">
        <v>1784.5</v>
      </c>
      <c r="W72" s="143">
        <v>1.2</v>
      </c>
      <c r="X72" s="143">
        <v>41.5</v>
      </c>
      <c r="Y72" s="143">
        <v>1.5</v>
      </c>
      <c r="AA72" s="173" t="s">
        <v>577</v>
      </c>
      <c r="AB72" s="173" t="s">
        <v>551</v>
      </c>
      <c r="AC72" s="174">
        <v>121</v>
      </c>
      <c r="AD72" s="177">
        <v>54</v>
      </c>
    </row>
    <row r="73" spans="1:30" s="141" customFormat="1" ht="12">
      <c r="A73" s="131" t="s">
        <v>501</v>
      </c>
      <c r="B73" s="142" t="s">
        <v>620</v>
      </c>
      <c r="C73" s="141" t="s">
        <v>551</v>
      </c>
      <c r="D73" s="141" t="s">
        <v>468</v>
      </c>
      <c r="E73" s="141">
        <v>308.99</v>
      </c>
      <c r="F73" s="143">
        <v>34.807049999999997</v>
      </c>
      <c r="G73" s="144">
        <v>1.8629999999999997E-2</v>
      </c>
      <c r="H73" s="143">
        <v>0.64169999999999994</v>
      </c>
      <c r="I73" s="143">
        <v>8.4973500000000008</v>
      </c>
      <c r="J73" s="143">
        <v>0.10970999999999999</v>
      </c>
      <c r="K73" s="143">
        <v>42.041699999999992</v>
      </c>
      <c r="L73" s="143">
        <v>0.38294999999999996</v>
      </c>
      <c r="M73" s="143" t="s">
        <v>457</v>
      </c>
      <c r="N73" s="143" t="s">
        <v>457</v>
      </c>
      <c r="O73" s="143">
        <v>4.1399999999999996E-3</v>
      </c>
      <c r="P73" s="143"/>
      <c r="Q73" s="143"/>
      <c r="R73" s="143">
        <v>13.82</v>
      </c>
      <c r="S73" s="143">
        <v>22.3</v>
      </c>
      <c r="T73" s="143">
        <v>3452.3</v>
      </c>
      <c r="U73" s="143" t="s">
        <v>457</v>
      </c>
      <c r="V73" s="143">
        <v>2785.8</v>
      </c>
      <c r="W73" s="143"/>
      <c r="X73" s="143">
        <v>43.6</v>
      </c>
      <c r="Y73" s="143">
        <v>1.9</v>
      </c>
      <c r="AA73" s="173" t="s">
        <v>578</v>
      </c>
      <c r="AB73" s="173" t="s">
        <v>547</v>
      </c>
      <c r="AC73" s="174">
        <v>122.56</v>
      </c>
      <c r="AD73" s="177">
        <v>64</v>
      </c>
    </row>
    <row r="74" spans="1:30" s="141" customFormat="1" ht="12">
      <c r="A74" s="131" t="s">
        <v>502</v>
      </c>
      <c r="B74" s="142" t="s">
        <v>623</v>
      </c>
      <c r="C74" s="141" t="s">
        <v>551</v>
      </c>
      <c r="D74" s="141" t="s">
        <v>468</v>
      </c>
      <c r="E74" s="141">
        <v>318.10000000000002</v>
      </c>
      <c r="F74" s="143">
        <v>38.159349999999996</v>
      </c>
      <c r="G74" s="144">
        <v>1.8989999999999996E-2</v>
      </c>
      <c r="H74" s="143">
        <v>0.71740000000000004</v>
      </c>
      <c r="I74" s="143">
        <v>7.5115999999999996</v>
      </c>
      <c r="J74" s="143">
        <v>0.10971999999999998</v>
      </c>
      <c r="K74" s="143">
        <v>40.100549999999998</v>
      </c>
      <c r="L74" s="143">
        <v>0.90729999999999988</v>
      </c>
      <c r="M74" s="143" t="s">
        <v>457</v>
      </c>
      <c r="N74" s="143" t="s">
        <v>457</v>
      </c>
      <c r="O74" s="143">
        <v>4.2199999999999998E-3</v>
      </c>
      <c r="P74" s="143"/>
      <c r="Q74" s="143"/>
      <c r="R74" s="143">
        <v>12.46</v>
      </c>
      <c r="S74" s="143">
        <v>36.6</v>
      </c>
      <c r="T74" s="143">
        <v>2611.1999999999998</v>
      </c>
      <c r="U74" s="143" t="s">
        <v>457</v>
      </c>
      <c r="V74" s="143">
        <v>2374.8000000000002</v>
      </c>
      <c r="W74" s="143">
        <v>4.9000000000000004</v>
      </c>
      <c r="X74" s="143">
        <v>38.5</v>
      </c>
      <c r="Y74" s="143">
        <v>2.1</v>
      </c>
      <c r="AA74" s="173" t="s">
        <v>579</v>
      </c>
      <c r="AB74" s="173" t="s">
        <v>547</v>
      </c>
      <c r="AC74" s="174">
        <v>125.56</v>
      </c>
      <c r="AD74" s="177">
        <v>1</v>
      </c>
    </row>
    <row r="75" spans="1:30" s="141" customFormat="1" ht="12">
      <c r="A75" s="131" t="s">
        <v>503</v>
      </c>
      <c r="B75" s="142" t="s">
        <v>625</v>
      </c>
      <c r="C75" s="141" t="s">
        <v>551</v>
      </c>
      <c r="D75" s="141" t="s">
        <v>468</v>
      </c>
      <c r="E75" s="141">
        <v>329.49</v>
      </c>
      <c r="F75" s="143">
        <v>37.829900000000002</v>
      </c>
      <c r="G75" s="144">
        <v>1.9900000000000001E-2</v>
      </c>
      <c r="H75" s="143">
        <v>0.60694999999999999</v>
      </c>
      <c r="I75" s="143">
        <v>6.85555</v>
      </c>
      <c r="J75" s="143">
        <v>8.5569999999999993E-2</v>
      </c>
      <c r="K75" s="143">
        <v>39.511450000000004</v>
      </c>
      <c r="L75" s="143">
        <v>1.393</v>
      </c>
      <c r="M75" s="143" t="s">
        <v>457</v>
      </c>
      <c r="N75" s="143" t="s">
        <v>457</v>
      </c>
      <c r="O75" s="143">
        <v>3.98E-3</v>
      </c>
      <c r="P75" s="143"/>
      <c r="Q75" s="143"/>
      <c r="R75" s="143">
        <v>14.08</v>
      </c>
      <c r="S75" s="143">
        <v>33.9</v>
      </c>
      <c r="T75" s="143">
        <v>2490.6999999999998</v>
      </c>
      <c r="U75" s="143" t="s">
        <v>457</v>
      </c>
      <c r="V75" s="143">
        <v>2374.1999999999998</v>
      </c>
      <c r="W75" s="143" t="s">
        <v>457</v>
      </c>
      <c r="X75" s="143">
        <v>21</v>
      </c>
      <c r="Y75" s="143">
        <v>2.7</v>
      </c>
      <c r="AA75" s="173" t="s">
        <v>580</v>
      </c>
      <c r="AB75" s="173" t="s">
        <v>551</v>
      </c>
      <c r="AC75" s="174">
        <v>129.13999999999999</v>
      </c>
      <c r="AD75" s="177">
        <v>54</v>
      </c>
    </row>
    <row r="76" spans="1:30" s="141" customFormat="1" ht="12">
      <c r="A76" s="131" t="s">
        <v>504</v>
      </c>
      <c r="B76" s="142" t="s">
        <v>627</v>
      </c>
      <c r="C76" s="141" t="s">
        <v>551</v>
      </c>
      <c r="D76" s="141" t="s">
        <v>468</v>
      </c>
      <c r="E76" s="141">
        <v>340.58</v>
      </c>
      <c r="F76" s="143">
        <v>37.707599999999999</v>
      </c>
      <c r="G76" s="144">
        <v>1.8089999999999998E-2</v>
      </c>
      <c r="H76" s="143">
        <v>0.68340000000000001</v>
      </c>
      <c r="I76" s="143">
        <v>6.2711999999999994</v>
      </c>
      <c r="J76" s="143">
        <v>8.3414999999999989E-2</v>
      </c>
      <c r="K76" s="143">
        <v>39.104549999999989</v>
      </c>
      <c r="L76" s="143">
        <v>1.6984499999999998</v>
      </c>
      <c r="M76" s="143" t="s">
        <v>457</v>
      </c>
      <c r="N76" s="143" t="s">
        <v>457</v>
      </c>
      <c r="O76" s="143">
        <v>5.025E-3</v>
      </c>
      <c r="P76" s="143"/>
      <c r="Q76" s="143"/>
      <c r="R76" s="143">
        <v>14.33</v>
      </c>
      <c r="S76" s="143">
        <v>34.9</v>
      </c>
      <c r="T76" s="143">
        <v>2631.6</v>
      </c>
      <c r="U76" s="143" t="s">
        <v>457</v>
      </c>
      <c r="V76" s="143">
        <v>2344.1</v>
      </c>
      <c r="W76" s="143" t="s">
        <v>457</v>
      </c>
      <c r="X76" s="143">
        <v>20.7</v>
      </c>
      <c r="Y76" s="143">
        <v>3</v>
      </c>
      <c r="AA76" s="173" t="s">
        <v>581</v>
      </c>
      <c r="AB76" s="173" t="s">
        <v>547</v>
      </c>
      <c r="AC76" s="174">
        <v>136.065</v>
      </c>
      <c r="AD76" s="177">
        <v>28</v>
      </c>
    </row>
    <row r="77" spans="1:30" s="141" customFormat="1" ht="12">
      <c r="A77" s="131" t="s">
        <v>505</v>
      </c>
      <c r="B77" s="142" t="s">
        <v>629</v>
      </c>
      <c r="C77" s="141" t="s">
        <v>551</v>
      </c>
      <c r="D77" s="141" t="s">
        <v>468</v>
      </c>
      <c r="E77" s="141">
        <v>349.52499999999998</v>
      </c>
      <c r="F77" s="143">
        <v>36.483720000000005</v>
      </c>
      <c r="G77" s="144">
        <v>1.8504E-2</v>
      </c>
      <c r="H77" s="143">
        <v>0.66820000000000002</v>
      </c>
      <c r="I77" s="143">
        <v>6.5997599999999998</v>
      </c>
      <c r="J77" s="143">
        <v>8.0184000000000005E-2</v>
      </c>
      <c r="K77" s="143">
        <v>40.359279999999998</v>
      </c>
      <c r="L77" s="143">
        <v>0.80184</v>
      </c>
      <c r="M77" s="143" t="s">
        <v>457</v>
      </c>
      <c r="N77" s="143" t="s">
        <v>457</v>
      </c>
      <c r="O77" s="143">
        <v>5.1400000000000005E-3</v>
      </c>
      <c r="P77" s="143"/>
      <c r="Q77" s="143"/>
      <c r="R77" s="143">
        <v>14.92</v>
      </c>
      <c r="S77" s="143">
        <v>29</v>
      </c>
      <c r="T77" s="143">
        <v>2556.3000000000002</v>
      </c>
      <c r="U77" s="143" t="s">
        <v>457</v>
      </c>
      <c r="V77" s="143">
        <v>2746</v>
      </c>
      <c r="W77" s="143">
        <v>0.1</v>
      </c>
      <c r="X77" s="143">
        <v>16.7</v>
      </c>
      <c r="Y77" s="143">
        <v>2.7</v>
      </c>
      <c r="AA77" s="173" t="s">
        <v>582</v>
      </c>
      <c r="AB77" s="173" t="s">
        <v>547</v>
      </c>
      <c r="AC77" s="174">
        <v>137.51</v>
      </c>
      <c r="AD77" s="177">
        <v>22</v>
      </c>
    </row>
    <row r="78" spans="1:30" s="141" customFormat="1" ht="12">
      <c r="A78" s="131" t="s">
        <v>506</v>
      </c>
      <c r="B78" s="142" t="s">
        <v>632</v>
      </c>
      <c r="C78" s="141" t="s">
        <v>551</v>
      </c>
      <c r="D78" s="141" t="s">
        <v>468</v>
      </c>
      <c r="E78" s="141">
        <v>359.9</v>
      </c>
      <c r="F78" s="143">
        <v>34.844949999999997</v>
      </c>
      <c r="G78" s="144">
        <v>1.5224999999999997E-2</v>
      </c>
      <c r="H78" s="143">
        <v>0.19284999999999999</v>
      </c>
      <c r="I78" s="143">
        <v>7.17605</v>
      </c>
      <c r="J78" s="143">
        <v>8.4245E-2</v>
      </c>
      <c r="K78" s="143">
        <v>41.807849999999995</v>
      </c>
      <c r="L78" s="143">
        <v>0.39584999999999998</v>
      </c>
      <c r="M78" s="143" t="s">
        <v>457</v>
      </c>
      <c r="N78" s="143" t="s">
        <v>457</v>
      </c>
      <c r="O78" s="143">
        <v>1.218E-2</v>
      </c>
      <c r="P78" s="143"/>
      <c r="Q78" s="143"/>
      <c r="R78" s="143">
        <v>15.53</v>
      </c>
      <c r="S78" s="143">
        <v>5.4</v>
      </c>
      <c r="T78" s="143">
        <v>338.1</v>
      </c>
      <c r="U78" s="143" t="s">
        <v>457</v>
      </c>
      <c r="V78" s="143">
        <v>1914.3</v>
      </c>
      <c r="W78" s="143">
        <v>2.9</v>
      </c>
      <c r="X78" s="143">
        <v>10</v>
      </c>
      <c r="Y78" s="143">
        <v>2.8</v>
      </c>
      <c r="AA78" s="173" t="s">
        <v>583</v>
      </c>
      <c r="AB78" s="173" t="s">
        <v>551</v>
      </c>
      <c r="AC78" s="174">
        <v>139.6</v>
      </c>
      <c r="AD78" s="177">
        <v>21</v>
      </c>
    </row>
    <row r="79" spans="1:30" s="141" customFormat="1" ht="12">
      <c r="A79" s="131" t="s">
        <v>507</v>
      </c>
      <c r="B79" s="142" t="s">
        <v>634</v>
      </c>
      <c r="C79" s="141" t="s">
        <v>551</v>
      </c>
      <c r="D79" s="141" t="s">
        <v>468</v>
      </c>
      <c r="E79" s="141">
        <v>369.41500000000002</v>
      </c>
      <c r="F79" s="143">
        <v>38.160749999999993</v>
      </c>
      <c r="G79" s="144">
        <v>1.6399999999999998E-2</v>
      </c>
      <c r="H79" s="143">
        <v>0.70724999999999993</v>
      </c>
      <c r="I79" s="143">
        <v>6.9699999999999989</v>
      </c>
      <c r="J79" s="143">
        <v>9.3274999999999983E-2</v>
      </c>
      <c r="K79" s="143">
        <v>39.862249999999996</v>
      </c>
      <c r="L79" s="143">
        <v>0.67649999999999999</v>
      </c>
      <c r="M79" s="143" t="s">
        <v>457</v>
      </c>
      <c r="N79" s="143" t="s">
        <v>457</v>
      </c>
      <c r="O79" s="143">
        <v>5.1249999999999993E-3</v>
      </c>
      <c r="P79" s="143"/>
      <c r="Q79" s="143"/>
      <c r="R79" s="143">
        <v>13.8</v>
      </c>
      <c r="S79" s="143">
        <v>33.5</v>
      </c>
      <c r="T79" s="143">
        <v>2699.3</v>
      </c>
      <c r="U79" s="143" t="s">
        <v>457</v>
      </c>
      <c r="V79" s="143">
        <v>2264.6999999999998</v>
      </c>
      <c r="W79" s="143">
        <v>0.1</v>
      </c>
      <c r="X79" s="143">
        <v>27.3</v>
      </c>
      <c r="Y79" s="143">
        <v>3</v>
      </c>
      <c r="AA79" s="173" t="s">
        <v>584</v>
      </c>
      <c r="AB79" s="173" t="s">
        <v>547</v>
      </c>
      <c r="AC79" s="174">
        <v>143.91499999999999</v>
      </c>
      <c r="AD79" s="177">
        <v>1</v>
      </c>
    </row>
    <row r="80" spans="1:30" s="141" customFormat="1" ht="12">
      <c r="A80" s="131" t="s">
        <v>508</v>
      </c>
      <c r="B80" s="142" t="s">
        <v>636</v>
      </c>
      <c r="C80" s="141" t="s">
        <v>551</v>
      </c>
      <c r="D80" s="141" t="s">
        <v>468</v>
      </c>
      <c r="E80" s="141">
        <v>380.52499999999998</v>
      </c>
      <c r="F80" s="143">
        <v>37.535499999999992</v>
      </c>
      <c r="G80" s="144">
        <v>1.7425E-2</v>
      </c>
      <c r="H80" s="143">
        <v>0.76874999999999993</v>
      </c>
      <c r="I80" s="143">
        <v>6.7957499999999991</v>
      </c>
      <c r="J80" s="143">
        <v>8.199999999999999E-2</v>
      </c>
      <c r="K80" s="143">
        <v>40.282499999999992</v>
      </c>
      <c r="L80" s="143">
        <v>1.0147499999999998</v>
      </c>
      <c r="M80" s="143" t="s">
        <v>457</v>
      </c>
      <c r="N80" s="143" t="s">
        <v>457</v>
      </c>
      <c r="O80" s="143">
        <v>5.1249999999999993E-3</v>
      </c>
      <c r="P80" s="143"/>
      <c r="Q80" s="143"/>
      <c r="R80" s="143">
        <v>13.66</v>
      </c>
      <c r="S80" s="143">
        <v>27.4</v>
      </c>
      <c r="T80" s="143">
        <v>2152</v>
      </c>
      <c r="U80" s="143" t="s">
        <v>457</v>
      </c>
      <c r="V80" s="143">
        <v>2376.1999999999998</v>
      </c>
      <c r="W80" s="143">
        <v>0.6</v>
      </c>
      <c r="X80" s="143">
        <v>16.100000000000001</v>
      </c>
      <c r="Y80" s="143">
        <v>3.1</v>
      </c>
      <c r="AA80" s="173" t="s">
        <v>585</v>
      </c>
      <c r="AB80" s="173" t="s">
        <v>547</v>
      </c>
      <c r="AC80" s="174">
        <v>149.52000000000001</v>
      </c>
      <c r="AD80" s="177">
        <v>62</v>
      </c>
    </row>
    <row r="81" spans="1:49" s="141" customFormat="1" ht="12">
      <c r="A81" s="131" t="s">
        <v>509</v>
      </c>
      <c r="B81" s="142" t="s">
        <v>640</v>
      </c>
      <c r="C81" s="141" t="s">
        <v>551</v>
      </c>
      <c r="D81" s="141" t="s">
        <v>468</v>
      </c>
      <c r="E81" s="141">
        <v>399</v>
      </c>
      <c r="F81" s="143">
        <v>38.673249999999996</v>
      </c>
      <c r="G81" s="144">
        <v>1.435E-2</v>
      </c>
      <c r="H81" s="143">
        <v>0.56374999999999997</v>
      </c>
      <c r="I81" s="143">
        <v>7.7489999999999988</v>
      </c>
      <c r="J81" s="143">
        <v>0.10762499999999998</v>
      </c>
      <c r="K81" s="143">
        <v>40.251750000000001</v>
      </c>
      <c r="L81" s="143">
        <v>0.13324999999999998</v>
      </c>
      <c r="M81" s="143" t="s">
        <v>457</v>
      </c>
      <c r="N81" s="143" t="s">
        <v>457</v>
      </c>
      <c r="O81" s="143">
        <v>5.1249999999999993E-3</v>
      </c>
      <c r="P81" s="143"/>
      <c r="Q81" s="143"/>
      <c r="R81" s="143">
        <v>12.7</v>
      </c>
      <c r="S81" s="143">
        <v>35</v>
      </c>
      <c r="T81" s="143">
        <v>2255.6999999999998</v>
      </c>
      <c r="U81" s="143" t="s">
        <v>457</v>
      </c>
      <c r="V81" s="143">
        <v>2366.6</v>
      </c>
      <c r="W81" s="143">
        <v>1.8</v>
      </c>
      <c r="X81" s="143">
        <v>38.1</v>
      </c>
      <c r="Y81" s="143">
        <v>5.4</v>
      </c>
      <c r="AA81" s="173" t="s">
        <v>586</v>
      </c>
      <c r="AB81" s="173" t="s">
        <v>547</v>
      </c>
      <c r="AC81" s="174">
        <v>149.85</v>
      </c>
      <c r="AD81" s="177">
        <v>57</v>
      </c>
    </row>
    <row r="82" spans="1:49" s="141" customFormat="1" ht="12">
      <c r="A82" s="66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2"/>
      <c r="Q82" s="62"/>
      <c r="R82" s="62"/>
      <c r="S82" s="62"/>
      <c r="T82" s="62"/>
      <c r="U82" s="62"/>
      <c r="V82" s="62"/>
      <c r="W82" s="62"/>
      <c r="X82" s="62"/>
      <c r="Y82" s="62"/>
      <c r="AA82" s="173" t="s">
        <v>587</v>
      </c>
      <c r="AB82" s="173" t="s">
        <v>551</v>
      </c>
      <c r="AC82" s="174">
        <v>150.15</v>
      </c>
      <c r="AD82" s="177">
        <v>42</v>
      </c>
    </row>
    <row r="83" spans="1:49" s="141" customFormat="1" ht="12">
      <c r="A83" s="141">
        <v>1</v>
      </c>
      <c r="B83" s="142" t="s">
        <v>546</v>
      </c>
      <c r="C83" s="141" t="s">
        <v>547</v>
      </c>
      <c r="D83" s="141" t="s">
        <v>433</v>
      </c>
      <c r="E83" s="141">
        <v>5.165</v>
      </c>
      <c r="F83" s="143">
        <v>43.333669999999998</v>
      </c>
      <c r="G83" s="144">
        <v>0.159</v>
      </c>
      <c r="H83" s="143">
        <v>2.282</v>
      </c>
      <c r="I83" s="143">
        <v>15.281000000000001</v>
      </c>
      <c r="J83" s="143">
        <v>0.20699999999999999</v>
      </c>
      <c r="K83" s="143">
        <v>33.762999999999998</v>
      </c>
      <c r="L83" s="143">
        <v>4.1100000000000003</v>
      </c>
      <c r="M83" s="143">
        <v>0.10100000000000001</v>
      </c>
      <c r="N83" s="143">
        <v>1.4999999999999999E-2</v>
      </c>
      <c r="O83" s="143">
        <v>1E-3</v>
      </c>
      <c r="P83" s="143"/>
      <c r="Q83" s="143"/>
      <c r="R83" s="143">
        <v>8.5204263452877953</v>
      </c>
      <c r="S83" s="143">
        <v>46</v>
      </c>
      <c r="T83" s="143">
        <v>1338</v>
      </c>
      <c r="U83" s="143">
        <v>132</v>
      </c>
      <c r="V83" s="143">
        <v>820</v>
      </c>
      <c r="W83" s="143">
        <v>337</v>
      </c>
      <c r="X83" s="143">
        <v>69</v>
      </c>
      <c r="Y83" s="143">
        <v>27</v>
      </c>
      <c r="Z83" s="62"/>
      <c r="AA83" s="173" t="s">
        <v>588</v>
      </c>
      <c r="AB83" s="173" t="s">
        <v>547</v>
      </c>
      <c r="AC83" s="174">
        <v>156.095</v>
      </c>
      <c r="AD83" s="177">
        <v>60</v>
      </c>
      <c r="AE83" s="62"/>
      <c r="AF83" s="65"/>
      <c r="AG83" s="64"/>
      <c r="AH83" s="64"/>
      <c r="AI83" s="64"/>
      <c r="AJ83" s="62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s="141" customFormat="1" ht="12">
      <c r="A84" s="141">
        <v>2</v>
      </c>
      <c r="B84" s="142" t="s">
        <v>548</v>
      </c>
      <c r="C84" s="141" t="s">
        <v>547</v>
      </c>
      <c r="D84" s="141" t="s">
        <v>433</v>
      </c>
      <c r="E84" s="141">
        <v>6.16</v>
      </c>
      <c r="F84" s="143">
        <v>48.483289999999997</v>
      </c>
      <c r="G84" s="144">
        <v>0.219</v>
      </c>
      <c r="H84" s="143">
        <v>20.706</v>
      </c>
      <c r="I84" s="143">
        <v>4.9290000000000003</v>
      </c>
      <c r="J84" s="143">
        <v>7.0999999999999994E-2</v>
      </c>
      <c r="K84" s="143">
        <v>8.8829999999999991</v>
      </c>
      <c r="L84" s="143">
        <v>17.603999999999999</v>
      </c>
      <c r="M84" s="143">
        <v>1.139</v>
      </c>
      <c r="N84" s="143">
        <v>0.1</v>
      </c>
      <c r="O84" s="143">
        <v>1.4E-2</v>
      </c>
      <c r="P84" s="143"/>
      <c r="Q84" s="143"/>
      <c r="R84" s="143">
        <v>1.3273459684342162</v>
      </c>
      <c r="S84" s="143">
        <v>60</v>
      </c>
      <c r="T84" s="143">
        <v>989</v>
      </c>
      <c r="U84" s="143">
        <v>25</v>
      </c>
      <c r="V84" s="143">
        <v>209</v>
      </c>
      <c r="W84" s="143">
        <v>162</v>
      </c>
      <c r="X84" s="143">
        <v>19</v>
      </c>
      <c r="Y84" s="143">
        <v>186</v>
      </c>
      <c r="Z84" s="139"/>
      <c r="AA84" s="173" t="s">
        <v>589</v>
      </c>
      <c r="AB84" s="173" t="s">
        <v>551</v>
      </c>
      <c r="AC84" s="174">
        <v>158.25</v>
      </c>
      <c r="AD84" s="177">
        <v>58</v>
      </c>
      <c r="AE84" s="139"/>
      <c r="AF84" s="139"/>
      <c r="AG84" s="139"/>
      <c r="AH84" s="139"/>
      <c r="AI84" s="139"/>
      <c r="AJ84" s="139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s="141" customFormat="1" ht="12">
      <c r="A85" s="141">
        <v>3</v>
      </c>
      <c r="B85" s="142" t="s">
        <v>549</v>
      </c>
      <c r="C85" s="141" t="s">
        <v>547</v>
      </c>
      <c r="D85" s="141" t="s">
        <v>433</v>
      </c>
      <c r="E85" s="141">
        <v>7.165</v>
      </c>
      <c r="F85" s="143">
        <v>46.255417499999993</v>
      </c>
      <c r="G85" s="144">
        <v>0.157</v>
      </c>
      <c r="H85" s="143">
        <v>18.106999999999999</v>
      </c>
      <c r="I85" s="143">
        <v>6.9880000000000004</v>
      </c>
      <c r="J85" s="143">
        <v>0.106</v>
      </c>
      <c r="K85" s="143">
        <v>14.22</v>
      </c>
      <c r="L85" s="143">
        <v>14.507</v>
      </c>
      <c r="M85" s="143">
        <v>0.91300000000000003</v>
      </c>
      <c r="N85" s="143">
        <v>3.4000000000000002E-2</v>
      </c>
      <c r="O85" s="143">
        <v>6.0000000000000001E-3</v>
      </c>
      <c r="P85" s="143"/>
      <c r="Q85" s="143"/>
      <c r="R85" s="143">
        <v>1.9686875416389333</v>
      </c>
      <c r="S85" s="143">
        <v>49</v>
      </c>
      <c r="T85" s="143">
        <v>811</v>
      </c>
      <c r="U85" s="143">
        <v>48</v>
      </c>
      <c r="V85" s="143">
        <v>317</v>
      </c>
      <c r="W85" s="143">
        <v>73</v>
      </c>
      <c r="X85" s="143">
        <v>26</v>
      </c>
      <c r="Y85" s="143">
        <v>141</v>
      </c>
      <c r="AA85" s="173" t="s">
        <v>590</v>
      </c>
      <c r="AB85" s="173" t="s">
        <v>547</v>
      </c>
      <c r="AC85" s="174">
        <v>166.24</v>
      </c>
      <c r="AD85" s="177">
        <v>1</v>
      </c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</row>
    <row r="86" spans="1:49" s="141" customFormat="1" ht="12">
      <c r="A86" s="141">
        <v>4</v>
      </c>
      <c r="B86" s="142" t="s">
        <v>550</v>
      </c>
      <c r="C86" s="141" t="s">
        <v>551</v>
      </c>
      <c r="D86" s="141" t="s">
        <v>433</v>
      </c>
      <c r="E86" s="141">
        <v>9.2750000000000004</v>
      </c>
      <c r="F86" s="143">
        <v>49.647932499999996</v>
      </c>
      <c r="G86" s="144">
        <v>0.32400000000000001</v>
      </c>
      <c r="H86" s="143">
        <v>14.558</v>
      </c>
      <c r="I86" s="143">
        <v>5.0685000000000002</v>
      </c>
      <c r="J86" s="143">
        <v>9.0999999999999998E-2</v>
      </c>
      <c r="K86" s="143">
        <v>11.183499999999999</v>
      </c>
      <c r="L86" s="143">
        <v>18.736000000000001</v>
      </c>
      <c r="M86" s="143">
        <v>1.2985</v>
      </c>
      <c r="N86" s="143">
        <v>3.9E-2</v>
      </c>
      <c r="O86" s="143">
        <v>8.9999999999999993E-3</v>
      </c>
      <c r="P86" s="143"/>
      <c r="Q86" s="143"/>
      <c r="R86" s="143">
        <v>5.0210693771067536</v>
      </c>
      <c r="S86" s="143">
        <v>148</v>
      </c>
      <c r="T86" s="143">
        <v>1513</v>
      </c>
      <c r="U86" s="143">
        <v>18</v>
      </c>
      <c r="V86" s="143">
        <v>184</v>
      </c>
      <c r="W86" s="143">
        <v>429</v>
      </c>
      <c r="X86" s="143">
        <v>8</v>
      </c>
      <c r="Y86" s="143">
        <v>178</v>
      </c>
      <c r="AA86" s="173" t="s">
        <v>591</v>
      </c>
      <c r="AB86" s="173" t="s">
        <v>551</v>
      </c>
      <c r="AC86" s="174">
        <v>169.86</v>
      </c>
      <c r="AD86" s="177">
        <v>1</v>
      </c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</row>
    <row r="87" spans="1:49" s="141" customFormat="1" ht="12">
      <c r="A87" s="141">
        <v>6</v>
      </c>
      <c r="B87" s="142" t="s">
        <v>552</v>
      </c>
      <c r="C87" s="141" t="s">
        <v>547</v>
      </c>
      <c r="D87" s="141" t="s">
        <v>433</v>
      </c>
      <c r="E87" s="141">
        <v>16.175000000000001</v>
      </c>
      <c r="F87" s="143">
        <v>42.712384999999998</v>
      </c>
      <c r="G87" s="144">
        <v>0.114</v>
      </c>
      <c r="H87" s="143">
        <v>4.6310000000000002</v>
      </c>
      <c r="I87" s="143">
        <v>13.721</v>
      </c>
      <c r="J87" s="143">
        <v>0.20599999999999999</v>
      </c>
      <c r="K87" s="143">
        <v>33.131999999999998</v>
      </c>
      <c r="L87" s="143">
        <v>5.6109999999999998</v>
      </c>
      <c r="M87" s="143">
        <v>0.16400000000000001</v>
      </c>
      <c r="N87" s="143">
        <v>1.4E-2</v>
      </c>
      <c r="O87" s="143">
        <v>8.0000000000000002E-3</v>
      </c>
      <c r="P87" s="143"/>
      <c r="Q87" s="143"/>
      <c r="R87" s="143">
        <v>7.515248876728883</v>
      </c>
      <c r="S87" s="143">
        <v>30</v>
      </c>
      <c r="T87" s="143">
        <v>806</v>
      </c>
      <c r="U87" s="143">
        <v>116</v>
      </c>
      <c r="V87" s="143">
        <v>843</v>
      </c>
      <c r="W87" s="143">
        <v>167</v>
      </c>
      <c r="X87" s="143">
        <v>54</v>
      </c>
      <c r="Y87" s="143">
        <v>27</v>
      </c>
      <c r="AA87" s="173" t="s">
        <v>592</v>
      </c>
      <c r="AB87" s="173" t="s">
        <v>547</v>
      </c>
      <c r="AC87" s="174">
        <v>178.6</v>
      </c>
      <c r="AD87" s="177">
        <v>1</v>
      </c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</row>
    <row r="88" spans="1:49" s="141" customFormat="1" ht="12">
      <c r="A88" s="141">
        <v>7</v>
      </c>
      <c r="B88" s="142" t="s">
        <v>553</v>
      </c>
      <c r="C88" s="141" t="s">
        <v>551</v>
      </c>
      <c r="D88" s="141" t="s">
        <v>433</v>
      </c>
      <c r="E88" s="141">
        <v>19.63</v>
      </c>
      <c r="F88" s="143">
        <v>49.934022499999998</v>
      </c>
      <c r="G88" s="144">
        <v>0.2</v>
      </c>
      <c r="H88" s="143">
        <v>20.38</v>
      </c>
      <c r="I88" s="143">
        <v>5.0789999999999997</v>
      </c>
      <c r="J88" s="143">
        <v>7.8E-2</v>
      </c>
      <c r="K88" s="143">
        <v>9.8539999999999992</v>
      </c>
      <c r="L88" s="143">
        <v>18.04</v>
      </c>
      <c r="M88" s="143">
        <v>1.2350000000000001</v>
      </c>
      <c r="N88" s="143">
        <v>2.1999999999999999E-2</v>
      </c>
      <c r="O88" s="143">
        <v>8.0000000000000002E-3</v>
      </c>
      <c r="P88" s="143"/>
      <c r="Q88" s="143"/>
      <c r="R88" s="143">
        <v>4.4382439677149241</v>
      </c>
      <c r="S88" s="143">
        <v>52</v>
      </c>
      <c r="T88" s="143">
        <v>597</v>
      </c>
      <c r="U88" s="143">
        <v>58</v>
      </c>
      <c r="V88" s="143">
        <v>209</v>
      </c>
      <c r="W88" s="143">
        <v>117</v>
      </c>
      <c r="X88" s="143">
        <v>25</v>
      </c>
      <c r="Y88" s="143">
        <v>117</v>
      </c>
      <c r="AA88" s="173" t="s">
        <v>593</v>
      </c>
      <c r="AB88" s="173" t="s">
        <v>551</v>
      </c>
      <c r="AC88" s="174">
        <v>179.53</v>
      </c>
      <c r="AD88" s="177">
        <v>1</v>
      </c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</row>
    <row r="89" spans="1:49" s="62" customFormat="1" ht="12">
      <c r="A89" s="141">
        <v>9</v>
      </c>
      <c r="B89" s="142" t="s">
        <v>554</v>
      </c>
      <c r="C89" s="141" t="s">
        <v>547</v>
      </c>
      <c r="D89" s="141" t="s">
        <v>433</v>
      </c>
      <c r="E89" s="141">
        <v>19.760000000000002</v>
      </c>
      <c r="F89" s="143">
        <v>46.882573749999992</v>
      </c>
      <c r="G89" s="144">
        <v>0.18</v>
      </c>
      <c r="H89" s="143">
        <v>14.8635</v>
      </c>
      <c r="I89" s="143">
        <v>7.702</v>
      </c>
      <c r="J89" s="143">
        <v>0.12</v>
      </c>
      <c r="K89" s="143">
        <v>16.313499999999998</v>
      </c>
      <c r="L89" s="143">
        <v>14.507999999999999</v>
      </c>
      <c r="M89" s="143">
        <v>0.87050000000000005</v>
      </c>
      <c r="N89" s="143">
        <v>3.5000000000000003E-2</v>
      </c>
      <c r="O89" s="143">
        <v>0.01</v>
      </c>
      <c r="P89" s="143"/>
      <c r="Q89" s="143"/>
      <c r="R89" s="143">
        <v>0.79144021739139003</v>
      </c>
      <c r="S89" s="143">
        <v>83</v>
      </c>
      <c r="T89" s="143">
        <v>624</v>
      </c>
      <c r="U89" s="143">
        <v>28</v>
      </c>
      <c r="V89" s="143">
        <v>137</v>
      </c>
      <c r="W89" s="143">
        <v>126</v>
      </c>
      <c r="X89" s="143">
        <v>22</v>
      </c>
      <c r="Y89" s="143">
        <v>127</v>
      </c>
      <c r="Z89" s="141"/>
      <c r="AA89" s="173" t="s">
        <v>594</v>
      </c>
      <c r="AB89" s="173" t="s">
        <v>547</v>
      </c>
      <c r="AC89" s="174">
        <v>186.09</v>
      </c>
      <c r="AD89" s="177">
        <v>1</v>
      </c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</row>
    <row r="90" spans="1:49" s="62" customFormat="1" ht="12">
      <c r="A90" s="141">
        <v>10</v>
      </c>
      <c r="B90" s="142" t="s">
        <v>555</v>
      </c>
      <c r="C90" s="141" t="s">
        <v>547</v>
      </c>
      <c r="D90" s="141" t="s">
        <v>433</v>
      </c>
      <c r="E90" s="141">
        <v>22.594999999999999</v>
      </c>
      <c r="F90" s="143">
        <v>48.274059999999999</v>
      </c>
      <c r="G90" s="144">
        <v>0.21099999999999999</v>
      </c>
      <c r="H90" s="143">
        <v>15.768000000000001</v>
      </c>
      <c r="I90" s="143">
        <v>6.41</v>
      </c>
      <c r="J90" s="143">
        <v>0.104</v>
      </c>
      <c r="K90" s="143">
        <v>13.07</v>
      </c>
      <c r="L90" s="143">
        <v>16.891999999999999</v>
      </c>
      <c r="M90" s="143">
        <v>0.93400000000000005</v>
      </c>
      <c r="N90" s="143">
        <v>5.8000000000000003E-2</v>
      </c>
      <c r="O90" s="143">
        <v>5.0000000000000001E-3</v>
      </c>
      <c r="P90" s="143"/>
      <c r="Q90" s="143"/>
      <c r="R90" s="143">
        <v>1.4720509250049576</v>
      </c>
      <c r="S90" s="143">
        <v>73</v>
      </c>
      <c r="T90" s="143">
        <v>373</v>
      </c>
      <c r="U90" s="143">
        <v>17</v>
      </c>
      <c r="V90" s="143">
        <v>92</v>
      </c>
      <c r="W90" s="143">
        <v>96</v>
      </c>
      <c r="X90" s="143">
        <v>15</v>
      </c>
      <c r="Y90" s="143">
        <v>158</v>
      </c>
      <c r="Z90" s="141"/>
      <c r="AA90" s="173" t="s">
        <v>595</v>
      </c>
      <c r="AB90" s="173" t="s">
        <v>551</v>
      </c>
      <c r="AC90" s="174">
        <v>188.32</v>
      </c>
      <c r="AD90" s="177">
        <v>1</v>
      </c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</row>
    <row r="91" spans="1:49" s="62" customFormat="1" ht="12">
      <c r="A91" s="141">
        <v>11</v>
      </c>
      <c r="B91" s="142" t="s">
        <v>556</v>
      </c>
      <c r="C91" s="141" t="s">
        <v>551</v>
      </c>
      <c r="D91" s="141" t="s">
        <v>433</v>
      </c>
      <c r="E91" s="141">
        <v>30.72</v>
      </c>
      <c r="F91" s="143">
        <v>46.300786249999987</v>
      </c>
      <c r="G91" s="144">
        <v>0.11849999999999999</v>
      </c>
      <c r="H91" s="143">
        <v>21.994</v>
      </c>
      <c r="I91" s="143">
        <v>5.54</v>
      </c>
      <c r="J91" s="143">
        <v>7.7499999999999999E-2</v>
      </c>
      <c r="K91" s="143">
        <v>10.881</v>
      </c>
      <c r="L91" s="143">
        <v>14.5495</v>
      </c>
      <c r="M91" s="143">
        <v>1.2894999999999999</v>
      </c>
      <c r="N91" s="143">
        <v>3.7999999999999999E-2</v>
      </c>
      <c r="O91" s="143">
        <v>2.5000000000000001E-3</v>
      </c>
      <c r="P91" s="143"/>
      <c r="Q91" s="143"/>
      <c r="R91" s="143">
        <v>5.057287443418641</v>
      </c>
      <c r="S91" s="143">
        <v>21</v>
      </c>
      <c r="T91" s="143">
        <v>169</v>
      </c>
      <c r="U91" s="143">
        <v>27</v>
      </c>
      <c r="V91" s="143">
        <v>120</v>
      </c>
      <c r="W91" s="143">
        <v>33</v>
      </c>
      <c r="X91" s="143">
        <v>20</v>
      </c>
      <c r="Y91" s="143">
        <v>175</v>
      </c>
      <c r="Z91" s="141"/>
      <c r="AA91" s="173" t="s">
        <v>596</v>
      </c>
      <c r="AB91" s="173" t="s">
        <v>551</v>
      </c>
      <c r="AC91" s="174">
        <v>199.65</v>
      </c>
      <c r="AD91" s="177">
        <v>1</v>
      </c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</row>
    <row r="92" spans="1:49" s="62" customFormat="1" ht="12">
      <c r="A92" s="141">
        <v>13</v>
      </c>
      <c r="B92" s="142" t="s">
        <v>557</v>
      </c>
      <c r="C92" s="141" t="s">
        <v>547</v>
      </c>
      <c r="D92" s="141" t="s">
        <v>433</v>
      </c>
      <c r="E92" s="141">
        <v>32.880000000000003</v>
      </c>
      <c r="F92" s="143">
        <v>48.855847499999996</v>
      </c>
      <c r="G92" s="144">
        <v>0.27800000000000002</v>
      </c>
      <c r="H92" s="143">
        <v>15.196999999999999</v>
      </c>
      <c r="I92" s="143">
        <v>5.7270000000000003</v>
      </c>
      <c r="J92" s="143">
        <v>9.0999999999999998E-2</v>
      </c>
      <c r="K92" s="143">
        <v>11.771000000000001</v>
      </c>
      <c r="L92" s="143">
        <v>18.184000000000001</v>
      </c>
      <c r="M92" s="143">
        <v>1.1020000000000001</v>
      </c>
      <c r="N92" s="143">
        <v>3.1E-2</v>
      </c>
      <c r="O92" s="143">
        <v>1.4999999999999999E-2</v>
      </c>
      <c r="P92" s="143"/>
      <c r="Q92" s="143"/>
      <c r="R92" s="143">
        <v>1.1409804983748524</v>
      </c>
      <c r="S92" s="143">
        <v>114</v>
      </c>
      <c r="T92" s="143">
        <v>961</v>
      </c>
      <c r="U92" s="143">
        <v>41</v>
      </c>
      <c r="V92" s="143">
        <v>144</v>
      </c>
      <c r="W92" s="143">
        <v>183</v>
      </c>
      <c r="X92" s="143">
        <v>26</v>
      </c>
      <c r="Y92" s="143">
        <v>125</v>
      </c>
      <c r="Z92" s="141"/>
      <c r="AA92" s="173" t="s">
        <v>597</v>
      </c>
      <c r="AB92" s="173" t="s">
        <v>551</v>
      </c>
      <c r="AC92" s="174">
        <v>210.16</v>
      </c>
      <c r="AD92" s="177">
        <v>1</v>
      </c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</row>
    <row r="93" spans="1:49" s="62" customFormat="1" ht="12">
      <c r="A93" s="141">
        <v>14</v>
      </c>
      <c r="B93" s="142" t="s">
        <v>558</v>
      </c>
      <c r="C93" s="141" t="s">
        <v>547</v>
      </c>
      <c r="D93" s="141" t="s">
        <v>433</v>
      </c>
      <c r="E93" s="141">
        <v>38.51</v>
      </c>
      <c r="F93" s="143">
        <v>46.412073124999999</v>
      </c>
      <c r="G93" s="144">
        <v>0.09</v>
      </c>
      <c r="H93" s="143">
        <v>26.743500000000001</v>
      </c>
      <c r="I93" s="143">
        <v>2.73075</v>
      </c>
      <c r="J93" s="143">
        <v>3.2000000000000001E-2</v>
      </c>
      <c r="K93" s="143">
        <v>4.2792499999999993</v>
      </c>
      <c r="L93" s="143">
        <v>19.544</v>
      </c>
      <c r="M93" s="143">
        <v>1.2615000000000001</v>
      </c>
      <c r="N93" s="143">
        <v>0.252</v>
      </c>
      <c r="O93" s="143">
        <v>7.4999999999999997E-3</v>
      </c>
      <c r="P93" s="143"/>
      <c r="Q93" s="143"/>
      <c r="R93" s="143">
        <v>3.2666602864707759</v>
      </c>
      <c r="S93" s="143">
        <v>14</v>
      </c>
      <c r="T93" s="143">
        <v>673</v>
      </c>
      <c r="U93" s="143">
        <v>5</v>
      </c>
      <c r="V93" s="143">
        <v>103</v>
      </c>
      <c r="W93" s="143">
        <v>64</v>
      </c>
      <c r="X93" s="143">
        <v>4</v>
      </c>
      <c r="Y93" s="143">
        <v>178</v>
      </c>
      <c r="Z93" s="141"/>
      <c r="AA93" s="173" t="s">
        <v>598</v>
      </c>
      <c r="AB93" s="173" t="s">
        <v>547</v>
      </c>
      <c r="AC93" s="174">
        <v>216.78</v>
      </c>
      <c r="AD93" s="177">
        <v>1</v>
      </c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</row>
    <row r="94" spans="1:49" s="62" customFormat="1" ht="12">
      <c r="A94" s="141">
        <v>15</v>
      </c>
      <c r="B94" s="142" t="s">
        <v>559</v>
      </c>
      <c r="C94" s="141" t="s">
        <v>551</v>
      </c>
      <c r="D94" s="141" t="s">
        <v>433</v>
      </c>
      <c r="E94" s="141">
        <v>39.505000000000003</v>
      </c>
      <c r="F94" s="143">
        <v>39.39246</v>
      </c>
      <c r="G94" s="144">
        <v>0.08</v>
      </c>
      <c r="H94" s="143">
        <v>3.2490000000000001</v>
      </c>
      <c r="I94" s="143">
        <v>13.41</v>
      </c>
      <c r="J94" s="143">
        <v>0.157</v>
      </c>
      <c r="K94" s="143">
        <v>35.515000000000001</v>
      </c>
      <c r="L94" s="143">
        <v>1.8089999999999999</v>
      </c>
      <c r="M94" s="143">
        <v>0.16600000000000001</v>
      </c>
      <c r="N94" s="143">
        <v>1.6E-2</v>
      </c>
      <c r="O94" s="143">
        <v>6.0000000000000001E-3</v>
      </c>
      <c r="P94" s="143"/>
      <c r="Q94" s="143"/>
      <c r="R94" s="143">
        <v>12.582316943878045</v>
      </c>
      <c r="S94" s="143">
        <v>31</v>
      </c>
      <c r="T94" s="143">
        <v>1947</v>
      </c>
      <c r="U94" s="143">
        <v>134</v>
      </c>
      <c r="V94" s="143">
        <v>1374</v>
      </c>
      <c r="W94" s="143">
        <v>398</v>
      </c>
      <c r="X94" s="143">
        <v>41</v>
      </c>
      <c r="Y94" s="143">
        <v>11</v>
      </c>
      <c r="Z94" s="141"/>
      <c r="AA94" s="173" t="s">
        <v>599</v>
      </c>
      <c r="AB94" s="173" t="s">
        <v>551</v>
      </c>
      <c r="AC94" s="174">
        <v>218.88</v>
      </c>
      <c r="AD94" s="177">
        <v>1</v>
      </c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</row>
    <row r="95" spans="1:49" s="62" customFormat="1" ht="12">
      <c r="A95" s="141">
        <v>17</v>
      </c>
      <c r="B95" s="142" t="s">
        <v>560</v>
      </c>
      <c r="C95" s="141" t="s">
        <v>547</v>
      </c>
      <c r="D95" s="141" t="s">
        <v>433</v>
      </c>
      <c r="E95" s="141">
        <v>47.215000000000003</v>
      </c>
      <c r="F95" s="143">
        <v>47.544957500000002</v>
      </c>
      <c r="G95" s="144">
        <v>0.14899999999999999</v>
      </c>
      <c r="H95" s="143">
        <v>24.338999999999999</v>
      </c>
      <c r="I95" s="143">
        <v>4.9669999999999996</v>
      </c>
      <c r="J95" s="143">
        <v>6.9000000000000006E-2</v>
      </c>
      <c r="K95" s="143">
        <v>7.4</v>
      </c>
      <c r="L95" s="143">
        <v>13.87</v>
      </c>
      <c r="M95" s="143">
        <v>2.8730000000000002</v>
      </c>
      <c r="N95" s="143">
        <v>4.8000000000000001E-2</v>
      </c>
      <c r="O95" s="143">
        <v>0.01</v>
      </c>
      <c r="P95" s="143"/>
      <c r="Q95" s="143"/>
      <c r="R95" s="143">
        <v>4.3524450310659324</v>
      </c>
      <c r="S95" s="143">
        <v>57</v>
      </c>
      <c r="T95" s="143">
        <v>48</v>
      </c>
      <c r="U95" s="143">
        <v>30</v>
      </c>
      <c r="V95" s="143">
        <v>51</v>
      </c>
      <c r="W95" s="143">
        <v>8</v>
      </c>
      <c r="X95" s="143">
        <v>13</v>
      </c>
      <c r="Y95" s="143">
        <v>389</v>
      </c>
      <c r="Z95" s="141"/>
      <c r="AA95" s="173" t="s">
        <v>600</v>
      </c>
      <c r="AB95" s="173" t="s">
        <v>547</v>
      </c>
      <c r="AC95" s="174">
        <v>221.65</v>
      </c>
      <c r="AD95" s="177">
        <v>1</v>
      </c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</row>
    <row r="96" spans="1:49" s="62" customFormat="1" ht="12">
      <c r="A96" s="141">
        <v>18</v>
      </c>
      <c r="B96" s="142" t="s">
        <v>561</v>
      </c>
      <c r="C96" s="141" t="s">
        <v>551</v>
      </c>
      <c r="D96" s="141" t="s">
        <v>433</v>
      </c>
      <c r="E96" s="141">
        <v>49.645000000000003</v>
      </c>
      <c r="F96" s="143">
        <v>47.021882499999997</v>
      </c>
      <c r="G96" s="144">
        <v>0.17199999999999999</v>
      </c>
      <c r="H96" s="143">
        <v>16.882000000000001</v>
      </c>
      <c r="I96" s="143">
        <v>9.3369999999999997</v>
      </c>
      <c r="J96" s="143">
        <v>0.13</v>
      </c>
      <c r="K96" s="143">
        <v>12.92</v>
      </c>
      <c r="L96" s="143">
        <v>12.302</v>
      </c>
      <c r="M96" s="143">
        <v>1.45</v>
      </c>
      <c r="N96" s="143">
        <v>2.5000000000000001E-2</v>
      </c>
      <c r="O96" s="143">
        <v>1.2E-2</v>
      </c>
      <c r="P96" s="143"/>
      <c r="Q96" s="143"/>
      <c r="R96" s="143">
        <v>5.2721227291222039</v>
      </c>
      <c r="S96" s="143">
        <v>50</v>
      </c>
      <c r="T96" s="143">
        <v>134</v>
      </c>
      <c r="U96" s="143">
        <v>51</v>
      </c>
      <c r="V96" s="143">
        <v>150</v>
      </c>
      <c r="W96" s="143">
        <v>7</v>
      </c>
      <c r="X96" s="143">
        <v>39</v>
      </c>
      <c r="Y96" s="143">
        <v>152</v>
      </c>
      <c r="Z96" s="141"/>
      <c r="AA96" s="173" t="s">
        <v>601</v>
      </c>
      <c r="AB96" s="173" t="s">
        <v>551</v>
      </c>
      <c r="AC96" s="174">
        <v>229.67500000000001</v>
      </c>
      <c r="AD96" s="177">
        <v>1</v>
      </c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</row>
    <row r="97" spans="1:49" s="62" customFormat="1" ht="12">
      <c r="A97" s="141">
        <v>20</v>
      </c>
      <c r="B97" s="142" t="s">
        <v>562</v>
      </c>
      <c r="C97" s="141" t="s">
        <v>551</v>
      </c>
      <c r="D97" s="141" t="s">
        <v>433</v>
      </c>
      <c r="E97" s="141">
        <v>53.25</v>
      </c>
      <c r="F97" s="143">
        <v>47.818237500000002</v>
      </c>
      <c r="G97" s="144">
        <v>0.25900000000000001</v>
      </c>
      <c r="H97" s="143">
        <v>13.66</v>
      </c>
      <c r="I97" s="143">
        <v>7.6970000000000001</v>
      </c>
      <c r="J97" s="143">
        <v>0.11799999999999999</v>
      </c>
      <c r="K97" s="143">
        <v>14.584</v>
      </c>
      <c r="L97" s="143">
        <v>16.151</v>
      </c>
      <c r="M97" s="143">
        <v>0.91700000000000004</v>
      </c>
      <c r="N97" s="143">
        <v>2.1000000000000001E-2</v>
      </c>
      <c r="O97" s="143">
        <v>5.0000000000000001E-3</v>
      </c>
      <c r="P97" s="143"/>
      <c r="Q97" s="143"/>
      <c r="R97" s="143">
        <v>2.8364339410508843</v>
      </c>
      <c r="S97" s="143">
        <v>110</v>
      </c>
      <c r="T97" s="143">
        <v>286</v>
      </c>
      <c r="U97" s="143">
        <v>54</v>
      </c>
      <c r="V97" s="143">
        <v>149</v>
      </c>
      <c r="W97" s="143">
        <v>152</v>
      </c>
      <c r="X97" s="143">
        <v>23</v>
      </c>
      <c r="Y97" s="143">
        <v>101</v>
      </c>
      <c r="Z97" s="141"/>
      <c r="AA97" s="173" t="s">
        <v>602</v>
      </c>
      <c r="AB97" s="173" t="s">
        <v>547</v>
      </c>
      <c r="AC97" s="174">
        <v>235.11500000000001</v>
      </c>
      <c r="AD97" s="177">
        <v>1</v>
      </c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</row>
    <row r="98" spans="1:49" s="62" customFormat="1" ht="12">
      <c r="A98" s="141">
        <v>22</v>
      </c>
      <c r="B98" s="142" t="s">
        <v>563</v>
      </c>
      <c r="C98" s="141" t="s">
        <v>547</v>
      </c>
      <c r="D98" s="141" t="s">
        <v>433</v>
      </c>
      <c r="E98" s="141">
        <v>56.13</v>
      </c>
      <c r="F98" s="143">
        <v>48.554812499999997</v>
      </c>
      <c r="G98" s="144">
        <v>0.20899999999999999</v>
      </c>
      <c r="H98" s="143">
        <v>20.395</v>
      </c>
      <c r="I98" s="143">
        <v>5.5679999999999996</v>
      </c>
      <c r="J98" s="143">
        <v>0.08</v>
      </c>
      <c r="K98" s="143">
        <v>8.4090000000000007</v>
      </c>
      <c r="L98" s="143">
        <v>16.259</v>
      </c>
      <c r="M98" s="143">
        <v>1.571</v>
      </c>
      <c r="N98" s="143">
        <v>2.5000000000000001E-2</v>
      </c>
      <c r="O98" s="143">
        <v>1.4E-2</v>
      </c>
      <c r="P98" s="143"/>
      <c r="Q98" s="143"/>
      <c r="R98" s="143" t="s">
        <v>457</v>
      </c>
      <c r="S98" s="143">
        <v>75</v>
      </c>
      <c r="T98" s="143">
        <v>111</v>
      </c>
      <c r="U98" s="143">
        <v>4</v>
      </c>
      <c r="V98" s="143">
        <v>82</v>
      </c>
      <c r="W98" s="143">
        <v>139</v>
      </c>
      <c r="X98" s="143">
        <v>14</v>
      </c>
      <c r="Y98" s="143">
        <v>168</v>
      </c>
      <c r="Z98" s="141"/>
      <c r="AA98" s="173" t="s">
        <v>603</v>
      </c>
      <c r="AB98" s="173" t="s">
        <v>551</v>
      </c>
      <c r="AC98" s="174">
        <v>239.89</v>
      </c>
      <c r="AD98" s="177">
        <v>1</v>
      </c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</row>
    <row r="99" spans="1:49" s="62" customFormat="1" ht="12">
      <c r="A99" s="141">
        <v>23</v>
      </c>
      <c r="B99" s="142" t="s">
        <v>564</v>
      </c>
      <c r="C99" s="141" t="s">
        <v>547</v>
      </c>
      <c r="D99" s="141" t="s">
        <v>433</v>
      </c>
      <c r="E99" s="141">
        <v>59.125</v>
      </c>
      <c r="F99" s="143">
        <v>49.315939999999998</v>
      </c>
      <c r="G99" s="144">
        <v>0.48099999999999998</v>
      </c>
      <c r="H99" s="143">
        <v>16.928000000000001</v>
      </c>
      <c r="I99" s="143">
        <v>6.8150000000000004</v>
      </c>
      <c r="J99" s="143">
        <v>9.6000000000000002E-2</v>
      </c>
      <c r="K99" s="143">
        <v>11.744999999999999</v>
      </c>
      <c r="L99" s="143">
        <v>13.997999999999999</v>
      </c>
      <c r="M99" s="143">
        <v>1.845</v>
      </c>
      <c r="N99" s="143">
        <v>0.04</v>
      </c>
      <c r="O99" s="143">
        <v>0.01</v>
      </c>
      <c r="P99" s="143"/>
      <c r="Q99" s="143"/>
      <c r="R99" s="143">
        <v>3.0170846964740226</v>
      </c>
      <c r="S99" s="143">
        <v>169</v>
      </c>
      <c r="T99" s="143">
        <v>605</v>
      </c>
      <c r="U99" s="143">
        <v>45</v>
      </c>
      <c r="V99" s="143">
        <v>154</v>
      </c>
      <c r="W99" s="143">
        <v>96</v>
      </c>
      <c r="X99" s="143">
        <v>19</v>
      </c>
      <c r="Y99" s="143">
        <v>201</v>
      </c>
      <c r="Z99" s="141"/>
      <c r="AA99" s="173" t="s">
        <v>604</v>
      </c>
      <c r="AB99" s="173" t="s">
        <v>547</v>
      </c>
      <c r="AC99" s="174">
        <v>244.54499999999999</v>
      </c>
      <c r="AD99" s="177">
        <v>1</v>
      </c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</row>
    <row r="100" spans="1:49" s="62" customFormat="1" ht="12">
      <c r="A100" s="141">
        <v>24</v>
      </c>
      <c r="B100" s="142" t="s">
        <v>565</v>
      </c>
      <c r="C100" s="141" t="s">
        <v>551</v>
      </c>
      <c r="D100" s="141" t="s">
        <v>433</v>
      </c>
      <c r="E100" s="141">
        <v>60.15</v>
      </c>
      <c r="F100" s="143">
        <v>48.595377499999991</v>
      </c>
      <c r="G100" s="144">
        <v>0.26100000000000001</v>
      </c>
      <c r="H100" s="143">
        <v>16.677</v>
      </c>
      <c r="I100" s="143">
        <v>5.6980000000000004</v>
      </c>
      <c r="J100" s="143">
        <v>9.0999999999999998E-2</v>
      </c>
      <c r="K100" s="143">
        <v>10.555999999999999</v>
      </c>
      <c r="L100" s="143">
        <v>17.925999999999998</v>
      </c>
      <c r="M100" s="143">
        <v>1.0269999999999999</v>
      </c>
      <c r="N100" s="143">
        <v>2.5000000000000001E-2</v>
      </c>
      <c r="O100" s="143">
        <v>1.2999999999999999E-2</v>
      </c>
      <c r="P100" s="143"/>
      <c r="Q100" s="143"/>
      <c r="R100" s="143">
        <v>4.111948883738183</v>
      </c>
      <c r="S100" s="143">
        <v>102</v>
      </c>
      <c r="T100" s="143">
        <v>561</v>
      </c>
      <c r="U100" s="143">
        <v>32</v>
      </c>
      <c r="V100" s="143">
        <v>111</v>
      </c>
      <c r="W100" s="143">
        <v>84</v>
      </c>
      <c r="X100" s="143">
        <v>12</v>
      </c>
      <c r="Y100" s="143">
        <v>133</v>
      </c>
      <c r="Z100" s="141"/>
      <c r="AA100" s="173" t="s">
        <v>605</v>
      </c>
      <c r="AB100" s="173" t="s">
        <v>551</v>
      </c>
      <c r="AC100" s="174">
        <v>250.595</v>
      </c>
      <c r="AD100" s="177">
        <v>93</v>
      </c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</row>
    <row r="101" spans="1:49" s="62" customFormat="1" ht="12">
      <c r="A101" s="141">
        <v>26</v>
      </c>
      <c r="B101" s="142" t="s">
        <v>566</v>
      </c>
      <c r="C101" s="141" t="s">
        <v>551</v>
      </c>
      <c r="D101" s="141" t="s">
        <v>433</v>
      </c>
      <c r="E101" s="141">
        <v>69.09</v>
      </c>
      <c r="F101" s="143">
        <v>49.29530166666666</v>
      </c>
      <c r="G101" s="144">
        <v>0.25166666666666665</v>
      </c>
      <c r="H101" s="143">
        <v>15.978000000000002</v>
      </c>
      <c r="I101" s="143">
        <v>5.3423333333333334</v>
      </c>
      <c r="J101" s="143">
        <v>9.2333333333333337E-2</v>
      </c>
      <c r="K101" s="143">
        <v>10.676</v>
      </c>
      <c r="L101" s="143">
        <v>18.416666666666668</v>
      </c>
      <c r="M101" s="143">
        <v>1.0490000000000002</v>
      </c>
      <c r="N101" s="143">
        <v>2.1999999999999999E-2</v>
      </c>
      <c r="O101" s="143">
        <v>8.3333333333333332E-3</v>
      </c>
      <c r="P101" s="143"/>
      <c r="Q101" s="143"/>
      <c r="R101" s="143">
        <v>4.0219689090995736</v>
      </c>
      <c r="S101" s="143">
        <v>94</v>
      </c>
      <c r="T101" s="143">
        <v>454</v>
      </c>
      <c r="U101" s="143">
        <v>19</v>
      </c>
      <c r="V101" s="143">
        <v>158</v>
      </c>
      <c r="W101" s="143">
        <v>206</v>
      </c>
      <c r="X101" s="143">
        <v>18</v>
      </c>
      <c r="Y101" s="143">
        <v>118</v>
      </c>
      <c r="Z101" s="141"/>
      <c r="AA101" s="173" t="s">
        <v>606</v>
      </c>
      <c r="AB101" s="173" t="s">
        <v>547</v>
      </c>
      <c r="AC101" s="174">
        <v>253.01</v>
      </c>
      <c r="AD101" s="177">
        <v>2</v>
      </c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</row>
    <row r="102" spans="1:49" s="62" customFormat="1" ht="12">
      <c r="A102" s="141">
        <v>28</v>
      </c>
      <c r="B102" s="142" t="s">
        <v>567</v>
      </c>
      <c r="C102" s="141" t="s">
        <v>547</v>
      </c>
      <c r="D102" s="141" t="s">
        <v>433</v>
      </c>
      <c r="E102" s="141">
        <v>71.89</v>
      </c>
      <c r="F102" s="143">
        <v>48.521719999999995</v>
      </c>
      <c r="G102" s="144">
        <v>0.51100000000000001</v>
      </c>
      <c r="H102" s="143">
        <v>8.9290000000000003</v>
      </c>
      <c r="I102" s="143">
        <v>10.071999999999999</v>
      </c>
      <c r="J102" s="143">
        <v>0.17599999999999999</v>
      </c>
      <c r="K102" s="143">
        <v>15.326000000000001</v>
      </c>
      <c r="L102" s="143">
        <v>16.728999999999999</v>
      </c>
      <c r="M102" s="143">
        <v>0.81100000000000005</v>
      </c>
      <c r="N102" s="143">
        <v>1.9E-2</v>
      </c>
      <c r="O102" s="143">
        <v>7.0000000000000001E-3</v>
      </c>
      <c r="P102" s="143"/>
      <c r="Q102" s="143"/>
      <c r="R102" s="143">
        <v>0.86125307590385314</v>
      </c>
      <c r="S102" s="143">
        <v>200</v>
      </c>
      <c r="T102" s="143">
        <v>1726</v>
      </c>
      <c r="U102" s="143">
        <v>63</v>
      </c>
      <c r="V102" s="143">
        <v>268</v>
      </c>
      <c r="W102" s="143">
        <v>192</v>
      </c>
      <c r="X102" s="143">
        <v>49</v>
      </c>
      <c r="Y102" s="143">
        <v>67</v>
      </c>
      <c r="Z102" s="141"/>
      <c r="AA102" s="173" t="s">
        <v>607</v>
      </c>
      <c r="AB102" s="173" t="s">
        <v>547</v>
      </c>
      <c r="AC102" s="174">
        <v>258.815</v>
      </c>
      <c r="AD102" s="177">
        <v>55</v>
      </c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</row>
    <row r="103" spans="1:49" s="62" customFormat="1" ht="12">
      <c r="A103" s="141">
        <v>29</v>
      </c>
      <c r="B103" s="142" t="s">
        <v>568</v>
      </c>
      <c r="C103" s="141" t="s">
        <v>547</v>
      </c>
      <c r="D103" s="141" t="s">
        <v>433</v>
      </c>
      <c r="E103" s="141">
        <v>75.254999999999995</v>
      </c>
      <c r="F103" s="143">
        <v>44.211154999999991</v>
      </c>
      <c r="G103" s="144">
        <v>0.1</v>
      </c>
      <c r="H103" s="143">
        <v>15.923</v>
      </c>
      <c r="I103" s="143">
        <v>10.462</v>
      </c>
      <c r="J103" s="143">
        <v>0.14699999999999999</v>
      </c>
      <c r="K103" s="143">
        <v>18.946000000000002</v>
      </c>
      <c r="L103" s="143">
        <v>9.4169999999999998</v>
      </c>
      <c r="M103" s="143">
        <v>1.002</v>
      </c>
      <c r="N103" s="143">
        <v>2.5000000000000001E-2</v>
      </c>
      <c r="O103" s="143">
        <v>-2E-3</v>
      </c>
      <c r="P103" s="143"/>
      <c r="Q103" s="143"/>
      <c r="R103" s="143">
        <v>3.8460270902679867</v>
      </c>
      <c r="S103" s="143">
        <v>14</v>
      </c>
      <c r="T103" s="143">
        <v>619</v>
      </c>
      <c r="U103" s="143">
        <v>74</v>
      </c>
      <c r="V103" s="143">
        <v>516</v>
      </c>
      <c r="W103" s="143">
        <v>47</v>
      </c>
      <c r="X103" s="143">
        <v>44</v>
      </c>
      <c r="Y103" s="143">
        <v>127</v>
      </c>
      <c r="Z103" s="141"/>
      <c r="AA103" s="173" t="s">
        <v>608</v>
      </c>
      <c r="AB103" s="173" t="s">
        <v>551</v>
      </c>
      <c r="AC103" s="174">
        <v>259.815</v>
      </c>
      <c r="AD103" s="177">
        <v>60</v>
      </c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</row>
    <row r="104" spans="1:49" s="62" customFormat="1" ht="12">
      <c r="A104" s="141">
        <v>30</v>
      </c>
      <c r="B104" s="142" t="s">
        <v>569</v>
      </c>
      <c r="C104" s="141" t="s">
        <v>551</v>
      </c>
      <c r="D104" s="141" t="s">
        <v>433</v>
      </c>
      <c r="E104" s="141">
        <v>79.69</v>
      </c>
      <c r="F104" s="143">
        <v>48.259648749999997</v>
      </c>
      <c r="G104" s="144">
        <v>0.252</v>
      </c>
      <c r="H104" s="143">
        <v>19.105</v>
      </c>
      <c r="I104" s="143">
        <v>4.8194999999999997</v>
      </c>
      <c r="J104" s="143">
        <v>0.08</v>
      </c>
      <c r="K104" s="143">
        <v>9.2035</v>
      </c>
      <c r="L104" s="143">
        <v>17.610500000000002</v>
      </c>
      <c r="M104" s="143">
        <v>1.4755</v>
      </c>
      <c r="N104" s="143">
        <v>4.2000000000000003E-2</v>
      </c>
      <c r="O104" s="143">
        <v>1.2500000000000001E-2</v>
      </c>
      <c r="P104" s="143"/>
      <c r="Q104" s="143"/>
      <c r="R104" s="143">
        <v>6.3624342170226962</v>
      </c>
      <c r="S104" s="143">
        <v>136</v>
      </c>
      <c r="T104" s="143">
        <v>1504</v>
      </c>
      <c r="U104" s="143">
        <v>12</v>
      </c>
      <c r="V104" s="143">
        <v>183</v>
      </c>
      <c r="W104" s="143">
        <v>425</v>
      </c>
      <c r="X104" s="143">
        <v>5</v>
      </c>
      <c r="Y104" s="143">
        <v>180</v>
      </c>
      <c r="Z104" s="141"/>
      <c r="AA104" s="173" t="s">
        <v>609</v>
      </c>
      <c r="AB104" s="173" t="s">
        <v>547</v>
      </c>
      <c r="AC104" s="174">
        <v>262.69</v>
      </c>
      <c r="AD104" s="177">
        <v>1</v>
      </c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</row>
    <row r="105" spans="1:49" s="62" customFormat="1" ht="12">
      <c r="A105" s="141">
        <v>32</v>
      </c>
      <c r="B105" s="142" t="s">
        <v>570</v>
      </c>
      <c r="C105" s="141" t="s">
        <v>547</v>
      </c>
      <c r="D105" s="141" t="s">
        <v>433</v>
      </c>
      <c r="E105" s="141">
        <v>87.795000000000002</v>
      </c>
      <c r="F105" s="143">
        <v>48.410699999999999</v>
      </c>
      <c r="G105" s="144">
        <v>0.24399999999999999</v>
      </c>
      <c r="H105" s="143">
        <v>19.966000000000001</v>
      </c>
      <c r="I105" s="143">
        <v>5.7359999999999998</v>
      </c>
      <c r="J105" s="143">
        <v>9.1999999999999998E-2</v>
      </c>
      <c r="K105" s="143">
        <v>8.2929999999999993</v>
      </c>
      <c r="L105" s="143">
        <v>16.692</v>
      </c>
      <c r="M105" s="143">
        <v>1.494</v>
      </c>
      <c r="N105" s="143">
        <v>2.3E-2</v>
      </c>
      <c r="O105" s="143">
        <v>1.2E-2</v>
      </c>
      <c r="P105" s="143"/>
      <c r="Q105" s="143"/>
      <c r="R105" s="143">
        <v>0.18766756032163573</v>
      </c>
      <c r="S105" s="143">
        <v>84</v>
      </c>
      <c r="T105" s="143">
        <v>325</v>
      </c>
      <c r="U105" s="143">
        <v>10</v>
      </c>
      <c r="V105" s="143">
        <v>78</v>
      </c>
      <c r="W105" s="143">
        <v>50</v>
      </c>
      <c r="X105" s="143">
        <v>26</v>
      </c>
      <c r="Y105" s="143">
        <v>175</v>
      </c>
      <c r="Z105" s="141"/>
      <c r="AA105" s="173" t="s">
        <v>610</v>
      </c>
      <c r="AB105" s="173" t="s">
        <v>551</v>
      </c>
      <c r="AC105" s="174">
        <v>271.54500000000002</v>
      </c>
      <c r="AD105" s="177">
        <v>2</v>
      </c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</row>
    <row r="106" spans="1:49" s="62" customFormat="1" ht="12">
      <c r="A106" s="141">
        <v>33</v>
      </c>
      <c r="B106" s="142" t="s">
        <v>571</v>
      </c>
      <c r="C106" s="141" t="s">
        <v>551</v>
      </c>
      <c r="D106" s="141" t="s">
        <v>433</v>
      </c>
      <c r="E106" s="141">
        <v>89.9</v>
      </c>
      <c r="F106" s="143">
        <v>47.723230000000001</v>
      </c>
      <c r="G106" s="144">
        <v>0.23399999999999999</v>
      </c>
      <c r="H106" s="143">
        <v>16.562000000000001</v>
      </c>
      <c r="I106" s="143">
        <v>6.6880000000000006</v>
      </c>
      <c r="J106" s="143">
        <v>0.10550000000000001</v>
      </c>
      <c r="K106" s="143">
        <v>12.4405</v>
      </c>
      <c r="L106" s="143">
        <v>16.131500000000003</v>
      </c>
      <c r="M106" s="143">
        <v>1.0755000000000001</v>
      </c>
      <c r="N106" s="143">
        <v>2.5000000000000001E-2</v>
      </c>
      <c r="O106" s="143">
        <v>7.4999999999999997E-3</v>
      </c>
      <c r="P106" s="143"/>
      <c r="Q106" s="143"/>
      <c r="R106" s="143">
        <v>0.52977388421927618</v>
      </c>
      <c r="S106" s="143">
        <v>110</v>
      </c>
      <c r="T106" s="143">
        <v>536</v>
      </c>
      <c r="U106" s="143">
        <v>26</v>
      </c>
      <c r="V106" s="143">
        <v>94</v>
      </c>
      <c r="W106" s="143">
        <v>78</v>
      </c>
      <c r="X106" s="143">
        <v>18</v>
      </c>
      <c r="Y106" s="143">
        <v>159</v>
      </c>
      <c r="Z106" s="141"/>
      <c r="AA106" s="173" t="s">
        <v>611</v>
      </c>
      <c r="AB106" s="173" t="s">
        <v>547</v>
      </c>
      <c r="AC106" s="174">
        <v>278.07</v>
      </c>
      <c r="AD106" s="177">
        <v>80</v>
      </c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</row>
    <row r="107" spans="1:49" s="62" customFormat="1" ht="12">
      <c r="A107" s="141">
        <v>35</v>
      </c>
      <c r="B107" s="142" t="s">
        <v>572</v>
      </c>
      <c r="C107" s="141" t="s">
        <v>547</v>
      </c>
      <c r="D107" s="141" t="s">
        <v>433</v>
      </c>
      <c r="E107" s="141">
        <v>96.47</v>
      </c>
      <c r="F107" s="143">
        <v>47.995442499999996</v>
      </c>
      <c r="G107" s="144">
        <v>0.251</v>
      </c>
      <c r="H107" s="143">
        <v>17.620999999999999</v>
      </c>
      <c r="I107" s="143">
        <v>7.1070000000000002</v>
      </c>
      <c r="J107" s="143">
        <v>0.108</v>
      </c>
      <c r="K107" s="143">
        <v>11.221</v>
      </c>
      <c r="L107" s="143">
        <v>15.779</v>
      </c>
      <c r="M107" s="143">
        <v>1.137</v>
      </c>
      <c r="N107" s="143">
        <v>2.5999999999999999E-2</v>
      </c>
      <c r="O107" s="143">
        <v>1.2E-2</v>
      </c>
      <c r="P107" s="143"/>
      <c r="Q107" s="143"/>
      <c r="R107" s="143">
        <v>1.6323587255802148</v>
      </c>
      <c r="S107" s="143">
        <v>92</v>
      </c>
      <c r="T107" s="143">
        <v>522</v>
      </c>
      <c r="U107" s="143">
        <v>37</v>
      </c>
      <c r="V107" s="143">
        <v>172</v>
      </c>
      <c r="W107" s="143">
        <v>149</v>
      </c>
      <c r="X107" s="143">
        <v>30</v>
      </c>
      <c r="Y107" s="143">
        <v>142</v>
      </c>
      <c r="Z107" s="141"/>
      <c r="AA107" s="173" t="s">
        <v>612</v>
      </c>
      <c r="AB107" s="173" t="s">
        <v>551</v>
      </c>
      <c r="AC107" s="174">
        <v>279.55500000000001</v>
      </c>
      <c r="AD107" s="177">
        <v>1</v>
      </c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</row>
    <row r="108" spans="1:49" s="62" customFormat="1" ht="12">
      <c r="A108" s="141">
        <v>36</v>
      </c>
      <c r="B108" s="142" t="s">
        <v>573</v>
      </c>
      <c r="C108" s="141" t="s">
        <v>551</v>
      </c>
      <c r="D108" s="141" t="s">
        <v>433</v>
      </c>
      <c r="E108" s="141">
        <v>100.64</v>
      </c>
      <c r="F108" s="143">
        <v>47.502257499999992</v>
      </c>
      <c r="G108" s="144">
        <v>0.20499999999999999</v>
      </c>
      <c r="H108" s="143">
        <v>19.706</v>
      </c>
      <c r="I108" s="143">
        <v>6.5010000000000003</v>
      </c>
      <c r="J108" s="143">
        <v>0.1</v>
      </c>
      <c r="K108" s="143">
        <v>9.4149999999999991</v>
      </c>
      <c r="L108" s="143">
        <v>15.916</v>
      </c>
      <c r="M108" s="143">
        <v>1.405</v>
      </c>
      <c r="N108" s="143">
        <v>2.3E-2</v>
      </c>
      <c r="O108" s="143">
        <v>6.0000000000000001E-3</v>
      </c>
      <c r="P108" s="143"/>
      <c r="Q108" s="143"/>
      <c r="R108" s="143">
        <v>0.80195960002688216</v>
      </c>
      <c r="S108" s="143">
        <v>66</v>
      </c>
      <c r="T108" s="143">
        <v>268</v>
      </c>
      <c r="U108" s="143">
        <v>27</v>
      </c>
      <c r="V108" s="143">
        <v>174</v>
      </c>
      <c r="W108" s="143">
        <v>311</v>
      </c>
      <c r="X108" s="143">
        <v>20</v>
      </c>
      <c r="Y108" s="143">
        <v>165</v>
      </c>
      <c r="Z108" s="141"/>
      <c r="AA108" s="173" t="s">
        <v>613</v>
      </c>
      <c r="AB108" s="173" t="s">
        <v>547</v>
      </c>
      <c r="AC108" s="174">
        <v>284.64999999999998</v>
      </c>
      <c r="AD108" s="177">
        <v>1</v>
      </c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</row>
    <row r="109" spans="1:49" s="62" customFormat="1" ht="12">
      <c r="A109" s="141">
        <v>38</v>
      </c>
      <c r="B109" s="142" t="s">
        <v>574</v>
      </c>
      <c r="C109" s="141" t="s">
        <v>547</v>
      </c>
      <c r="D109" s="141" t="s">
        <v>433</v>
      </c>
      <c r="E109" s="141">
        <v>102.155</v>
      </c>
      <c r="F109" s="143">
        <v>48.221752500000001</v>
      </c>
      <c r="G109" s="144">
        <v>0.27800000000000002</v>
      </c>
      <c r="H109" s="143">
        <v>17.391999999999999</v>
      </c>
      <c r="I109" s="143">
        <v>6.8419999999999996</v>
      </c>
      <c r="J109" s="143">
        <v>0.11</v>
      </c>
      <c r="K109" s="143">
        <v>10.545999999999999</v>
      </c>
      <c r="L109" s="143">
        <v>16.503</v>
      </c>
      <c r="M109" s="143">
        <v>1.292</v>
      </c>
      <c r="N109" s="143">
        <v>2.5000000000000001E-2</v>
      </c>
      <c r="O109" s="143">
        <v>4.0000000000000001E-3</v>
      </c>
      <c r="P109" s="143"/>
      <c r="Q109" s="143"/>
      <c r="R109" s="143">
        <v>0.23362948338261497</v>
      </c>
      <c r="S109" s="143">
        <v>108</v>
      </c>
      <c r="T109" s="143">
        <v>356</v>
      </c>
      <c r="U109" s="143">
        <v>31</v>
      </c>
      <c r="V109" s="143">
        <v>112</v>
      </c>
      <c r="W109" s="143">
        <v>128</v>
      </c>
      <c r="X109" s="143">
        <v>21</v>
      </c>
      <c r="Y109" s="143">
        <v>142</v>
      </c>
      <c r="Z109" s="141"/>
      <c r="AA109" s="173" t="s">
        <v>614</v>
      </c>
      <c r="AB109" s="173" t="s">
        <v>551</v>
      </c>
      <c r="AC109" s="174">
        <v>290.11</v>
      </c>
      <c r="AD109" s="177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</row>
    <row r="110" spans="1:49" s="62" customFormat="1" ht="12">
      <c r="A110" s="141">
        <v>39</v>
      </c>
      <c r="B110" s="142" t="s">
        <v>575</v>
      </c>
      <c r="C110" s="141" t="s">
        <v>551</v>
      </c>
      <c r="D110" s="141" t="s">
        <v>433</v>
      </c>
      <c r="E110" s="141">
        <v>109.84</v>
      </c>
      <c r="F110" s="143">
        <v>48.503572499999997</v>
      </c>
      <c r="G110" s="144">
        <v>0.3</v>
      </c>
      <c r="H110" s="143">
        <v>16.597000000000001</v>
      </c>
      <c r="I110" s="143">
        <v>6.4569999999999999</v>
      </c>
      <c r="J110" s="143">
        <v>0.106</v>
      </c>
      <c r="K110" s="143">
        <v>10.015000000000001</v>
      </c>
      <c r="L110" s="143">
        <v>17.699000000000002</v>
      </c>
      <c r="M110" s="143">
        <v>1.498</v>
      </c>
      <c r="N110" s="143">
        <v>2.4E-2</v>
      </c>
      <c r="O110" s="143">
        <v>1.0999999999999999E-2</v>
      </c>
      <c r="P110" s="143"/>
      <c r="Q110" s="143"/>
      <c r="R110" s="143">
        <v>0.11787433286397687</v>
      </c>
      <c r="S110" s="143">
        <v>120</v>
      </c>
      <c r="T110" s="143">
        <v>278</v>
      </c>
      <c r="U110" s="143">
        <v>40</v>
      </c>
      <c r="V110" s="143">
        <v>115</v>
      </c>
      <c r="W110" s="143">
        <v>193</v>
      </c>
      <c r="X110" s="143">
        <v>19</v>
      </c>
      <c r="Y110" s="143">
        <v>131</v>
      </c>
      <c r="Z110" s="141"/>
      <c r="AA110" s="173" t="s">
        <v>615</v>
      </c>
      <c r="AB110" s="173" t="s">
        <v>547</v>
      </c>
      <c r="AC110" s="174">
        <v>290.91000000000003</v>
      </c>
      <c r="AD110" s="177">
        <v>75</v>
      </c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</row>
    <row r="111" spans="1:49" s="62" customFormat="1" ht="12">
      <c r="A111" s="141">
        <v>41</v>
      </c>
      <c r="B111" s="142" t="s">
        <v>576</v>
      </c>
      <c r="C111" s="141" t="s">
        <v>547</v>
      </c>
      <c r="D111" s="141" t="s">
        <v>433</v>
      </c>
      <c r="E111" s="141">
        <v>115.48</v>
      </c>
      <c r="F111" s="143">
        <v>41.943784999999998</v>
      </c>
      <c r="G111" s="144">
        <v>0.1</v>
      </c>
      <c r="H111" s="143">
        <v>5.7519999999999998</v>
      </c>
      <c r="I111" s="143">
        <v>16.574000000000002</v>
      </c>
      <c r="J111" s="143">
        <v>0.25700000000000001</v>
      </c>
      <c r="K111" s="143">
        <v>28.445</v>
      </c>
      <c r="L111" s="143">
        <v>5.9749999999999996</v>
      </c>
      <c r="M111" s="143">
        <v>0.32500000000000001</v>
      </c>
      <c r="N111" s="143">
        <v>8.0000000000000002E-3</v>
      </c>
      <c r="O111" s="143">
        <v>5.0000000000000001E-3</v>
      </c>
      <c r="P111" s="143"/>
      <c r="Q111" s="143"/>
      <c r="R111" s="143">
        <v>5.7937214226532197</v>
      </c>
      <c r="S111" s="143">
        <v>31</v>
      </c>
      <c r="T111" s="143">
        <v>163</v>
      </c>
      <c r="U111" s="143">
        <v>117</v>
      </c>
      <c r="V111" s="143">
        <v>439</v>
      </c>
      <c r="W111" s="143">
        <v>57</v>
      </c>
      <c r="X111" s="143">
        <v>85</v>
      </c>
      <c r="Y111" s="143">
        <v>42</v>
      </c>
      <c r="Z111" s="141"/>
      <c r="AA111" s="173" t="s">
        <v>616</v>
      </c>
      <c r="AB111" s="173" t="s">
        <v>547</v>
      </c>
      <c r="AC111" s="174">
        <v>291.97500000000002</v>
      </c>
      <c r="AD111" s="177">
        <v>118</v>
      </c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</row>
    <row r="112" spans="1:49" s="62" customFormat="1" ht="12">
      <c r="A112" s="141">
        <v>42</v>
      </c>
      <c r="B112" s="142" t="s">
        <v>577</v>
      </c>
      <c r="C112" s="141" t="s">
        <v>551</v>
      </c>
      <c r="D112" s="141" t="s">
        <v>433</v>
      </c>
      <c r="E112" s="141">
        <v>121</v>
      </c>
      <c r="F112" s="143">
        <v>47.715757499999995</v>
      </c>
      <c r="G112" s="144">
        <v>0.16</v>
      </c>
      <c r="H112" s="143">
        <v>18.780999999999999</v>
      </c>
      <c r="I112" s="143">
        <v>5.0019999999999998</v>
      </c>
      <c r="J112" s="143">
        <v>7.9000000000000001E-2</v>
      </c>
      <c r="K112" s="143">
        <v>11.407</v>
      </c>
      <c r="L112" s="143">
        <v>17.16</v>
      </c>
      <c r="M112" s="143">
        <v>1.0109999999999999</v>
      </c>
      <c r="N112" s="143">
        <v>3.4000000000000002E-2</v>
      </c>
      <c r="O112" s="143">
        <v>7.0000000000000001E-3</v>
      </c>
      <c r="P112" s="143"/>
      <c r="Q112" s="143"/>
      <c r="R112" s="143">
        <v>2.9780925712404023</v>
      </c>
      <c r="S112" s="143">
        <v>45</v>
      </c>
      <c r="T112" s="143">
        <v>560</v>
      </c>
      <c r="U112" s="143">
        <v>27</v>
      </c>
      <c r="V112" s="143">
        <v>207</v>
      </c>
      <c r="W112" s="143">
        <v>87</v>
      </c>
      <c r="X112" s="143">
        <v>13</v>
      </c>
      <c r="Y112" s="143">
        <v>138</v>
      </c>
      <c r="Z112" s="141"/>
      <c r="AA112" s="173" t="s">
        <v>617</v>
      </c>
      <c r="AB112" s="173" t="s">
        <v>547</v>
      </c>
      <c r="AC112" s="174">
        <v>295.87</v>
      </c>
      <c r="AD112" s="177">
        <v>2</v>
      </c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</row>
    <row r="113" spans="1:49" s="62" customFormat="1" ht="12">
      <c r="A113" s="141">
        <v>44</v>
      </c>
      <c r="B113" s="142" t="s">
        <v>578</v>
      </c>
      <c r="C113" s="141" t="s">
        <v>547</v>
      </c>
      <c r="D113" s="141" t="s">
        <v>433</v>
      </c>
      <c r="E113" s="141">
        <v>122.56</v>
      </c>
      <c r="F113" s="143">
        <v>47.478772499999991</v>
      </c>
      <c r="G113" s="144">
        <v>0.14799999999999999</v>
      </c>
      <c r="H113" s="143">
        <v>16.181000000000001</v>
      </c>
      <c r="I113" s="143">
        <v>4.43</v>
      </c>
      <c r="J113" s="143">
        <v>7.6999999999999999E-2</v>
      </c>
      <c r="K113" s="143">
        <v>12.798999999999999</v>
      </c>
      <c r="L113" s="143">
        <v>19.140999999999998</v>
      </c>
      <c r="M113" s="143">
        <v>0.67100000000000004</v>
      </c>
      <c r="N113" s="143">
        <v>2.8000000000000001E-2</v>
      </c>
      <c r="O113" s="143">
        <v>8.9999999999999993E-3</v>
      </c>
      <c r="P113" s="143"/>
      <c r="Q113" s="143"/>
      <c r="R113" s="143">
        <v>3.9739884393064284</v>
      </c>
      <c r="S113" s="143">
        <v>55</v>
      </c>
      <c r="T113" s="143">
        <v>1928</v>
      </c>
      <c r="U113" s="143">
        <v>18</v>
      </c>
      <c r="V113" s="143">
        <v>214</v>
      </c>
      <c r="W113" s="143">
        <v>11</v>
      </c>
      <c r="X113" s="143">
        <v>15</v>
      </c>
      <c r="Y113" s="143">
        <v>117</v>
      </c>
      <c r="Z113" s="141"/>
      <c r="AA113" s="173" t="s">
        <v>618</v>
      </c>
      <c r="AB113" s="173" t="s">
        <v>551</v>
      </c>
      <c r="AC113" s="174">
        <v>299.62</v>
      </c>
      <c r="AD113" s="177">
        <v>2</v>
      </c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</row>
    <row r="114" spans="1:49" s="62" customFormat="1" ht="12">
      <c r="A114" s="141">
        <v>45</v>
      </c>
      <c r="B114" s="142" t="s">
        <v>579</v>
      </c>
      <c r="C114" s="141" t="s">
        <v>547</v>
      </c>
      <c r="D114" s="141" t="s">
        <v>433</v>
      </c>
      <c r="E114" s="141">
        <v>125.56</v>
      </c>
      <c r="F114" s="143">
        <v>42.0387925</v>
      </c>
      <c r="G114" s="144">
        <v>0.03</v>
      </c>
      <c r="H114" s="143">
        <v>0.14699999999999999</v>
      </c>
      <c r="I114" s="143">
        <v>14.03</v>
      </c>
      <c r="J114" s="143">
        <v>9.7000000000000003E-2</v>
      </c>
      <c r="K114" s="143">
        <v>42.109000000000002</v>
      </c>
      <c r="L114" s="143">
        <v>3.9E-2</v>
      </c>
      <c r="M114" s="143">
        <v>8.8999999999999996E-2</v>
      </c>
      <c r="N114" s="143">
        <v>1.2E-2</v>
      </c>
      <c r="O114" s="143">
        <v>2E-3</v>
      </c>
      <c r="P114" s="143"/>
      <c r="Q114" s="143"/>
      <c r="R114" s="143">
        <v>11.491254473094505</v>
      </c>
      <c r="S114" s="143">
        <v>-13</v>
      </c>
      <c r="T114" s="143">
        <v>89</v>
      </c>
      <c r="U114" s="143">
        <v>116</v>
      </c>
      <c r="V114" s="143">
        <v>1293</v>
      </c>
      <c r="W114" s="143">
        <v>123</v>
      </c>
      <c r="X114" s="143">
        <v>28</v>
      </c>
      <c r="Y114" s="143">
        <v>4</v>
      </c>
      <c r="Z114" s="141"/>
      <c r="AA114" s="173" t="s">
        <v>619</v>
      </c>
      <c r="AB114" s="173" t="s">
        <v>547</v>
      </c>
      <c r="AC114" s="174">
        <v>303.51</v>
      </c>
      <c r="AD114" s="177">
        <v>2</v>
      </c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</row>
    <row r="115" spans="1:49" s="62" customFormat="1" ht="12">
      <c r="A115" s="141">
        <v>46</v>
      </c>
      <c r="B115" s="142" t="s">
        <v>580</v>
      </c>
      <c r="C115" s="141" t="s">
        <v>551</v>
      </c>
      <c r="D115" s="141" t="s">
        <v>433</v>
      </c>
      <c r="E115" s="141">
        <v>129.13999999999999</v>
      </c>
      <c r="F115" s="143">
        <v>46.716577499999993</v>
      </c>
      <c r="G115" s="144">
        <v>0.11700000000000001</v>
      </c>
      <c r="H115" s="143">
        <v>20.637</v>
      </c>
      <c r="I115" s="143">
        <v>4.5750000000000002</v>
      </c>
      <c r="J115" s="143">
        <v>6.2E-2</v>
      </c>
      <c r="K115" s="143">
        <v>11.368</v>
      </c>
      <c r="L115" s="143">
        <v>16.884</v>
      </c>
      <c r="M115" s="143">
        <v>0.69699999999999995</v>
      </c>
      <c r="N115" s="143">
        <v>2.8000000000000001E-2</v>
      </c>
      <c r="O115" s="143">
        <v>8.0000000000000002E-3</v>
      </c>
      <c r="P115" s="143"/>
      <c r="Q115" s="143"/>
      <c r="R115" s="143">
        <v>2.7170760007736225</v>
      </c>
      <c r="S115" s="143">
        <v>24</v>
      </c>
      <c r="T115" s="143">
        <v>843</v>
      </c>
      <c r="U115" s="143">
        <v>29</v>
      </c>
      <c r="V115" s="143">
        <v>270</v>
      </c>
      <c r="W115" s="143">
        <v>7</v>
      </c>
      <c r="X115" s="143">
        <v>11</v>
      </c>
      <c r="Y115" s="143">
        <v>154</v>
      </c>
      <c r="Z115" s="141"/>
      <c r="AA115" s="173" t="s">
        <v>620</v>
      </c>
      <c r="AB115" s="173" t="s">
        <v>551</v>
      </c>
      <c r="AC115" s="174">
        <v>308.99</v>
      </c>
      <c r="AD115" s="177">
        <v>2</v>
      </c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</row>
    <row r="116" spans="1:49" s="62" customFormat="1" ht="12">
      <c r="A116" s="141">
        <v>48</v>
      </c>
      <c r="B116" s="142" t="s">
        <v>581</v>
      </c>
      <c r="C116" s="141" t="s">
        <v>547</v>
      </c>
      <c r="D116" s="141" t="s">
        <v>433</v>
      </c>
      <c r="E116" s="141">
        <v>136.065</v>
      </c>
      <c r="F116" s="143">
        <v>44.732094999999994</v>
      </c>
      <c r="G116" s="144">
        <v>0.21299999999999999</v>
      </c>
      <c r="H116" s="143">
        <v>8.2050000000000001</v>
      </c>
      <c r="I116" s="143">
        <v>12.507</v>
      </c>
      <c r="J116" s="143">
        <v>0.20100000000000001</v>
      </c>
      <c r="K116" s="143">
        <v>24.437000000000001</v>
      </c>
      <c r="L116" s="143">
        <v>9.7899999999999991</v>
      </c>
      <c r="M116" s="143">
        <v>0.44</v>
      </c>
      <c r="N116" s="143">
        <v>1.7000000000000001E-2</v>
      </c>
      <c r="O116" s="143">
        <v>8.0000000000000002E-3</v>
      </c>
      <c r="P116" s="143"/>
      <c r="Q116" s="143"/>
      <c r="R116" s="143">
        <v>4.2677903808376776</v>
      </c>
      <c r="S116" s="143">
        <v>61</v>
      </c>
      <c r="T116" s="143">
        <v>856</v>
      </c>
      <c r="U116" s="143">
        <v>96</v>
      </c>
      <c r="V116" s="143">
        <v>834</v>
      </c>
      <c r="W116" s="143">
        <v>67</v>
      </c>
      <c r="X116" s="143">
        <v>71</v>
      </c>
      <c r="Y116" s="143">
        <v>60</v>
      </c>
      <c r="Z116" s="141"/>
      <c r="AA116" s="173" t="s">
        <v>621</v>
      </c>
      <c r="AB116" s="173" t="s">
        <v>547</v>
      </c>
      <c r="AC116" s="174">
        <v>311.18</v>
      </c>
      <c r="AD116" s="177">
        <v>3</v>
      </c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</row>
    <row r="117" spans="1:49" s="62" customFormat="1" ht="12">
      <c r="A117" s="141">
        <v>49</v>
      </c>
      <c r="B117" s="142" t="s">
        <v>582</v>
      </c>
      <c r="C117" s="141" t="s">
        <v>547</v>
      </c>
      <c r="D117" s="141" t="s">
        <v>433</v>
      </c>
      <c r="E117" s="141">
        <v>137.51</v>
      </c>
      <c r="F117" s="143">
        <v>43.191692499999995</v>
      </c>
      <c r="G117" s="144">
        <v>0.15</v>
      </c>
      <c r="H117" s="143">
        <v>6.4390000000000001</v>
      </c>
      <c r="I117" s="143">
        <v>13.723000000000001</v>
      </c>
      <c r="J117" s="143">
        <v>0.23799999999999999</v>
      </c>
      <c r="K117" s="143">
        <v>27.709</v>
      </c>
      <c r="L117" s="143">
        <v>8.2249999999999996</v>
      </c>
      <c r="M117" s="143">
        <v>0.27900000000000003</v>
      </c>
      <c r="N117" s="143">
        <v>1.2999999999999999E-2</v>
      </c>
      <c r="O117" s="143">
        <v>8.0000000000000002E-3</v>
      </c>
      <c r="P117" s="143"/>
      <c r="Q117" s="143"/>
      <c r="R117" s="143">
        <v>4.5933193763084255</v>
      </c>
      <c r="S117" s="143">
        <v>39</v>
      </c>
      <c r="T117" s="143">
        <v>1060</v>
      </c>
      <c r="U117" s="143">
        <v>108</v>
      </c>
      <c r="V117" s="143">
        <v>1068</v>
      </c>
      <c r="W117" s="143">
        <v>90</v>
      </c>
      <c r="X117" s="143">
        <v>81</v>
      </c>
      <c r="Y117" s="143">
        <v>56</v>
      </c>
      <c r="Z117" s="141"/>
      <c r="AA117" s="173" t="s">
        <v>622</v>
      </c>
      <c r="AB117" s="173" t="s">
        <v>547</v>
      </c>
      <c r="AC117" s="174">
        <v>313.43</v>
      </c>
      <c r="AD117" s="177">
        <v>4</v>
      </c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</row>
    <row r="118" spans="1:49" s="62" customFormat="1" ht="12">
      <c r="A118" s="141">
        <v>50</v>
      </c>
      <c r="B118" s="142" t="s">
        <v>583</v>
      </c>
      <c r="C118" s="141" t="s">
        <v>551</v>
      </c>
      <c r="D118" s="141" t="s">
        <v>433</v>
      </c>
      <c r="E118" s="141">
        <v>139.6</v>
      </c>
      <c r="F118" s="143">
        <v>43.573857499999995</v>
      </c>
      <c r="G118" s="144">
        <v>0.182</v>
      </c>
      <c r="H118" s="143">
        <v>7.5049999999999999</v>
      </c>
      <c r="I118" s="143">
        <v>13.395</v>
      </c>
      <c r="J118" s="143">
        <v>0.222</v>
      </c>
      <c r="K118" s="143">
        <v>26.387</v>
      </c>
      <c r="L118" s="143">
        <v>8.6479999999999997</v>
      </c>
      <c r="M118" s="143">
        <v>0.69399999999999995</v>
      </c>
      <c r="N118" s="143">
        <v>1.2999999999999999E-2</v>
      </c>
      <c r="O118" s="143">
        <v>8.0000000000000002E-3</v>
      </c>
      <c r="P118" s="143"/>
      <c r="Q118" s="143"/>
      <c r="R118" s="143">
        <v>5.1482113622904544</v>
      </c>
      <c r="S118" s="143">
        <v>42</v>
      </c>
      <c r="T118" s="143">
        <v>1212</v>
      </c>
      <c r="U118" s="143">
        <v>105</v>
      </c>
      <c r="V118" s="143">
        <v>1104</v>
      </c>
      <c r="W118" s="143">
        <v>96</v>
      </c>
      <c r="X118" s="143">
        <v>77</v>
      </c>
      <c r="Y118" s="143">
        <v>60</v>
      </c>
      <c r="Z118" s="141"/>
      <c r="AA118" s="173" t="s">
        <v>623</v>
      </c>
      <c r="AB118" s="173" t="s">
        <v>551</v>
      </c>
      <c r="AC118" s="174">
        <v>318.10000000000002</v>
      </c>
      <c r="AD118" s="177">
        <v>3</v>
      </c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</row>
    <row r="119" spans="1:49" s="62" customFormat="1" ht="12">
      <c r="A119" s="141">
        <v>52</v>
      </c>
      <c r="B119" s="142" t="s">
        <v>584</v>
      </c>
      <c r="C119" s="141" t="s">
        <v>547</v>
      </c>
      <c r="D119" s="141" t="s">
        <v>433</v>
      </c>
      <c r="E119" s="141">
        <v>143.91499999999999</v>
      </c>
      <c r="F119" s="143">
        <v>42.176499999999997</v>
      </c>
      <c r="G119" s="144">
        <v>3.1E-2</v>
      </c>
      <c r="H119" s="143">
        <v>0.91100000000000003</v>
      </c>
      <c r="I119" s="143">
        <v>14.522</v>
      </c>
      <c r="J119" s="143">
        <v>0.114</v>
      </c>
      <c r="K119" s="143">
        <v>40.756999999999998</v>
      </c>
      <c r="L119" s="143">
        <v>0.183</v>
      </c>
      <c r="M119" s="143">
        <v>7.5999999999999998E-2</v>
      </c>
      <c r="N119" s="143">
        <v>1.4E-2</v>
      </c>
      <c r="O119" s="143">
        <v>4.0000000000000001E-3</v>
      </c>
      <c r="P119" s="143"/>
      <c r="Q119" s="143"/>
      <c r="R119" s="143">
        <v>11.043579464632087</v>
      </c>
      <c r="S119" s="143">
        <v>-13</v>
      </c>
      <c r="T119" s="143">
        <v>116</v>
      </c>
      <c r="U119" s="143">
        <v>118</v>
      </c>
      <c r="V119" s="143">
        <v>1164</v>
      </c>
      <c r="W119" s="143">
        <v>144</v>
      </c>
      <c r="X119" s="143">
        <v>28</v>
      </c>
      <c r="Y119" s="143">
        <v>8</v>
      </c>
      <c r="Z119" s="141"/>
      <c r="AA119" s="173" t="s">
        <v>624</v>
      </c>
      <c r="AB119" s="173" t="s">
        <v>547</v>
      </c>
      <c r="AC119" s="174">
        <v>326.45</v>
      </c>
      <c r="AD119" s="177">
        <v>5</v>
      </c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</row>
    <row r="120" spans="1:49" s="62" customFormat="1" ht="12">
      <c r="A120" s="141">
        <v>53</v>
      </c>
      <c r="B120" s="142" t="s">
        <v>585</v>
      </c>
      <c r="C120" s="141" t="s">
        <v>547</v>
      </c>
      <c r="D120" s="141" t="s">
        <v>433</v>
      </c>
      <c r="E120" s="141">
        <v>149.52000000000001</v>
      </c>
      <c r="F120" s="143">
        <v>47.312242499999996</v>
      </c>
      <c r="G120" s="144">
        <v>0.19</v>
      </c>
      <c r="H120" s="143">
        <v>19.646000000000001</v>
      </c>
      <c r="I120" s="143">
        <v>5.4749999999999996</v>
      </c>
      <c r="J120" s="143">
        <v>8.4000000000000005E-2</v>
      </c>
      <c r="K120" s="143">
        <v>9.5060000000000002</v>
      </c>
      <c r="L120" s="143">
        <v>18.067</v>
      </c>
      <c r="M120" s="143">
        <v>1.0569999999999999</v>
      </c>
      <c r="N120" s="143">
        <v>1.6E-2</v>
      </c>
      <c r="O120" s="143">
        <v>8.9999999999999993E-3</v>
      </c>
      <c r="P120" s="143"/>
      <c r="Q120" s="143"/>
      <c r="R120" s="143">
        <v>2.8336592317634879</v>
      </c>
      <c r="S120" s="143">
        <v>65</v>
      </c>
      <c r="T120" s="143">
        <v>428</v>
      </c>
      <c r="U120" s="143">
        <v>25</v>
      </c>
      <c r="V120" s="143">
        <v>153</v>
      </c>
      <c r="W120" s="143">
        <v>131</v>
      </c>
      <c r="X120" s="143">
        <v>22</v>
      </c>
      <c r="Y120" s="143">
        <v>194</v>
      </c>
      <c r="Z120" s="141"/>
      <c r="AA120" s="173" t="s">
        <v>625</v>
      </c>
      <c r="AB120" s="173" t="s">
        <v>551</v>
      </c>
      <c r="AC120" s="174">
        <v>329.49</v>
      </c>
      <c r="AD120" s="177">
        <v>5</v>
      </c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</row>
    <row r="121" spans="1:49" s="62" customFormat="1" ht="12">
      <c r="A121" s="141">
        <v>54</v>
      </c>
      <c r="B121" s="142" t="s">
        <v>586</v>
      </c>
      <c r="C121" s="141" t="s">
        <v>547</v>
      </c>
      <c r="D121" s="141" t="s">
        <v>433</v>
      </c>
      <c r="E121" s="141">
        <v>149.85</v>
      </c>
      <c r="F121" s="143">
        <v>44.15350999999999</v>
      </c>
      <c r="G121" s="144">
        <v>0.19800000000000001</v>
      </c>
      <c r="H121" s="143">
        <v>6.9</v>
      </c>
      <c r="I121" s="143">
        <v>13.1</v>
      </c>
      <c r="J121" s="143">
        <v>0.20499999999999999</v>
      </c>
      <c r="K121" s="143">
        <v>25.402999999999999</v>
      </c>
      <c r="L121" s="143">
        <v>9.9990000000000006</v>
      </c>
      <c r="M121" s="143">
        <v>0.26600000000000001</v>
      </c>
      <c r="N121" s="143">
        <v>3.1E-2</v>
      </c>
      <c r="O121" s="143">
        <v>8.9999999999999993E-3</v>
      </c>
      <c r="P121" s="143"/>
      <c r="Q121" s="143"/>
      <c r="R121" s="143">
        <v>5.0193938597067751</v>
      </c>
      <c r="S121" s="143">
        <v>57</v>
      </c>
      <c r="T121" s="143">
        <v>232</v>
      </c>
      <c r="U121" s="143">
        <v>19</v>
      </c>
      <c r="V121" s="143">
        <v>95</v>
      </c>
      <c r="W121" s="143">
        <v>15</v>
      </c>
      <c r="X121" s="143">
        <v>5</v>
      </c>
      <c r="Y121" s="143">
        <v>303</v>
      </c>
      <c r="Z121" s="141"/>
      <c r="AA121" s="173" t="s">
        <v>626</v>
      </c>
      <c r="AB121" s="173" t="s">
        <v>547</v>
      </c>
      <c r="AC121" s="174">
        <v>331.84500000000003</v>
      </c>
      <c r="AD121" s="177">
        <v>5</v>
      </c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</row>
    <row r="122" spans="1:49" s="62" customFormat="1" ht="12">
      <c r="A122" s="141">
        <v>55</v>
      </c>
      <c r="B122" s="142" t="s">
        <v>587</v>
      </c>
      <c r="C122" s="141" t="s">
        <v>551</v>
      </c>
      <c r="D122" s="141" t="s">
        <v>433</v>
      </c>
      <c r="E122" s="141">
        <v>150.15</v>
      </c>
      <c r="F122" s="143">
        <v>46.023769999999992</v>
      </c>
      <c r="G122" s="144">
        <v>0.249</v>
      </c>
      <c r="H122" s="143">
        <v>11.712999999999999</v>
      </c>
      <c r="I122" s="143">
        <v>9.3729999999999993</v>
      </c>
      <c r="J122" s="143">
        <v>0.154</v>
      </c>
      <c r="K122" s="143">
        <v>18.777000000000001</v>
      </c>
      <c r="L122" s="143">
        <v>14.018000000000001</v>
      </c>
      <c r="M122" s="143">
        <v>0.69699999999999995</v>
      </c>
      <c r="N122" s="143">
        <v>1.4999999999999999E-2</v>
      </c>
      <c r="O122" s="143">
        <v>2E-3</v>
      </c>
      <c r="P122" s="143"/>
      <c r="Q122" s="143"/>
      <c r="R122" s="143">
        <v>2.3452812012091444</v>
      </c>
      <c r="S122" s="143">
        <v>92</v>
      </c>
      <c r="T122" s="143">
        <v>1171</v>
      </c>
      <c r="U122" s="143">
        <v>64</v>
      </c>
      <c r="V122" s="143">
        <v>526</v>
      </c>
      <c r="W122" s="143">
        <v>300</v>
      </c>
      <c r="X122" s="143">
        <v>42</v>
      </c>
      <c r="Y122" s="143">
        <v>101</v>
      </c>
      <c r="Z122" s="141"/>
      <c r="AA122" s="173" t="s">
        <v>627</v>
      </c>
      <c r="AB122" s="173" t="s">
        <v>551</v>
      </c>
      <c r="AC122" s="174">
        <v>340.58</v>
      </c>
      <c r="AD122" s="177">
        <v>6</v>
      </c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</row>
    <row r="123" spans="1:49" s="62" customFormat="1" ht="12">
      <c r="A123" s="141">
        <v>57</v>
      </c>
      <c r="B123" s="142" t="s">
        <v>588</v>
      </c>
      <c r="C123" s="141" t="s">
        <v>547</v>
      </c>
      <c r="D123" s="141" t="s">
        <v>433</v>
      </c>
      <c r="E123" s="141">
        <v>156.095</v>
      </c>
      <c r="F123" s="143">
        <v>46.857487499999991</v>
      </c>
      <c r="G123" s="144">
        <v>0.21299999999999999</v>
      </c>
      <c r="H123" s="143">
        <v>15.847</v>
      </c>
      <c r="I123" s="143">
        <v>6.6050000000000004</v>
      </c>
      <c r="J123" s="143">
        <v>0.107</v>
      </c>
      <c r="K123" s="143">
        <v>13.468</v>
      </c>
      <c r="L123" s="143">
        <v>17.198</v>
      </c>
      <c r="M123" s="143">
        <v>0.61899999999999999</v>
      </c>
      <c r="N123" s="143">
        <v>0.01</v>
      </c>
      <c r="O123" s="143">
        <v>0.01</v>
      </c>
      <c r="P123" s="143"/>
      <c r="Q123" s="143"/>
      <c r="R123" s="143">
        <v>1.5181017128147394</v>
      </c>
      <c r="S123" s="143">
        <v>66</v>
      </c>
      <c r="T123" s="143">
        <v>640</v>
      </c>
      <c r="U123" s="143">
        <v>42</v>
      </c>
      <c r="V123" s="143">
        <v>196</v>
      </c>
      <c r="W123" s="143">
        <v>236</v>
      </c>
      <c r="X123" s="143">
        <v>21</v>
      </c>
      <c r="Y123" s="143">
        <v>130</v>
      </c>
      <c r="Z123" s="141"/>
      <c r="AA123" s="173" t="s">
        <v>628</v>
      </c>
      <c r="AB123" s="173" t="s">
        <v>547</v>
      </c>
      <c r="AC123" s="174">
        <v>344.08499999999998</v>
      </c>
      <c r="AD123" s="177">
        <v>5</v>
      </c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</row>
    <row r="124" spans="1:49" s="62" customFormat="1" ht="12">
      <c r="A124" s="141">
        <v>58</v>
      </c>
      <c r="B124" s="142" t="s">
        <v>589</v>
      </c>
      <c r="C124" s="141" t="s">
        <v>551</v>
      </c>
      <c r="D124" s="141" t="s">
        <v>433</v>
      </c>
      <c r="E124" s="141">
        <v>158.25</v>
      </c>
      <c r="F124" s="143">
        <v>47.206559999999996</v>
      </c>
      <c r="G124" s="144">
        <v>0.26900000000000002</v>
      </c>
      <c r="H124" s="143">
        <v>16.821999999999999</v>
      </c>
      <c r="I124" s="143">
        <v>6.7160000000000002</v>
      </c>
      <c r="J124" s="143">
        <v>0.10199999999999999</v>
      </c>
      <c r="K124" s="143">
        <v>11.41</v>
      </c>
      <c r="L124" s="143">
        <v>18.518000000000001</v>
      </c>
      <c r="M124" s="143">
        <v>0.65600000000000003</v>
      </c>
      <c r="N124" s="143">
        <v>3.1E-2</v>
      </c>
      <c r="O124" s="143">
        <v>1.4999999999999999E-2</v>
      </c>
      <c r="P124" s="143"/>
      <c r="Q124" s="143"/>
      <c r="R124" s="143">
        <v>3.397041939623155</v>
      </c>
      <c r="S124" s="143">
        <v>96</v>
      </c>
      <c r="T124" s="143">
        <v>208</v>
      </c>
      <c r="U124" s="143">
        <v>43</v>
      </c>
      <c r="V124" s="143">
        <v>100</v>
      </c>
      <c r="W124" s="143">
        <v>64</v>
      </c>
      <c r="X124" s="143">
        <v>22</v>
      </c>
      <c r="Y124" s="143">
        <v>125</v>
      </c>
      <c r="Z124" s="141"/>
      <c r="AA124" s="173" t="s">
        <v>629</v>
      </c>
      <c r="AB124" s="173" t="s">
        <v>551</v>
      </c>
      <c r="AC124" s="174">
        <v>349.52499999999998</v>
      </c>
      <c r="AD124" s="177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</row>
    <row r="125" spans="1:49" s="62" customFormat="1" ht="12">
      <c r="A125" s="141">
        <v>60</v>
      </c>
      <c r="B125" s="142" t="s">
        <v>590</v>
      </c>
      <c r="C125" s="141" t="s">
        <v>547</v>
      </c>
      <c r="D125" s="141" t="s">
        <v>433</v>
      </c>
      <c r="E125" s="141">
        <v>166.24</v>
      </c>
      <c r="F125" s="143">
        <v>41.107932499999997</v>
      </c>
      <c r="G125" s="144">
        <v>3.5999999999999997E-2</v>
      </c>
      <c r="H125" s="143">
        <v>0.40500000000000003</v>
      </c>
      <c r="I125" s="143">
        <v>9.2149999999999999</v>
      </c>
      <c r="J125" s="143">
        <v>0.13300000000000001</v>
      </c>
      <c r="K125" s="143">
        <v>48.939</v>
      </c>
      <c r="L125" s="143">
        <v>0.156</v>
      </c>
      <c r="M125" s="143">
        <v>0.09</v>
      </c>
      <c r="N125" s="143">
        <v>1.7000000000000001E-2</v>
      </c>
      <c r="O125" s="143">
        <v>7.0000000000000001E-3</v>
      </c>
      <c r="P125" s="143"/>
      <c r="Q125" s="143"/>
      <c r="R125" s="143">
        <v>14.345837751855775</v>
      </c>
      <c r="S125" s="143">
        <v>-2</v>
      </c>
      <c r="T125" s="143">
        <v>2975</v>
      </c>
      <c r="U125" s="143">
        <v>105</v>
      </c>
      <c r="V125" s="143">
        <v>2170</v>
      </c>
      <c r="W125" s="143">
        <v>-3</v>
      </c>
      <c r="X125" s="143">
        <v>28</v>
      </c>
      <c r="Y125" s="143">
        <v>8</v>
      </c>
      <c r="Z125" s="141"/>
      <c r="AA125" s="173" t="s">
        <v>630</v>
      </c>
      <c r="AB125" s="173" t="s">
        <v>547</v>
      </c>
      <c r="AC125" s="174">
        <v>355.91</v>
      </c>
      <c r="AD125" s="177">
        <v>3</v>
      </c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</row>
    <row r="126" spans="1:49" s="62" customFormat="1" ht="12">
      <c r="A126" s="141">
        <v>61</v>
      </c>
      <c r="B126" s="142" t="s">
        <v>591</v>
      </c>
      <c r="C126" s="141" t="s">
        <v>551</v>
      </c>
      <c r="D126" s="141" t="s">
        <v>433</v>
      </c>
      <c r="E126" s="141">
        <v>169.86</v>
      </c>
      <c r="F126" s="143">
        <v>40.627557499999995</v>
      </c>
      <c r="G126" s="144">
        <v>3.3000000000000002E-2</v>
      </c>
      <c r="H126" s="143">
        <v>0.31</v>
      </c>
      <c r="I126" s="143">
        <v>10.629</v>
      </c>
      <c r="J126" s="143">
        <v>0.14699999999999999</v>
      </c>
      <c r="K126" s="143">
        <v>47.265999999999998</v>
      </c>
      <c r="L126" s="143">
        <v>0.14899999999999999</v>
      </c>
      <c r="M126" s="143">
        <v>0.124</v>
      </c>
      <c r="N126" s="143">
        <v>1.2999999999999999E-2</v>
      </c>
      <c r="O126" s="143" t="s">
        <v>457</v>
      </c>
      <c r="P126" s="143"/>
      <c r="Q126" s="143"/>
      <c r="R126" s="143">
        <v>14.090366581415163</v>
      </c>
      <c r="S126" s="143">
        <v>0</v>
      </c>
      <c r="T126" s="143">
        <v>1613</v>
      </c>
      <c r="U126" s="143">
        <v>91</v>
      </c>
      <c r="V126" s="143">
        <v>2028</v>
      </c>
      <c r="W126" s="143">
        <v>-4</v>
      </c>
      <c r="X126" s="143">
        <v>21</v>
      </c>
      <c r="Y126" s="143">
        <v>6</v>
      </c>
      <c r="Z126" s="141"/>
      <c r="AA126" s="173" t="s">
        <v>631</v>
      </c>
      <c r="AB126" s="173" t="s">
        <v>547</v>
      </c>
      <c r="AC126" s="174">
        <v>356.74</v>
      </c>
      <c r="AD126" s="177">
        <v>47</v>
      </c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</row>
    <row r="127" spans="1:49" s="62" customFormat="1" ht="12">
      <c r="A127" s="141">
        <v>63</v>
      </c>
      <c r="B127" s="142" t="s">
        <v>592</v>
      </c>
      <c r="C127" s="141" t="s">
        <v>547</v>
      </c>
      <c r="D127" s="141" t="s">
        <v>433</v>
      </c>
      <c r="E127" s="141">
        <v>178.6</v>
      </c>
      <c r="F127" s="143">
        <v>40.738577499999991</v>
      </c>
      <c r="G127" s="144">
        <v>3.1E-2</v>
      </c>
      <c r="H127" s="143">
        <v>0.39300000000000002</v>
      </c>
      <c r="I127" s="143">
        <v>10.113</v>
      </c>
      <c r="J127" s="143">
        <v>0.14799999999999999</v>
      </c>
      <c r="K127" s="143">
        <v>48.024000000000001</v>
      </c>
      <c r="L127" s="143">
        <v>0.17199999999999999</v>
      </c>
      <c r="M127" s="143">
        <v>0.23699999999999999</v>
      </c>
      <c r="N127" s="143">
        <v>1.4999999999999999E-2</v>
      </c>
      <c r="O127" s="143">
        <v>4.0000000000000001E-3</v>
      </c>
      <c r="P127" s="143"/>
      <c r="Q127" s="143"/>
      <c r="R127" s="143">
        <v>14.359542266518924</v>
      </c>
      <c r="S127" s="143">
        <v>-11</v>
      </c>
      <c r="T127" s="143">
        <v>2884</v>
      </c>
      <c r="U127" s="143">
        <v>93</v>
      </c>
      <c r="V127" s="143">
        <v>2244</v>
      </c>
      <c r="W127" s="143">
        <v>1</v>
      </c>
      <c r="X127" s="143">
        <v>43</v>
      </c>
      <c r="Y127" s="143">
        <v>4</v>
      </c>
      <c r="Z127" s="141"/>
      <c r="AA127" s="173" t="s">
        <v>632</v>
      </c>
      <c r="AB127" s="173" t="s">
        <v>551</v>
      </c>
      <c r="AC127" s="174">
        <v>359.9</v>
      </c>
      <c r="AD127" s="177">
        <v>2</v>
      </c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</row>
    <row r="128" spans="1:49" s="62" customFormat="1" ht="12">
      <c r="A128" s="141">
        <v>64</v>
      </c>
      <c r="B128" s="142" t="s">
        <v>593</v>
      </c>
      <c r="C128" s="141" t="s">
        <v>551</v>
      </c>
      <c r="D128" s="141" t="s">
        <v>433</v>
      </c>
      <c r="E128" s="141">
        <v>179.53</v>
      </c>
      <c r="F128" s="143">
        <v>40.593397500000002</v>
      </c>
      <c r="G128" s="144">
        <v>3.6999999999999998E-2</v>
      </c>
      <c r="H128" s="143">
        <v>0.39800000000000002</v>
      </c>
      <c r="I128" s="143">
        <v>10.827</v>
      </c>
      <c r="J128" s="143">
        <v>0.158</v>
      </c>
      <c r="K128" s="143">
        <v>47.36</v>
      </c>
      <c r="L128" s="143">
        <v>0.156</v>
      </c>
      <c r="M128" s="143">
        <v>8.5000000000000006E-2</v>
      </c>
      <c r="N128" s="143">
        <v>1.0999999999999999E-2</v>
      </c>
      <c r="O128" s="143">
        <v>4.0000000000000001E-3</v>
      </c>
      <c r="P128" s="143"/>
      <c r="Q128" s="143"/>
      <c r="R128" s="143">
        <v>13.79901513769844</v>
      </c>
      <c r="S128" s="143">
        <v>-4</v>
      </c>
      <c r="T128" s="143">
        <v>2387</v>
      </c>
      <c r="U128" s="143">
        <v>110</v>
      </c>
      <c r="V128" s="143">
        <v>2093</v>
      </c>
      <c r="W128" s="143">
        <v>2</v>
      </c>
      <c r="X128" s="143">
        <v>39</v>
      </c>
      <c r="Y128" s="143">
        <v>5</v>
      </c>
      <c r="Z128" s="141"/>
      <c r="AA128" s="173" t="s">
        <v>633</v>
      </c>
      <c r="AB128" s="173" t="s">
        <v>547</v>
      </c>
      <c r="AC128" s="174">
        <v>365.97</v>
      </c>
      <c r="AD128" s="177">
        <v>3</v>
      </c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</row>
    <row r="129" spans="1:49" s="62" customFormat="1" ht="12">
      <c r="A129" s="141">
        <v>66</v>
      </c>
      <c r="B129" s="142" t="s">
        <v>594</v>
      </c>
      <c r="C129" s="141" t="s">
        <v>547</v>
      </c>
      <c r="D129" s="141" t="s">
        <v>433</v>
      </c>
      <c r="E129" s="141">
        <v>186.09</v>
      </c>
      <c r="F129" s="143">
        <v>40.99371</v>
      </c>
      <c r="G129" s="144">
        <v>3.5000000000000003E-2</v>
      </c>
      <c r="H129" s="143">
        <v>0.31900000000000001</v>
      </c>
      <c r="I129" s="143">
        <v>9.423</v>
      </c>
      <c r="J129" s="143">
        <v>0.13600000000000001</v>
      </c>
      <c r="K129" s="143">
        <v>49.762999999999998</v>
      </c>
      <c r="L129" s="143">
        <v>0.14899999999999999</v>
      </c>
      <c r="M129" s="143">
        <v>0.17100000000000001</v>
      </c>
      <c r="N129" s="143">
        <v>1.9E-2</v>
      </c>
      <c r="O129" s="143">
        <v>-3.0000000000000001E-3</v>
      </c>
      <c r="P129" s="143"/>
      <c r="Q129" s="143"/>
      <c r="R129" s="143">
        <v>14.606891937102775</v>
      </c>
      <c r="S129" s="143">
        <v>-7</v>
      </c>
      <c r="T129" s="143">
        <v>2412</v>
      </c>
      <c r="U129" s="143">
        <v>106</v>
      </c>
      <c r="V129" s="143">
        <v>2025</v>
      </c>
      <c r="W129" s="143">
        <v>4</v>
      </c>
      <c r="X129" s="143">
        <v>37</v>
      </c>
      <c r="Y129" s="143">
        <v>6</v>
      </c>
      <c r="Z129" s="141"/>
      <c r="AA129" s="173" t="s">
        <v>634</v>
      </c>
      <c r="AB129" s="173" t="s">
        <v>551</v>
      </c>
      <c r="AC129" s="174">
        <v>369.41500000000002</v>
      </c>
      <c r="AD129" s="177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</row>
    <row r="130" spans="1:49" s="62" customFormat="1" ht="12">
      <c r="A130" s="141">
        <v>67</v>
      </c>
      <c r="B130" s="142" t="s">
        <v>595</v>
      </c>
      <c r="C130" s="141" t="s">
        <v>551</v>
      </c>
      <c r="D130" s="141" t="s">
        <v>433</v>
      </c>
      <c r="E130" s="141">
        <v>188.32</v>
      </c>
      <c r="F130" s="143">
        <v>40.860272500000001</v>
      </c>
      <c r="G130" s="144">
        <v>3.6999999999999998E-2</v>
      </c>
      <c r="H130" s="143">
        <v>0.39200000000000002</v>
      </c>
      <c r="I130" s="143">
        <v>9.4870000000000001</v>
      </c>
      <c r="J130" s="143">
        <v>0.13</v>
      </c>
      <c r="K130" s="143">
        <v>48.405000000000001</v>
      </c>
      <c r="L130" s="143">
        <v>0.13</v>
      </c>
      <c r="M130" s="143">
        <v>8.8999999999999996E-2</v>
      </c>
      <c r="N130" s="143">
        <v>1.6E-2</v>
      </c>
      <c r="O130" s="143">
        <v>1E-3</v>
      </c>
      <c r="P130" s="143"/>
      <c r="Q130" s="143"/>
      <c r="R130" s="143">
        <v>10.77898224511118</v>
      </c>
      <c r="S130" s="143">
        <v>-5</v>
      </c>
      <c r="T130" s="143">
        <v>2523</v>
      </c>
      <c r="U130" s="143">
        <v>88</v>
      </c>
      <c r="V130" s="143">
        <v>2018</v>
      </c>
      <c r="W130" s="143">
        <v>4</v>
      </c>
      <c r="X130" s="143">
        <v>28</v>
      </c>
      <c r="Y130" s="143">
        <v>5</v>
      </c>
      <c r="Z130" s="141"/>
      <c r="AA130" s="173" t="s">
        <v>635</v>
      </c>
      <c r="AB130" s="173" t="s">
        <v>547</v>
      </c>
      <c r="AC130" s="174">
        <v>371.84</v>
      </c>
      <c r="AD130" s="177">
        <v>4</v>
      </c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</row>
    <row r="131" spans="1:49" s="62" customFormat="1" ht="12">
      <c r="A131" s="141">
        <v>69</v>
      </c>
      <c r="B131" s="142" t="s">
        <v>596</v>
      </c>
      <c r="C131" s="141" t="s">
        <v>551</v>
      </c>
      <c r="D131" s="141" t="s">
        <v>433</v>
      </c>
      <c r="E131" s="141">
        <v>199.65</v>
      </c>
      <c r="F131" s="143">
        <v>40.2389875</v>
      </c>
      <c r="G131" s="144">
        <v>3.9E-2</v>
      </c>
      <c r="H131" s="143">
        <v>0.46200000000000002</v>
      </c>
      <c r="I131" s="143">
        <v>10.082000000000001</v>
      </c>
      <c r="J131" s="143">
        <v>0.14499999999999999</v>
      </c>
      <c r="K131" s="143">
        <v>47.984999999999999</v>
      </c>
      <c r="L131" s="143">
        <v>0.13600000000000001</v>
      </c>
      <c r="M131" s="143">
        <v>0.09</v>
      </c>
      <c r="N131" s="143">
        <v>1.4E-2</v>
      </c>
      <c r="O131" s="143">
        <v>4.0000000000000001E-3</v>
      </c>
      <c r="P131" s="143"/>
      <c r="Q131" s="143"/>
      <c r="R131" s="143">
        <v>11.007599901936729</v>
      </c>
      <c r="S131" s="143">
        <v>-7</v>
      </c>
      <c r="T131" s="143">
        <v>2372</v>
      </c>
      <c r="U131" s="143">
        <v>78</v>
      </c>
      <c r="V131" s="143">
        <v>2590</v>
      </c>
      <c r="W131" s="143">
        <v>-7</v>
      </c>
      <c r="X131" s="143">
        <v>29</v>
      </c>
      <c r="Y131" s="143">
        <v>6</v>
      </c>
      <c r="Z131" s="141"/>
      <c r="AA131" s="173" t="s">
        <v>636</v>
      </c>
      <c r="AB131" s="173" t="s">
        <v>551</v>
      </c>
      <c r="AC131" s="174">
        <v>380.52499999999998</v>
      </c>
      <c r="AD131" s="177">
        <v>4</v>
      </c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</row>
    <row r="132" spans="1:49" s="62" customFormat="1" ht="12">
      <c r="A132" s="141">
        <v>71</v>
      </c>
      <c r="B132" s="142" t="s">
        <v>597</v>
      </c>
      <c r="C132" s="141" t="s">
        <v>551</v>
      </c>
      <c r="D132" s="141" t="s">
        <v>433</v>
      </c>
      <c r="E132" s="141">
        <v>210.16</v>
      </c>
      <c r="F132" s="143">
        <v>41.0588275</v>
      </c>
      <c r="G132" s="144">
        <v>3.1E-2</v>
      </c>
      <c r="H132" s="143">
        <v>0.314</v>
      </c>
      <c r="I132" s="143">
        <v>9.0969999999999995</v>
      </c>
      <c r="J132" s="143">
        <v>0.122</v>
      </c>
      <c r="K132" s="143">
        <v>48.899000000000001</v>
      </c>
      <c r="L132" s="143">
        <v>0.13200000000000001</v>
      </c>
      <c r="M132" s="143">
        <v>7.6999999999999999E-2</v>
      </c>
      <c r="N132" s="143">
        <v>1.7999999999999999E-2</v>
      </c>
      <c r="O132" s="143">
        <v>4.0000000000000001E-3</v>
      </c>
      <c r="P132" s="143"/>
      <c r="Q132" s="143"/>
      <c r="R132" s="143">
        <v>11.556759614113869</v>
      </c>
      <c r="S132" s="143">
        <v>-10</v>
      </c>
      <c r="T132" s="143">
        <v>1771</v>
      </c>
      <c r="U132" s="143">
        <v>88</v>
      </c>
      <c r="V132" s="143">
        <v>2690</v>
      </c>
      <c r="W132" s="143">
        <v>2</v>
      </c>
      <c r="X132" s="143">
        <v>38</v>
      </c>
      <c r="Y132" s="143">
        <v>5</v>
      </c>
      <c r="Z132" s="141"/>
      <c r="AA132" s="173" t="s">
        <v>637</v>
      </c>
      <c r="AB132" s="173" t="s">
        <v>547</v>
      </c>
      <c r="AC132" s="174">
        <v>383.77</v>
      </c>
      <c r="AD132" s="177">
        <v>5</v>
      </c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</row>
    <row r="133" spans="1:49" s="62" customFormat="1" ht="12">
      <c r="A133" s="141">
        <v>73</v>
      </c>
      <c r="B133" s="142" t="s">
        <v>598</v>
      </c>
      <c r="C133" s="141" t="s">
        <v>547</v>
      </c>
      <c r="D133" s="141" t="s">
        <v>433</v>
      </c>
      <c r="E133" s="141">
        <v>216.78</v>
      </c>
      <c r="F133" s="143">
        <v>40.730037500000002</v>
      </c>
      <c r="G133" s="144">
        <v>3.6999999999999998E-2</v>
      </c>
      <c r="H133" s="143">
        <v>0.32600000000000001</v>
      </c>
      <c r="I133" s="143">
        <v>10.215</v>
      </c>
      <c r="J133" s="143">
        <v>0.14099999999999999</v>
      </c>
      <c r="K133" s="143">
        <v>49.052</v>
      </c>
      <c r="L133" s="143">
        <v>0.13900000000000001</v>
      </c>
      <c r="M133" s="143">
        <v>0.16300000000000001</v>
      </c>
      <c r="N133" s="143">
        <v>1.4E-2</v>
      </c>
      <c r="O133" s="143">
        <v>6.0000000000000001E-3</v>
      </c>
      <c r="P133" s="143"/>
      <c r="Q133" s="143"/>
      <c r="R133" s="143">
        <v>14.208071929412563</v>
      </c>
      <c r="S133" s="143">
        <v>-10</v>
      </c>
      <c r="T133" s="143">
        <v>2787</v>
      </c>
      <c r="U133" s="143">
        <v>91</v>
      </c>
      <c r="V133" s="143">
        <v>2011</v>
      </c>
      <c r="W133" s="143">
        <v>3</v>
      </c>
      <c r="X133" s="143">
        <v>37</v>
      </c>
      <c r="Y133" s="143">
        <v>7</v>
      </c>
      <c r="Z133" s="141"/>
      <c r="AA133" s="173" t="s">
        <v>638</v>
      </c>
      <c r="AB133" s="173" t="s">
        <v>547</v>
      </c>
      <c r="AC133" s="174">
        <v>388.3</v>
      </c>
      <c r="AD133" s="177">
        <v>2</v>
      </c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</row>
    <row r="134" spans="1:49" s="62" customFormat="1" ht="12">
      <c r="A134" s="141">
        <v>74</v>
      </c>
      <c r="B134" s="142" t="s">
        <v>599</v>
      </c>
      <c r="C134" s="141" t="s">
        <v>551</v>
      </c>
      <c r="D134" s="141" t="s">
        <v>433</v>
      </c>
      <c r="E134" s="141">
        <v>218.88</v>
      </c>
      <c r="F134" s="143">
        <v>40.80583</v>
      </c>
      <c r="G134" s="144">
        <v>3.3000000000000002E-2</v>
      </c>
      <c r="H134" s="143">
        <v>0.23400000000000001</v>
      </c>
      <c r="I134" s="143">
        <v>10.144</v>
      </c>
      <c r="J134" s="143">
        <v>0.15</v>
      </c>
      <c r="K134" s="143">
        <v>48.615000000000002</v>
      </c>
      <c r="L134" s="143">
        <v>0.129</v>
      </c>
      <c r="M134" s="143">
        <v>0.10199999999999999</v>
      </c>
      <c r="N134" s="143">
        <v>1.4999999999999999E-2</v>
      </c>
      <c r="O134" s="143">
        <v>3.0000000000000001E-3</v>
      </c>
      <c r="P134" s="143"/>
      <c r="Q134" s="143"/>
      <c r="R134" s="143">
        <v>10.981971868189898</v>
      </c>
      <c r="S134" s="143">
        <v>-7</v>
      </c>
      <c r="T134" s="143">
        <v>1157</v>
      </c>
      <c r="U134" s="143">
        <v>101</v>
      </c>
      <c r="V134" s="143">
        <v>1966</v>
      </c>
      <c r="W134" s="143">
        <v>1</v>
      </c>
      <c r="X134" s="143">
        <v>42</v>
      </c>
      <c r="Y134" s="143">
        <v>4</v>
      </c>
      <c r="Z134" s="141"/>
      <c r="AA134" s="173" t="s">
        <v>639</v>
      </c>
      <c r="AB134" s="173" t="s">
        <v>547</v>
      </c>
      <c r="AC134" s="174">
        <v>394.72</v>
      </c>
      <c r="AD134" s="177">
        <v>5</v>
      </c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</row>
    <row r="135" spans="1:49" s="62" customFormat="1" ht="12">
      <c r="A135" s="141">
        <v>76</v>
      </c>
      <c r="B135" s="142" t="s">
        <v>600</v>
      </c>
      <c r="C135" s="141" t="s">
        <v>547</v>
      </c>
      <c r="D135" s="141" t="s">
        <v>433</v>
      </c>
      <c r="E135" s="141">
        <v>221.65</v>
      </c>
      <c r="F135" s="143">
        <v>41.057759999999995</v>
      </c>
      <c r="G135" s="144">
        <v>3.6999999999999998E-2</v>
      </c>
      <c r="H135" s="143">
        <v>0.38100000000000001</v>
      </c>
      <c r="I135" s="143">
        <v>11.044</v>
      </c>
      <c r="J135" s="143">
        <v>0.152</v>
      </c>
      <c r="K135" s="143">
        <v>48.454999999999998</v>
      </c>
      <c r="L135" s="143">
        <v>0.128</v>
      </c>
      <c r="M135" s="143">
        <v>8.7999999999999995E-2</v>
      </c>
      <c r="N135" s="143">
        <v>1.9E-2</v>
      </c>
      <c r="O135" s="143" t="s">
        <v>457</v>
      </c>
      <c r="P135" s="143"/>
      <c r="Q135" s="143"/>
      <c r="R135" s="143">
        <v>13.908572558584103</v>
      </c>
      <c r="S135" s="143">
        <v>-8</v>
      </c>
      <c r="T135" s="143">
        <v>2912</v>
      </c>
      <c r="U135" s="143">
        <v>101</v>
      </c>
      <c r="V135" s="143">
        <v>2058</v>
      </c>
      <c r="W135" s="143">
        <v>-4</v>
      </c>
      <c r="X135" s="143">
        <v>44</v>
      </c>
      <c r="Y135" s="143">
        <v>7</v>
      </c>
      <c r="Z135" s="141"/>
      <c r="AA135" s="173" t="s">
        <v>640</v>
      </c>
      <c r="AB135" s="173" t="s">
        <v>551</v>
      </c>
      <c r="AC135" s="174">
        <v>399</v>
      </c>
      <c r="AD135" s="179">
        <v>1</v>
      </c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</row>
    <row r="136" spans="1:49" s="62" customFormat="1" ht="12">
      <c r="A136" s="141">
        <v>77</v>
      </c>
      <c r="B136" s="142" t="s">
        <v>601</v>
      </c>
      <c r="C136" s="141" t="s">
        <v>551</v>
      </c>
      <c r="D136" s="141" t="s">
        <v>433</v>
      </c>
      <c r="E136" s="141">
        <v>229.67500000000001</v>
      </c>
      <c r="F136" s="143">
        <v>40.979832499999993</v>
      </c>
      <c r="G136" s="144">
        <v>3.1E-2</v>
      </c>
      <c r="H136" s="143">
        <v>0.34699999999999998</v>
      </c>
      <c r="I136" s="143">
        <v>9.8729999999999993</v>
      </c>
      <c r="J136" s="143">
        <v>0.152</v>
      </c>
      <c r="K136" s="143">
        <v>48.481000000000002</v>
      </c>
      <c r="L136" s="143">
        <v>0.13200000000000001</v>
      </c>
      <c r="M136" s="143">
        <v>0.13</v>
      </c>
      <c r="N136" s="143">
        <v>1.6E-2</v>
      </c>
      <c r="O136" s="143" t="s">
        <v>457</v>
      </c>
      <c r="P136" s="143"/>
      <c r="Q136" s="143"/>
      <c r="R136" s="143">
        <v>11.098825155494046</v>
      </c>
      <c r="S136" s="143">
        <v>-15</v>
      </c>
      <c r="T136" s="143">
        <v>1898</v>
      </c>
      <c r="U136" s="143">
        <v>87</v>
      </c>
      <c r="V136" s="143">
        <v>2280</v>
      </c>
      <c r="W136" s="143">
        <v>0</v>
      </c>
      <c r="X136" s="143">
        <v>40</v>
      </c>
      <c r="Y136" s="143">
        <v>7</v>
      </c>
      <c r="Z136" s="141"/>
      <c r="AA136" s="173" t="s">
        <v>641</v>
      </c>
      <c r="AB136" s="173" t="s">
        <v>547</v>
      </c>
      <c r="AC136" s="174">
        <v>401.16</v>
      </c>
      <c r="AD136" s="177">
        <v>4</v>
      </c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</row>
    <row r="137" spans="1:49" s="62" customFormat="1" ht="12">
      <c r="A137" s="141">
        <v>79</v>
      </c>
      <c r="B137" s="142" t="s">
        <v>602</v>
      </c>
      <c r="C137" s="141" t="s">
        <v>547</v>
      </c>
      <c r="D137" s="141" t="s">
        <v>433</v>
      </c>
      <c r="E137" s="141">
        <v>235.11500000000001</v>
      </c>
      <c r="F137" s="143">
        <v>40.563507499999993</v>
      </c>
      <c r="G137" s="144">
        <v>0.03</v>
      </c>
      <c r="H137" s="143">
        <v>0.214</v>
      </c>
      <c r="I137" s="143">
        <v>10.717000000000001</v>
      </c>
      <c r="J137" s="143">
        <v>0.15</v>
      </c>
      <c r="K137" s="143">
        <v>47.93</v>
      </c>
      <c r="L137" s="143">
        <v>0.123</v>
      </c>
      <c r="M137" s="143">
        <v>7.0000000000000007E-2</v>
      </c>
      <c r="N137" s="143">
        <v>1.0999999999999999E-2</v>
      </c>
      <c r="O137" s="143">
        <v>5.0000000000000001E-3</v>
      </c>
      <c r="P137" s="143"/>
      <c r="Q137" s="143"/>
      <c r="R137" s="143">
        <v>14.031188136005273</v>
      </c>
      <c r="S137" s="143">
        <v>-14</v>
      </c>
      <c r="T137" s="143">
        <v>1115</v>
      </c>
      <c r="U137" s="143">
        <v>107</v>
      </c>
      <c r="V137" s="143">
        <v>2116</v>
      </c>
      <c r="W137" s="143">
        <v>1</v>
      </c>
      <c r="X137" s="143">
        <v>34</v>
      </c>
      <c r="Y137" s="143">
        <v>6</v>
      </c>
      <c r="Z137" s="141"/>
      <c r="AA137" s="175" t="s">
        <v>642</v>
      </c>
      <c r="AB137" s="175" t="s">
        <v>547</v>
      </c>
      <c r="AC137" s="176">
        <v>404.05500000000001</v>
      </c>
      <c r="AD137" s="178">
        <v>3</v>
      </c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</row>
    <row r="138" spans="1:49" s="62" customFormat="1" ht="12">
      <c r="A138" s="141">
        <v>80</v>
      </c>
      <c r="B138" s="142" t="s">
        <v>603</v>
      </c>
      <c r="C138" s="141" t="s">
        <v>551</v>
      </c>
      <c r="D138" s="141" t="s">
        <v>433</v>
      </c>
      <c r="E138" s="141">
        <v>239.89</v>
      </c>
      <c r="F138" s="143">
        <v>40.779142499999999</v>
      </c>
      <c r="G138" s="144">
        <v>0.03</v>
      </c>
      <c r="H138" s="143">
        <v>0.316</v>
      </c>
      <c r="I138" s="143">
        <v>10.337999999999999</v>
      </c>
      <c r="J138" s="143">
        <v>0.14199999999999999</v>
      </c>
      <c r="K138" s="143">
        <v>48.298999999999999</v>
      </c>
      <c r="L138" s="143">
        <v>0.11799999999999999</v>
      </c>
      <c r="M138" s="143">
        <v>4.9000000000000002E-2</v>
      </c>
      <c r="N138" s="143">
        <v>1.2999999999999999E-2</v>
      </c>
      <c r="O138" s="143">
        <v>8.0000000000000002E-3</v>
      </c>
      <c r="P138" s="143"/>
      <c r="Q138" s="143"/>
      <c r="R138" s="143">
        <v>11.053939584864695</v>
      </c>
      <c r="S138" s="143">
        <v>-3</v>
      </c>
      <c r="T138" s="143">
        <v>1301</v>
      </c>
      <c r="U138" s="143">
        <v>101</v>
      </c>
      <c r="V138" s="143">
        <v>2198</v>
      </c>
      <c r="W138" s="143">
        <v>-1</v>
      </c>
      <c r="X138" s="143">
        <v>47</v>
      </c>
      <c r="Y138" s="143">
        <v>2</v>
      </c>
      <c r="Z138" s="141"/>
      <c r="AA138" s="141"/>
      <c r="AB138" s="141"/>
      <c r="AC138" s="141"/>
      <c r="AD138" s="177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</row>
    <row r="139" spans="1:49" s="62" customFormat="1" ht="12">
      <c r="A139" s="141">
        <v>82</v>
      </c>
      <c r="B139" s="142" t="s">
        <v>604</v>
      </c>
      <c r="C139" s="141" t="s">
        <v>547</v>
      </c>
      <c r="D139" s="141" t="s">
        <v>433</v>
      </c>
      <c r="E139" s="141">
        <v>244.54499999999999</v>
      </c>
      <c r="F139" s="143">
        <v>40.551764999999996</v>
      </c>
      <c r="G139" s="144">
        <v>3.5999999999999997E-2</v>
      </c>
      <c r="H139" s="143">
        <v>0.64400000000000002</v>
      </c>
      <c r="I139" s="143">
        <v>10.702</v>
      </c>
      <c r="J139" s="143">
        <v>0.14699999999999999</v>
      </c>
      <c r="K139" s="143">
        <v>47.381</v>
      </c>
      <c r="L139" s="143">
        <v>0.11799999999999999</v>
      </c>
      <c r="M139" s="143">
        <v>0.13200000000000001</v>
      </c>
      <c r="N139" s="143">
        <v>1.2E-2</v>
      </c>
      <c r="O139" s="143">
        <v>1E-3</v>
      </c>
      <c r="P139" s="143"/>
      <c r="Q139" s="143"/>
      <c r="R139" s="143">
        <v>13.859881031064097</v>
      </c>
      <c r="S139" s="143">
        <v>-4</v>
      </c>
      <c r="T139" s="143">
        <v>3198</v>
      </c>
      <c r="U139" s="143">
        <v>109</v>
      </c>
      <c r="V139" s="143">
        <v>2088</v>
      </c>
      <c r="W139" s="143">
        <v>7</v>
      </c>
      <c r="X139" s="143">
        <v>41</v>
      </c>
      <c r="Y139" s="143">
        <v>6</v>
      </c>
      <c r="Z139" s="141"/>
      <c r="AA139" s="141"/>
      <c r="AB139" s="141"/>
      <c r="AC139" s="141"/>
      <c r="AD139" s="177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</row>
    <row r="140" spans="1:49" s="62" customFormat="1" ht="12">
      <c r="A140" s="141">
        <v>83</v>
      </c>
      <c r="B140" s="142" t="s">
        <v>605</v>
      </c>
      <c r="C140" s="141" t="s">
        <v>551</v>
      </c>
      <c r="D140" s="141" t="s">
        <v>433</v>
      </c>
      <c r="E140" s="141">
        <v>250.595</v>
      </c>
      <c r="F140" s="143">
        <v>54.540284999999997</v>
      </c>
      <c r="G140" s="144">
        <v>6.8000000000000005E-2</v>
      </c>
      <c r="H140" s="143">
        <v>0.59799999999999998</v>
      </c>
      <c r="I140" s="143">
        <v>2.5459999999999998</v>
      </c>
      <c r="J140" s="143">
        <v>4.5999999999999999E-2</v>
      </c>
      <c r="K140" s="143">
        <v>19.46</v>
      </c>
      <c r="L140" s="143">
        <v>24.629000000000001</v>
      </c>
      <c r="M140" s="143">
        <v>8.5000000000000006E-2</v>
      </c>
      <c r="N140" s="143">
        <v>1.4E-2</v>
      </c>
      <c r="O140" s="143">
        <v>6.0000000000000001E-3</v>
      </c>
      <c r="P140" s="143"/>
      <c r="Q140" s="143"/>
      <c r="R140" s="143">
        <v>0</v>
      </c>
      <c r="S140" s="143">
        <v>13</v>
      </c>
      <c r="T140" s="143">
        <v>124</v>
      </c>
      <c r="U140" s="143">
        <v>-2</v>
      </c>
      <c r="V140" s="143">
        <v>251</v>
      </c>
      <c r="W140" s="143">
        <v>-1</v>
      </c>
      <c r="X140" s="143">
        <v>6</v>
      </c>
      <c r="Y140" s="143">
        <v>4</v>
      </c>
      <c r="Z140" s="141"/>
      <c r="AA140" s="141"/>
      <c r="AB140" s="141"/>
      <c r="AC140" s="141"/>
      <c r="AD140" s="177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</row>
    <row r="141" spans="1:49" s="62" customFormat="1" ht="12">
      <c r="A141" s="141">
        <v>85</v>
      </c>
      <c r="B141" s="142" t="s">
        <v>606</v>
      </c>
      <c r="C141" s="141" t="s">
        <v>547</v>
      </c>
      <c r="D141" s="141" t="s">
        <v>433</v>
      </c>
      <c r="E141" s="141">
        <v>253.01</v>
      </c>
      <c r="F141" s="143">
        <v>43.051849999999995</v>
      </c>
      <c r="G141" s="144">
        <v>7.4999999999999997E-2</v>
      </c>
      <c r="H141" s="143">
        <v>0.748</v>
      </c>
      <c r="I141" s="143">
        <v>12.824</v>
      </c>
      <c r="J141" s="143">
        <v>0.16300000000000001</v>
      </c>
      <c r="K141" s="143">
        <v>42.848999999999997</v>
      </c>
      <c r="L141" s="143">
        <v>7.4999999999999997E-2</v>
      </c>
      <c r="M141" s="143">
        <v>3.5999999999999997E-2</v>
      </c>
      <c r="N141" s="143">
        <v>1.4E-2</v>
      </c>
      <c r="O141" s="143">
        <v>3.0000000000000001E-3</v>
      </c>
      <c r="P141" s="143"/>
      <c r="Q141" s="143"/>
      <c r="R141" s="143">
        <v>11.717403790924767</v>
      </c>
      <c r="S141" s="143">
        <v>18</v>
      </c>
      <c r="T141" s="143">
        <v>2040</v>
      </c>
      <c r="U141" s="143">
        <v>96</v>
      </c>
      <c r="V141" s="143">
        <v>1328</v>
      </c>
      <c r="W141" s="143">
        <v>18</v>
      </c>
      <c r="X141" s="143">
        <v>46</v>
      </c>
      <c r="Y141" s="143">
        <v>0</v>
      </c>
      <c r="Z141" s="141"/>
      <c r="AA141" s="141"/>
      <c r="AB141" s="141"/>
      <c r="AC141" s="141"/>
      <c r="AD141" s="177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</row>
    <row r="142" spans="1:49" s="62" customFormat="1" ht="12">
      <c r="A142" s="141">
        <v>86</v>
      </c>
      <c r="B142" s="142" t="s">
        <v>607</v>
      </c>
      <c r="C142" s="141" t="s">
        <v>547</v>
      </c>
      <c r="D142" s="141" t="s">
        <v>433</v>
      </c>
      <c r="E142" s="141">
        <v>258.815</v>
      </c>
      <c r="F142" s="143">
        <v>47.833182499999992</v>
      </c>
      <c r="G142" s="144">
        <v>0.14000000000000001</v>
      </c>
      <c r="H142" s="143">
        <v>19.489000000000001</v>
      </c>
      <c r="I142" s="143">
        <v>4.4169999999999998</v>
      </c>
      <c r="J142" s="143">
        <v>6.7000000000000004E-2</v>
      </c>
      <c r="K142" s="143">
        <v>11.981</v>
      </c>
      <c r="L142" s="143">
        <v>17.416</v>
      </c>
      <c r="M142" s="143">
        <v>0.92600000000000005</v>
      </c>
      <c r="N142" s="143">
        <v>0.03</v>
      </c>
      <c r="O142" s="143">
        <v>8.0000000000000002E-3</v>
      </c>
      <c r="P142" s="143"/>
      <c r="Q142" s="143"/>
      <c r="R142" s="143">
        <v>0</v>
      </c>
      <c r="S142" s="143">
        <v>29</v>
      </c>
      <c r="T142" s="143">
        <v>826</v>
      </c>
      <c r="U142" s="143">
        <v>32</v>
      </c>
      <c r="V142" s="143">
        <v>425</v>
      </c>
      <c r="W142" s="143">
        <v>133</v>
      </c>
      <c r="X142" s="143">
        <v>14</v>
      </c>
      <c r="Y142" s="143">
        <v>137</v>
      </c>
      <c r="Z142" s="141"/>
      <c r="AA142" s="141"/>
      <c r="AB142" s="141"/>
      <c r="AC142" s="141"/>
      <c r="AD142" s="177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</row>
    <row r="143" spans="1:49" s="62" customFormat="1" ht="12">
      <c r="A143" s="141">
        <v>87</v>
      </c>
      <c r="B143" s="142" t="s">
        <v>608</v>
      </c>
      <c r="C143" s="141" t="s">
        <v>551</v>
      </c>
      <c r="D143" s="141" t="s">
        <v>433</v>
      </c>
      <c r="E143" s="141">
        <v>259.815</v>
      </c>
      <c r="F143" s="143">
        <v>46.316264999999994</v>
      </c>
      <c r="G143" s="144">
        <v>0.11700000000000001</v>
      </c>
      <c r="H143" s="143">
        <v>19.529</v>
      </c>
      <c r="I143" s="143">
        <v>4.6260000000000003</v>
      </c>
      <c r="J143" s="143">
        <v>6.8000000000000005E-2</v>
      </c>
      <c r="K143" s="143">
        <v>13.052</v>
      </c>
      <c r="L143" s="143">
        <v>16.53</v>
      </c>
      <c r="M143" s="143">
        <v>0.78</v>
      </c>
      <c r="N143" s="143">
        <v>3.1E-2</v>
      </c>
      <c r="O143" s="143">
        <v>1.2E-2</v>
      </c>
      <c r="P143" s="143"/>
      <c r="Q143" s="143"/>
      <c r="R143" s="143">
        <v>1.4635861055188006</v>
      </c>
      <c r="S143" s="143">
        <v>50</v>
      </c>
      <c r="T143" s="143">
        <v>438</v>
      </c>
      <c r="U143" s="143">
        <v>20</v>
      </c>
      <c r="V143" s="143">
        <v>179</v>
      </c>
      <c r="W143" s="143">
        <v>233</v>
      </c>
      <c r="X143" s="143">
        <v>13</v>
      </c>
      <c r="Y143" s="143">
        <v>137</v>
      </c>
      <c r="Z143" s="141"/>
      <c r="AA143" s="141"/>
      <c r="AB143" s="141"/>
      <c r="AC143" s="141"/>
      <c r="AD143" s="177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</row>
    <row r="144" spans="1:49" s="62" customFormat="1" ht="12">
      <c r="A144" s="141">
        <v>89</v>
      </c>
      <c r="B144" s="142" t="s">
        <v>609</v>
      </c>
      <c r="C144" s="141" t="s">
        <v>547</v>
      </c>
      <c r="D144" s="141" t="s">
        <v>433</v>
      </c>
      <c r="E144" s="141">
        <v>262.69</v>
      </c>
      <c r="F144" s="143">
        <v>39.972112500000001</v>
      </c>
      <c r="G144" s="144">
        <v>3.7999999999999999E-2</v>
      </c>
      <c r="H144" s="143">
        <v>0.438</v>
      </c>
      <c r="I144" s="143">
        <v>12.388999999999999</v>
      </c>
      <c r="J144" s="143">
        <v>0.17599999999999999</v>
      </c>
      <c r="K144" s="143">
        <v>46.220999999999997</v>
      </c>
      <c r="L144" s="143">
        <v>0.12</v>
      </c>
      <c r="M144" s="143">
        <v>0.14599999999999999</v>
      </c>
      <c r="N144" s="143">
        <v>1.0999999999999999E-2</v>
      </c>
      <c r="O144" s="143">
        <v>-2E-3</v>
      </c>
      <c r="P144" s="143"/>
      <c r="Q144" s="143"/>
      <c r="R144" s="143">
        <v>13.393458933786878</v>
      </c>
      <c r="S144" s="143">
        <v>-6</v>
      </c>
      <c r="T144" s="143">
        <v>1923</v>
      </c>
      <c r="U144" s="143">
        <v>97</v>
      </c>
      <c r="V144" s="143">
        <v>1758</v>
      </c>
      <c r="W144" s="143">
        <v>10</v>
      </c>
      <c r="X144" s="143">
        <v>44</v>
      </c>
      <c r="Y144" s="143">
        <v>5</v>
      </c>
      <c r="Z144" s="141"/>
      <c r="AA144" s="141"/>
      <c r="AB144" s="141"/>
      <c r="AC144" s="141"/>
      <c r="AD144" s="177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</row>
    <row r="145" spans="1:49" s="62" customFormat="1" ht="12">
      <c r="A145" s="141">
        <v>90</v>
      </c>
      <c r="B145" s="142" t="s">
        <v>610</v>
      </c>
      <c r="C145" s="141" t="s">
        <v>551</v>
      </c>
      <c r="D145" s="141" t="s">
        <v>433</v>
      </c>
      <c r="E145" s="141">
        <v>271.54500000000002</v>
      </c>
      <c r="F145" s="143">
        <v>42.719857499999996</v>
      </c>
      <c r="G145" s="144">
        <v>4.8000000000000001E-2</v>
      </c>
      <c r="H145" s="143">
        <v>2.8250000000000002</v>
      </c>
      <c r="I145" s="143">
        <v>11.601000000000001</v>
      </c>
      <c r="J145" s="143">
        <v>0.14099999999999999</v>
      </c>
      <c r="K145" s="143">
        <v>41.378</v>
      </c>
      <c r="L145" s="143">
        <v>0.53700000000000003</v>
      </c>
      <c r="M145" s="143">
        <v>4.1000000000000002E-2</v>
      </c>
      <c r="N145" s="143">
        <v>1.7999999999999999E-2</v>
      </c>
      <c r="O145" s="143">
        <v>6.0000000000000001E-3</v>
      </c>
      <c r="P145" s="143"/>
      <c r="Q145" s="143"/>
      <c r="R145" s="143">
        <v>8.930665746809261</v>
      </c>
      <c r="S145" s="143">
        <v>10</v>
      </c>
      <c r="T145" s="143">
        <v>2212</v>
      </c>
      <c r="U145" s="143">
        <v>98</v>
      </c>
      <c r="V145" s="143">
        <v>2122</v>
      </c>
      <c r="W145" s="143">
        <v>35</v>
      </c>
      <c r="X145" s="143">
        <v>43</v>
      </c>
      <c r="Y145" s="143">
        <v>2</v>
      </c>
      <c r="Z145" s="141"/>
      <c r="AA145" s="141"/>
      <c r="AB145" s="141"/>
      <c r="AC145" s="141"/>
      <c r="AD145" s="177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</row>
    <row r="146" spans="1:49" s="62" customFormat="1" ht="12">
      <c r="A146" s="141">
        <v>92</v>
      </c>
      <c r="B146" s="142" t="s">
        <v>611</v>
      </c>
      <c r="C146" s="141" t="s">
        <v>547</v>
      </c>
      <c r="D146" s="141" t="s">
        <v>433</v>
      </c>
      <c r="E146" s="141">
        <v>278.07</v>
      </c>
      <c r="F146" s="143">
        <v>44.765187499999989</v>
      </c>
      <c r="G146" s="144">
        <v>0.16600000000000001</v>
      </c>
      <c r="H146" s="143">
        <v>15.881</v>
      </c>
      <c r="I146" s="143">
        <v>6.1580000000000004</v>
      </c>
      <c r="J146" s="143">
        <v>9.1999999999999998E-2</v>
      </c>
      <c r="K146" s="143">
        <v>11.651</v>
      </c>
      <c r="L146" s="143">
        <v>22.741</v>
      </c>
      <c r="M146" s="143">
        <v>0.19500000000000001</v>
      </c>
      <c r="N146" s="143">
        <v>6.0000000000000001E-3</v>
      </c>
      <c r="O146" s="143">
        <v>0.01</v>
      </c>
      <c r="P146" s="143"/>
      <c r="Q146" s="143"/>
      <c r="R146" s="143">
        <v>4.398675983817518</v>
      </c>
      <c r="S146" s="143">
        <v>79</v>
      </c>
      <c r="T146" s="143">
        <v>458</v>
      </c>
      <c r="U146" s="143">
        <v>38</v>
      </c>
      <c r="V146" s="143">
        <v>183</v>
      </c>
      <c r="W146" s="143">
        <v>209</v>
      </c>
      <c r="X146" s="143">
        <v>10</v>
      </c>
      <c r="Y146" s="143">
        <v>19</v>
      </c>
      <c r="Z146" s="141"/>
      <c r="AA146" s="141"/>
      <c r="AB146" s="141"/>
      <c r="AC146" s="141"/>
      <c r="AD146" s="177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</row>
    <row r="147" spans="1:49" s="62" customFormat="1" ht="12">
      <c r="A147" s="141">
        <v>93</v>
      </c>
      <c r="B147" s="142" t="s">
        <v>612</v>
      </c>
      <c r="C147" s="141" t="s">
        <v>551</v>
      </c>
      <c r="D147" s="141" t="s">
        <v>433</v>
      </c>
      <c r="E147" s="141">
        <v>279.55500000000001</v>
      </c>
      <c r="F147" s="143">
        <v>40.374559999999995</v>
      </c>
      <c r="G147" s="144">
        <v>3.4000000000000002E-2</v>
      </c>
      <c r="H147" s="143">
        <v>0.437</v>
      </c>
      <c r="I147" s="143">
        <v>11.000999999999999</v>
      </c>
      <c r="J147" s="143">
        <v>0.14299999999999999</v>
      </c>
      <c r="K147" s="143">
        <v>47.057000000000002</v>
      </c>
      <c r="L147" s="143">
        <v>0.129</v>
      </c>
      <c r="M147" s="143">
        <v>8.8999999999999996E-2</v>
      </c>
      <c r="N147" s="143">
        <v>1.2E-2</v>
      </c>
      <c r="O147" s="143">
        <v>4.0000000000000001E-3</v>
      </c>
      <c r="P147" s="143"/>
      <c r="Q147" s="143"/>
      <c r="R147" s="143">
        <v>10.378514780100952</v>
      </c>
      <c r="S147" s="143">
        <v>-11</v>
      </c>
      <c r="T147" s="143">
        <v>2322</v>
      </c>
      <c r="U147" s="143">
        <v>105</v>
      </c>
      <c r="V147" s="143">
        <v>1929</v>
      </c>
      <c r="W147" s="143">
        <v>5</v>
      </c>
      <c r="X147" s="143">
        <v>29</v>
      </c>
      <c r="Y147" s="143">
        <v>4</v>
      </c>
      <c r="Z147" s="141"/>
      <c r="AA147" s="141"/>
      <c r="AB147" s="141"/>
      <c r="AC147" s="141"/>
      <c r="AD147" s="177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</row>
    <row r="148" spans="1:49" s="62" customFormat="1" ht="12">
      <c r="A148" s="141">
        <v>95</v>
      </c>
      <c r="B148" s="142" t="s">
        <v>613</v>
      </c>
      <c r="C148" s="141" t="s">
        <v>547</v>
      </c>
      <c r="D148" s="141" t="s">
        <v>433</v>
      </c>
      <c r="E148" s="141">
        <v>284.64999999999998</v>
      </c>
      <c r="F148" s="143">
        <v>40.590195000000001</v>
      </c>
      <c r="G148" s="144">
        <v>2.8000000000000001E-2</v>
      </c>
      <c r="H148" s="143">
        <v>0.53400000000000003</v>
      </c>
      <c r="I148" s="143">
        <v>10.757999999999999</v>
      </c>
      <c r="J148" s="143">
        <v>0.13800000000000001</v>
      </c>
      <c r="K148" s="143">
        <v>48.195999999999998</v>
      </c>
      <c r="L148" s="143">
        <v>0.21299999999999999</v>
      </c>
      <c r="M148" s="143">
        <v>7.6999999999999999E-2</v>
      </c>
      <c r="N148" s="143">
        <v>1.2999999999999999E-2</v>
      </c>
      <c r="O148" s="143">
        <v>5.0000000000000001E-3</v>
      </c>
      <c r="P148" s="143"/>
      <c r="Q148" s="143"/>
      <c r="R148" s="143">
        <v>13.752672151324782</v>
      </c>
      <c r="S148" s="143">
        <v>-4</v>
      </c>
      <c r="T148" s="143">
        <v>3024</v>
      </c>
      <c r="U148" s="143">
        <v>94</v>
      </c>
      <c r="V148" s="143">
        <v>1919</v>
      </c>
      <c r="W148" s="143">
        <v>-3</v>
      </c>
      <c r="X148" s="143">
        <v>48</v>
      </c>
      <c r="Y148" s="143">
        <v>7</v>
      </c>
      <c r="Z148" s="141"/>
      <c r="AA148" s="141"/>
      <c r="AB148" s="141"/>
      <c r="AC148" s="141"/>
      <c r="AD148" s="177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</row>
    <row r="149" spans="1:49" s="62" customFormat="1" ht="12">
      <c r="A149" s="141">
        <v>96</v>
      </c>
      <c r="B149" s="142" t="s">
        <v>614</v>
      </c>
      <c r="C149" s="141" t="s">
        <v>551</v>
      </c>
      <c r="D149" s="141" t="s">
        <v>433</v>
      </c>
      <c r="E149" s="141">
        <v>290.11</v>
      </c>
      <c r="F149" s="143">
        <v>40.321185</v>
      </c>
      <c r="G149" s="144">
        <v>0.03</v>
      </c>
      <c r="H149" s="143">
        <v>0.69899999999999995</v>
      </c>
      <c r="I149" s="143">
        <v>10.275</v>
      </c>
      <c r="J149" s="143">
        <v>0.13600000000000001</v>
      </c>
      <c r="K149" s="143">
        <v>47.164000000000001</v>
      </c>
      <c r="L149" s="143">
        <v>0.16</v>
      </c>
      <c r="M149" s="143">
        <v>0.13100000000000001</v>
      </c>
      <c r="N149" s="143" t="s">
        <v>457</v>
      </c>
      <c r="O149" s="143" t="s">
        <v>457</v>
      </c>
      <c r="P149" s="143"/>
      <c r="Q149" s="143"/>
      <c r="R149" s="143">
        <v>10.524668822363555</v>
      </c>
      <c r="S149" s="143" t="s">
        <v>457</v>
      </c>
      <c r="T149" s="143" t="s">
        <v>457</v>
      </c>
      <c r="U149" s="143" t="s">
        <v>457</v>
      </c>
      <c r="V149" s="143" t="s">
        <v>457</v>
      </c>
      <c r="W149" s="143" t="s">
        <v>457</v>
      </c>
      <c r="X149" s="143" t="s">
        <v>457</v>
      </c>
      <c r="Y149" s="143" t="s">
        <v>457</v>
      </c>
      <c r="Z149" s="141"/>
      <c r="AA149" s="141"/>
      <c r="AB149" s="141"/>
      <c r="AC149" s="141"/>
      <c r="AD149" s="177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</row>
    <row r="150" spans="1:49" s="62" customFormat="1" ht="12">
      <c r="A150" s="141">
        <v>98</v>
      </c>
      <c r="B150" s="142" t="s">
        <v>615</v>
      </c>
      <c r="C150" s="141" t="s">
        <v>547</v>
      </c>
      <c r="D150" s="141" t="s">
        <v>433</v>
      </c>
      <c r="E150" s="141">
        <v>290.91000000000003</v>
      </c>
      <c r="F150" s="143">
        <v>42.456184999999998</v>
      </c>
      <c r="G150" s="144">
        <v>7.2999999999999995E-2</v>
      </c>
      <c r="H150" s="143">
        <v>20.437000000000001</v>
      </c>
      <c r="I150" s="143">
        <v>3.6669999999999998</v>
      </c>
      <c r="J150" s="143">
        <v>2.9000000000000001E-2</v>
      </c>
      <c r="K150" s="143">
        <v>12.12</v>
      </c>
      <c r="L150" s="143">
        <v>22.576000000000001</v>
      </c>
      <c r="M150" s="143">
        <v>9.2999999999999999E-2</v>
      </c>
      <c r="N150" s="143">
        <v>1.2E-2</v>
      </c>
      <c r="O150" s="143">
        <v>6.0000000000000001E-3</v>
      </c>
      <c r="P150" s="143"/>
      <c r="Q150" s="143"/>
      <c r="R150" s="143">
        <v>6.49981935822907</v>
      </c>
      <c r="S150" s="143">
        <v>27</v>
      </c>
      <c r="T150" s="143">
        <v>885</v>
      </c>
      <c r="U150" s="143">
        <v>7</v>
      </c>
      <c r="V150" s="143">
        <v>299</v>
      </c>
      <c r="W150" s="143">
        <v>0</v>
      </c>
      <c r="X150" s="143">
        <v>10</v>
      </c>
      <c r="Y150" s="143">
        <v>19</v>
      </c>
      <c r="Z150" s="141"/>
      <c r="AA150" s="141"/>
      <c r="AB150" s="141"/>
      <c r="AC150" s="141"/>
      <c r="AD150" s="177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</row>
    <row r="151" spans="1:49" s="62" customFormat="1" ht="12">
      <c r="A151" s="141">
        <v>99</v>
      </c>
      <c r="B151" s="142" t="s">
        <v>616</v>
      </c>
      <c r="C151" s="141" t="s">
        <v>547</v>
      </c>
      <c r="D151" s="141" t="s">
        <v>433</v>
      </c>
      <c r="E151" s="141">
        <v>291.97500000000002</v>
      </c>
      <c r="F151" s="143">
        <v>50.627897499999996</v>
      </c>
      <c r="G151" s="144">
        <v>0.67300000000000004</v>
      </c>
      <c r="H151" s="143">
        <v>4.1159999999999997</v>
      </c>
      <c r="I151" s="143">
        <v>3.698</v>
      </c>
      <c r="J151" s="143">
        <v>9.5000000000000001E-2</v>
      </c>
      <c r="K151" s="143">
        <v>13.85</v>
      </c>
      <c r="L151" s="143">
        <v>28.742999999999999</v>
      </c>
      <c r="M151" s="143">
        <v>0.14299999999999999</v>
      </c>
      <c r="N151" s="143">
        <v>0.01</v>
      </c>
      <c r="O151" s="143">
        <v>3.2000000000000001E-2</v>
      </c>
      <c r="P151" s="143"/>
      <c r="Q151" s="143"/>
      <c r="R151" s="143">
        <v>2.0199026042768993</v>
      </c>
      <c r="S151" s="143">
        <v>202</v>
      </c>
      <c r="T151" s="143">
        <v>10</v>
      </c>
      <c r="U151" s="143">
        <v>9</v>
      </c>
      <c r="V151" s="143">
        <v>163</v>
      </c>
      <c r="W151" s="143">
        <v>-2</v>
      </c>
      <c r="X151" s="143">
        <v>5</v>
      </c>
      <c r="Y151" s="143">
        <v>8</v>
      </c>
      <c r="Z151" s="141"/>
      <c r="AA151" s="141"/>
      <c r="AB151" s="141"/>
      <c r="AC151" s="141"/>
      <c r="AD151" s="177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</row>
    <row r="152" spans="1:49" s="62" customFormat="1" ht="12">
      <c r="A152" s="141">
        <v>100</v>
      </c>
      <c r="B152" s="142" t="s">
        <v>617</v>
      </c>
      <c r="C152" s="141" t="s">
        <v>547</v>
      </c>
      <c r="D152" s="141" t="s">
        <v>433</v>
      </c>
      <c r="E152" s="141">
        <v>295.87</v>
      </c>
      <c r="F152" s="143">
        <v>40.875217499999998</v>
      </c>
      <c r="G152" s="144">
        <v>2.5999999999999999E-2</v>
      </c>
      <c r="H152" s="143">
        <v>0.80800000000000005</v>
      </c>
      <c r="I152" s="143">
        <v>9.9890000000000008</v>
      </c>
      <c r="J152" s="143">
        <v>0.13500000000000001</v>
      </c>
      <c r="K152" s="143">
        <v>47.924999999999997</v>
      </c>
      <c r="L152" s="143">
        <v>0.29699999999999999</v>
      </c>
      <c r="M152" s="143">
        <v>0.14299999999999999</v>
      </c>
      <c r="N152" s="143">
        <v>1.2E-2</v>
      </c>
      <c r="O152" s="143">
        <v>7.0000000000000001E-3</v>
      </c>
      <c r="P152" s="143"/>
      <c r="Q152" s="143"/>
      <c r="R152" s="143">
        <v>13.962029052037977</v>
      </c>
      <c r="S152" s="143">
        <v>-2</v>
      </c>
      <c r="T152" s="143">
        <v>2311</v>
      </c>
      <c r="U152" s="143">
        <v>89</v>
      </c>
      <c r="V152" s="143">
        <v>2834</v>
      </c>
      <c r="W152" s="143">
        <v>1</v>
      </c>
      <c r="X152" s="143">
        <v>50</v>
      </c>
      <c r="Y152" s="143">
        <v>7</v>
      </c>
      <c r="Z152" s="141"/>
      <c r="AA152" s="141"/>
      <c r="AB152" s="141"/>
      <c r="AC152" s="141"/>
      <c r="AD152" s="177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</row>
    <row r="153" spans="1:49" s="62" customFormat="1" ht="12">
      <c r="A153" s="141">
        <v>101</v>
      </c>
      <c r="B153" s="142" t="s">
        <v>618</v>
      </c>
      <c r="C153" s="141" t="s">
        <v>551</v>
      </c>
      <c r="D153" s="141" t="s">
        <v>433</v>
      </c>
      <c r="E153" s="141">
        <v>299.62</v>
      </c>
      <c r="F153" s="143">
        <v>40.825044999999996</v>
      </c>
      <c r="G153" s="144">
        <v>3.4000000000000002E-2</v>
      </c>
      <c r="H153" s="143">
        <v>0.89600000000000002</v>
      </c>
      <c r="I153" s="143">
        <v>9.6020000000000003</v>
      </c>
      <c r="J153" s="143">
        <v>0.126</v>
      </c>
      <c r="K153" s="143">
        <v>47.868000000000002</v>
      </c>
      <c r="L153" s="143">
        <v>0.35899999999999999</v>
      </c>
      <c r="M153" s="143">
        <v>0.11</v>
      </c>
      <c r="N153" s="143">
        <v>0.02</v>
      </c>
      <c r="O153" s="143" t="s">
        <v>457</v>
      </c>
      <c r="P153" s="143"/>
      <c r="Q153" s="143"/>
      <c r="R153" s="143">
        <v>10.976870166435001</v>
      </c>
      <c r="S153" s="143">
        <v>-5</v>
      </c>
      <c r="T153" s="143">
        <v>2783</v>
      </c>
      <c r="U153" s="143">
        <v>94</v>
      </c>
      <c r="V153" s="143">
        <v>2822</v>
      </c>
      <c r="W153" s="143">
        <v>-3</v>
      </c>
      <c r="X153" s="143">
        <v>35</v>
      </c>
      <c r="Y153" s="143">
        <v>5</v>
      </c>
      <c r="Z153" s="141"/>
      <c r="AA153" s="141"/>
      <c r="AB153" s="141"/>
      <c r="AC153" s="141"/>
      <c r="AD153" s="177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  <c r="AU153" s="141"/>
      <c r="AV153" s="141"/>
      <c r="AW153" s="141"/>
    </row>
    <row r="154" spans="1:49" s="62" customFormat="1" ht="12">
      <c r="A154" s="141">
        <v>103</v>
      </c>
      <c r="B154" s="142" t="s">
        <v>619</v>
      </c>
      <c r="C154" s="141" t="s">
        <v>547</v>
      </c>
      <c r="D154" s="141" t="s">
        <v>433</v>
      </c>
      <c r="E154" s="141">
        <v>303.51</v>
      </c>
      <c r="F154" s="143">
        <v>41.281934999999997</v>
      </c>
      <c r="G154" s="144">
        <v>0.03</v>
      </c>
      <c r="H154" s="143">
        <v>0.627</v>
      </c>
      <c r="I154" s="143">
        <v>9.5139999999999993</v>
      </c>
      <c r="J154" s="143">
        <v>0.13</v>
      </c>
      <c r="K154" s="143">
        <v>48.914999999999999</v>
      </c>
      <c r="L154" s="143">
        <v>0.63600000000000001</v>
      </c>
      <c r="M154" s="143">
        <v>0.16600000000000001</v>
      </c>
      <c r="N154" s="143">
        <v>1.7000000000000001E-2</v>
      </c>
      <c r="O154" s="143">
        <v>2E-3</v>
      </c>
      <c r="P154" s="143"/>
      <c r="Q154" s="143"/>
      <c r="R154" s="143">
        <v>13.274884599894651</v>
      </c>
      <c r="S154" s="143">
        <v>-4</v>
      </c>
      <c r="T154" s="143">
        <v>2176</v>
      </c>
      <c r="U154" s="143">
        <v>93</v>
      </c>
      <c r="V154" s="143">
        <v>2646</v>
      </c>
      <c r="W154" s="143">
        <v>9</v>
      </c>
      <c r="X154" s="143">
        <v>45</v>
      </c>
      <c r="Y154" s="143">
        <v>8</v>
      </c>
      <c r="Z154" s="141"/>
      <c r="AA154" s="141"/>
      <c r="AB154" s="141"/>
      <c r="AC154" s="141"/>
      <c r="AD154" s="177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  <c r="AU154" s="141"/>
      <c r="AV154" s="141"/>
      <c r="AW154" s="141"/>
    </row>
    <row r="155" spans="1:49" s="62" customFormat="1" ht="12">
      <c r="A155" s="141">
        <v>104</v>
      </c>
      <c r="B155" s="142" t="s">
        <v>620</v>
      </c>
      <c r="C155" s="141" t="s">
        <v>551</v>
      </c>
      <c r="D155" s="141" t="s">
        <v>433</v>
      </c>
      <c r="E155" s="141">
        <v>308.99</v>
      </c>
      <c r="F155" s="143">
        <v>40.636097499999998</v>
      </c>
      <c r="G155" s="144">
        <v>3.5999999999999997E-2</v>
      </c>
      <c r="H155" s="143">
        <v>0.76400000000000001</v>
      </c>
      <c r="I155" s="143">
        <v>9.48</v>
      </c>
      <c r="J155" s="143">
        <v>0.128</v>
      </c>
      <c r="K155" s="143">
        <v>48.155000000000001</v>
      </c>
      <c r="L155" s="143">
        <v>0.51200000000000001</v>
      </c>
      <c r="M155" s="143">
        <v>0.107</v>
      </c>
      <c r="N155" s="143">
        <v>1.4250000000000001E-2</v>
      </c>
      <c r="O155" s="143">
        <v>2E-3</v>
      </c>
      <c r="P155" s="143"/>
      <c r="Q155" s="143"/>
      <c r="R155" s="143">
        <v>10.561673246069654</v>
      </c>
      <c r="S155" s="143">
        <v>3.75</v>
      </c>
      <c r="T155" s="143">
        <v>3262</v>
      </c>
      <c r="U155" s="143">
        <v>92.5</v>
      </c>
      <c r="V155" s="143">
        <v>2852</v>
      </c>
      <c r="W155" s="143">
        <v>-2</v>
      </c>
      <c r="X155" s="143">
        <v>44</v>
      </c>
      <c r="Y155" s="143">
        <v>5</v>
      </c>
      <c r="Z155" s="141"/>
      <c r="AA155" s="141"/>
      <c r="AB155" s="141"/>
      <c r="AC155" s="141"/>
      <c r="AD155" s="177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  <c r="AU155" s="141"/>
      <c r="AV155" s="141"/>
      <c r="AW155" s="141"/>
    </row>
    <row r="156" spans="1:49" s="62" customFormat="1" ht="12">
      <c r="A156" s="141">
        <v>106</v>
      </c>
      <c r="B156" s="142" t="s">
        <v>621</v>
      </c>
      <c r="C156" s="141" t="s">
        <v>547</v>
      </c>
      <c r="D156" s="141" t="s">
        <v>433</v>
      </c>
      <c r="E156" s="141">
        <v>311.18</v>
      </c>
      <c r="F156" s="143">
        <v>44.617872499999997</v>
      </c>
      <c r="G156" s="144">
        <v>3.5000000000000003E-2</v>
      </c>
      <c r="H156" s="143">
        <v>0.877</v>
      </c>
      <c r="I156" s="143">
        <v>8.7010000000000005</v>
      </c>
      <c r="J156" s="143">
        <v>0.125</v>
      </c>
      <c r="K156" s="143">
        <v>45.143000000000001</v>
      </c>
      <c r="L156" s="143">
        <v>0.98799999999999999</v>
      </c>
      <c r="M156" s="143">
        <v>7.0000000000000007E-2</v>
      </c>
      <c r="N156" s="143">
        <v>1.7000000000000001E-2</v>
      </c>
      <c r="O156" s="143">
        <v>3.0000000000000001E-3</v>
      </c>
      <c r="P156" s="143"/>
      <c r="Q156" s="143"/>
      <c r="R156" s="143">
        <v>9.8221269938441083</v>
      </c>
      <c r="S156" s="143">
        <v>11</v>
      </c>
      <c r="T156" s="143">
        <v>2297</v>
      </c>
      <c r="U156" s="143">
        <v>62</v>
      </c>
      <c r="V156" s="143">
        <v>2338</v>
      </c>
      <c r="W156" s="143">
        <v>6</v>
      </c>
      <c r="X156" s="143">
        <v>39</v>
      </c>
      <c r="Y156" s="143">
        <v>2</v>
      </c>
      <c r="Z156" s="141"/>
      <c r="AA156" s="141"/>
      <c r="AB156" s="141"/>
      <c r="AC156" s="141"/>
      <c r="AD156" s="177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</row>
    <row r="157" spans="1:49" s="62" customFormat="1" ht="12">
      <c r="A157" s="141">
        <v>107</v>
      </c>
      <c r="B157" s="142" t="s">
        <v>622</v>
      </c>
      <c r="C157" s="141" t="s">
        <v>547</v>
      </c>
      <c r="D157" s="141" t="s">
        <v>433</v>
      </c>
      <c r="E157" s="141">
        <v>313.43</v>
      </c>
      <c r="F157" s="143">
        <v>44.267732500000001</v>
      </c>
      <c r="G157" s="144">
        <v>3.9E-2</v>
      </c>
      <c r="H157" s="143">
        <v>0.748</v>
      </c>
      <c r="I157" s="143">
        <v>9.0359999999999996</v>
      </c>
      <c r="J157" s="143">
        <v>0.13300000000000001</v>
      </c>
      <c r="K157" s="143">
        <v>44.826999999999998</v>
      </c>
      <c r="L157" s="143">
        <v>1.0509999999999999</v>
      </c>
      <c r="M157" s="143">
        <v>9.7000000000000003E-2</v>
      </c>
      <c r="N157" s="143">
        <v>1.7000000000000001E-2</v>
      </c>
      <c r="O157" s="143">
        <v>1E-3</v>
      </c>
      <c r="P157" s="143"/>
      <c r="Q157" s="143"/>
      <c r="R157" s="143">
        <v>10.275579991953871</v>
      </c>
      <c r="S157" s="143">
        <v>16</v>
      </c>
      <c r="T157" s="143">
        <v>2306</v>
      </c>
      <c r="U157" s="143">
        <v>82</v>
      </c>
      <c r="V157" s="143">
        <v>2323</v>
      </c>
      <c r="W157" s="143">
        <v>6</v>
      </c>
      <c r="X157" s="143">
        <v>50</v>
      </c>
      <c r="Y157" s="143">
        <v>7</v>
      </c>
      <c r="Z157" s="141"/>
      <c r="AA157" s="141"/>
      <c r="AB157" s="141"/>
      <c r="AC157" s="141"/>
      <c r="AD157" s="177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</row>
    <row r="158" spans="1:49" s="62" customFormat="1" ht="12">
      <c r="A158" s="141">
        <v>108</v>
      </c>
      <c r="B158" s="142" t="s">
        <v>623</v>
      </c>
      <c r="C158" s="141" t="s">
        <v>551</v>
      </c>
      <c r="D158" s="141" t="s">
        <v>433</v>
      </c>
      <c r="E158" s="141">
        <v>318.10000000000002</v>
      </c>
      <c r="F158" s="143">
        <v>44.128957499999999</v>
      </c>
      <c r="G158" s="144">
        <v>3.3000000000000002E-2</v>
      </c>
      <c r="H158" s="143">
        <v>0.78500000000000003</v>
      </c>
      <c r="I158" s="143">
        <v>8.5869999999999997</v>
      </c>
      <c r="J158" s="143">
        <v>0.129</v>
      </c>
      <c r="K158" s="143">
        <v>45.417000000000002</v>
      </c>
      <c r="L158" s="143">
        <v>1.056</v>
      </c>
      <c r="M158" s="143">
        <v>0.16</v>
      </c>
      <c r="N158" s="143">
        <v>1.2999999999999999E-2</v>
      </c>
      <c r="O158" s="143">
        <v>6.0000000000000001E-3</v>
      </c>
      <c r="P158" s="143"/>
      <c r="Q158" s="143"/>
      <c r="R158" s="143">
        <v>9.2987645728206907</v>
      </c>
      <c r="S158" s="143">
        <v>13</v>
      </c>
      <c r="T158" s="143">
        <v>2446</v>
      </c>
      <c r="U158" s="143">
        <v>84</v>
      </c>
      <c r="V158" s="143">
        <v>2448</v>
      </c>
      <c r="W158" s="143">
        <v>4</v>
      </c>
      <c r="X158" s="143">
        <v>42</v>
      </c>
      <c r="Y158" s="143">
        <v>5</v>
      </c>
      <c r="Z158" s="141"/>
      <c r="AA158" s="141"/>
      <c r="AB158" s="141"/>
      <c r="AC158" s="141"/>
      <c r="AD158" s="177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  <c r="AU158" s="141"/>
      <c r="AV158" s="141"/>
      <c r="AW158" s="141"/>
    </row>
    <row r="159" spans="1:49" s="62" customFormat="1" ht="12">
      <c r="A159" s="141">
        <v>110</v>
      </c>
      <c r="B159" s="142" t="s">
        <v>624</v>
      </c>
      <c r="C159" s="141" t="s">
        <v>547</v>
      </c>
      <c r="D159" s="141" t="s">
        <v>433</v>
      </c>
      <c r="E159" s="141">
        <v>326.45</v>
      </c>
      <c r="F159" s="143">
        <v>44.015802499999992</v>
      </c>
      <c r="G159" s="144">
        <v>0.03</v>
      </c>
      <c r="H159" s="143">
        <v>0.64300000000000002</v>
      </c>
      <c r="I159" s="143">
        <v>7.6459999999999999</v>
      </c>
      <c r="J159" s="143">
        <v>8.7999999999999995E-2</v>
      </c>
      <c r="K159" s="143">
        <v>45.07</v>
      </c>
      <c r="L159" s="143">
        <v>1.5409999999999999</v>
      </c>
      <c r="M159" s="143">
        <v>0.30399999999999999</v>
      </c>
      <c r="N159" s="143">
        <v>1.9E-2</v>
      </c>
      <c r="O159" s="143">
        <v>8.0000000000000002E-3</v>
      </c>
      <c r="P159" s="143"/>
      <c r="Q159" s="143"/>
      <c r="R159" s="143">
        <v>13.098031547386299</v>
      </c>
      <c r="S159" s="143">
        <v>3</v>
      </c>
      <c r="T159" s="143">
        <v>2084</v>
      </c>
      <c r="U159" s="143">
        <v>77</v>
      </c>
      <c r="V159" s="143">
        <v>2532</v>
      </c>
      <c r="W159" s="143">
        <v>0</v>
      </c>
      <c r="X159" s="143">
        <v>16</v>
      </c>
      <c r="Y159" s="143">
        <v>4</v>
      </c>
      <c r="Z159" s="141"/>
      <c r="AA159" s="141"/>
      <c r="AB159" s="141"/>
      <c r="AC159" s="141"/>
      <c r="AD159" s="177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</row>
    <row r="160" spans="1:49" s="62" customFormat="1" ht="12">
      <c r="A160" s="141">
        <v>111</v>
      </c>
      <c r="B160" s="142" t="s">
        <v>625</v>
      </c>
      <c r="C160" s="141" t="s">
        <v>551</v>
      </c>
      <c r="D160" s="141" t="s">
        <v>433</v>
      </c>
      <c r="E160" s="141">
        <v>329.49</v>
      </c>
      <c r="F160" s="143">
        <v>44.316837499999998</v>
      </c>
      <c r="G160" s="144">
        <v>2.9000000000000001E-2</v>
      </c>
      <c r="H160" s="143">
        <v>0.68200000000000005</v>
      </c>
      <c r="I160" s="143">
        <v>7.7549999999999999</v>
      </c>
      <c r="J160" s="143">
        <v>9.5000000000000001E-2</v>
      </c>
      <c r="K160" s="143">
        <v>45.767000000000003</v>
      </c>
      <c r="L160" s="143">
        <v>1.716</v>
      </c>
      <c r="M160" s="143">
        <v>0.17499999999999999</v>
      </c>
      <c r="N160" s="143">
        <v>1.9E-2</v>
      </c>
      <c r="O160" s="143">
        <v>-2E-3</v>
      </c>
      <c r="P160" s="143"/>
      <c r="Q160" s="143"/>
      <c r="R160" s="143">
        <v>10.9</v>
      </c>
      <c r="S160" s="143">
        <v>2</v>
      </c>
      <c r="T160" s="143">
        <v>2340</v>
      </c>
      <c r="U160" s="143">
        <v>68</v>
      </c>
      <c r="V160" s="143">
        <v>2441</v>
      </c>
      <c r="W160" s="143">
        <v>3</v>
      </c>
      <c r="X160" s="143">
        <v>21</v>
      </c>
      <c r="Y160" s="143">
        <v>6</v>
      </c>
      <c r="Z160" s="141"/>
      <c r="AA160" s="141"/>
      <c r="AB160" s="141"/>
      <c r="AC160" s="141"/>
      <c r="AD160" s="177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</row>
    <row r="161" spans="1:49" s="62" customFormat="1" ht="12">
      <c r="A161" s="141">
        <v>113</v>
      </c>
      <c r="B161" s="142" t="s">
        <v>626</v>
      </c>
      <c r="C161" s="141" t="s">
        <v>547</v>
      </c>
      <c r="D161" s="141" t="s">
        <v>433</v>
      </c>
      <c r="E161" s="141">
        <v>331.84500000000003</v>
      </c>
      <c r="F161" s="143">
        <v>43.801234999999991</v>
      </c>
      <c r="G161" s="144">
        <v>2.7E-2</v>
      </c>
      <c r="H161" s="143">
        <v>0.65200000000000002</v>
      </c>
      <c r="I161" s="143">
        <v>7.94</v>
      </c>
      <c r="J161" s="143">
        <v>0.1</v>
      </c>
      <c r="K161" s="143">
        <v>46.405000000000001</v>
      </c>
      <c r="L161" s="143">
        <v>1.524</v>
      </c>
      <c r="M161" s="143">
        <v>0.10299999999999999</v>
      </c>
      <c r="N161" s="143">
        <v>2.1000000000000001E-2</v>
      </c>
      <c r="O161" s="143">
        <v>3.0000000000000001E-3</v>
      </c>
      <c r="P161" s="143"/>
      <c r="Q161" s="143"/>
      <c r="R161" s="143">
        <v>10.821158690176281</v>
      </c>
      <c r="S161" s="143">
        <v>0</v>
      </c>
      <c r="T161" s="143">
        <v>2295</v>
      </c>
      <c r="U161" s="143">
        <v>68</v>
      </c>
      <c r="V161" s="143">
        <v>2477</v>
      </c>
      <c r="W161" s="143">
        <v>4</v>
      </c>
      <c r="X161" s="143">
        <v>29</v>
      </c>
      <c r="Y161" s="143">
        <v>11</v>
      </c>
      <c r="Z161" s="141"/>
      <c r="AA161" s="141"/>
      <c r="AB161" s="141"/>
      <c r="AC161" s="141"/>
      <c r="AD161" s="177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  <c r="AU161" s="141"/>
      <c r="AV161" s="141"/>
      <c r="AW161" s="141"/>
    </row>
    <row r="162" spans="1:49" s="62" customFormat="1" ht="12">
      <c r="A162" s="141">
        <v>114</v>
      </c>
      <c r="B162" s="142" t="s">
        <v>627</v>
      </c>
      <c r="C162" s="141" t="s">
        <v>551</v>
      </c>
      <c r="D162" s="141" t="s">
        <v>433</v>
      </c>
      <c r="E162" s="141">
        <v>340.58</v>
      </c>
      <c r="F162" s="143">
        <v>44.865532499999993</v>
      </c>
      <c r="G162" s="144">
        <v>3.1E-2</v>
      </c>
      <c r="H162" s="143">
        <v>0.84199999999999997</v>
      </c>
      <c r="I162" s="143">
        <v>7.508</v>
      </c>
      <c r="J162" s="143">
        <v>9.8000000000000004E-2</v>
      </c>
      <c r="K162" s="143">
        <v>46.368000000000002</v>
      </c>
      <c r="L162" s="143">
        <v>2.0979999999999999</v>
      </c>
      <c r="M162" s="143">
        <v>0.13300000000000001</v>
      </c>
      <c r="N162" s="143">
        <v>1.7999999999999999E-2</v>
      </c>
      <c r="O162" s="143">
        <v>1.2E-2</v>
      </c>
      <c r="P162" s="143"/>
      <c r="Q162" s="143"/>
      <c r="R162" s="143">
        <v>10.898544825480846</v>
      </c>
      <c r="S162" s="143">
        <v>1</v>
      </c>
      <c r="T162" s="143">
        <v>2475</v>
      </c>
      <c r="U162" s="143">
        <v>57</v>
      </c>
      <c r="V162" s="143">
        <v>2375</v>
      </c>
      <c r="W162" s="143">
        <v>-5</v>
      </c>
      <c r="X162" s="143">
        <v>21</v>
      </c>
      <c r="Y162" s="143">
        <v>5</v>
      </c>
      <c r="Z162" s="141"/>
      <c r="AA162" s="141"/>
      <c r="AB162" s="141"/>
      <c r="AC162" s="141"/>
      <c r="AD162" s="177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  <c r="AU162" s="141"/>
      <c r="AV162" s="141"/>
      <c r="AW162" s="141"/>
    </row>
    <row r="163" spans="1:49" s="62" customFormat="1" ht="12">
      <c r="A163" s="141">
        <v>116</v>
      </c>
      <c r="B163" s="142" t="s">
        <v>628</v>
      </c>
      <c r="C163" s="141" t="s">
        <v>547</v>
      </c>
      <c r="D163" s="141" t="s">
        <v>433</v>
      </c>
      <c r="E163" s="141">
        <v>344.08499999999998</v>
      </c>
      <c r="F163" s="143">
        <v>45.056614999999994</v>
      </c>
      <c r="G163" s="144">
        <v>2.4E-2</v>
      </c>
      <c r="H163" s="143">
        <v>0.67100000000000004</v>
      </c>
      <c r="I163" s="143">
        <v>8.2650000000000006</v>
      </c>
      <c r="J163" s="143">
        <v>0.108</v>
      </c>
      <c r="K163" s="143">
        <v>44.850999999999999</v>
      </c>
      <c r="L163" s="143">
        <v>1.5940000000000001</v>
      </c>
      <c r="M163" s="143">
        <v>0.13900000000000001</v>
      </c>
      <c r="N163" s="143">
        <v>1.7000000000000001E-2</v>
      </c>
      <c r="O163" s="143">
        <v>8.0000000000000002E-3</v>
      </c>
      <c r="P163" s="143"/>
      <c r="Q163" s="143"/>
      <c r="R163" s="143">
        <v>12.387462487495858</v>
      </c>
      <c r="S163" s="143">
        <v>9</v>
      </c>
      <c r="T163" s="143">
        <v>2385</v>
      </c>
      <c r="U163" s="143">
        <v>96</v>
      </c>
      <c r="V163" s="143">
        <v>2337</v>
      </c>
      <c r="W163" s="143">
        <v>5</v>
      </c>
      <c r="X163" s="143">
        <v>26</v>
      </c>
      <c r="Y163" s="143">
        <v>8</v>
      </c>
      <c r="Z163" s="141"/>
      <c r="AD163" s="177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</row>
    <row r="164" spans="1:49" s="62" customFormat="1" ht="12">
      <c r="A164" s="141">
        <v>117</v>
      </c>
      <c r="B164" s="142" t="s">
        <v>629</v>
      </c>
      <c r="C164" s="141" t="s">
        <v>551</v>
      </c>
      <c r="D164" s="141" t="s">
        <v>433</v>
      </c>
      <c r="E164" s="141">
        <v>349.52499999999998</v>
      </c>
      <c r="F164" s="143">
        <v>43.348614999999995</v>
      </c>
      <c r="G164" s="144">
        <v>2.9000000000000001E-2</v>
      </c>
      <c r="H164" s="143">
        <v>0.84499999999999997</v>
      </c>
      <c r="I164" s="143">
        <v>7.8040000000000003</v>
      </c>
      <c r="J164" s="143">
        <v>9.0999999999999998E-2</v>
      </c>
      <c r="K164" s="143">
        <v>47.615000000000002</v>
      </c>
      <c r="L164" s="143">
        <v>1.034</v>
      </c>
      <c r="M164" s="143">
        <v>0.13900000000000001</v>
      </c>
      <c r="N164" s="143" t="s">
        <v>457</v>
      </c>
      <c r="O164" s="143">
        <v>5.0000000000000001E-3</v>
      </c>
      <c r="P164" s="143"/>
      <c r="Q164" s="143"/>
      <c r="R164" s="143">
        <v>11.665167139594415</v>
      </c>
      <c r="S164" s="143" t="s">
        <v>457</v>
      </c>
      <c r="T164" s="143" t="s">
        <v>457</v>
      </c>
      <c r="U164" s="143" t="s">
        <v>457</v>
      </c>
      <c r="V164" s="143" t="s">
        <v>457</v>
      </c>
      <c r="W164" s="143" t="s">
        <v>457</v>
      </c>
      <c r="X164" s="143" t="s">
        <v>457</v>
      </c>
      <c r="Y164" s="143" t="s">
        <v>457</v>
      </c>
      <c r="Z164" s="141"/>
      <c r="AD164" s="177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  <c r="AU164" s="141"/>
      <c r="AV164" s="141"/>
      <c r="AW164" s="141"/>
    </row>
    <row r="165" spans="1:49" s="62" customFormat="1" ht="12">
      <c r="A165" s="141">
        <v>119</v>
      </c>
      <c r="B165" s="142" t="s">
        <v>630</v>
      </c>
      <c r="C165" s="141" t="s">
        <v>547</v>
      </c>
      <c r="D165" s="141" t="s">
        <v>433</v>
      </c>
      <c r="E165" s="141">
        <v>355.91</v>
      </c>
      <c r="F165" s="143">
        <v>42.876779999999997</v>
      </c>
      <c r="G165" s="144">
        <v>2.9000000000000001E-2</v>
      </c>
      <c r="H165" s="143">
        <v>0.95499999999999996</v>
      </c>
      <c r="I165" s="143">
        <v>7.3689999999999998</v>
      </c>
      <c r="J165" s="143">
        <v>8.4000000000000005E-2</v>
      </c>
      <c r="K165" s="143">
        <v>48.558999999999997</v>
      </c>
      <c r="L165" s="143">
        <v>0.78700000000000003</v>
      </c>
      <c r="M165" s="143">
        <v>0.106</v>
      </c>
      <c r="N165" s="143">
        <v>1.4999999999999999E-2</v>
      </c>
      <c r="O165" s="143">
        <v>3.0000000000000001E-3</v>
      </c>
      <c r="P165" s="143"/>
      <c r="Q165" s="143"/>
      <c r="R165" s="143">
        <v>15.202510935256536</v>
      </c>
      <c r="S165" s="143">
        <v>7</v>
      </c>
      <c r="T165" s="143">
        <v>2231</v>
      </c>
      <c r="U165" s="143">
        <v>67</v>
      </c>
      <c r="V165" s="143">
        <v>2855</v>
      </c>
      <c r="W165" s="143">
        <v>-2</v>
      </c>
      <c r="X165" s="143">
        <v>15</v>
      </c>
      <c r="Y165" s="143">
        <v>9</v>
      </c>
      <c r="Z165" s="141"/>
      <c r="AD165" s="177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</row>
    <row r="166" spans="1:49" s="62" customFormat="1" ht="12">
      <c r="A166" s="141">
        <v>120</v>
      </c>
      <c r="B166" s="142" t="s">
        <v>631</v>
      </c>
      <c r="C166" s="141" t="s">
        <v>547</v>
      </c>
      <c r="D166" s="141" t="s">
        <v>433</v>
      </c>
      <c r="E166" s="141">
        <v>356.74</v>
      </c>
      <c r="F166" s="143">
        <v>49.882782499999998</v>
      </c>
      <c r="G166" s="144">
        <v>7.4499999999999997E-2</v>
      </c>
      <c r="H166" s="143">
        <v>2.6295000000000002</v>
      </c>
      <c r="I166" s="143">
        <v>4.0190000000000001</v>
      </c>
      <c r="J166" s="143">
        <v>3.6500000000000005E-2</v>
      </c>
      <c r="K166" s="143">
        <v>29.3215</v>
      </c>
      <c r="L166" s="143">
        <v>15.308</v>
      </c>
      <c r="M166" s="143">
        <v>6.0499999999999998E-2</v>
      </c>
      <c r="N166" s="143">
        <v>1.4999999999999999E-2</v>
      </c>
      <c r="O166" s="143">
        <v>1.35E-2</v>
      </c>
      <c r="P166" s="143"/>
      <c r="Q166" s="143"/>
      <c r="R166" s="143">
        <v>6.4561403508772246</v>
      </c>
      <c r="S166" s="143">
        <v>26</v>
      </c>
      <c r="T166" s="143">
        <v>3858</v>
      </c>
      <c r="U166" s="143">
        <v>32</v>
      </c>
      <c r="V166" s="143">
        <v>1201</v>
      </c>
      <c r="W166" s="143">
        <v>3</v>
      </c>
      <c r="X166" s="143">
        <v>7</v>
      </c>
      <c r="Y166" s="143">
        <v>6</v>
      </c>
      <c r="Z166" s="141"/>
      <c r="AD166" s="177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</row>
    <row r="167" spans="1:49" s="62" customFormat="1" ht="12">
      <c r="A167" s="141">
        <v>121</v>
      </c>
      <c r="B167" s="142" t="s">
        <v>632</v>
      </c>
      <c r="C167" s="141" t="s">
        <v>551</v>
      </c>
      <c r="D167" s="141" t="s">
        <v>433</v>
      </c>
      <c r="E167" s="141">
        <v>359.9</v>
      </c>
      <c r="F167" s="143">
        <v>41.366267499999992</v>
      </c>
      <c r="G167" s="144">
        <v>2.5000000000000001E-2</v>
      </c>
      <c r="H167" s="143">
        <v>0.20550000000000002</v>
      </c>
      <c r="I167" s="143">
        <v>8.3925000000000001</v>
      </c>
      <c r="J167" s="143">
        <v>0.1</v>
      </c>
      <c r="K167" s="143">
        <v>48.55</v>
      </c>
      <c r="L167" s="143">
        <v>0.53150000000000008</v>
      </c>
      <c r="M167" s="143">
        <v>0.13850000000000001</v>
      </c>
      <c r="N167" s="143">
        <v>1.4E-2</v>
      </c>
      <c r="O167" s="143">
        <v>1.0999999999999999E-2</v>
      </c>
      <c r="P167" s="143"/>
      <c r="Q167" s="143"/>
      <c r="R167" s="143">
        <v>12.53491382246742</v>
      </c>
      <c r="S167" s="143">
        <v>-11</v>
      </c>
      <c r="T167" s="143">
        <v>314</v>
      </c>
      <c r="U167" s="143">
        <v>79</v>
      </c>
      <c r="V167" s="143">
        <v>2011</v>
      </c>
      <c r="W167" s="143">
        <v>6</v>
      </c>
      <c r="X167" s="143">
        <v>10</v>
      </c>
      <c r="Y167" s="143">
        <v>7</v>
      </c>
      <c r="Z167" s="141"/>
      <c r="AD167" s="177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</row>
    <row r="168" spans="1:49" s="62" customFormat="1" ht="12">
      <c r="A168" s="141">
        <v>123</v>
      </c>
      <c r="B168" s="142" t="s">
        <v>633</v>
      </c>
      <c r="C168" s="141" t="s">
        <v>547</v>
      </c>
      <c r="D168" s="141" t="s">
        <v>433</v>
      </c>
      <c r="E168" s="141">
        <v>365.97</v>
      </c>
      <c r="F168" s="143">
        <v>44.695799999999998</v>
      </c>
      <c r="G168" s="144">
        <v>2.8000000000000001E-2</v>
      </c>
      <c r="H168" s="143">
        <v>0.71199999999999997</v>
      </c>
      <c r="I168" s="143">
        <v>8.5410000000000004</v>
      </c>
      <c r="J168" s="143">
        <v>0.124</v>
      </c>
      <c r="K168" s="143">
        <v>45.262999999999998</v>
      </c>
      <c r="L168" s="143">
        <v>0.89</v>
      </c>
      <c r="M168" s="143">
        <v>0.39</v>
      </c>
      <c r="N168" s="143">
        <v>1.9E-2</v>
      </c>
      <c r="O168" s="143">
        <v>7.0000000000000001E-3</v>
      </c>
      <c r="P168" s="143"/>
      <c r="Q168" s="143"/>
      <c r="R168" s="143">
        <v>12.508338892595072</v>
      </c>
      <c r="S168" s="143">
        <v>7</v>
      </c>
      <c r="T168" s="143">
        <v>2798</v>
      </c>
      <c r="U168" s="143">
        <v>82</v>
      </c>
      <c r="V168" s="143">
        <v>2358</v>
      </c>
      <c r="W168" s="143">
        <v>2</v>
      </c>
      <c r="X168" s="143">
        <v>39</v>
      </c>
      <c r="Y168" s="143">
        <v>9</v>
      </c>
      <c r="Z168" s="141"/>
      <c r="AD168" s="177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</row>
    <row r="169" spans="1:49" s="62" customFormat="1" ht="12">
      <c r="A169" s="141">
        <v>124</v>
      </c>
      <c r="B169" s="142" t="s">
        <v>634</v>
      </c>
      <c r="C169" s="141" t="s">
        <v>551</v>
      </c>
      <c r="D169" s="141" t="s">
        <v>433</v>
      </c>
      <c r="E169" s="141">
        <v>369.41500000000002</v>
      </c>
      <c r="F169" s="143">
        <v>44.457747499999996</v>
      </c>
      <c r="G169" s="144">
        <v>3.3000000000000002E-2</v>
      </c>
      <c r="H169" s="143">
        <v>0.81499999999999995</v>
      </c>
      <c r="I169" s="143">
        <v>8.0719999999999992</v>
      </c>
      <c r="J169" s="143">
        <v>0.111</v>
      </c>
      <c r="K169" s="143">
        <v>46.168999999999997</v>
      </c>
      <c r="L169" s="143">
        <v>0.874</v>
      </c>
      <c r="M169" s="143">
        <v>7.0000000000000007E-2</v>
      </c>
      <c r="N169" s="143" t="s">
        <v>457</v>
      </c>
      <c r="O169" s="143">
        <v>-3.0000000000000001E-3</v>
      </c>
      <c r="P169" s="143"/>
      <c r="Q169" s="143"/>
      <c r="R169" s="143">
        <v>10.416814851696399</v>
      </c>
      <c r="S169" s="143" t="s">
        <v>457</v>
      </c>
      <c r="T169" s="143" t="s">
        <v>457</v>
      </c>
      <c r="U169" s="143" t="s">
        <v>457</v>
      </c>
      <c r="V169" s="143" t="s">
        <v>457</v>
      </c>
      <c r="W169" s="143" t="s">
        <v>457</v>
      </c>
      <c r="X169" s="143" t="s">
        <v>457</v>
      </c>
      <c r="Y169" s="143" t="s">
        <v>457</v>
      </c>
      <c r="Z169" s="141"/>
      <c r="AD169" s="177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</row>
    <row r="170" spans="1:49" s="62" customFormat="1" ht="12">
      <c r="A170" s="141">
        <v>126</v>
      </c>
      <c r="B170" s="142" t="s">
        <v>635</v>
      </c>
      <c r="C170" s="141" t="s">
        <v>547</v>
      </c>
      <c r="D170" s="141" t="s">
        <v>433</v>
      </c>
      <c r="E170" s="141">
        <v>371.84</v>
      </c>
      <c r="F170" s="143">
        <v>44.715014999999994</v>
      </c>
      <c r="G170" s="144">
        <v>2.1999999999999999E-2</v>
      </c>
      <c r="H170" s="143">
        <v>0.71099999999999997</v>
      </c>
      <c r="I170" s="143">
        <v>8.3960000000000008</v>
      </c>
      <c r="J170" s="143">
        <v>0.114</v>
      </c>
      <c r="K170" s="143">
        <v>45.582999999999998</v>
      </c>
      <c r="L170" s="143">
        <v>1.139</v>
      </c>
      <c r="M170" s="143">
        <v>0.13700000000000001</v>
      </c>
      <c r="N170" s="143">
        <v>1.6E-2</v>
      </c>
      <c r="O170" s="143" t="s">
        <v>457</v>
      </c>
      <c r="P170" s="143"/>
      <c r="Q170" s="143"/>
      <c r="R170" s="143">
        <v>11.134349168409518</v>
      </c>
      <c r="S170" s="143">
        <v>17</v>
      </c>
      <c r="T170" s="143">
        <v>2911</v>
      </c>
      <c r="U170" s="143">
        <v>70</v>
      </c>
      <c r="V170" s="143">
        <v>2343</v>
      </c>
      <c r="W170" s="143">
        <v>4</v>
      </c>
      <c r="X170" s="143">
        <v>39</v>
      </c>
      <c r="Y170" s="143">
        <v>7</v>
      </c>
      <c r="Z170" s="141"/>
      <c r="AD170" s="177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</row>
    <row r="171" spans="1:49" s="62" customFormat="1" ht="12">
      <c r="A171" s="141">
        <v>127</v>
      </c>
      <c r="B171" s="142" t="s">
        <v>636</v>
      </c>
      <c r="C171" s="141" t="s">
        <v>551</v>
      </c>
      <c r="D171" s="141" t="s">
        <v>433</v>
      </c>
      <c r="E171" s="141">
        <v>380.52499999999998</v>
      </c>
      <c r="F171" s="143">
        <v>43.758534999999995</v>
      </c>
      <c r="G171" s="144">
        <v>3.3000000000000002E-2</v>
      </c>
      <c r="H171" s="143">
        <v>0.90300000000000002</v>
      </c>
      <c r="I171" s="143">
        <v>7.8630000000000004</v>
      </c>
      <c r="J171" s="143">
        <v>9.4E-2</v>
      </c>
      <c r="K171" s="143">
        <v>46.36</v>
      </c>
      <c r="L171" s="143">
        <v>1.252</v>
      </c>
      <c r="M171" s="143">
        <v>0.17399999999999999</v>
      </c>
      <c r="N171" s="143">
        <v>2.1999999999999999E-2</v>
      </c>
      <c r="O171" s="143">
        <v>5.0000000000000001E-3</v>
      </c>
      <c r="P171" s="143"/>
      <c r="Q171" s="143"/>
      <c r="R171" s="143">
        <v>10.40103229311692</v>
      </c>
      <c r="S171" s="143">
        <v>5</v>
      </c>
      <c r="T171" s="143">
        <v>2017</v>
      </c>
      <c r="U171" s="143">
        <v>79</v>
      </c>
      <c r="V171" s="143">
        <v>2475</v>
      </c>
      <c r="W171" s="143">
        <v>2</v>
      </c>
      <c r="X171" s="143">
        <v>16</v>
      </c>
      <c r="Y171" s="143">
        <v>9</v>
      </c>
      <c r="Z171" s="141"/>
      <c r="AD171" s="177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</row>
    <row r="172" spans="1:49" s="62" customFormat="1" ht="12">
      <c r="A172" s="141">
        <v>129</v>
      </c>
      <c r="B172" s="142" t="s">
        <v>637</v>
      </c>
      <c r="C172" s="141" t="s">
        <v>547</v>
      </c>
      <c r="D172" s="141" t="s">
        <v>433</v>
      </c>
      <c r="E172" s="141">
        <v>383.77</v>
      </c>
      <c r="F172" s="143">
        <v>44.104404999999993</v>
      </c>
      <c r="G172" s="144">
        <v>2.5999999999999999E-2</v>
      </c>
      <c r="H172" s="143">
        <v>0.66</v>
      </c>
      <c r="I172" s="143">
        <v>8.4309999999999992</v>
      </c>
      <c r="J172" s="143">
        <v>0.11799999999999999</v>
      </c>
      <c r="K172" s="143">
        <v>45.500999999999998</v>
      </c>
      <c r="L172" s="143">
        <v>0.52400000000000002</v>
      </c>
      <c r="M172" s="143">
        <v>6.8000000000000005E-2</v>
      </c>
      <c r="N172" s="143">
        <v>1.9E-2</v>
      </c>
      <c r="O172" s="143">
        <v>4.0000000000000001E-3</v>
      </c>
      <c r="P172" s="143"/>
      <c r="Q172" s="143"/>
      <c r="R172" s="143">
        <v>12.378536842452039</v>
      </c>
      <c r="S172" s="143">
        <v>13</v>
      </c>
      <c r="T172" s="143">
        <v>2799</v>
      </c>
      <c r="U172" s="143">
        <v>81</v>
      </c>
      <c r="V172" s="143">
        <v>2308</v>
      </c>
      <c r="W172" s="143">
        <v>0</v>
      </c>
      <c r="X172" s="143">
        <v>19</v>
      </c>
      <c r="Y172" s="143">
        <v>10</v>
      </c>
      <c r="Z172" s="141"/>
      <c r="AD172" s="177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</row>
    <row r="173" spans="1:49" s="62" customFormat="1" ht="12">
      <c r="A173" s="141">
        <v>130</v>
      </c>
      <c r="B173" s="142" t="s">
        <v>638</v>
      </c>
      <c r="C173" s="141" t="s">
        <v>547</v>
      </c>
      <c r="D173" s="141" t="s">
        <v>433</v>
      </c>
      <c r="E173" s="141">
        <v>388.3</v>
      </c>
      <c r="F173" s="143">
        <v>44.379819999999995</v>
      </c>
      <c r="G173" s="144">
        <v>2.9000000000000001E-2</v>
      </c>
      <c r="H173" s="143">
        <v>0.879</v>
      </c>
      <c r="I173" s="143">
        <v>7.87</v>
      </c>
      <c r="J173" s="143">
        <v>8.8999999999999996E-2</v>
      </c>
      <c r="K173" s="143">
        <v>45.006</v>
      </c>
      <c r="L173" s="143">
        <v>1.7889999999999999</v>
      </c>
      <c r="M173" s="143">
        <v>0.214</v>
      </c>
      <c r="N173" s="143">
        <v>1.9E-2</v>
      </c>
      <c r="O173" s="143">
        <v>6.0000000000000001E-3</v>
      </c>
      <c r="P173" s="143"/>
      <c r="Q173" s="143"/>
      <c r="R173" s="143">
        <v>13.087914268704148</v>
      </c>
      <c r="S173" s="143">
        <v>10</v>
      </c>
      <c r="T173" s="143">
        <v>2554</v>
      </c>
      <c r="U173" s="143">
        <v>87</v>
      </c>
      <c r="V173" s="143">
        <v>2424</v>
      </c>
      <c r="W173" s="143">
        <v>-7</v>
      </c>
      <c r="X173" s="143">
        <v>34</v>
      </c>
      <c r="Y173" s="143">
        <v>6</v>
      </c>
      <c r="Z173" s="141"/>
      <c r="AD173" s="177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</row>
    <row r="174" spans="1:49" s="62" customFormat="1" ht="12">
      <c r="A174" s="141">
        <v>131</v>
      </c>
      <c r="B174" s="142" t="s">
        <v>639</v>
      </c>
      <c r="C174" s="141" t="s">
        <v>547</v>
      </c>
      <c r="D174" s="141" t="s">
        <v>433</v>
      </c>
      <c r="E174" s="141">
        <v>394.72</v>
      </c>
      <c r="F174" s="143">
        <v>43.972034999999998</v>
      </c>
      <c r="G174" s="144">
        <v>1.9E-2</v>
      </c>
      <c r="H174" s="143">
        <v>0.59</v>
      </c>
      <c r="I174" s="143">
        <v>10.34</v>
      </c>
      <c r="J174" s="143">
        <v>9.5000000000000001E-2</v>
      </c>
      <c r="K174" s="143">
        <v>44.414000000000001</v>
      </c>
      <c r="L174" s="143">
        <v>1.5329999999999999</v>
      </c>
      <c r="M174" s="143">
        <v>0.11899999999999999</v>
      </c>
      <c r="N174" s="143">
        <v>1.2E-2</v>
      </c>
      <c r="O174" s="143">
        <v>5.0000000000000001E-3</v>
      </c>
      <c r="P174" s="143"/>
      <c r="Q174" s="143"/>
      <c r="R174" s="143">
        <v>12.746718850163644</v>
      </c>
      <c r="S174" s="143">
        <v>12</v>
      </c>
      <c r="T174" s="143">
        <v>2373</v>
      </c>
      <c r="U174" s="143">
        <v>92</v>
      </c>
      <c r="V174" s="143">
        <v>2009</v>
      </c>
      <c r="W174" s="143">
        <v>1</v>
      </c>
      <c r="X174" s="143">
        <v>33</v>
      </c>
      <c r="Y174" s="143">
        <v>14</v>
      </c>
      <c r="Z174" s="141"/>
      <c r="AD174" s="177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</row>
    <row r="175" spans="1:49" s="62" customFormat="1" ht="12">
      <c r="A175" s="141">
        <v>132</v>
      </c>
      <c r="B175" s="142" t="s">
        <v>640</v>
      </c>
      <c r="C175" s="141" t="s">
        <v>551</v>
      </c>
      <c r="D175" s="141" t="s">
        <v>433</v>
      </c>
      <c r="E175" s="141">
        <v>399</v>
      </c>
      <c r="F175" s="143">
        <v>44.468422499999996</v>
      </c>
      <c r="G175" s="144">
        <v>2.9000000000000001E-2</v>
      </c>
      <c r="H175" s="143">
        <v>0.62</v>
      </c>
      <c r="I175" s="143">
        <v>8.7810000000000006</v>
      </c>
      <c r="J175" s="143">
        <v>0.123</v>
      </c>
      <c r="K175" s="143">
        <v>45.911999999999999</v>
      </c>
      <c r="L175" s="143">
        <v>0.192</v>
      </c>
      <c r="M175" s="143">
        <v>0.10199999999999999</v>
      </c>
      <c r="N175" s="143">
        <v>1.9E-2</v>
      </c>
      <c r="O175" s="143">
        <v>6.0000000000000001E-3</v>
      </c>
      <c r="P175" s="143"/>
      <c r="Q175" s="143"/>
      <c r="R175" s="143">
        <v>9.3628620102214377</v>
      </c>
      <c r="S175" s="143">
        <v>3</v>
      </c>
      <c r="T175" s="143">
        <v>2178</v>
      </c>
      <c r="U175" s="143">
        <v>90</v>
      </c>
      <c r="V175" s="143">
        <v>2466</v>
      </c>
      <c r="W175" s="143">
        <v>2</v>
      </c>
      <c r="X175" s="143">
        <v>40</v>
      </c>
      <c r="Y175" s="143">
        <v>10</v>
      </c>
      <c r="Z175" s="141"/>
      <c r="AD175" s="177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</row>
    <row r="176" spans="1:49" s="62" customFormat="1" ht="12">
      <c r="A176" s="141">
        <v>134</v>
      </c>
      <c r="B176" s="142" t="s">
        <v>641</v>
      </c>
      <c r="C176" s="141" t="s">
        <v>547</v>
      </c>
      <c r="D176" s="141" t="s">
        <v>433</v>
      </c>
      <c r="E176" s="141">
        <v>401.16</v>
      </c>
      <c r="F176" s="143">
        <v>44.260259999999995</v>
      </c>
      <c r="G176" s="144">
        <v>2.7E-2</v>
      </c>
      <c r="H176" s="143">
        <v>0.81599999999999995</v>
      </c>
      <c r="I176" s="143">
        <v>10.006</v>
      </c>
      <c r="J176" s="143">
        <v>9.9000000000000005E-2</v>
      </c>
      <c r="K176" s="143">
        <v>44.618000000000002</v>
      </c>
      <c r="L176" s="143">
        <v>1.3939999999999999</v>
      </c>
      <c r="M176" s="143">
        <v>0.14899999999999999</v>
      </c>
      <c r="N176" s="143">
        <v>1.4999999999999999E-2</v>
      </c>
      <c r="O176" s="143">
        <v>6.0000000000000001E-3</v>
      </c>
      <c r="P176" s="143"/>
      <c r="Q176" s="143"/>
      <c r="R176" s="143">
        <v>12.475521642244653</v>
      </c>
      <c r="S176" s="143">
        <v>8</v>
      </c>
      <c r="T176" s="143">
        <v>3381</v>
      </c>
      <c r="U176" s="143">
        <v>84</v>
      </c>
      <c r="V176" s="143">
        <v>2405</v>
      </c>
      <c r="W176" s="143">
        <v>7</v>
      </c>
      <c r="X176" s="143">
        <v>35</v>
      </c>
      <c r="Y176" s="143">
        <v>42</v>
      </c>
      <c r="Z176" s="141"/>
      <c r="AD176" s="177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</row>
    <row r="177" spans="1:49" s="62" customFormat="1" ht="12">
      <c r="A177" s="141">
        <v>135</v>
      </c>
      <c r="B177" s="142" t="s">
        <v>642</v>
      </c>
      <c r="C177" s="141" t="s">
        <v>547</v>
      </c>
      <c r="D177" s="141" t="s">
        <v>433</v>
      </c>
      <c r="E177" s="141">
        <v>404.05500000000001</v>
      </c>
      <c r="F177" s="143">
        <v>45.922357499999997</v>
      </c>
      <c r="G177" s="144">
        <v>3.2000000000000001E-2</v>
      </c>
      <c r="H177" s="143">
        <v>0.88800000000000001</v>
      </c>
      <c r="I177" s="143">
        <v>8.4079999999999995</v>
      </c>
      <c r="J177" s="143">
        <v>0.127</v>
      </c>
      <c r="K177" s="143">
        <v>44.045999999999999</v>
      </c>
      <c r="L177" s="143">
        <v>0.81299999999999994</v>
      </c>
      <c r="M177" s="143">
        <v>0.12</v>
      </c>
      <c r="N177" s="143">
        <v>2.3E-2</v>
      </c>
      <c r="O177" s="143">
        <v>4.0000000000000001E-3</v>
      </c>
      <c r="P177" s="143"/>
      <c r="Q177" s="143"/>
      <c r="R177" s="143">
        <v>9.0223086301775375</v>
      </c>
      <c r="S177" s="143">
        <v>16</v>
      </c>
      <c r="T177" s="143">
        <v>3217</v>
      </c>
      <c r="U177" s="143">
        <v>62</v>
      </c>
      <c r="V177" s="143">
        <v>2245</v>
      </c>
      <c r="W177" s="143">
        <v>24</v>
      </c>
      <c r="X177" s="143">
        <v>42</v>
      </c>
      <c r="Y177" s="143">
        <v>12</v>
      </c>
      <c r="Z177" s="141"/>
      <c r="AD177" s="177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</row>
    <row r="178" spans="1:49" s="62" customFormat="1" ht="12">
      <c r="A178" s="141">
        <v>5</v>
      </c>
      <c r="B178" s="142" t="s">
        <v>550</v>
      </c>
      <c r="C178" s="141" t="s">
        <v>551</v>
      </c>
      <c r="D178" s="141" t="s">
        <v>468</v>
      </c>
      <c r="E178" s="141">
        <v>9.2750000000000004</v>
      </c>
      <c r="F178" s="143">
        <v>48.338999999999992</v>
      </c>
      <c r="G178" s="144">
        <v>0.30134999999999995</v>
      </c>
      <c r="H178" s="143">
        <v>14.175749999999999</v>
      </c>
      <c r="I178" s="143">
        <v>4.8892499999999988</v>
      </c>
      <c r="J178" s="143">
        <v>9.0199999999999989E-2</v>
      </c>
      <c r="K178" s="143">
        <v>10.803499999999998</v>
      </c>
      <c r="L178" s="143">
        <v>17.916999999999998</v>
      </c>
      <c r="M178" s="143">
        <v>0.95324999999999993</v>
      </c>
      <c r="N178" s="143">
        <v>2.0499999999999997E-2</v>
      </c>
      <c r="O178" s="143">
        <v>2.0499999999999997E-3</v>
      </c>
      <c r="P178" s="143"/>
      <c r="Q178" s="143"/>
      <c r="R178" s="143">
        <v>2.0299999999999998</v>
      </c>
      <c r="S178" s="143">
        <v>186.7</v>
      </c>
      <c r="T178" s="143">
        <v>1671</v>
      </c>
      <c r="U178" s="143" t="s">
        <v>457</v>
      </c>
      <c r="V178" s="143">
        <v>173.9</v>
      </c>
      <c r="W178" s="143">
        <v>368.2</v>
      </c>
      <c r="X178" s="143">
        <v>8.1999999999999993</v>
      </c>
      <c r="Y178" s="143">
        <v>169.4</v>
      </c>
      <c r="Z178" s="141"/>
      <c r="AD178" s="177"/>
      <c r="AE178" s="141"/>
      <c r="AF178" s="141"/>
      <c r="AG178" s="141"/>
      <c r="AH178" s="141"/>
      <c r="AI178" s="141"/>
      <c r="AJ178" s="141"/>
    </row>
    <row r="179" spans="1:49" s="62" customFormat="1" ht="12">
      <c r="A179" s="141">
        <v>8</v>
      </c>
      <c r="B179" s="142" t="s">
        <v>553</v>
      </c>
      <c r="C179" s="141" t="s">
        <v>551</v>
      </c>
      <c r="D179" s="141" t="s">
        <v>468</v>
      </c>
      <c r="E179" s="141">
        <v>19.63</v>
      </c>
      <c r="F179" s="143">
        <v>45.959049999999998</v>
      </c>
      <c r="G179" s="144">
        <v>0.16417500000000002</v>
      </c>
      <c r="H179" s="143">
        <v>14.477250000000002</v>
      </c>
      <c r="I179" s="143">
        <v>7.2535499999999997</v>
      </c>
      <c r="J179" s="143">
        <v>0.120395</v>
      </c>
      <c r="K179" s="143">
        <v>15.5021</v>
      </c>
      <c r="L179" s="143">
        <v>14.129</v>
      </c>
      <c r="M179" s="143">
        <v>0.42785000000000001</v>
      </c>
      <c r="N179" s="143">
        <v>1.99E-3</v>
      </c>
      <c r="O179" s="143">
        <v>3.98E-3</v>
      </c>
      <c r="P179" s="143"/>
      <c r="Q179" s="143"/>
      <c r="R179" s="143">
        <v>1.57</v>
      </c>
      <c r="S179" s="143">
        <v>97.3</v>
      </c>
      <c r="T179" s="143">
        <v>639.6</v>
      </c>
      <c r="U179" s="143" t="s">
        <v>457</v>
      </c>
      <c r="V179" s="143">
        <v>199.5</v>
      </c>
      <c r="W179" s="143">
        <v>109.6</v>
      </c>
      <c r="X179" s="143">
        <v>25.5</v>
      </c>
      <c r="Y179" s="143">
        <v>108.6</v>
      </c>
      <c r="Z179" s="141"/>
      <c r="AD179" s="177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</row>
    <row r="180" spans="1:49" s="62" customFormat="1" ht="12">
      <c r="A180" s="141">
        <v>12</v>
      </c>
      <c r="B180" s="142" t="s">
        <v>556</v>
      </c>
      <c r="C180" s="141" t="s">
        <v>551</v>
      </c>
      <c r="D180" s="141" t="s">
        <v>468</v>
      </c>
      <c r="E180" s="141">
        <v>30.72</v>
      </c>
      <c r="F180" s="143">
        <v>45.401850000000003</v>
      </c>
      <c r="G180" s="144">
        <v>9.7509999999999999E-2</v>
      </c>
      <c r="H180" s="143">
        <v>21.810400000000001</v>
      </c>
      <c r="I180" s="143">
        <v>4.7959000000000005</v>
      </c>
      <c r="J180" s="143">
        <v>7.1639999999999995E-2</v>
      </c>
      <c r="K180" s="143">
        <v>10.6067</v>
      </c>
      <c r="L180" s="143">
        <v>13.880249999999998</v>
      </c>
      <c r="M180" s="143">
        <v>0.79600000000000004</v>
      </c>
      <c r="N180" s="143">
        <v>1.2934999999999999E-2</v>
      </c>
      <c r="O180" s="143">
        <v>2.9850000000000002E-3</v>
      </c>
      <c r="P180" s="143"/>
      <c r="Q180" s="143"/>
      <c r="R180" s="143">
        <v>2.63</v>
      </c>
      <c r="S180" s="143">
        <v>50.7</v>
      </c>
      <c r="T180" s="143">
        <v>197</v>
      </c>
      <c r="U180" s="143" t="s">
        <v>457</v>
      </c>
      <c r="V180" s="143">
        <v>127.4</v>
      </c>
      <c r="W180" s="143">
        <v>30.5</v>
      </c>
      <c r="X180" s="143">
        <v>15.8</v>
      </c>
      <c r="Y180" s="143">
        <v>167.3</v>
      </c>
      <c r="Z180" s="141"/>
      <c r="AD180" s="177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</row>
    <row r="181" spans="1:49" s="62" customFormat="1" ht="12">
      <c r="A181" s="141">
        <v>16</v>
      </c>
      <c r="B181" s="142" t="s">
        <v>559</v>
      </c>
      <c r="C181" s="141" t="s">
        <v>551</v>
      </c>
      <c r="D181" s="141" t="s">
        <v>468</v>
      </c>
      <c r="E181" s="141">
        <v>39.505000000000003</v>
      </c>
      <c r="F181" s="143">
        <v>36.976900000000001</v>
      </c>
      <c r="G181" s="144">
        <v>7.5844999999999996E-2</v>
      </c>
      <c r="H181" s="143">
        <v>3.2702</v>
      </c>
      <c r="I181" s="143">
        <v>13.671800000000001</v>
      </c>
      <c r="J181" s="143">
        <v>0.15168999999999999</v>
      </c>
      <c r="K181" s="143">
        <v>34.455299999999994</v>
      </c>
      <c r="L181" s="143">
        <v>1.6153999999999999</v>
      </c>
      <c r="M181" s="143" t="s">
        <v>457</v>
      </c>
      <c r="N181" s="143" t="s">
        <v>457</v>
      </c>
      <c r="O181" s="143">
        <v>5.9100000000000003E-3</v>
      </c>
      <c r="P181" s="143"/>
      <c r="Q181" s="143"/>
      <c r="R181" s="143">
        <v>9.82</v>
      </c>
      <c r="S181" s="143">
        <v>62.1</v>
      </c>
      <c r="T181" s="143">
        <v>2078.8000000000002</v>
      </c>
      <c r="U181" s="143" t="s">
        <v>457</v>
      </c>
      <c r="V181" s="143">
        <v>1355.1</v>
      </c>
      <c r="W181" s="143">
        <v>346.8</v>
      </c>
      <c r="X181" s="143">
        <v>41.9</v>
      </c>
      <c r="Y181" s="143">
        <v>7.8</v>
      </c>
      <c r="Z181" s="141"/>
      <c r="AD181" s="177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  <c r="AU181" s="141"/>
      <c r="AV181" s="141"/>
      <c r="AW181" s="141"/>
    </row>
    <row r="182" spans="1:49" s="62" customFormat="1" ht="12">
      <c r="A182" s="141">
        <v>19</v>
      </c>
      <c r="B182" s="142" t="s">
        <v>561</v>
      </c>
      <c r="C182" s="141" t="s">
        <v>551</v>
      </c>
      <c r="D182" s="141" t="s">
        <v>468</v>
      </c>
      <c r="E182" s="141">
        <v>49.645000000000003</v>
      </c>
      <c r="F182" s="143">
        <v>45.96</v>
      </c>
      <c r="G182" s="144">
        <v>0.158</v>
      </c>
      <c r="H182" s="143">
        <v>16.559999999999999</v>
      </c>
      <c r="I182" s="143">
        <v>9.0500000000000007</v>
      </c>
      <c r="J182" s="143">
        <v>0.127</v>
      </c>
      <c r="K182" s="143">
        <v>12.53</v>
      </c>
      <c r="L182" s="143">
        <v>11.93</v>
      </c>
      <c r="M182" s="143">
        <v>1.04</v>
      </c>
      <c r="N182" s="143">
        <v>0</v>
      </c>
      <c r="O182" s="143">
        <v>6.0000000000000001E-3</v>
      </c>
      <c r="P182" s="143"/>
      <c r="Q182" s="143"/>
      <c r="R182" s="143">
        <v>1.98</v>
      </c>
      <c r="S182" s="143">
        <v>75.5</v>
      </c>
      <c r="T182" s="143">
        <v>139.19999999999999</v>
      </c>
      <c r="U182" s="143" t="s">
        <v>457</v>
      </c>
      <c r="V182" s="143">
        <v>151.4</v>
      </c>
      <c r="W182" s="143">
        <v>7.9</v>
      </c>
      <c r="X182" s="143">
        <v>33.6</v>
      </c>
      <c r="Y182" s="143">
        <v>144</v>
      </c>
      <c r="Z182" s="141"/>
      <c r="AD182" s="177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  <c r="AU182" s="141"/>
      <c r="AV182" s="141"/>
      <c r="AW182" s="141"/>
    </row>
    <row r="183" spans="1:49" s="62" customFormat="1" ht="12">
      <c r="A183" s="141">
        <v>21</v>
      </c>
      <c r="B183" s="142" t="s">
        <v>562</v>
      </c>
      <c r="C183" s="141" t="s">
        <v>551</v>
      </c>
      <c r="D183" s="141" t="s">
        <v>468</v>
      </c>
      <c r="E183" s="141">
        <v>53.25</v>
      </c>
      <c r="F183" s="143">
        <v>47.35</v>
      </c>
      <c r="G183" s="144">
        <v>0.246</v>
      </c>
      <c r="H183" s="143">
        <v>13.51</v>
      </c>
      <c r="I183" s="143">
        <v>7.28</v>
      </c>
      <c r="J183" s="143">
        <v>0.122</v>
      </c>
      <c r="K183" s="143">
        <v>14.24</v>
      </c>
      <c r="L183" s="143">
        <v>15.92</v>
      </c>
      <c r="M183" s="143">
        <v>0.6</v>
      </c>
      <c r="N183" s="143">
        <v>4.0000000000000001E-3</v>
      </c>
      <c r="O183" s="143">
        <v>4.0000000000000001E-3</v>
      </c>
      <c r="P183" s="143"/>
      <c r="Q183" s="143"/>
      <c r="R183" s="143">
        <v>0.65</v>
      </c>
      <c r="S183" s="143">
        <v>146.6</v>
      </c>
      <c r="T183" s="143">
        <v>329.8</v>
      </c>
      <c r="U183" s="143" t="s">
        <v>457</v>
      </c>
      <c r="V183" s="143">
        <v>151.1</v>
      </c>
      <c r="W183" s="143">
        <v>141.69999999999999</v>
      </c>
      <c r="X183" s="143">
        <v>24.3</v>
      </c>
      <c r="Y183" s="143">
        <v>98.9</v>
      </c>
      <c r="Z183" s="141"/>
      <c r="AD183" s="177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</row>
    <row r="184" spans="1:49" s="62" customFormat="1" ht="12">
      <c r="A184" s="141">
        <v>25</v>
      </c>
      <c r="B184" s="142" t="s">
        <v>565</v>
      </c>
      <c r="C184" s="141" t="s">
        <v>551</v>
      </c>
      <c r="D184" s="141" t="s">
        <v>468</v>
      </c>
      <c r="E184" s="141">
        <v>60.15</v>
      </c>
      <c r="F184" s="143">
        <v>48.32</v>
      </c>
      <c r="G184" s="144">
        <v>0.24299999999999999</v>
      </c>
      <c r="H184" s="143">
        <v>16.63</v>
      </c>
      <c r="I184" s="143">
        <v>5.03</v>
      </c>
      <c r="J184" s="143">
        <v>0.09</v>
      </c>
      <c r="K184" s="143">
        <v>10.39</v>
      </c>
      <c r="L184" s="143">
        <v>17.41</v>
      </c>
      <c r="M184" s="143">
        <v>0.57999999999999996</v>
      </c>
      <c r="N184" s="143">
        <v>0</v>
      </c>
      <c r="O184" s="143">
        <v>4.0000000000000001E-3</v>
      </c>
      <c r="P184" s="143"/>
      <c r="Q184" s="143"/>
      <c r="R184" s="143">
        <v>0.96</v>
      </c>
      <c r="S184" s="143">
        <v>152.80000000000001</v>
      </c>
      <c r="T184" s="143">
        <v>630.70000000000005</v>
      </c>
      <c r="U184" s="143" t="s">
        <v>457</v>
      </c>
      <c r="V184" s="143">
        <v>107.5</v>
      </c>
      <c r="W184" s="143">
        <v>75.900000000000006</v>
      </c>
      <c r="X184" s="143">
        <v>14.5</v>
      </c>
      <c r="Y184" s="143">
        <v>127.5</v>
      </c>
      <c r="Z184" s="141"/>
      <c r="AD184" s="177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  <c r="AU184" s="141"/>
      <c r="AV184" s="141"/>
      <c r="AW184" s="141"/>
    </row>
    <row r="185" spans="1:49" s="62" customFormat="1" ht="12">
      <c r="A185" s="141">
        <v>27</v>
      </c>
      <c r="B185" s="142" t="s">
        <v>566</v>
      </c>
      <c r="C185" s="141" t="s">
        <v>551</v>
      </c>
      <c r="D185" s="141" t="s">
        <v>468</v>
      </c>
      <c r="E185" s="141">
        <v>69.09</v>
      </c>
      <c r="F185" s="143">
        <v>48.64</v>
      </c>
      <c r="G185" s="144">
        <v>0.23499999999999999</v>
      </c>
      <c r="H185" s="143">
        <v>15.77</v>
      </c>
      <c r="I185" s="143">
        <v>4.7</v>
      </c>
      <c r="J185" s="143">
        <v>9.1999999999999998E-2</v>
      </c>
      <c r="K185" s="143">
        <v>10.36</v>
      </c>
      <c r="L185" s="143">
        <v>18.05</v>
      </c>
      <c r="M185" s="143">
        <v>0.53</v>
      </c>
      <c r="N185" s="143" t="s">
        <v>457</v>
      </c>
      <c r="O185" s="143">
        <v>4.0000000000000001E-3</v>
      </c>
      <c r="P185" s="143"/>
      <c r="Q185" s="143"/>
      <c r="R185" s="143">
        <v>1.24</v>
      </c>
      <c r="S185" s="143">
        <v>139</v>
      </c>
      <c r="T185" s="143">
        <v>509.7</v>
      </c>
      <c r="U185" s="143" t="s">
        <v>457</v>
      </c>
      <c r="V185" s="143">
        <v>152.19999999999999</v>
      </c>
      <c r="W185" s="143">
        <v>187.6</v>
      </c>
      <c r="X185" s="143">
        <v>12.8</v>
      </c>
      <c r="Y185" s="143">
        <v>112.8</v>
      </c>
      <c r="Z185" s="141"/>
      <c r="AD185" s="177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</row>
    <row r="186" spans="1:49" s="62" customFormat="1" ht="12">
      <c r="A186" s="141">
        <v>31</v>
      </c>
      <c r="B186" s="142" t="s">
        <v>569</v>
      </c>
      <c r="C186" s="141" t="s">
        <v>551</v>
      </c>
      <c r="D186" s="141" t="s">
        <v>468</v>
      </c>
      <c r="E186" s="141">
        <v>79.69</v>
      </c>
      <c r="F186" s="143">
        <v>45.04</v>
      </c>
      <c r="G186" s="144">
        <v>0.153</v>
      </c>
      <c r="H186" s="143">
        <v>22.65</v>
      </c>
      <c r="I186" s="143">
        <v>3.76</v>
      </c>
      <c r="J186" s="143">
        <v>6.8000000000000005E-2</v>
      </c>
      <c r="K186" s="143">
        <v>6.82</v>
      </c>
      <c r="L186" s="143">
        <v>15.76</v>
      </c>
      <c r="M186" s="143">
        <v>1.19</v>
      </c>
      <c r="N186" s="143">
        <v>7.0000000000000001E-3</v>
      </c>
      <c r="O186" s="143">
        <v>2E-3</v>
      </c>
      <c r="P186" s="143"/>
      <c r="Q186" s="143"/>
      <c r="R186" s="143">
        <v>4.13</v>
      </c>
      <c r="S186" s="143">
        <v>93.8</v>
      </c>
      <c r="T186" s="143">
        <v>265.8</v>
      </c>
      <c r="U186" s="143" t="s">
        <v>457</v>
      </c>
      <c r="V186" s="143">
        <v>98.5</v>
      </c>
      <c r="W186" s="143">
        <v>15.2</v>
      </c>
      <c r="X186" s="143">
        <v>7.5</v>
      </c>
      <c r="Y186" s="143">
        <v>288.60000000000002</v>
      </c>
      <c r="Z186" s="141"/>
      <c r="AD186" s="177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  <c r="AU186" s="141"/>
      <c r="AV186" s="141"/>
      <c r="AW186" s="141"/>
    </row>
    <row r="187" spans="1:49" s="62" customFormat="1" ht="12">
      <c r="A187" s="141">
        <v>34</v>
      </c>
      <c r="B187" s="142" t="s">
        <v>571</v>
      </c>
      <c r="C187" s="141" t="s">
        <v>551</v>
      </c>
      <c r="D187" s="141" t="s">
        <v>468</v>
      </c>
      <c r="E187" s="141">
        <v>89.9</v>
      </c>
      <c r="F187" s="143">
        <v>48.66</v>
      </c>
      <c r="G187" s="144">
        <v>0.27300000000000002</v>
      </c>
      <c r="H187" s="143">
        <v>18.22</v>
      </c>
      <c r="I187" s="143">
        <v>5.03</v>
      </c>
      <c r="J187" s="143">
        <v>9.5000000000000001E-2</v>
      </c>
      <c r="K187" s="143">
        <v>8.5399999999999991</v>
      </c>
      <c r="L187" s="143">
        <v>17.510000000000002</v>
      </c>
      <c r="M187" s="143">
        <v>0.91</v>
      </c>
      <c r="N187" s="143" t="s">
        <v>457</v>
      </c>
      <c r="O187" s="143">
        <v>2E-3</v>
      </c>
      <c r="P187" s="143"/>
      <c r="Q187" s="143"/>
      <c r="R187" s="143">
        <v>0.75</v>
      </c>
      <c r="S187" s="143">
        <v>153.5</v>
      </c>
      <c r="T187" s="143">
        <v>588.9</v>
      </c>
      <c r="U187" s="143" t="s">
        <v>457</v>
      </c>
      <c r="V187" s="143">
        <v>87.1</v>
      </c>
      <c r="W187" s="143">
        <v>72.400000000000006</v>
      </c>
      <c r="X187" s="143">
        <v>13.7</v>
      </c>
      <c r="Y187" s="143">
        <v>150.6</v>
      </c>
      <c r="Z187" s="141"/>
      <c r="AD187" s="177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</row>
    <row r="188" spans="1:49" s="62" customFormat="1" ht="12">
      <c r="A188" s="141">
        <v>37</v>
      </c>
      <c r="B188" s="142" t="s">
        <v>573</v>
      </c>
      <c r="C188" s="141" t="s">
        <v>551</v>
      </c>
      <c r="D188" s="141" t="s">
        <v>468</v>
      </c>
      <c r="E188" s="141">
        <v>100.64</v>
      </c>
      <c r="F188" s="143">
        <v>47.04</v>
      </c>
      <c r="G188" s="144">
        <v>0.186</v>
      </c>
      <c r="H188" s="143">
        <v>19.7</v>
      </c>
      <c r="I188" s="143">
        <v>5.9</v>
      </c>
      <c r="J188" s="143">
        <v>9.2999999999999999E-2</v>
      </c>
      <c r="K188" s="143">
        <v>9.3000000000000007</v>
      </c>
      <c r="L188" s="143">
        <v>15.35</v>
      </c>
      <c r="M188" s="143">
        <v>0.97</v>
      </c>
      <c r="N188" s="143">
        <v>1.0999999999999999E-2</v>
      </c>
      <c r="O188" s="143">
        <v>6.0000000000000001E-3</v>
      </c>
      <c r="P188" s="143"/>
      <c r="Q188" s="143"/>
      <c r="R188" s="143">
        <v>1.4</v>
      </c>
      <c r="S188" s="143">
        <v>99.7</v>
      </c>
      <c r="T188" s="143">
        <v>279.5</v>
      </c>
      <c r="U188" s="143" t="s">
        <v>457</v>
      </c>
      <c r="V188" s="143">
        <v>171.5</v>
      </c>
      <c r="W188" s="143">
        <v>279.39999999999998</v>
      </c>
      <c r="X188" s="143">
        <v>16.5</v>
      </c>
      <c r="Y188" s="143">
        <v>159</v>
      </c>
      <c r="Z188" s="141"/>
      <c r="AD188" s="177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</row>
    <row r="189" spans="1:49" s="62" customFormat="1" ht="12">
      <c r="A189" s="141">
        <v>40</v>
      </c>
      <c r="B189" s="142" t="s">
        <v>575</v>
      </c>
      <c r="C189" s="141" t="s">
        <v>551</v>
      </c>
      <c r="D189" s="141" t="s">
        <v>468</v>
      </c>
      <c r="E189" s="141">
        <v>109.84</v>
      </c>
      <c r="F189" s="143">
        <v>48.615699999999997</v>
      </c>
      <c r="G189" s="144">
        <v>0.28357499999999997</v>
      </c>
      <c r="H189" s="143">
        <v>16.616499999999998</v>
      </c>
      <c r="I189" s="143">
        <v>5.9302000000000001</v>
      </c>
      <c r="J189" s="143">
        <v>0.106465</v>
      </c>
      <c r="K189" s="143">
        <v>9.7907999999999991</v>
      </c>
      <c r="L189" s="143">
        <v>17.432400000000001</v>
      </c>
      <c r="M189" s="143">
        <v>0.83579999999999999</v>
      </c>
      <c r="N189" s="143">
        <v>0</v>
      </c>
      <c r="O189" s="143">
        <v>2.9850000000000002E-3</v>
      </c>
      <c r="P189" s="143"/>
      <c r="Q189" s="143"/>
      <c r="R189" s="143">
        <v>0.5</v>
      </c>
      <c r="S189" s="143">
        <v>155.30000000000001</v>
      </c>
      <c r="T189" s="143">
        <v>306.89999999999998</v>
      </c>
      <c r="U189" s="143" t="s">
        <v>457</v>
      </c>
      <c r="V189" s="143">
        <v>117.3</v>
      </c>
      <c r="W189" s="143">
        <v>168.1</v>
      </c>
      <c r="X189" s="143">
        <v>16.399999999999999</v>
      </c>
      <c r="Y189" s="143">
        <v>133.5</v>
      </c>
      <c r="Z189" s="141"/>
      <c r="AD189" s="177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  <c r="AU189" s="141"/>
      <c r="AV189" s="141"/>
      <c r="AW189" s="141"/>
    </row>
    <row r="190" spans="1:49" s="62" customFormat="1">
      <c r="A190" s="141">
        <v>43</v>
      </c>
      <c r="B190" s="142" t="s">
        <v>577</v>
      </c>
      <c r="C190" s="141" t="s">
        <v>551</v>
      </c>
      <c r="D190" s="141" t="s">
        <v>468</v>
      </c>
      <c r="E190" s="141">
        <v>121</v>
      </c>
      <c r="F190" s="143">
        <v>45.391500000000001</v>
      </c>
      <c r="G190" s="144">
        <v>9.2069999999999999E-2</v>
      </c>
      <c r="H190" s="143">
        <v>20.0871</v>
      </c>
      <c r="I190" s="143">
        <v>3.7817999999999996</v>
      </c>
      <c r="J190" s="143">
        <v>5.9399999999999994E-2</v>
      </c>
      <c r="K190" s="143">
        <v>10.988999999999999</v>
      </c>
      <c r="L190" s="143">
        <v>16.127099999999999</v>
      </c>
      <c r="M190" s="143">
        <v>0.50490000000000002</v>
      </c>
      <c r="N190" s="143">
        <v>1.6830000000000001E-2</v>
      </c>
      <c r="O190" s="143">
        <v>3.96E-3</v>
      </c>
      <c r="P190" s="143"/>
      <c r="Q190" s="143"/>
      <c r="R190" s="143">
        <v>2.89</v>
      </c>
      <c r="S190" s="143">
        <v>85.2</v>
      </c>
      <c r="T190" s="143">
        <v>594.9</v>
      </c>
      <c r="U190" s="143" t="s">
        <v>457</v>
      </c>
      <c r="V190" s="143">
        <v>202.4</v>
      </c>
      <c r="W190" s="143">
        <v>75.5</v>
      </c>
      <c r="X190" s="143">
        <v>9.8000000000000007</v>
      </c>
      <c r="Y190" s="143">
        <v>130.1</v>
      </c>
      <c r="Z190" s="141"/>
      <c r="AA190"/>
      <c r="AB190"/>
      <c r="AC190"/>
      <c r="AD190" s="177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</row>
    <row r="191" spans="1:49" s="62" customFormat="1">
      <c r="A191" s="141">
        <v>47</v>
      </c>
      <c r="B191" s="142" t="s">
        <v>580</v>
      </c>
      <c r="C191" s="141" t="s">
        <v>551</v>
      </c>
      <c r="D191" s="141" t="s">
        <v>468</v>
      </c>
      <c r="E191" s="141">
        <v>129.13999999999999</v>
      </c>
      <c r="F191" s="143">
        <v>46.581700000000005</v>
      </c>
      <c r="G191" s="144">
        <v>0.135575</v>
      </c>
      <c r="H191" s="143">
        <v>18.475600000000004</v>
      </c>
      <c r="I191" s="143">
        <v>4.2542499999999999</v>
      </c>
      <c r="J191" s="143">
        <v>7.5735000000000011E-2</v>
      </c>
      <c r="K191" s="143">
        <v>10.9208</v>
      </c>
      <c r="L191" s="143">
        <v>16.222250000000003</v>
      </c>
      <c r="M191" s="143">
        <v>0.53295000000000003</v>
      </c>
      <c r="N191" s="143">
        <v>1.5895000000000003E-2</v>
      </c>
      <c r="O191" s="143">
        <v>1.8700000000000001E-3</v>
      </c>
      <c r="P191" s="143"/>
      <c r="Q191" s="143"/>
      <c r="R191" s="143">
        <v>2.57</v>
      </c>
      <c r="S191" s="143">
        <v>64.7</v>
      </c>
      <c r="T191" s="143">
        <v>924.2</v>
      </c>
      <c r="U191" s="143" t="s">
        <v>457</v>
      </c>
      <c r="V191" s="143">
        <v>258.3</v>
      </c>
      <c r="W191" s="143">
        <v>8.8000000000000007</v>
      </c>
      <c r="X191" s="143">
        <v>8.4</v>
      </c>
      <c r="Y191" s="143">
        <v>145.6</v>
      </c>
      <c r="Z191" s="141"/>
      <c r="AA191"/>
      <c r="AB191"/>
      <c r="AC191"/>
      <c r="AD191" s="177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</row>
    <row r="192" spans="1:49" s="62" customFormat="1">
      <c r="A192" s="141">
        <v>51</v>
      </c>
      <c r="B192" s="142" t="s">
        <v>583</v>
      </c>
      <c r="C192" s="141" t="s">
        <v>551</v>
      </c>
      <c r="D192" s="141" t="s">
        <v>468</v>
      </c>
      <c r="E192" s="141">
        <v>139.6</v>
      </c>
      <c r="F192" s="143">
        <v>40.229999999999997</v>
      </c>
      <c r="G192" s="144">
        <v>0.154</v>
      </c>
      <c r="H192" s="143">
        <v>6.97</v>
      </c>
      <c r="I192" s="143">
        <v>14.19</v>
      </c>
      <c r="J192" s="143">
        <v>0.309</v>
      </c>
      <c r="K192" s="143">
        <v>24.71</v>
      </c>
      <c r="L192" s="143">
        <v>7.86</v>
      </c>
      <c r="M192" s="143">
        <v>0.02</v>
      </c>
      <c r="N192" s="143" t="s">
        <v>457</v>
      </c>
      <c r="O192" s="143">
        <v>1.2999999999999999E-2</v>
      </c>
      <c r="P192" s="143"/>
      <c r="Q192" s="143"/>
      <c r="R192" s="143">
        <v>5.39</v>
      </c>
      <c r="S192" s="143">
        <v>70</v>
      </c>
      <c r="T192" s="143">
        <v>1317.9</v>
      </c>
      <c r="U192" s="143" t="s">
        <v>457</v>
      </c>
      <c r="V192" s="143">
        <v>1102.4000000000001</v>
      </c>
      <c r="W192" s="143">
        <v>86</v>
      </c>
      <c r="X192" s="143">
        <v>77.400000000000006</v>
      </c>
      <c r="Y192" s="143">
        <v>53</v>
      </c>
      <c r="Z192" s="141"/>
      <c r="AA192"/>
      <c r="AB192"/>
      <c r="AC192"/>
      <c r="AD192" s="177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</row>
    <row r="193" spans="1:49" s="62" customFormat="1">
      <c r="A193" s="141">
        <v>56</v>
      </c>
      <c r="B193" s="142" t="s">
        <v>587</v>
      </c>
      <c r="C193" s="141" t="s">
        <v>551</v>
      </c>
      <c r="D193" s="141" t="s">
        <v>468</v>
      </c>
      <c r="E193" s="141">
        <v>150.15</v>
      </c>
      <c r="F193" s="143">
        <v>43.766799999999996</v>
      </c>
      <c r="G193" s="144">
        <v>0.21720999999999999</v>
      </c>
      <c r="H193" s="143">
        <v>11.276649999999998</v>
      </c>
      <c r="I193" s="143">
        <v>9.9774499999999993</v>
      </c>
      <c r="J193" s="143">
        <v>0.24867499999999998</v>
      </c>
      <c r="K193" s="143">
        <v>17.7422</v>
      </c>
      <c r="L193" s="143">
        <v>13.489349999999998</v>
      </c>
      <c r="M193" s="143">
        <v>0.30449999999999994</v>
      </c>
      <c r="N193" s="143"/>
      <c r="O193" s="143">
        <v>1.218E-2</v>
      </c>
      <c r="P193" s="143"/>
      <c r="Q193" s="143"/>
      <c r="R193" s="143">
        <v>2.92</v>
      </c>
      <c r="S193" s="143">
        <v>121.6</v>
      </c>
      <c r="T193" s="143">
        <v>1280.5</v>
      </c>
      <c r="U193" s="143" t="s">
        <v>457</v>
      </c>
      <c r="V193" s="143">
        <v>515.29999999999995</v>
      </c>
      <c r="W193" s="143">
        <v>266.60000000000002</v>
      </c>
      <c r="X193" s="143">
        <v>43.7</v>
      </c>
      <c r="Y193" s="143">
        <v>92.7</v>
      </c>
      <c r="Z193" s="141"/>
      <c r="AA193"/>
      <c r="AB193"/>
      <c r="AC193"/>
      <c r="AD193" s="177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</row>
    <row r="194" spans="1:49" s="62" customFormat="1">
      <c r="A194" s="141">
        <v>59</v>
      </c>
      <c r="B194" s="142" t="s">
        <v>589</v>
      </c>
      <c r="C194" s="141" t="s">
        <v>551</v>
      </c>
      <c r="D194" s="141" t="s">
        <v>468</v>
      </c>
      <c r="E194" s="141">
        <v>158.25</v>
      </c>
      <c r="F194" s="143">
        <v>45.208099999999995</v>
      </c>
      <c r="G194" s="144">
        <v>0.23751</v>
      </c>
      <c r="H194" s="143">
        <v>16.179099999999998</v>
      </c>
      <c r="I194" s="143">
        <v>5.9377499999999994</v>
      </c>
      <c r="J194" s="143">
        <v>0.10048499999999999</v>
      </c>
      <c r="K194" s="143">
        <v>10.819899999999999</v>
      </c>
      <c r="L194" s="143">
        <v>17.539200000000001</v>
      </c>
      <c r="M194" s="143">
        <v>0.31464999999999999</v>
      </c>
      <c r="N194" s="143">
        <v>1.5224999999999997E-2</v>
      </c>
      <c r="O194" s="143">
        <v>6.0899999999999999E-3</v>
      </c>
      <c r="P194" s="143"/>
      <c r="Q194" s="143"/>
      <c r="R194" s="143">
        <v>3.25</v>
      </c>
      <c r="S194" s="143">
        <v>137.6</v>
      </c>
      <c r="T194" s="143">
        <v>232.5</v>
      </c>
      <c r="U194" s="143" t="s">
        <v>457</v>
      </c>
      <c r="V194" s="143">
        <v>103</v>
      </c>
      <c r="W194" s="143">
        <v>62.5</v>
      </c>
      <c r="X194" s="143">
        <v>20.2</v>
      </c>
      <c r="Y194" s="143">
        <v>114.6</v>
      </c>
      <c r="Z194" s="141"/>
      <c r="AA194"/>
      <c r="AB194"/>
      <c r="AC194"/>
      <c r="AD194" s="177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</row>
    <row r="195" spans="1:49" s="62" customFormat="1">
      <c r="A195" s="141">
        <v>62</v>
      </c>
      <c r="B195" s="142" t="s">
        <v>591</v>
      </c>
      <c r="C195" s="141" t="s">
        <v>551</v>
      </c>
      <c r="D195" s="141" t="s">
        <v>468</v>
      </c>
      <c r="E195" s="141">
        <v>169.86</v>
      </c>
      <c r="F195" s="143">
        <v>34.692699999999995</v>
      </c>
      <c r="G195" s="144">
        <v>2.3344999999999998E-2</v>
      </c>
      <c r="H195" s="143">
        <v>0.29434999999999995</v>
      </c>
      <c r="I195" s="143">
        <v>9.3176999999999985</v>
      </c>
      <c r="J195" s="143">
        <v>0.12179999999999998</v>
      </c>
      <c r="K195" s="143">
        <v>41.472899999999996</v>
      </c>
      <c r="L195" s="143">
        <v>7.1050000000000002E-2</v>
      </c>
      <c r="M195" s="143" t="s">
        <v>457</v>
      </c>
      <c r="N195" s="143" t="s">
        <v>457</v>
      </c>
      <c r="O195" s="143">
        <v>7.1049999999999993E-3</v>
      </c>
      <c r="P195" s="143"/>
      <c r="Q195" s="143"/>
      <c r="R195" s="143">
        <v>14.17</v>
      </c>
      <c r="S195" s="143">
        <v>9.4</v>
      </c>
      <c r="T195" s="143">
        <v>1723.5</v>
      </c>
      <c r="U195" s="143" t="s">
        <v>457</v>
      </c>
      <c r="V195" s="143">
        <v>1954.5</v>
      </c>
      <c r="W195" s="143">
        <v>1.2</v>
      </c>
      <c r="X195" s="143">
        <v>24.4</v>
      </c>
      <c r="Y195" s="143">
        <v>1.8</v>
      </c>
      <c r="Z195" s="141"/>
      <c r="AA195"/>
      <c r="AB195"/>
      <c r="AC195"/>
      <c r="AD195" s="177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</row>
    <row r="196" spans="1:49" s="62" customFormat="1">
      <c r="A196" s="141">
        <v>65</v>
      </c>
      <c r="B196" s="142" t="s">
        <v>593</v>
      </c>
      <c r="C196" s="141" t="s">
        <v>551</v>
      </c>
      <c r="D196" s="141" t="s">
        <v>468</v>
      </c>
      <c r="E196" s="141">
        <v>179.53</v>
      </c>
      <c r="F196" s="143">
        <v>34.663200000000003</v>
      </c>
      <c r="G196" s="144">
        <v>2.5250000000000002E-2</v>
      </c>
      <c r="H196" s="143">
        <v>0.42419999999999997</v>
      </c>
      <c r="I196" s="143">
        <v>9.6455000000000002</v>
      </c>
      <c r="J196" s="143">
        <v>0.13331999999999999</v>
      </c>
      <c r="K196" s="143">
        <v>41.096899999999998</v>
      </c>
      <c r="L196" s="143">
        <v>0.1515</v>
      </c>
      <c r="M196" s="143" t="s">
        <v>457</v>
      </c>
      <c r="N196" s="143" t="s">
        <v>457</v>
      </c>
      <c r="O196" s="143">
        <v>9.0899999999999991E-3</v>
      </c>
      <c r="P196" s="143"/>
      <c r="Q196" s="143"/>
      <c r="R196" s="143">
        <v>13.98</v>
      </c>
      <c r="S196" s="143">
        <v>11.6</v>
      </c>
      <c r="T196" s="143">
        <v>2264.5</v>
      </c>
      <c r="U196" s="143" t="s">
        <v>457</v>
      </c>
      <c r="V196" s="143">
        <v>2031.1</v>
      </c>
      <c r="W196" s="143"/>
      <c r="X196" s="143">
        <v>40.799999999999997</v>
      </c>
      <c r="Y196" s="143">
        <v>1.7</v>
      </c>
      <c r="Z196" s="141"/>
      <c r="AA196"/>
      <c r="AB196"/>
      <c r="AC196"/>
      <c r="AD196" s="177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  <c r="AU196" s="141"/>
      <c r="AV196" s="141"/>
      <c r="AW196" s="141"/>
    </row>
    <row r="197" spans="1:49" s="62" customFormat="1">
      <c r="A197" s="141">
        <v>68</v>
      </c>
      <c r="B197" s="142" t="s">
        <v>595</v>
      </c>
      <c r="C197" s="141" t="s">
        <v>551</v>
      </c>
      <c r="D197" s="141" t="s">
        <v>468</v>
      </c>
      <c r="E197" s="141">
        <v>188.32</v>
      </c>
      <c r="F197" s="143">
        <v>34.946000000000005</v>
      </c>
      <c r="G197" s="144">
        <v>2.828E-2</v>
      </c>
      <c r="H197" s="143">
        <v>0.38380000000000003</v>
      </c>
      <c r="I197" s="143">
        <v>8.3123000000000005</v>
      </c>
      <c r="J197" s="143">
        <v>0.11312</v>
      </c>
      <c r="K197" s="143">
        <v>41.955399999999997</v>
      </c>
      <c r="L197" s="143">
        <v>7.0700000000000013E-2</v>
      </c>
      <c r="M197" s="143" t="s">
        <v>457</v>
      </c>
      <c r="N197" s="143" t="s">
        <v>457</v>
      </c>
      <c r="O197" s="143">
        <v>8.0800000000000004E-3</v>
      </c>
      <c r="P197" s="143"/>
      <c r="Q197" s="143"/>
      <c r="R197" s="143">
        <v>14.18</v>
      </c>
      <c r="S197" s="143">
        <v>10.199999999999999</v>
      </c>
      <c r="T197" s="143">
        <v>2571</v>
      </c>
      <c r="U197" s="143" t="s">
        <v>457</v>
      </c>
      <c r="V197" s="143">
        <v>1966.6</v>
      </c>
      <c r="W197" s="143">
        <v>2.2999999999999998</v>
      </c>
      <c r="X197" s="143">
        <v>30.3</v>
      </c>
      <c r="Y197" s="143">
        <v>1.7</v>
      </c>
      <c r="Z197" s="141"/>
      <c r="AA197"/>
      <c r="AB197"/>
      <c r="AC197"/>
      <c r="AD197" s="177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</row>
    <row r="198" spans="1:49" s="62" customFormat="1">
      <c r="A198" s="141">
        <v>70</v>
      </c>
      <c r="B198" s="142" t="s">
        <v>596</v>
      </c>
      <c r="C198" s="141" t="s">
        <v>551</v>
      </c>
      <c r="D198" s="141" t="s">
        <v>468</v>
      </c>
      <c r="E198" s="141">
        <v>199.65</v>
      </c>
      <c r="F198" s="143">
        <v>34.3476</v>
      </c>
      <c r="G198" s="144">
        <v>2.7404999999999995E-2</v>
      </c>
      <c r="H198" s="143">
        <v>0.43644999999999995</v>
      </c>
      <c r="I198" s="143">
        <v>8.8406500000000001</v>
      </c>
      <c r="J198" s="143">
        <v>0.12078499999999999</v>
      </c>
      <c r="K198" s="143">
        <v>41.686049999999994</v>
      </c>
      <c r="L198" s="143">
        <v>7.1050000000000002E-2</v>
      </c>
      <c r="M198" s="143" t="s">
        <v>457</v>
      </c>
      <c r="N198" s="143" t="s">
        <v>457</v>
      </c>
      <c r="O198" s="143">
        <v>6.0899999999999999E-3</v>
      </c>
      <c r="P198" s="143"/>
      <c r="Q198" s="143"/>
      <c r="R198" s="143">
        <v>14.31</v>
      </c>
      <c r="S198" s="143">
        <v>10</v>
      </c>
      <c r="T198" s="143">
        <v>2286.4</v>
      </c>
      <c r="U198" s="143" t="s">
        <v>457</v>
      </c>
      <c r="V198" s="143">
        <v>2495.5</v>
      </c>
      <c r="W198" s="143"/>
      <c r="X198" s="143">
        <v>33.299999999999997</v>
      </c>
      <c r="Y198" s="143">
        <v>1.5</v>
      </c>
      <c r="Z198" s="141"/>
      <c r="AA198"/>
      <c r="AB198"/>
      <c r="AC198"/>
      <c r="AD198" s="177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</row>
    <row r="199" spans="1:49" s="62" customFormat="1">
      <c r="A199" s="141">
        <v>72</v>
      </c>
      <c r="B199" s="142" t="s">
        <v>597</v>
      </c>
      <c r="C199" s="141" t="s">
        <v>551</v>
      </c>
      <c r="D199" s="141" t="s">
        <v>468</v>
      </c>
      <c r="E199" s="141">
        <v>210.16</v>
      </c>
      <c r="F199" s="143">
        <v>34.890999999999998</v>
      </c>
      <c r="G199" s="144">
        <v>2.0499999999999997E-2</v>
      </c>
      <c r="H199" s="143">
        <v>0.21524999999999997</v>
      </c>
      <c r="I199" s="143">
        <v>7.9437499999999996</v>
      </c>
      <c r="J199" s="143">
        <v>0.10659999999999999</v>
      </c>
      <c r="K199" s="143">
        <v>42.291499999999992</v>
      </c>
      <c r="L199" s="143">
        <v>5.1249999999999997E-2</v>
      </c>
      <c r="M199" s="143" t="s">
        <v>457</v>
      </c>
      <c r="N199" s="143" t="s">
        <v>457</v>
      </c>
      <c r="O199" s="143">
        <v>5.1249999999999993E-3</v>
      </c>
      <c r="P199" s="143"/>
      <c r="Q199" s="143"/>
      <c r="R199" s="143">
        <v>14.58</v>
      </c>
      <c r="S199" s="143">
        <v>7.6</v>
      </c>
      <c r="T199" s="143">
        <v>1825.8</v>
      </c>
      <c r="U199" s="143" t="s">
        <v>457</v>
      </c>
      <c r="V199" s="143">
        <v>2628</v>
      </c>
      <c r="W199" s="143"/>
      <c r="X199" s="143">
        <v>36.200000000000003</v>
      </c>
      <c r="Y199" s="143">
        <v>1.5</v>
      </c>
      <c r="Z199" s="141"/>
      <c r="AA199"/>
      <c r="AB199"/>
      <c r="AC199"/>
      <c r="AD199" s="177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</row>
    <row r="200" spans="1:49" s="62" customFormat="1">
      <c r="A200" s="141">
        <v>75</v>
      </c>
      <c r="B200" s="142" t="s">
        <v>599</v>
      </c>
      <c r="C200" s="141" t="s">
        <v>551</v>
      </c>
      <c r="D200" s="141" t="s">
        <v>468</v>
      </c>
      <c r="E200" s="141">
        <v>218.88</v>
      </c>
      <c r="F200" s="143">
        <v>34.5</v>
      </c>
      <c r="G200" s="144">
        <v>2.4E-2</v>
      </c>
      <c r="H200" s="143">
        <v>0.25</v>
      </c>
      <c r="I200" s="143">
        <v>8.99</v>
      </c>
      <c r="J200" s="143">
        <v>0.128</v>
      </c>
      <c r="K200" s="143">
        <v>41.88</v>
      </c>
      <c r="L200" s="143">
        <v>0.06</v>
      </c>
      <c r="M200" s="143" t="s">
        <v>457</v>
      </c>
      <c r="N200" s="143" t="s">
        <v>457</v>
      </c>
      <c r="O200" s="143">
        <v>6.0000000000000001E-3</v>
      </c>
      <c r="P200" s="143"/>
      <c r="Q200" s="143"/>
      <c r="R200" s="143">
        <v>14.44</v>
      </c>
      <c r="S200" s="143">
        <v>7.9</v>
      </c>
      <c r="T200" s="143">
        <v>1244.3</v>
      </c>
      <c r="U200" s="143" t="s">
        <v>457</v>
      </c>
      <c r="V200" s="143">
        <v>1917.9</v>
      </c>
      <c r="W200" s="143">
        <v>0.4</v>
      </c>
      <c r="X200" s="143">
        <v>41.6</v>
      </c>
      <c r="Y200" s="143">
        <v>1.4</v>
      </c>
      <c r="Z200" s="141"/>
      <c r="AA200"/>
      <c r="AB200"/>
      <c r="AC200"/>
      <c r="AD200" s="177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</row>
    <row r="201" spans="1:49" s="62" customFormat="1">
      <c r="A201" s="141">
        <v>78</v>
      </c>
      <c r="B201" s="142" t="s">
        <v>601</v>
      </c>
      <c r="C201" s="141" t="s">
        <v>551</v>
      </c>
      <c r="D201" s="141" t="s">
        <v>468</v>
      </c>
      <c r="E201" s="141">
        <v>229.67500000000001</v>
      </c>
      <c r="F201" s="143">
        <v>34.844949999999997</v>
      </c>
      <c r="G201" s="144">
        <v>2.7404999999999995E-2</v>
      </c>
      <c r="H201" s="143">
        <v>0.33494999999999997</v>
      </c>
      <c r="I201" s="143">
        <v>8.6579499999999978</v>
      </c>
      <c r="J201" s="143">
        <v>0.12788999999999998</v>
      </c>
      <c r="K201" s="143">
        <v>41.929649999999995</v>
      </c>
      <c r="L201" s="143">
        <v>7.1050000000000002E-2</v>
      </c>
      <c r="M201" s="143" t="s">
        <v>457</v>
      </c>
      <c r="N201" s="143" t="s">
        <v>457</v>
      </c>
      <c r="O201" s="143">
        <v>6.0899999999999999E-3</v>
      </c>
      <c r="P201" s="143"/>
      <c r="Q201" s="143"/>
      <c r="R201" s="143">
        <v>14.5</v>
      </c>
      <c r="S201" s="143">
        <v>9.6</v>
      </c>
      <c r="T201" s="143">
        <v>1962.8</v>
      </c>
      <c r="U201" s="143" t="s">
        <v>457</v>
      </c>
      <c r="V201" s="143">
        <v>2221.9</v>
      </c>
      <c r="W201" s="143"/>
      <c r="X201" s="143">
        <v>41.3</v>
      </c>
      <c r="Y201" s="143">
        <v>1.6</v>
      </c>
      <c r="Z201" s="141"/>
      <c r="AA201"/>
      <c r="AB201"/>
      <c r="AC201"/>
      <c r="AD201" s="177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</row>
    <row r="202" spans="1:49" s="62" customFormat="1">
      <c r="A202" s="141">
        <v>81</v>
      </c>
      <c r="B202" s="142" t="s">
        <v>603</v>
      </c>
      <c r="C202" s="141" t="s">
        <v>551</v>
      </c>
      <c r="D202" s="141" t="s">
        <v>468</v>
      </c>
      <c r="E202" s="141">
        <v>239.89</v>
      </c>
      <c r="F202" s="143">
        <v>34.672399999999996</v>
      </c>
      <c r="G202" s="144">
        <v>2.3344999999999998E-2</v>
      </c>
      <c r="H202" s="143">
        <v>0.28420000000000001</v>
      </c>
      <c r="I202" s="143">
        <v>9.2364999999999995</v>
      </c>
      <c r="J202" s="143">
        <v>0.12484499999999998</v>
      </c>
      <c r="K202" s="143">
        <v>41.736799999999995</v>
      </c>
      <c r="L202" s="143">
        <v>4.0599999999999997E-2</v>
      </c>
      <c r="M202" s="143" t="s">
        <v>457</v>
      </c>
      <c r="N202" s="143" t="s">
        <v>457</v>
      </c>
      <c r="O202" s="143">
        <v>6.0899999999999999E-3</v>
      </c>
      <c r="P202" s="143"/>
      <c r="Q202" s="143"/>
      <c r="R202" s="143">
        <v>14.36</v>
      </c>
      <c r="S202" s="143">
        <v>8.1999999999999993</v>
      </c>
      <c r="T202" s="143">
        <v>1337.5</v>
      </c>
      <c r="U202" s="143" t="s">
        <v>457</v>
      </c>
      <c r="V202" s="143">
        <v>2156.3000000000002</v>
      </c>
      <c r="W202" s="143">
        <v>1.3</v>
      </c>
      <c r="X202" s="143">
        <v>41.7</v>
      </c>
      <c r="Y202" s="143">
        <v>1.4</v>
      </c>
      <c r="Z202" s="141"/>
      <c r="AA202"/>
      <c r="AB202"/>
      <c r="AC202"/>
      <c r="AD202" s="177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  <c r="AU202" s="141"/>
      <c r="AV202" s="141"/>
      <c r="AW202" s="141"/>
    </row>
    <row r="203" spans="1:49" s="62" customFormat="1">
      <c r="A203" s="141">
        <v>84</v>
      </c>
      <c r="B203" s="142" t="s">
        <v>605</v>
      </c>
      <c r="C203" s="141" t="s">
        <v>551</v>
      </c>
      <c r="D203" s="141" t="s">
        <v>468</v>
      </c>
      <c r="E203" s="141">
        <v>250.595</v>
      </c>
      <c r="F203" s="143">
        <v>53.449899999999992</v>
      </c>
      <c r="G203" s="144">
        <v>4.5674999999999993E-2</v>
      </c>
      <c r="H203" s="143">
        <v>0.66989999999999994</v>
      </c>
      <c r="I203" s="143">
        <v>1.6036999999999999</v>
      </c>
      <c r="J203" s="143">
        <v>4.2630000000000001E-2</v>
      </c>
      <c r="K203" s="143">
        <v>18.868849999999998</v>
      </c>
      <c r="L203" s="143">
        <v>24.217899999999997</v>
      </c>
      <c r="M203" s="143" t="s">
        <v>457</v>
      </c>
      <c r="N203" s="143" t="s">
        <v>457</v>
      </c>
      <c r="O203" s="143">
        <v>2.0299999999999997E-3</v>
      </c>
      <c r="P203" s="143"/>
      <c r="Q203" s="143"/>
      <c r="R203" s="143">
        <v>0.98</v>
      </c>
      <c r="S203" s="143">
        <v>48.2</v>
      </c>
      <c r="T203" s="143">
        <v>154.80000000000001</v>
      </c>
      <c r="U203" s="143" t="s">
        <v>457</v>
      </c>
      <c r="V203" s="143">
        <v>246.9</v>
      </c>
      <c r="W203" s="143">
        <v>2.8</v>
      </c>
      <c r="X203" s="143"/>
      <c r="Y203" s="143">
        <v>3.5</v>
      </c>
      <c r="Z203" s="141"/>
      <c r="AA203"/>
      <c r="AB203"/>
      <c r="AC203"/>
      <c r="AD203" s="177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</row>
    <row r="204" spans="1:49" s="62" customFormat="1">
      <c r="A204" s="141">
        <v>88</v>
      </c>
      <c r="B204" s="142" t="s">
        <v>608</v>
      </c>
      <c r="C204" s="141" t="s">
        <v>551</v>
      </c>
      <c r="D204" s="141" t="s">
        <v>468</v>
      </c>
      <c r="E204" s="141">
        <v>259.815</v>
      </c>
      <c r="F204" s="143">
        <v>45.235049999999994</v>
      </c>
      <c r="G204" s="144">
        <v>9.3464999999999993E-2</v>
      </c>
      <c r="H204" s="143">
        <v>19.125149999999998</v>
      </c>
      <c r="I204" s="143">
        <v>3.8491499999999998</v>
      </c>
      <c r="J204" s="143">
        <v>6.230999999999999E-2</v>
      </c>
      <c r="K204" s="143">
        <v>12.5223</v>
      </c>
      <c r="L204" s="143">
        <v>16.090050000000002</v>
      </c>
      <c r="M204" s="143">
        <v>0.36179999999999995</v>
      </c>
      <c r="N204" s="143">
        <v>2.0099999999999996E-3</v>
      </c>
      <c r="O204" s="143">
        <v>2.0099999999999996E-3</v>
      </c>
      <c r="P204" s="143"/>
      <c r="Q204" s="143"/>
      <c r="R204" s="143">
        <v>2.41</v>
      </c>
      <c r="S204" s="143">
        <v>60.7</v>
      </c>
      <c r="T204" s="143">
        <v>927.6</v>
      </c>
      <c r="U204" s="143" t="s">
        <v>457</v>
      </c>
      <c r="V204" s="143">
        <v>417.1</v>
      </c>
      <c r="W204" s="143">
        <v>120.7</v>
      </c>
      <c r="X204" s="143">
        <v>10.199999999999999</v>
      </c>
      <c r="Y204" s="143">
        <v>130.1</v>
      </c>
      <c r="Z204" s="141"/>
      <c r="AA204"/>
      <c r="AB204"/>
      <c r="AC204"/>
      <c r="AD204" s="177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</row>
    <row r="205" spans="1:49" s="62" customFormat="1">
      <c r="A205" s="141">
        <v>91</v>
      </c>
      <c r="B205" s="142" t="s">
        <v>610</v>
      </c>
      <c r="C205" s="141" t="s">
        <v>551</v>
      </c>
      <c r="D205" s="141" t="s">
        <v>468</v>
      </c>
      <c r="E205" s="141">
        <v>271.54500000000002</v>
      </c>
      <c r="F205" s="143">
        <v>37.195049999999995</v>
      </c>
      <c r="G205" s="144">
        <v>3.9194999999999994E-2</v>
      </c>
      <c r="H205" s="143">
        <v>2.4521999999999995</v>
      </c>
      <c r="I205" s="143">
        <v>10.582649999999997</v>
      </c>
      <c r="J205" s="143">
        <v>0.12562499999999999</v>
      </c>
      <c r="K205" s="143">
        <v>36.742799999999995</v>
      </c>
      <c r="L205" s="143">
        <v>0.39194999999999997</v>
      </c>
      <c r="M205" s="143" t="s">
        <v>457</v>
      </c>
      <c r="N205" s="143" t="s">
        <v>457</v>
      </c>
      <c r="O205" s="143">
        <v>5.025E-3</v>
      </c>
      <c r="P205" s="143"/>
      <c r="Q205" s="143"/>
      <c r="R205" s="143">
        <v>12.5</v>
      </c>
      <c r="S205" s="143">
        <v>15.3</v>
      </c>
      <c r="T205" s="143">
        <v>2506.6999999999998</v>
      </c>
      <c r="U205" s="143" t="s">
        <v>457</v>
      </c>
      <c r="V205" s="143">
        <v>1877.2</v>
      </c>
      <c r="W205" s="143">
        <v>0.6</v>
      </c>
      <c r="X205" s="143">
        <v>33.5</v>
      </c>
      <c r="Y205" s="143">
        <v>1.4</v>
      </c>
      <c r="Z205" s="141"/>
      <c r="AA205"/>
      <c r="AB205"/>
      <c r="AC205"/>
      <c r="AD205" s="177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</row>
    <row r="206" spans="1:49" s="62" customFormat="1">
      <c r="A206" s="141">
        <v>94</v>
      </c>
      <c r="B206" s="142" t="s">
        <v>612</v>
      </c>
      <c r="C206" s="141" t="s">
        <v>551</v>
      </c>
      <c r="D206" s="141" t="s">
        <v>468</v>
      </c>
      <c r="E206" s="141">
        <v>279.55500000000001</v>
      </c>
      <c r="F206" s="143">
        <v>34.634749999999997</v>
      </c>
      <c r="G206" s="144">
        <v>1.9474999999999999E-2</v>
      </c>
      <c r="H206" s="143">
        <v>0.6047499999999999</v>
      </c>
      <c r="I206" s="143">
        <v>9.3889999999999993</v>
      </c>
      <c r="J206" s="143">
        <v>0.12197499999999999</v>
      </c>
      <c r="K206" s="143">
        <v>41.666249999999998</v>
      </c>
      <c r="L206" s="143">
        <v>8.199999999999999E-2</v>
      </c>
      <c r="M206" s="143" t="s">
        <v>457</v>
      </c>
      <c r="N206" s="143" t="s">
        <v>457</v>
      </c>
      <c r="O206" s="143">
        <v>4.0999999999999995E-3</v>
      </c>
      <c r="P206" s="143"/>
      <c r="Q206" s="143"/>
      <c r="R206" s="143">
        <v>13.93</v>
      </c>
      <c r="S206" s="143">
        <v>21.6</v>
      </c>
      <c r="T206" s="143">
        <v>2986.8</v>
      </c>
      <c r="U206" s="143" t="s">
        <v>457</v>
      </c>
      <c r="V206" s="143">
        <v>2755.1</v>
      </c>
      <c r="W206" s="143">
        <v>0.2</v>
      </c>
      <c r="X206" s="143">
        <v>41.2</v>
      </c>
      <c r="Y206" s="143">
        <v>2</v>
      </c>
      <c r="Z206" s="141"/>
      <c r="AA206"/>
      <c r="AB206"/>
      <c r="AC206"/>
      <c r="AD206" s="177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  <c r="AU206" s="141"/>
      <c r="AV206" s="141"/>
      <c r="AW206" s="141"/>
    </row>
    <row r="207" spans="1:49" s="62" customFormat="1">
      <c r="A207" s="141">
        <v>97</v>
      </c>
      <c r="B207" s="142" t="s">
        <v>614</v>
      </c>
      <c r="C207" s="141" t="s">
        <v>551</v>
      </c>
      <c r="D207" s="141" t="s">
        <v>468</v>
      </c>
      <c r="E207" s="141">
        <v>290.11</v>
      </c>
      <c r="F207" s="143">
        <v>34.643000000000001</v>
      </c>
      <c r="G207" s="144">
        <v>2.828E-2</v>
      </c>
      <c r="H207" s="143">
        <v>0.39390000000000003</v>
      </c>
      <c r="I207" s="143">
        <v>9.9383999999999997</v>
      </c>
      <c r="J207" s="143">
        <v>0.12422999999999999</v>
      </c>
      <c r="K207" s="143">
        <v>40.8949</v>
      </c>
      <c r="L207" s="143">
        <v>6.0600000000000001E-2</v>
      </c>
      <c r="M207" s="143" t="s">
        <v>457</v>
      </c>
      <c r="N207" s="143" t="s">
        <v>457</v>
      </c>
      <c r="O207" s="143">
        <v>5.0499999999999998E-3</v>
      </c>
      <c r="P207" s="143"/>
      <c r="Q207" s="143"/>
      <c r="R207" s="143">
        <v>14.07</v>
      </c>
      <c r="S207" s="143">
        <v>32.700000000000003</v>
      </c>
      <c r="T207" s="143">
        <v>2307.3000000000002</v>
      </c>
      <c r="U207" s="143" t="s">
        <v>457</v>
      </c>
      <c r="V207" s="143">
        <v>2068.8000000000002</v>
      </c>
      <c r="W207" s="143">
        <v>29</v>
      </c>
      <c r="X207" s="143">
        <v>43.7</v>
      </c>
      <c r="Y207" s="143">
        <v>2</v>
      </c>
      <c r="Z207" s="141"/>
      <c r="AA207"/>
      <c r="AB207"/>
      <c r="AC207"/>
      <c r="AD207" s="177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</row>
    <row r="208" spans="1:49" s="62" customFormat="1">
      <c r="A208" s="141">
        <v>102</v>
      </c>
      <c r="B208" s="142" t="s">
        <v>618</v>
      </c>
      <c r="C208" s="141" t="s">
        <v>551</v>
      </c>
      <c r="D208" s="141" t="s">
        <v>468</v>
      </c>
      <c r="E208" s="141">
        <v>299.62</v>
      </c>
      <c r="F208" s="143">
        <v>34.77825</v>
      </c>
      <c r="G208" s="144">
        <v>2.2549999999999997E-2</v>
      </c>
      <c r="H208" s="143">
        <v>0.7892499999999999</v>
      </c>
      <c r="I208" s="143">
        <v>8.5689999999999991</v>
      </c>
      <c r="J208" s="143">
        <v>0.10659999999999999</v>
      </c>
      <c r="K208" s="143">
        <v>41.533000000000001</v>
      </c>
      <c r="L208" s="143">
        <v>0.24599999999999997</v>
      </c>
      <c r="M208" s="143" t="s">
        <v>457</v>
      </c>
      <c r="N208" s="143" t="s">
        <v>457</v>
      </c>
      <c r="O208" s="143">
        <v>6.1499999999999992E-3</v>
      </c>
      <c r="P208" s="143"/>
      <c r="Q208" s="143"/>
      <c r="R208" s="143">
        <v>14.41</v>
      </c>
      <c r="S208" s="143">
        <v>19.100000000000001</v>
      </c>
      <c r="T208" s="143">
        <v>3672.1</v>
      </c>
      <c r="U208" s="143" t="s">
        <v>457</v>
      </c>
      <c r="V208" s="143">
        <v>1784.5</v>
      </c>
      <c r="W208" s="143">
        <v>1.2</v>
      </c>
      <c r="X208" s="143">
        <v>41.5</v>
      </c>
      <c r="Y208" s="143">
        <v>1.5</v>
      </c>
      <c r="Z208" s="141"/>
      <c r="AA208"/>
      <c r="AB208"/>
      <c r="AC208"/>
      <c r="AD208" s="177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</row>
    <row r="209" spans="1:49" s="62" customFormat="1">
      <c r="A209" s="141">
        <v>105</v>
      </c>
      <c r="B209" s="142" t="s">
        <v>620</v>
      </c>
      <c r="C209" s="141" t="s">
        <v>551</v>
      </c>
      <c r="D209" s="141" t="s">
        <v>468</v>
      </c>
      <c r="E209" s="141">
        <v>308.99</v>
      </c>
      <c r="F209" s="143">
        <v>34.807049999999997</v>
      </c>
      <c r="G209" s="144">
        <v>1.8629999999999997E-2</v>
      </c>
      <c r="H209" s="143">
        <v>0.64169999999999994</v>
      </c>
      <c r="I209" s="143">
        <v>8.4973500000000008</v>
      </c>
      <c r="J209" s="143">
        <v>0.10970999999999999</v>
      </c>
      <c r="K209" s="143">
        <v>42.041699999999992</v>
      </c>
      <c r="L209" s="143">
        <v>0.38294999999999996</v>
      </c>
      <c r="M209" s="143" t="s">
        <v>457</v>
      </c>
      <c r="N209" s="143" t="s">
        <v>457</v>
      </c>
      <c r="O209" s="143">
        <v>4.1399999999999996E-3</v>
      </c>
      <c r="P209" s="143"/>
      <c r="Q209" s="143"/>
      <c r="R209" s="143">
        <v>13.82</v>
      </c>
      <c r="S209" s="143">
        <v>22.3</v>
      </c>
      <c r="T209" s="143">
        <v>3452.3</v>
      </c>
      <c r="U209" s="143" t="s">
        <v>457</v>
      </c>
      <c r="V209" s="143">
        <v>2785.8</v>
      </c>
      <c r="W209" s="143"/>
      <c r="X209" s="143">
        <v>43.6</v>
      </c>
      <c r="Y209" s="143">
        <v>1.9</v>
      </c>
      <c r="Z209" s="141"/>
      <c r="AA209"/>
      <c r="AB209"/>
      <c r="AC209"/>
      <c r="AD209" s="177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  <c r="AU209" s="141"/>
      <c r="AV209" s="141"/>
      <c r="AW209" s="141"/>
    </row>
    <row r="210" spans="1:49" s="62" customFormat="1">
      <c r="A210" s="141">
        <v>109</v>
      </c>
      <c r="B210" s="142" t="s">
        <v>623</v>
      </c>
      <c r="C210" s="141" t="s">
        <v>551</v>
      </c>
      <c r="D210" s="141" t="s">
        <v>468</v>
      </c>
      <c r="E210" s="141">
        <v>318.10000000000002</v>
      </c>
      <c r="F210" s="143">
        <v>38.159349999999996</v>
      </c>
      <c r="G210" s="144">
        <v>1.8989999999999996E-2</v>
      </c>
      <c r="H210" s="143">
        <v>0.71740000000000004</v>
      </c>
      <c r="I210" s="143">
        <v>7.5115999999999996</v>
      </c>
      <c r="J210" s="143">
        <v>0.10971999999999998</v>
      </c>
      <c r="K210" s="143">
        <v>40.100549999999998</v>
      </c>
      <c r="L210" s="143">
        <v>0.90729999999999988</v>
      </c>
      <c r="M210" s="143" t="s">
        <v>457</v>
      </c>
      <c r="N210" s="143" t="s">
        <v>457</v>
      </c>
      <c r="O210" s="143">
        <v>4.2199999999999998E-3</v>
      </c>
      <c r="P210" s="143"/>
      <c r="Q210" s="143"/>
      <c r="R210" s="143">
        <v>12.46</v>
      </c>
      <c r="S210" s="143">
        <v>36.6</v>
      </c>
      <c r="T210" s="143">
        <v>2611.1999999999998</v>
      </c>
      <c r="U210" s="143" t="s">
        <v>457</v>
      </c>
      <c r="V210" s="143">
        <v>2374.8000000000002</v>
      </c>
      <c r="W210" s="143">
        <v>4.9000000000000004</v>
      </c>
      <c r="X210" s="143">
        <v>38.5</v>
      </c>
      <c r="Y210" s="143">
        <v>2.1</v>
      </c>
      <c r="Z210" s="141"/>
      <c r="AA210"/>
      <c r="AB210"/>
      <c r="AC210"/>
      <c r="AD210" s="177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  <c r="AW210" s="141"/>
    </row>
    <row r="211" spans="1:49" s="62" customFormat="1">
      <c r="A211" s="141">
        <v>112</v>
      </c>
      <c r="B211" s="142" t="s">
        <v>625</v>
      </c>
      <c r="C211" s="141" t="s">
        <v>551</v>
      </c>
      <c r="D211" s="141" t="s">
        <v>468</v>
      </c>
      <c r="E211" s="141">
        <v>329.49</v>
      </c>
      <c r="F211" s="143">
        <v>37.829900000000002</v>
      </c>
      <c r="G211" s="144">
        <v>1.9900000000000001E-2</v>
      </c>
      <c r="H211" s="143">
        <v>0.60694999999999999</v>
      </c>
      <c r="I211" s="143">
        <v>6.85555</v>
      </c>
      <c r="J211" s="143">
        <v>8.5569999999999993E-2</v>
      </c>
      <c r="K211" s="143">
        <v>39.511450000000004</v>
      </c>
      <c r="L211" s="143">
        <v>1.393</v>
      </c>
      <c r="M211" s="143" t="s">
        <v>457</v>
      </c>
      <c r="N211" s="143" t="s">
        <v>457</v>
      </c>
      <c r="O211" s="143">
        <v>3.98E-3</v>
      </c>
      <c r="P211" s="143"/>
      <c r="Q211" s="143"/>
      <c r="R211" s="143">
        <v>14.08</v>
      </c>
      <c r="S211" s="143">
        <v>33.9</v>
      </c>
      <c r="T211" s="143">
        <v>2490.6999999999998</v>
      </c>
      <c r="U211" s="143" t="s">
        <v>457</v>
      </c>
      <c r="V211" s="143">
        <v>2374.1999999999998</v>
      </c>
      <c r="W211" s="143" t="s">
        <v>457</v>
      </c>
      <c r="X211" s="143">
        <v>21</v>
      </c>
      <c r="Y211" s="143">
        <v>2.7</v>
      </c>
      <c r="Z211" s="141"/>
      <c r="AA211"/>
      <c r="AB211"/>
      <c r="AC211"/>
      <c r="AD211" s="177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1"/>
      <c r="AW211" s="141"/>
    </row>
    <row r="212" spans="1:49" s="62" customFormat="1">
      <c r="A212" s="141">
        <v>115</v>
      </c>
      <c r="B212" s="142" t="s">
        <v>627</v>
      </c>
      <c r="C212" s="141" t="s">
        <v>551</v>
      </c>
      <c r="D212" s="141" t="s">
        <v>468</v>
      </c>
      <c r="E212" s="141">
        <v>340.58</v>
      </c>
      <c r="F212" s="143">
        <v>37.707599999999999</v>
      </c>
      <c r="G212" s="144">
        <v>1.8089999999999998E-2</v>
      </c>
      <c r="H212" s="143">
        <v>0.68340000000000001</v>
      </c>
      <c r="I212" s="143">
        <v>6.2711999999999994</v>
      </c>
      <c r="J212" s="143">
        <v>8.3414999999999989E-2</v>
      </c>
      <c r="K212" s="143">
        <v>39.104549999999989</v>
      </c>
      <c r="L212" s="143">
        <v>1.6984499999999998</v>
      </c>
      <c r="M212" s="143" t="s">
        <v>457</v>
      </c>
      <c r="N212" s="143" t="s">
        <v>457</v>
      </c>
      <c r="O212" s="143">
        <v>5.025E-3</v>
      </c>
      <c r="P212" s="143"/>
      <c r="Q212" s="143"/>
      <c r="R212" s="143">
        <v>14.33</v>
      </c>
      <c r="S212" s="143">
        <v>34.9</v>
      </c>
      <c r="T212" s="143">
        <v>2631.6</v>
      </c>
      <c r="U212" s="143" t="s">
        <v>457</v>
      </c>
      <c r="V212" s="143">
        <v>2344.1</v>
      </c>
      <c r="W212" s="143" t="s">
        <v>457</v>
      </c>
      <c r="X212" s="143">
        <v>20.7</v>
      </c>
      <c r="Y212" s="143">
        <v>3</v>
      </c>
      <c r="Z212" s="141"/>
      <c r="AA212"/>
      <c r="AB212"/>
      <c r="AC212"/>
      <c r="AD212" s="177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</row>
    <row r="213" spans="1:49" s="62" customFormat="1">
      <c r="A213" s="141">
        <v>118</v>
      </c>
      <c r="B213" s="142" t="s">
        <v>629</v>
      </c>
      <c r="C213" s="141" t="s">
        <v>551</v>
      </c>
      <c r="D213" s="141" t="s">
        <v>468</v>
      </c>
      <c r="E213" s="141">
        <v>349.52499999999998</v>
      </c>
      <c r="F213" s="143">
        <v>36.483720000000005</v>
      </c>
      <c r="G213" s="144">
        <v>1.8504E-2</v>
      </c>
      <c r="H213" s="143">
        <v>0.66820000000000002</v>
      </c>
      <c r="I213" s="143">
        <v>6.5997599999999998</v>
      </c>
      <c r="J213" s="143">
        <v>8.0184000000000005E-2</v>
      </c>
      <c r="K213" s="143">
        <v>40.359279999999998</v>
      </c>
      <c r="L213" s="143">
        <v>0.80184</v>
      </c>
      <c r="M213" s="143" t="s">
        <v>457</v>
      </c>
      <c r="N213" s="143" t="s">
        <v>457</v>
      </c>
      <c r="O213" s="143">
        <v>5.1400000000000005E-3</v>
      </c>
      <c r="P213" s="143"/>
      <c r="Q213" s="143"/>
      <c r="R213" s="143">
        <v>14.92</v>
      </c>
      <c r="S213" s="143">
        <v>29</v>
      </c>
      <c r="T213" s="143">
        <v>2556.3000000000002</v>
      </c>
      <c r="U213" s="143" t="s">
        <v>457</v>
      </c>
      <c r="V213" s="143">
        <v>2746</v>
      </c>
      <c r="W213" s="143">
        <v>0.1</v>
      </c>
      <c r="X213" s="143">
        <v>16.7</v>
      </c>
      <c r="Y213" s="143">
        <v>2.7</v>
      </c>
      <c r="Z213" s="141"/>
      <c r="AA213"/>
      <c r="AB213"/>
      <c r="AC213"/>
      <c r="AD213" s="177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</row>
    <row r="214" spans="1:49" s="62" customFormat="1">
      <c r="A214" s="141">
        <v>122</v>
      </c>
      <c r="B214" s="142" t="s">
        <v>632</v>
      </c>
      <c r="C214" s="141" t="s">
        <v>551</v>
      </c>
      <c r="D214" s="141" t="s">
        <v>468</v>
      </c>
      <c r="E214" s="141">
        <v>359.9</v>
      </c>
      <c r="F214" s="143">
        <v>34.844949999999997</v>
      </c>
      <c r="G214" s="144">
        <v>1.5224999999999997E-2</v>
      </c>
      <c r="H214" s="143">
        <v>0.19284999999999999</v>
      </c>
      <c r="I214" s="143">
        <v>7.17605</v>
      </c>
      <c r="J214" s="143">
        <v>8.4245E-2</v>
      </c>
      <c r="K214" s="143">
        <v>41.807849999999995</v>
      </c>
      <c r="L214" s="143">
        <v>0.39584999999999998</v>
      </c>
      <c r="M214" s="143" t="s">
        <v>457</v>
      </c>
      <c r="N214" s="143" t="s">
        <v>457</v>
      </c>
      <c r="O214" s="143">
        <v>1.218E-2</v>
      </c>
      <c r="P214" s="143"/>
      <c r="Q214" s="143"/>
      <c r="R214" s="143">
        <v>15.53</v>
      </c>
      <c r="S214" s="143">
        <v>5.4</v>
      </c>
      <c r="T214" s="143">
        <v>338.1</v>
      </c>
      <c r="U214" s="143" t="s">
        <v>457</v>
      </c>
      <c r="V214" s="143">
        <v>1914.3</v>
      </c>
      <c r="W214" s="143">
        <v>2.9</v>
      </c>
      <c r="X214" s="143">
        <v>10</v>
      </c>
      <c r="Y214" s="143">
        <v>2.8</v>
      </c>
      <c r="Z214" s="141"/>
      <c r="AA214"/>
      <c r="AB214"/>
      <c r="AC214"/>
      <c r="AD214" s="177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</row>
    <row r="215" spans="1:49" s="62" customFormat="1">
      <c r="A215" s="141">
        <v>125</v>
      </c>
      <c r="B215" s="142" t="s">
        <v>634</v>
      </c>
      <c r="C215" s="141" t="s">
        <v>551</v>
      </c>
      <c r="D215" s="141" t="s">
        <v>468</v>
      </c>
      <c r="E215" s="141">
        <v>369.41500000000002</v>
      </c>
      <c r="F215" s="143">
        <v>38.160749999999993</v>
      </c>
      <c r="G215" s="144">
        <v>1.6399999999999998E-2</v>
      </c>
      <c r="H215" s="143">
        <v>0.70724999999999993</v>
      </c>
      <c r="I215" s="143">
        <v>6.9699999999999989</v>
      </c>
      <c r="J215" s="143">
        <v>9.3274999999999983E-2</v>
      </c>
      <c r="K215" s="143">
        <v>39.862249999999996</v>
      </c>
      <c r="L215" s="143">
        <v>0.67649999999999999</v>
      </c>
      <c r="M215" s="143" t="s">
        <v>457</v>
      </c>
      <c r="N215" s="143" t="s">
        <v>457</v>
      </c>
      <c r="O215" s="143">
        <v>5.1249999999999993E-3</v>
      </c>
      <c r="P215" s="143"/>
      <c r="Q215" s="143"/>
      <c r="R215" s="143">
        <v>13.8</v>
      </c>
      <c r="S215" s="143">
        <v>33.5</v>
      </c>
      <c r="T215" s="143">
        <v>2699.3</v>
      </c>
      <c r="U215" s="143" t="s">
        <v>457</v>
      </c>
      <c r="V215" s="143">
        <v>2264.6999999999998</v>
      </c>
      <c r="W215" s="143">
        <v>0.1</v>
      </c>
      <c r="X215" s="143">
        <v>27.3</v>
      </c>
      <c r="Y215" s="143">
        <v>3</v>
      </c>
      <c r="Z215" s="141"/>
      <c r="AA215"/>
      <c r="AB215"/>
      <c r="AC215"/>
      <c r="AD215" s="177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</row>
    <row r="216" spans="1:49" s="62" customFormat="1">
      <c r="A216" s="141">
        <v>128</v>
      </c>
      <c r="B216" s="142" t="s">
        <v>636</v>
      </c>
      <c r="C216" s="141" t="s">
        <v>551</v>
      </c>
      <c r="D216" s="141" t="s">
        <v>468</v>
      </c>
      <c r="E216" s="141">
        <v>380.52499999999998</v>
      </c>
      <c r="F216" s="143">
        <v>37.535499999999992</v>
      </c>
      <c r="G216" s="144">
        <v>1.7425E-2</v>
      </c>
      <c r="H216" s="143">
        <v>0.76874999999999993</v>
      </c>
      <c r="I216" s="143">
        <v>6.7957499999999991</v>
      </c>
      <c r="J216" s="143">
        <v>8.199999999999999E-2</v>
      </c>
      <c r="K216" s="143">
        <v>40.282499999999992</v>
      </c>
      <c r="L216" s="143">
        <v>1.0147499999999998</v>
      </c>
      <c r="M216" s="143" t="s">
        <v>457</v>
      </c>
      <c r="N216" s="143" t="s">
        <v>457</v>
      </c>
      <c r="O216" s="143">
        <v>5.1249999999999993E-3</v>
      </c>
      <c r="P216" s="143"/>
      <c r="Q216" s="143"/>
      <c r="R216" s="143">
        <v>13.66</v>
      </c>
      <c r="S216" s="143">
        <v>27.4</v>
      </c>
      <c r="T216" s="143">
        <v>2152</v>
      </c>
      <c r="U216" s="143" t="s">
        <v>457</v>
      </c>
      <c r="V216" s="143">
        <v>2376.1999999999998</v>
      </c>
      <c r="W216" s="143">
        <v>0.6</v>
      </c>
      <c r="X216" s="143">
        <v>16.100000000000001</v>
      </c>
      <c r="Y216" s="143">
        <v>3.1</v>
      </c>
      <c r="Z216" s="141"/>
      <c r="AA216"/>
      <c r="AB216"/>
      <c r="AC216"/>
      <c r="AD216" s="177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</row>
    <row r="217" spans="1:49" s="62" customFormat="1">
      <c r="A217" s="141">
        <v>133</v>
      </c>
      <c r="B217" s="142" t="s">
        <v>640</v>
      </c>
      <c r="C217" s="141" t="s">
        <v>551</v>
      </c>
      <c r="D217" s="141" t="s">
        <v>468</v>
      </c>
      <c r="E217" s="141">
        <v>399</v>
      </c>
      <c r="F217" s="143">
        <v>38.673249999999996</v>
      </c>
      <c r="G217" s="144">
        <v>1.435E-2</v>
      </c>
      <c r="H217" s="143">
        <v>0.56374999999999997</v>
      </c>
      <c r="I217" s="143">
        <v>7.7489999999999988</v>
      </c>
      <c r="J217" s="143">
        <v>0.10762499999999998</v>
      </c>
      <c r="K217" s="143">
        <v>40.251750000000001</v>
      </c>
      <c r="L217" s="143">
        <v>0.13324999999999998</v>
      </c>
      <c r="M217" s="143" t="s">
        <v>457</v>
      </c>
      <c r="N217" s="143" t="s">
        <v>457</v>
      </c>
      <c r="O217" s="143">
        <v>5.1249999999999993E-3</v>
      </c>
      <c r="P217" s="143"/>
      <c r="Q217" s="143"/>
      <c r="R217" s="143">
        <v>12.7</v>
      </c>
      <c r="S217" s="143">
        <v>35</v>
      </c>
      <c r="T217" s="143">
        <v>2255.6999999999998</v>
      </c>
      <c r="U217" s="143" t="s">
        <v>457</v>
      </c>
      <c r="V217" s="143">
        <v>2366.6</v>
      </c>
      <c r="W217" s="143">
        <v>1.8</v>
      </c>
      <c r="X217" s="143">
        <v>38.1</v>
      </c>
      <c r="Y217" s="143">
        <v>5.4</v>
      </c>
      <c r="Z217" s="141"/>
      <c r="AA217"/>
      <c r="AB217"/>
      <c r="AC217"/>
      <c r="AD217" s="177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</row>
    <row r="218" spans="1:49" s="62" customFormat="1">
      <c r="A218" s="66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AA218"/>
      <c r="AB218"/>
      <c r="AC218"/>
      <c r="AD218" s="177"/>
      <c r="AF218" s="65"/>
      <c r="AG218" s="64"/>
      <c r="AH218" s="64"/>
      <c r="AI218" s="64"/>
      <c r="AU218" s="63"/>
      <c r="AV218" s="63"/>
    </row>
    <row r="219" spans="1:49" s="62" customFormat="1">
      <c r="A219" s="66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AA219"/>
      <c r="AB219"/>
      <c r="AC219"/>
      <c r="AD219" s="177"/>
      <c r="AF219" s="65"/>
      <c r="AG219" s="64"/>
      <c r="AH219" s="64"/>
      <c r="AI219" s="64"/>
      <c r="AU219" s="63"/>
      <c r="AV219" s="63"/>
    </row>
    <row r="220" spans="1:49" s="62" customFormat="1">
      <c r="A220" s="66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AA220"/>
      <c r="AB220"/>
      <c r="AC220"/>
      <c r="AD220" s="177"/>
      <c r="AF220" s="65"/>
      <c r="AG220" s="64"/>
      <c r="AH220" s="64"/>
      <c r="AI220" s="64"/>
      <c r="AU220" s="63"/>
      <c r="AV220" s="63"/>
    </row>
    <row r="221" spans="1:49" s="62" customFormat="1">
      <c r="A221" s="66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AA221"/>
      <c r="AB221"/>
      <c r="AC221"/>
      <c r="AD221" s="177"/>
      <c r="AF221" s="65"/>
      <c r="AG221" s="64"/>
      <c r="AH221" s="64"/>
      <c r="AI221" s="64"/>
      <c r="AU221" s="63"/>
      <c r="AV221" s="63"/>
    </row>
    <row r="222" spans="1:49" s="62" customFormat="1">
      <c r="A222" s="66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AA222"/>
      <c r="AB222"/>
      <c r="AC222"/>
      <c r="AD222" s="177"/>
      <c r="AF222" s="65"/>
      <c r="AG222" s="64"/>
      <c r="AH222" s="64"/>
      <c r="AI222" s="64"/>
      <c r="AU222" s="63"/>
      <c r="AV222" s="63"/>
    </row>
    <row r="223" spans="1:49" s="62" customFormat="1">
      <c r="A223" s="66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AA223"/>
      <c r="AB223"/>
      <c r="AC223"/>
      <c r="AD223" s="177"/>
      <c r="AF223" s="65"/>
      <c r="AG223" s="64"/>
      <c r="AH223" s="64"/>
      <c r="AI223" s="64"/>
      <c r="AU223" s="63"/>
      <c r="AV223" s="63"/>
    </row>
    <row r="224" spans="1:49" s="62" customFormat="1">
      <c r="A224" s="66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AA224"/>
      <c r="AB224"/>
      <c r="AC224"/>
      <c r="AD224" s="177"/>
      <c r="AF224" s="65"/>
      <c r="AG224" s="64"/>
      <c r="AH224" s="64"/>
      <c r="AI224" s="64"/>
      <c r="AU224" s="63"/>
      <c r="AV224" s="63"/>
    </row>
    <row r="225" spans="1:48" s="62" customFormat="1">
      <c r="A225" s="66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AA225"/>
      <c r="AB225"/>
      <c r="AC225"/>
      <c r="AD225" s="177"/>
      <c r="AF225" s="65"/>
      <c r="AG225" s="64"/>
      <c r="AH225" s="64"/>
      <c r="AI225" s="64"/>
      <c r="AU225" s="63"/>
      <c r="AV225" s="63"/>
    </row>
    <row r="226" spans="1:48" s="62" customFormat="1">
      <c r="A226" s="66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AA226"/>
      <c r="AB226"/>
      <c r="AC226"/>
      <c r="AD226" s="177"/>
      <c r="AF226" s="65"/>
      <c r="AG226" s="64"/>
      <c r="AH226" s="64"/>
      <c r="AI226" s="64"/>
      <c r="AU226" s="63"/>
      <c r="AV226" s="63"/>
    </row>
    <row r="227" spans="1:48" s="62" customFormat="1">
      <c r="A227" s="66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AA227"/>
      <c r="AB227"/>
      <c r="AC227"/>
      <c r="AD227" s="177"/>
      <c r="AF227" s="65"/>
      <c r="AG227" s="64"/>
      <c r="AH227" s="64"/>
      <c r="AI227" s="64"/>
      <c r="AU227" s="63"/>
      <c r="AV227" s="63"/>
    </row>
    <row r="228" spans="1:48" s="62" customFormat="1">
      <c r="A228" s="66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AA228"/>
      <c r="AB228"/>
      <c r="AC228"/>
      <c r="AD228" s="177"/>
      <c r="AF228" s="65"/>
      <c r="AG228" s="64"/>
      <c r="AH228" s="64"/>
      <c r="AI228" s="64"/>
      <c r="AU228" s="63"/>
      <c r="AV228" s="63"/>
    </row>
    <row r="229" spans="1:48" s="62" customFormat="1">
      <c r="A229" s="66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AA229"/>
      <c r="AB229"/>
      <c r="AC229"/>
      <c r="AD229" s="177"/>
      <c r="AF229" s="65"/>
      <c r="AG229" s="64"/>
      <c r="AH229" s="64"/>
      <c r="AI229" s="64"/>
      <c r="AU229" s="63"/>
      <c r="AV229" s="63"/>
    </row>
    <row r="230" spans="1:48" s="62" customFormat="1">
      <c r="A230" s="66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AA230"/>
      <c r="AB230"/>
      <c r="AC230"/>
      <c r="AD230" s="177"/>
      <c r="AF230" s="65"/>
      <c r="AG230" s="64"/>
      <c r="AH230" s="64"/>
      <c r="AI230" s="64"/>
      <c r="AU230" s="63"/>
      <c r="AV230" s="63"/>
    </row>
    <row r="231" spans="1:48" s="62" customFormat="1">
      <c r="A231" s="66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AA231"/>
      <c r="AB231"/>
      <c r="AC231"/>
      <c r="AD231" s="177"/>
      <c r="AF231" s="65"/>
      <c r="AG231" s="64"/>
      <c r="AH231" s="64"/>
      <c r="AI231" s="64"/>
      <c r="AU231" s="63"/>
      <c r="AV231" s="63"/>
    </row>
    <row r="232" spans="1:48" s="62" customFormat="1">
      <c r="A232" s="66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AA232"/>
      <c r="AB232"/>
      <c r="AC232"/>
      <c r="AD232" s="177"/>
      <c r="AF232" s="65"/>
      <c r="AG232" s="64"/>
      <c r="AH232" s="64"/>
      <c r="AI232" s="64"/>
      <c r="AU232" s="63"/>
      <c r="AV232" s="63"/>
    </row>
    <row r="233" spans="1:48" s="62" customFormat="1">
      <c r="A233" s="66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AA233"/>
      <c r="AB233"/>
      <c r="AC233"/>
      <c r="AD233" s="177"/>
      <c r="AF233" s="65"/>
      <c r="AG233" s="64"/>
      <c r="AH233" s="64"/>
      <c r="AI233" s="64"/>
      <c r="AU233" s="63"/>
      <c r="AV233" s="63"/>
    </row>
    <row r="234" spans="1:48" s="62" customFormat="1">
      <c r="A234" s="66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AA234"/>
      <c r="AB234"/>
      <c r="AC234"/>
      <c r="AD234" s="177"/>
      <c r="AF234" s="65"/>
      <c r="AG234" s="64"/>
      <c r="AH234" s="64"/>
      <c r="AI234" s="64"/>
      <c r="AU234" s="63"/>
      <c r="AV234" s="63"/>
    </row>
    <row r="235" spans="1:48" s="62" customFormat="1">
      <c r="A235" s="66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AA235"/>
      <c r="AB235"/>
      <c r="AC235"/>
      <c r="AD235" s="177"/>
      <c r="AF235" s="65"/>
      <c r="AG235" s="64"/>
      <c r="AH235" s="64"/>
      <c r="AI235" s="64"/>
      <c r="AU235" s="63"/>
      <c r="AV235" s="63"/>
    </row>
    <row r="236" spans="1:48" s="62" customFormat="1">
      <c r="A236" s="66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AA236"/>
      <c r="AB236"/>
      <c r="AC236"/>
      <c r="AD236" s="177"/>
      <c r="AF236" s="65"/>
      <c r="AG236" s="64"/>
      <c r="AH236" s="64"/>
      <c r="AI236" s="64"/>
      <c r="AU236" s="63"/>
      <c r="AV236" s="63"/>
    </row>
    <row r="237" spans="1:48" s="62" customFormat="1">
      <c r="A237" s="66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AA237"/>
      <c r="AB237"/>
      <c r="AC237"/>
      <c r="AD237" s="177"/>
      <c r="AF237" s="65"/>
      <c r="AG237" s="64"/>
      <c r="AH237" s="64"/>
      <c r="AI237" s="64"/>
      <c r="AU237" s="63"/>
      <c r="AV237" s="63"/>
    </row>
    <row r="238" spans="1:48" s="62" customFormat="1">
      <c r="A238" s="66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AA238"/>
      <c r="AB238"/>
      <c r="AC238"/>
      <c r="AD238" s="177"/>
      <c r="AF238" s="65"/>
      <c r="AG238" s="64"/>
      <c r="AH238" s="64"/>
      <c r="AI238" s="64"/>
      <c r="AU238" s="63"/>
      <c r="AV238" s="63"/>
    </row>
    <row r="239" spans="1:48" s="62" customFormat="1">
      <c r="A239" s="66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AA239"/>
      <c r="AB239"/>
      <c r="AC239"/>
      <c r="AD239" s="177"/>
      <c r="AF239" s="65"/>
      <c r="AG239" s="64"/>
      <c r="AH239" s="64"/>
      <c r="AI239" s="64"/>
      <c r="AU239" s="63"/>
      <c r="AV239" s="63"/>
    </row>
    <row r="240" spans="1:48" s="62" customFormat="1">
      <c r="A240" s="66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AA240"/>
      <c r="AB240"/>
      <c r="AC240"/>
      <c r="AD240" s="177"/>
      <c r="AF240" s="65"/>
      <c r="AG240" s="64"/>
      <c r="AH240" s="64"/>
      <c r="AI240" s="64"/>
      <c r="AU240" s="63"/>
      <c r="AV240" s="63"/>
    </row>
    <row r="241" spans="1:48" s="62" customFormat="1">
      <c r="A241" s="66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AA241"/>
      <c r="AB241"/>
      <c r="AC241"/>
      <c r="AD241" s="177"/>
      <c r="AF241" s="65"/>
      <c r="AG241" s="64"/>
      <c r="AH241" s="64"/>
      <c r="AI241" s="64"/>
      <c r="AU241" s="63"/>
      <c r="AV241" s="63"/>
    </row>
    <row r="242" spans="1:48" s="62" customFormat="1">
      <c r="A242" s="66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AA242"/>
      <c r="AB242"/>
      <c r="AC242"/>
      <c r="AD242" s="177"/>
      <c r="AF242" s="65"/>
      <c r="AG242" s="64"/>
      <c r="AH242" s="64"/>
      <c r="AI242" s="64"/>
      <c r="AU242" s="63"/>
      <c r="AV242" s="63"/>
    </row>
    <row r="243" spans="1:48" s="62" customFormat="1">
      <c r="A243" s="66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AA243"/>
      <c r="AB243"/>
      <c r="AC243"/>
      <c r="AD243" s="177"/>
      <c r="AF243" s="65"/>
      <c r="AG243" s="64"/>
      <c r="AH243" s="64"/>
      <c r="AI243" s="64"/>
      <c r="AU243" s="63"/>
      <c r="AV243" s="63"/>
    </row>
    <row r="244" spans="1:48" s="62" customFormat="1">
      <c r="A244" s="66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AA244"/>
      <c r="AB244"/>
      <c r="AC244"/>
      <c r="AD244" s="177"/>
      <c r="AF244" s="65"/>
      <c r="AG244" s="64"/>
      <c r="AH244" s="64"/>
      <c r="AI244" s="64"/>
      <c r="AU244" s="63"/>
      <c r="AV244" s="63"/>
    </row>
  </sheetData>
  <sortState ref="AA98:AD192">
    <sortCondition ref="AC98:AC192"/>
  </sortState>
  <conditionalFormatting sqref="B2:B41">
    <cfRule type="cellIs" dxfId="1" priority="2" operator="equal">
      <formula>"oman"</formula>
    </cfRule>
  </conditionalFormatting>
  <conditionalFormatting sqref="B83:B177">
    <cfRule type="cellIs" dxfId="0" priority="1" operator="equal">
      <formula>"oman"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workbookViewId="0">
      <pane xSplit="2" ySplit="1" topLeftCell="AB2" activePane="bottomRight" state="frozenSplit"/>
      <selection pane="topRight" activeCell="C1" sqref="C1"/>
      <selection pane="bottomLeft" activeCell="A2" sqref="A2"/>
      <selection pane="bottomRight" activeCell="AE28" sqref="AE2:AE28"/>
    </sheetView>
  </sheetViews>
  <sheetFormatPr baseColWidth="10" defaultRowHeight="15" x14ac:dyDescent="0"/>
  <cols>
    <col min="1" max="1" width="14.28515625" bestFit="1" customWidth="1"/>
    <col min="2" max="2" width="22.7109375" bestFit="1" customWidth="1"/>
    <col min="3" max="3" width="5.7109375" customWidth="1"/>
    <col min="4" max="4" width="8.28515625" customWidth="1"/>
    <col min="7" max="7" width="8.5703125" bestFit="1" customWidth="1"/>
    <col min="8" max="8" width="5.28515625" bestFit="1" customWidth="1"/>
    <col min="9" max="9" width="6.140625" bestFit="1" customWidth="1"/>
    <col min="10" max="10" width="6.42578125" bestFit="1" customWidth="1"/>
    <col min="11" max="11" width="6.140625" bestFit="1" customWidth="1"/>
    <col min="12" max="12" width="5.28515625" bestFit="1" customWidth="1"/>
    <col min="13" max="13" width="6.140625" bestFit="1" customWidth="1"/>
    <col min="14" max="14" width="5.85546875" bestFit="1" customWidth="1"/>
    <col min="15" max="15" width="5.28515625" bestFit="1" customWidth="1"/>
    <col min="16" max="16" width="5.85546875" bestFit="1" customWidth="1"/>
    <col min="17" max="18" width="5.42578125" customWidth="1"/>
    <col min="19" max="19" width="4.7109375" bestFit="1" customWidth="1"/>
    <col min="20" max="26" width="6.7109375" customWidth="1"/>
    <col min="28" max="28" width="20" customWidth="1"/>
    <col min="31" max="31" width="10.7109375" style="177"/>
    <col min="33" max="33" width="20" customWidth="1"/>
    <col min="36" max="36" width="10.7109375" style="177"/>
  </cols>
  <sheetData>
    <row r="1" spans="1:36" s="142" customFormat="1" ht="35" customHeight="1" thickBot="1">
      <c r="B1" s="162" t="s">
        <v>537</v>
      </c>
      <c r="C1" s="163" t="s">
        <v>538</v>
      </c>
      <c r="D1" s="164" t="s">
        <v>643</v>
      </c>
      <c r="E1" s="163" t="s">
        <v>646</v>
      </c>
      <c r="F1" s="163" t="s">
        <v>647</v>
      </c>
      <c r="G1" s="165" t="s">
        <v>644</v>
      </c>
      <c r="H1" s="142" t="s">
        <v>459</v>
      </c>
      <c r="I1" s="142" t="s">
        <v>460</v>
      </c>
      <c r="J1" s="142" t="s">
        <v>461</v>
      </c>
      <c r="K1" s="142" t="s">
        <v>462</v>
      </c>
      <c r="L1" s="142" t="s">
        <v>463</v>
      </c>
      <c r="M1" s="142" t="s">
        <v>464</v>
      </c>
      <c r="N1" s="142" t="s">
        <v>465</v>
      </c>
      <c r="O1" s="142" t="s">
        <v>467</v>
      </c>
      <c r="P1" s="142" t="s">
        <v>466</v>
      </c>
      <c r="R1" s="165"/>
      <c r="S1" s="166" t="s">
        <v>255</v>
      </c>
      <c r="T1" s="142" t="s">
        <v>539</v>
      </c>
      <c r="U1" s="142" t="s">
        <v>540</v>
      </c>
      <c r="V1" s="142" t="s">
        <v>541</v>
      </c>
      <c r="W1" s="142" t="s">
        <v>542</v>
      </c>
      <c r="X1" s="142" t="s">
        <v>543</v>
      </c>
      <c r="Y1" s="142" t="s">
        <v>544</v>
      </c>
      <c r="Z1" s="142" t="s">
        <v>545</v>
      </c>
      <c r="AB1" s="180" t="s">
        <v>537</v>
      </c>
      <c r="AC1" s="180" t="s">
        <v>538</v>
      </c>
      <c r="AD1" s="189" t="s">
        <v>718</v>
      </c>
      <c r="AE1" s="198" t="s">
        <v>717</v>
      </c>
      <c r="AG1" s="180" t="s">
        <v>537</v>
      </c>
      <c r="AH1" s="180" t="s">
        <v>538</v>
      </c>
      <c r="AI1" s="189" t="s">
        <v>718</v>
      </c>
      <c r="AJ1" s="198" t="s">
        <v>717</v>
      </c>
    </row>
    <row r="2" spans="1:36" s="141" customFormat="1" ht="12">
      <c r="A2" s="131" t="s">
        <v>510</v>
      </c>
      <c r="B2" s="147" t="s">
        <v>651</v>
      </c>
      <c r="C2" s="147" t="s">
        <v>551</v>
      </c>
      <c r="D2" s="141" t="s">
        <v>433</v>
      </c>
      <c r="E2" s="148">
        <v>19.984999999999999</v>
      </c>
      <c r="F2" s="148">
        <v>20.035</v>
      </c>
      <c r="G2" s="150">
        <v>40.913647499999996</v>
      </c>
      <c r="H2" s="141">
        <v>3.3000000000000002E-2</v>
      </c>
      <c r="I2" s="141">
        <v>0.40300000000000002</v>
      </c>
      <c r="J2" s="141">
        <v>9.4</v>
      </c>
      <c r="K2" s="141">
        <v>49.046999999999997</v>
      </c>
      <c r="L2" s="141">
        <v>0.13700000000000001</v>
      </c>
      <c r="M2" s="141">
        <v>7.1999999999999995E-2</v>
      </c>
      <c r="N2" s="141">
        <v>0.104</v>
      </c>
      <c r="O2" s="141">
        <v>1.7999999999999999E-2</v>
      </c>
      <c r="P2" s="141">
        <v>7.0000000000000001E-3</v>
      </c>
      <c r="R2" s="153"/>
      <c r="S2" s="149">
        <v>15.090810148969446</v>
      </c>
      <c r="T2" s="141">
        <v>0</v>
      </c>
      <c r="U2" s="141">
        <v>2256</v>
      </c>
      <c r="V2" s="141">
        <v>75</v>
      </c>
      <c r="W2" s="141">
        <v>2494</v>
      </c>
      <c r="X2" s="141">
        <v>0</v>
      </c>
      <c r="Y2" s="141">
        <v>33</v>
      </c>
      <c r="Z2" s="141">
        <v>2</v>
      </c>
      <c r="AB2" s="182" t="s">
        <v>651</v>
      </c>
      <c r="AC2" s="182" t="s">
        <v>551</v>
      </c>
      <c r="AD2" s="191">
        <v>19.984999999999999</v>
      </c>
      <c r="AE2" s="198">
        <v>1</v>
      </c>
      <c r="AG2" s="181" t="s">
        <v>648</v>
      </c>
      <c r="AH2" s="181" t="s">
        <v>547</v>
      </c>
      <c r="AI2" s="190">
        <v>5.7750000000000004</v>
      </c>
      <c r="AJ2" s="199">
        <v>3</v>
      </c>
    </row>
    <row r="3" spans="1:36" s="141" customFormat="1" ht="12">
      <c r="A3" s="131" t="s">
        <v>511</v>
      </c>
      <c r="B3" s="147" t="s">
        <v>653</v>
      </c>
      <c r="C3" s="147" t="s">
        <v>551</v>
      </c>
      <c r="D3" s="141" t="s">
        <v>433</v>
      </c>
      <c r="E3" s="148">
        <v>31.795000000000002</v>
      </c>
      <c r="F3" s="148">
        <v>31.844999999999999</v>
      </c>
      <c r="G3" s="150">
        <v>40.774872499999994</v>
      </c>
      <c r="H3" s="141">
        <v>3.7999999999999999E-2</v>
      </c>
      <c r="I3" s="141">
        <v>0.53300000000000003</v>
      </c>
      <c r="J3" s="141">
        <v>8.9139999999999997</v>
      </c>
      <c r="K3" s="141">
        <v>49.478999999999999</v>
      </c>
      <c r="L3" s="141">
        <v>0.13100000000000001</v>
      </c>
      <c r="M3" s="141">
        <v>0.11899999999999999</v>
      </c>
      <c r="N3" s="141">
        <v>7.2999999999999995E-2</v>
      </c>
      <c r="O3" s="141">
        <v>1.6E-2</v>
      </c>
      <c r="P3" s="141">
        <v>8.9999999999999993E-3</v>
      </c>
      <c r="R3" s="153"/>
      <c r="S3" s="149">
        <v>14.906520136701751</v>
      </c>
      <c r="T3" s="141">
        <v>0</v>
      </c>
      <c r="U3" s="141">
        <v>1917</v>
      </c>
      <c r="V3" s="141">
        <v>101</v>
      </c>
      <c r="W3" s="141">
        <v>2391</v>
      </c>
      <c r="X3" s="141">
        <v>11</v>
      </c>
      <c r="Y3" s="141">
        <v>39</v>
      </c>
      <c r="Z3" s="141">
        <v>7</v>
      </c>
      <c r="AB3" s="182" t="s">
        <v>653</v>
      </c>
      <c r="AC3" s="182" t="s">
        <v>551</v>
      </c>
      <c r="AD3" s="191">
        <v>31.795000000000002</v>
      </c>
      <c r="AE3" s="198">
        <v>1</v>
      </c>
      <c r="AG3" s="182" t="s">
        <v>649</v>
      </c>
      <c r="AH3" s="182" t="s">
        <v>547</v>
      </c>
      <c r="AI3" s="191">
        <v>8.7899999999999991</v>
      </c>
      <c r="AJ3" s="199">
        <v>46</v>
      </c>
    </row>
    <row r="4" spans="1:36" s="141" customFormat="1" ht="12">
      <c r="A4" s="131" t="s">
        <v>512</v>
      </c>
      <c r="B4" s="147" t="s">
        <v>655</v>
      </c>
      <c r="C4" s="147" t="s">
        <v>551</v>
      </c>
      <c r="D4" s="141" t="s">
        <v>433</v>
      </c>
      <c r="E4" s="148">
        <v>38.83</v>
      </c>
      <c r="F4" s="148">
        <v>38.880000000000003</v>
      </c>
      <c r="G4" s="150">
        <v>40.146114999999995</v>
      </c>
      <c r="H4" s="141">
        <v>3.5000000000000003E-2</v>
      </c>
      <c r="I4" s="141">
        <v>0.47399999999999998</v>
      </c>
      <c r="J4" s="141">
        <v>9.6010000000000009</v>
      </c>
      <c r="K4" s="141">
        <v>47.844999999999999</v>
      </c>
      <c r="L4" s="141">
        <v>0.14099999999999999</v>
      </c>
      <c r="M4" s="141">
        <v>0.157</v>
      </c>
      <c r="N4" s="141">
        <v>7.1999999999999995E-2</v>
      </c>
      <c r="O4" s="141">
        <v>1.4999999999999999E-2</v>
      </c>
      <c r="P4" s="141">
        <v>6.0000000000000001E-3</v>
      </c>
      <c r="R4" s="153"/>
      <c r="S4" s="149">
        <v>15.272690272690228</v>
      </c>
      <c r="T4" s="141">
        <v>0</v>
      </c>
      <c r="U4" s="141">
        <v>3436</v>
      </c>
      <c r="V4" s="141">
        <v>76</v>
      </c>
      <c r="W4" s="141">
        <v>2726</v>
      </c>
      <c r="X4" s="141">
        <v>1</v>
      </c>
      <c r="Y4" s="141">
        <v>36</v>
      </c>
      <c r="Z4" s="141">
        <v>3</v>
      </c>
      <c r="AB4" s="182" t="s">
        <v>655</v>
      </c>
      <c r="AC4" s="182" t="s">
        <v>551</v>
      </c>
      <c r="AD4" s="191">
        <v>38.83</v>
      </c>
      <c r="AE4" s="198">
        <v>1</v>
      </c>
      <c r="AG4" s="182" t="s">
        <v>650</v>
      </c>
      <c r="AH4" s="182" t="s">
        <v>547</v>
      </c>
      <c r="AI4" s="191">
        <v>14.94</v>
      </c>
      <c r="AJ4" s="199">
        <v>1</v>
      </c>
    </row>
    <row r="5" spans="1:36" s="141" customFormat="1" ht="12">
      <c r="A5" s="131" t="s">
        <v>513</v>
      </c>
      <c r="B5" s="147" t="s">
        <v>658</v>
      </c>
      <c r="C5" s="147" t="s">
        <v>551</v>
      </c>
      <c r="D5" s="141" t="s">
        <v>433</v>
      </c>
      <c r="E5" s="148">
        <v>49.52</v>
      </c>
      <c r="F5" s="148">
        <v>49.57</v>
      </c>
      <c r="G5" s="150">
        <v>40.662785</v>
      </c>
      <c r="H5" s="141">
        <v>3.5999999999999997E-2</v>
      </c>
      <c r="I5" s="141">
        <v>0.438</v>
      </c>
      <c r="J5" s="141">
        <v>9.6280000000000001</v>
      </c>
      <c r="K5" s="141">
        <v>48.631</v>
      </c>
      <c r="L5" s="141">
        <v>0.14299999999999999</v>
      </c>
      <c r="M5" s="141">
        <v>0.11799999999999999</v>
      </c>
      <c r="N5" s="141">
        <v>0.16800000000000001</v>
      </c>
      <c r="O5" s="141">
        <v>1.4999999999999999E-2</v>
      </c>
      <c r="P5" s="141">
        <v>6.0000000000000001E-3</v>
      </c>
      <c r="R5" s="153"/>
      <c r="S5" s="149">
        <v>15.092743027349082</v>
      </c>
      <c r="T5" s="141">
        <v>0</v>
      </c>
      <c r="U5" s="141">
        <v>2203</v>
      </c>
      <c r="V5" s="141">
        <v>97</v>
      </c>
      <c r="W5" s="141">
        <v>1888</v>
      </c>
      <c r="X5" s="141">
        <v>0</v>
      </c>
      <c r="Y5" s="141">
        <v>44</v>
      </c>
      <c r="Z5" s="141">
        <v>7</v>
      </c>
      <c r="AB5" s="182" t="s">
        <v>658</v>
      </c>
      <c r="AC5" s="182" t="s">
        <v>551</v>
      </c>
      <c r="AD5" s="191">
        <v>49.52</v>
      </c>
      <c r="AE5" s="198">
        <v>1</v>
      </c>
      <c r="AG5" s="182" t="s">
        <v>651</v>
      </c>
      <c r="AH5" s="182" t="s">
        <v>551</v>
      </c>
      <c r="AI5" s="191">
        <v>19.984999999999999</v>
      </c>
      <c r="AJ5" s="198">
        <v>1</v>
      </c>
    </row>
    <row r="6" spans="1:36" s="141" customFormat="1" ht="12">
      <c r="A6" s="131" t="s">
        <v>514</v>
      </c>
      <c r="B6" s="147" t="s">
        <v>660</v>
      </c>
      <c r="C6" s="147" t="s">
        <v>551</v>
      </c>
      <c r="D6" s="141" t="s">
        <v>433</v>
      </c>
      <c r="E6" s="148">
        <v>60.36</v>
      </c>
      <c r="F6" s="148">
        <v>60.42</v>
      </c>
      <c r="G6" s="150">
        <v>41.129282499999995</v>
      </c>
      <c r="H6" s="141">
        <v>5.7000000000000002E-2</v>
      </c>
      <c r="I6" s="141">
        <v>1.2729999999999999</v>
      </c>
      <c r="J6" s="141">
        <v>12.746</v>
      </c>
      <c r="K6" s="141">
        <v>44.273000000000003</v>
      </c>
      <c r="L6" s="141">
        <v>0.17</v>
      </c>
      <c r="M6" s="141">
        <v>0.156</v>
      </c>
      <c r="N6" s="141">
        <v>0.11600000000000001</v>
      </c>
      <c r="O6" s="141">
        <v>1.4E-2</v>
      </c>
      <c r="P6" s="141">
        <v>5.0000000000000001E-3</v>
      </c>
      <c r="R6" s="153"/>
      <c r="S6" s="149">
        <v>14.835943829327643</v>
      </c>
      <c r="T6" s="141">
        <v>0</v>
      </c>
      <c r="U6" s="141">
        <v>2011</v>
      </c>
      <c r="V6" s="141">
        <v>96</v>
      </c>
      <c r="W6" s="141">
        <v>1660</v>
      </c>
      <c r="X6" s="141">
        <v>0</v>
      </c>
      <c r="Y6" s="141">
        <v>39</v>
      </c>
      <c r="Z6" s="141">
        <v>4</v>
      </c>
      <c r="AB6" s="182" t="s">
        <v>660</v>
      </c>
      <c r="AC6" s="182" t="s">
        <v>551</v>
      </c>
      <c r="AD6" s="191">
        <v>60.36</v>
      </c>
      <c r="AE6" s="198">
        <v>1</v>
      </c>
      <c r="AG6" s="182" t="s">
        <v>652</v>
      </c>
      <c r="AH6" s="182" t="s">
        <v>547</v>
      </c>
      <c r="AI6" s="191">
        <v>26.305</v>
      </c>
      <c r="AJ6" s="199">
        <v>1</v>
      </c>
    </row>
    <row r="7" spans="1:36" s="141" customFormat="1" ht="12">
      <c r="A7" s="131" t="s">
        <v>515</v>
      </c>
      <c r="B7" s="147" t="s">
        <v>663</v>
      </c>
      <c r="C7" s="147" t="s">
        <v>551</v>
      </c>
      <c r="D7" s="141" t="s">
        <v>433</v>
      </c>
      <c r="E7" s="148">
        <v>70.665000000000006</v>
      </c>
      <c r="F7" s="148">
        <v>70.715000000000003</v>
      </c>
      <c r="G7" s="150">
        <v>40.595532499999997</v>
      </c>
      <c r="H7" s="141">
        <v>5.0999999999999997E-2</v>
      </c>
      <c r="I7" s="141">
        <v>0.63400000000000001</v>
      </c>
      <c r="J7" s="141">
        <v>11.297000000000001</v>
      </c>
      <c r="K7" s="141">
        <v>46.335000000000001</v>
      </c>
      <c r="L7" s="141">
        <v>0.155</v>
      </c>
      <c r="M7" s="141">
        <v>8.6999999999999994E-2</v>
      </c>
      <c r="N7" s="141">
        <v>0.112</v>
      </c>
      <c r="O7" s="141">
        <v>1.6E-2</v>
      </c>
      <c r="P7" s="141">
        <v>2E-3</v>
      </c>
      <c r="R7" s="153"/>
      <c r="S7" s="149">
        <v>13.491336927406497</v>
      </c>
      <c r="T7" s="141">
        <v>18</v>
      </c>
      <c r="U7" s="141">
        <v>1613</v>
      </c>
      <c r="V7" s="141">
        <v>107</v>
      </c>
      <c r="W7" s="141">
        <v>1728</v>
      </c>
      <c r="X7" s="141">
        <v>4</v>
      </c>
      <c r="Y7" s="141">
        <v>28</v>
      </c>
      <c r="Z7" s="141">
        <v>4</v>
      </c>
      <c r="AB7" s="182" t="s">
        <v>663</v>
      </c>
      <c r="AC7" s="182" t="s">
        <v>551</v>
      </c>
      <c r="AD7" s="191">
        <v>70.665000000000006</v>
      </c>
      <c r="AE7" s="198">
        <v>1</v>
      </c>
      <c r="AG7" s="182" t="s">
        <v>653</v>
      </c>
      <c r="AH7" s="182" t="s">
        <v>551</v>
      </c>
      <c r="AI7" s="191">
        <v>31.795000000000002</v>
      </c>
      <c r="AJ7" s="198">
        <v>1</v>
      </c>
    </row>
    <row r="8" spans="1:36" s="141" customFormat="1" ht="12">
      <c r="A8" s="131" t="s">
        <v>516</v>
      </c>
      <c r="B8" s="147" t="s">
        <v>668</v>
      </c>
      <c r="C8" s="147" t="s">
        <v>551</v>
      </c>
      <c r="D8" s="141" t="s">
        <v>433</v>
      </c>
      <c r="E8" s="148">
        <v>89.77</v>
      </c>
      <c r="F8" s="148">
        <v>89.82</v>
      </c>
      <c r="G8" s="150">
        <v>41.502907499999992</v>
      </c>
      <c r="H8" s="141">
        <v>5.1999999999999998E-2</v>
      </c>
      <c r="I8" s="141">
        <v>1.661</v>
      </c>
      <c r="J8" s="141">
        <v>9.8219999999999992</v>
      </c>
      <c r="K8" s="141">
        <v>46.445</v>
      </c>
      <c r="L8" s="141">
        <v>0.13300000000000001</v>
      </c>
      <c r="M8" s="141">
        <v>0.50700000000000001</v>
      </c>
      <c r="N8" s="141">
        <v>0.129</v>
      </c>
      <c r="O8" s="141">
        <v>1.7000000000000001E-2</v>
      </c>
      <c r="P8" s="141">
        <v>8.0000000000000002E-3</v>
      </c>
      <c r="R8" s="153"/>
      <c r="S8" s="149">
        <v>14.279944805304037</v>
      </c>
      <c r="T8" s="141">
        <v>3</v>
      </c>
      <c r="U8" s="141">
        <v>2756</v>
      </c>
      <c r="V8" s="141">
        <v>101</v>
      </c>
      <c r="W8" s="141">
        <v>2110</v>
      </c>
      <c r="X8" s="141">
        <v>16</v>
      </c>
      <c r="Y8" s="141">
        <v>36</v>
      </c>
      <c r="Z8" s="141">
        <v>6</v>
      </c>
      <c r="AB8" s="182" t="s">
        <v>668</v>
      </c>
      <c r="AC8" s="182" t="s">
        <v>551</v>
      </c>
      <c r="AD8" s="191">
        <v>89.77</v>
      </c>
      <c r="AE8" s="198">
        <v>1</v>
      </c>
      <c r="AG8" s="182" t="s">
        <v>654</v>
      </c>
      <c r="AH8" s="182" t="s">
        <v>547</v>
      </c>
      <c r="AI8" s="191">
        <v>34.21</v>
      </c>
      <c r="AJ8" s="199">
        <v>1</v>
      </c>
    </row>
    <row r="9" spans="1:36" s="141" customFormat="1" ht="12">
      <c r="A9" s="131" t="s">
        <v>517</v>
      </c>
      <c r="B9" s="147" t="s">
        <v>671</v>
      </c>
      <c r="C9" s="147" t="s">
        <v>551</v>
      </c>
      <c r="D9" s="141" t="s">
        <v>433</v>
      </c>
      <c r="E9" s="148">
        <v>101.13</v>
      </c>
      <c r="F9" s="148">
        <v>101.18</v>
      </c>
      <c r="G9" s="150">
        <v>42.789244999999994</v>
      </c>
      <c r="H9" s="141">
        <v>3.5999999999999997E-2</v>
      </c>
      <c r="I9" s="141">
        <v>0.38700000000000001</v>
      </c>
      <c r="J9" s="141">
        <v>9.4879999999999995</v>
      </c>
      <c r="K9" s="141">
        <v>47.247</v>
      </c>
      <c r="L9" s="141">
        <v>0.152</v>
      </c>
      <c r="M9" s="141">
        <v>0.54200000000000004</v>
      </c>
      <c r="N9" s="141">
        <v>8.6999999999999994E-2</v>
      </c>
      <c r="O9" s="141">
        <v>1.7000000000000001E-2</v>
      </c>
      <c r="P9" s="141">
        <v>3.0000000000000001E-3</v>
      </c>
      <c r="R9" s="153"/>
      <c r="S9" s="149">
        <v>13.231456043956078</v>
      </c>
      <c r="T9" s="141">
        <v>4</v>
      </c>
      <c r="U9" s="141">
        <v>2720</v>
      </c>
      <c r="V9" s="141">
        <v>102</v>
      </c>
      <c r="W9" s="141">
        <v>1985</v>
      </c>
      <c r="X9" s="141">
        <v>6</v>
      </c>
      <c r="Y9" s="141">
        <v>46</v>
      </c>
      <c r="Z9" s="141">
        <v>2</v>
      </c>
      <c r="AB9" s="182" t="s">
        <v>671</v>
      </c>
      <c r="AC9" s="182" t="s">
        <v>551</v>
      </c>
      <c r="AD9" s="191">
        <v>101.13</v>
      </c>
      <c r="AE9" s="198">
        <v>2</v>
      </c>
      <c r="AG9" s="182" t="s">
        <v>655</v>
      </c>
      <c r="AH9" s="182" t="s">
        <v>551</v>
      </c>
      <c r="AI9" s="191">
        <v>38.83</v>
      </c>
      <c r="AJ9" s="198">
        <v>1</v>
      </c>
    </row>
    <row r="10" spans="1:36" s="141" customFormat="1" ht="12">
      <c r="A10" s="131" t="s">
        <v>518</v>
      </c>
      <c r="B10" s="147" t="s">
        <v>675</v>
      </c>
      <c r="C10" s="147" t="s">
        <v>551</v>
      </c>
      <c r="D10" s="141" t="s">
        <v>433</v>
      </c>
      <c r="E10" s="148">
        <v>120.06</v>
      </c>
      <c r="F10" s="148">
        <v>120.11</v>
      </c>
      <c r="G10" s="150">
        <v>40.551764999999996</v>
      </c>
      <c r="H10" s="141">
        <v>4.1000000000000002E-2</v>
      </c>
      <c r="I10" s="141">
        <v>0.44900000000000001</v>
      </c>
      <c r="J10" s="141">
        <v>9.9469999999999992</v>
      </c>
      <c r="K10" s="141">
        <v>47.853000000000002</v>
      </c>
      <c r="L10" s="141">
        <v>0.13900000000000001</v>
      </c>
      <c r="M10" s="141">
        <v>0.28399999999999997</v>
      </c>
      <c r="N10" s="141">
        <v>0.127</v>
      </c>
      <c r="O10" s="141">
        <v>1.7000000000000001E-2</v>
      </c>
      <c r="P10" s="141">
        <v>6.0000000000000001E-3</v>
      </c>
      <c r="R10" s="153"/>
      <c r="S10" s="149">
        <v>15.375479317248608</v>
      </c>
      <c r="T10" s="141">
        <v>0</v>
      </c>
      <c r="U10" s="141">
        <v>2670</v>
      </c>
      <c r="V10" s="141">
        <v>95</v>
      </c>
      <c r="W10" s="141">
        <v>2539</v>
      </c>
      <c r="X10" s="141">
        <v>0</v>
      </c>
      <c r="Y10" s="141">
        <v>45</v>
      </c>
      <c r="Z10" s="141">
        <v>5</v>
      </c>
      <c r="AB10" s="182" t="s">
        <v>675</v>
      </c>
      <c r="AC10" s="182" t="s">
        <v>551</v>
      </c>
      <c r="AD10" s="191">
        <v>120.06</v>
      </c>
      <c r="AE10" s="198">
        <v>1</v>
      </c>
      <c r="AG10" s="182" t="s">
        <v>656</v>
      </c>
      <c r="AH10" s="182" t="s">
        <v>547</v>
      </c>
      <c r="AI10" s="191">
        <v>46.854999999999997</v>
      </c>
      <c r="AJ10" s="199">
        <v>1</v>
      </c>
    </row>
    <row r="11" spans="1:36" s="141" customFormat="1" ht="12">
      <c r="A11" s="131" t="s">
        <v>519</v>
      </c>
      <c r="B11" s="147" t="s">
        <v>677</v>
      </c>
      <c r="C11" s="147" t="s">
        <v>551</v>
      </c>
      <c r="D11" s="141" t="s">
        <v>433</v>
      </c>
      <c r="E11" s="148">
        <v>129.27000000000001</v>
      </c>
      <c r="F11" s="148">
        <v>129.34</v>
      </c>
      <c r="G11" s="150">
        <v>41.78045749999999</v>
      </c>
      <c r="H11" s="141">
        <v>2.9000000000000001E-2</v>
      </c>
      <c r="I11" s="141">
        <v>0.33700000000000002</v>
      </c>
      <c r="J11" s="141">
        <v>9.891</v>
      </c>
      <c r="K11" s="141">
        <v>47.844000000000001</v>
      </c>
      <c r="L11" s="141">
        <v>0.13400000000000001</v>
      </c>
      <c r="M11" s="141">
        <v>0.64600000000000002</v>
      </c>
      <c r="N11" s="141">
        <v>0.13800000000000001</v>
      </c>
      <c r="O11" s="141">
        <v>0.02</v>
      </c>
      <c r="P11" s="141">
        <v>8.0000000000000002E-3</v>
      </c>
      <c r="R11" s="153"/>
      <c r="S11" s="149">
        <v>15.24695295974216</v>
      </c>
      <c r="T11" s="141">
        <v>7</v>
      </c>
      <c r="U11" s="141">
        <v>1799</v>
      </c>
      <c r="V11" s="141">
        <v>92</v>
      </c>
      <c r="W11" s="141">
        <v>2415</v>
      </c>
      <c r="X11" s="141">
        <v>0</v>
      </c>
      <c r="Y11" s="141">
        <v>47</v>
      </c>
      <c r="Z11" s="141">
        <v>5</v>
      </c>
      <c r="AB11" s="182" t="s">
        <v>677</v>
      </c>
      <c r="AC11" s="182" t="s">
        <v>551</v>
      </c>
      <c r="AD11" s="191">
        <v>129.27000000000001</v>
      </c>
      <c r="AE11" s="198">
        <v>2</v>
      </c>
      <c r="AG11" s="182" t="s">
        <v>657</v>
      </c>
      <c r="AH11" s="182" t="s">
        <v>551</v>
      </c>
      <c r="AI11" s="191">
        <v>48.725000000000001</v>
      </c>
      <c r="AJ11" s="198">
        <v>1</v>
      </c>
    </row>
    <row r="12" spans="1:36" s="141" customFormat="1" ht="12">
      <c r="A12" s="131" t="s">
        <v>520</v>
      </c>
      <c r="B12" s="147" t="s">
        <v>679</v>
      </c>
      <c r="C12" s="147" t="s">
        <v>551</v>
      </c>
      <c r="D12" s="141" t="s">
        <v>433</v>
      </c>
      <c r="E12" s="148">
        <v>140.01499999999999</v>
      </c>
      <c r="F12" s="148">
        <v>140.065</v>
      </c>
      <c r="G12" s="150">
        <v>43.780952499999998</v>
      </c>
      <c r="H12" s="141">
        <v>2.9000000000000001E-2</v>
      </c>
      <c r="I12" s="141">
        <v>0.69599999999999995</v>
      </c>
      <c r="J12" s="141">
        <v>8.1140000000000008</v>
      </c>
      <c r="K12" s="141">
        <v>46.302999999999997</v>
      </c>
      <c r="L12" s="141">
        <v>0.11</v>
      </c>
      <c r="M12" s="141">
        <v>0.92</v>
      </c>
      <c r="N12" s="141">
        <v>0.183</v>
      </c>
      <c r="O12" s="141">
        <v>0.01</v>
      </c>
      <c r="P12" s="141">
        <v>2E-3</v>
      </c>
      <c r="R12" s="153"/>
      <c r="S12" s="149">
        <v>12.66580942068213</v>
      </c>
      <c r="T12" s="141">
        <v>10</v>
      </c>
      <c r="U12" s="141">
        <v>1927</v>
      </c>
      <c r="V12" s="141">
        <v>91</v>
      </c>
      <c r="W12" s="141">
        <v>2353</v>
      </c>
      <c r="X12" s="141">
        <v>0</v>
      </c>
      <c r="Y12" s="141">
        <v>32</v>
      </c>
      <c r="Z12" s="141">
        <v>7</v>
      </c>
      <c r="AB12" s="202" t="s">
        <v>679</v>
      </c>
      <c r="AC12" s="202" t="s">
        <v>551</v>
      </c>
      <c r="AD12" s="203">
        <v>140.01499999999999</v>
      </c>
      <c r="AE12" s="198">
        <v>3</v>
      </c>
      <c r="AG12" s="182" t="s">
        <v>658</v>
      </c>
      <c r="AH12" s="182" t="s">
        <v>551</v>
      </c>
      <c r="AI12" s="191">
        <v>49.52</v>
      </c>
      <c r="AJ12" s="198">
        <v>1</v>
      </c>
    </row>
    <row r="13" spans="1:36" s="141" customFormat="1" ht="12">
      <c r="A13" s="131" t="s">
        <v>521</v>
      </c>
      <c r="B13" s="147" t="s">
        <v>682</v>
      </c>
      <c r="C13" s="147" t="s">
        <v>551</v>
      </c>
      <c r="D13" s="141" t="s">
        <v>433</v>
      </c>
      <c r="E13" s="148">
        <v>150.45500000000001</v>
      </c>
      <c r="F13" s="148">
        <v>150.505</v>
      </c>
      <c r="G13" s="150">
        <v>44.250652499999994</v>
      </c>
      <c r="H13" s="141">
        <v>3.1E-2</v>
      </c>
      <c r="I13" s="141">
        <v>0.60099999999999998</v>
      </c>
      <c r="J13" s="141">
        <v>9.0549999999999997</v>
      </c>
      <c r="K13" s="141">
        <v>44.921999999999997</v>
      </c>
      <c r="L13" s="141">
        <v>0.13600000000000001</v>
      </c>
      <c r="M13" s="141">
        <v>0.78200000000000003</v>
      </c>
      <c r="N13" s="141">
        <v>0.14299999999999999</v>
      </c>
      <c r="O13" s="141">
        <v>1.6E-2</v>
      </c>
      <c r="P13" s="141">
        <v>7.0000000000000001E-3</v>
      </c>
      <c r="R13" s="153"/>
      <c r="S13" s="149">
        <v>13.611111111111121</v>
      </c>
      <c r="T13" s="141">
        <v>8</v>
      </c>
      <c r="U13" s="141">
        <v>2443</v>
      </c>
      <c r="V13" s="141">
        <v>75</v>
      </c>
      <c r="W13" s="141">
        <v>2513</v>
      </c>
      <c r="X13" s="141">
        <v>3</v>
      </c>
      <c r="Y13" s="141">
        <v>33</v>
      </c>
      <c r="Z13" s="141">
        <v>6</v>
      </c>
      <c r="AB13" s="182" t="s">
        <v>682</v>
      </c>
      <c r="AC13" s="182" t="s">
        <v>551</v>
      </c>
      <c r="AD13" s="191">
        <v>150.45500000000001</v>
      </c>
      <c r="AE13" s="198">
        <v>3</v>
      </c>
      <c r="AG13" s="182" t="s">
        <v>659</v>
      </c>
      <c r="AH13" s="182" t="s">
        <v>547</v>
      </c>
      <c r="AI13" s="191">
        <v>56.53</v>
      </c>
      <c r="AJ13" s="199">
        <v>1</v>
      </c>
    </row>
    <row r="14" spans="1:36" s="141" customFormat="1" ht="12">
      <c r="A14" s="131" t="s">
        <v>522</v>
      </c>
      <c r="B14" s="147" t="s">
        <v>684</v>
      </c>
      <c r="C14" s="147" t="s">
        <v>551</v>
      </c>
      <c r="D14" s="141" t="s">
        <v>433</v>
      </c>
      <c r="E14" s="148">
        <v>159.5</v>
      </c>
      <c r="F14" s="148">
        <v>159.55000000000001</v>
      </c>
      <c r="G14" s="150">
        <v>44.713947499999996</v>
      </c>
      <c r="H14" s="141">
        <v>2.5000000000000001E-2</v>
      </c>
      <c r="I14" s="141">
        <v>0.68899999999999995</v>
      </c>
      <c r="J14" s="141">
        <v>8.5779999999999994</v>
      </c>
      <c r="K14" s="141">
        <v>45.646999999999998</v>
      </c>
      <c r="L14" s="141">
        <v>0.125</v>
      </c>
      <c r="M14" s="141">
        <v>0.72799999999999998</v>
      </c>
      <c r="N14" s="141">
        <v>9.9000000000000005E-2</v>
      </c>
      <c r="O14" s="141">
        <v>1.6E-2</v>
      </c>
      <c r="P14" s="141">
        <v>3.0000000000000001E-3</v>
      </c>
      <c r="R14" s="153"/>
      <c r="S14" s="149">
        <v>9.1944949720287159</v>
      </c>
      <c r="T14" s="141">
        <v>1</v>
      </c>
      <c r="U14" s="141">
        <v>2103</v>
      </c>
      <c r="V14" s="141">
        <v>95</v>
      </c>
      <c r="W14" s="141">
        <v>2365</v>
      </c>
      <c r="X14" s="141">
        <v>7</v>
      </c>
      <c r="Y14" s="141">
        <v>47</v>
      </c>
      <c r="Z14" s="141">
        <v>3</v>
      </c>
      <c r="AB14" s="202" t="s">
        <v>684</v>
      </c>
      <c r="AC14" s="202" t="s">
        <v>551</v>
      </c>
      <c r="AD14" s="203">
        <v>159.5</v>
      </c>
      <c r="AE14" s="198">
        <v>2</v>
      </c>
      <c r="AG14" s="182" t="s">
        <v>660</v>
      </c>
      <c r="AH14" s="182" t="s">
        <v>551</v>
      </c>
      <c r="AI14" s="191">
        <v>60.36</v>
      </c>
      <c r="AJ14" s="198">
        <v>1</v>
      </c>
    </row>
    <row r="15" spans="1:36" s="141" customFormat="1" ht="12">
      <c r="A15" s="131" t="s">
        <v>523</v>
      </c>
      <c r="B15" s="147" t="s">
        <v>686</v>
      </c>
      <c r="C15" s="147" t="s">
        <v>551</v>
      </c>
      <c r="D15" s="141" t="s">
        <v>433</v>
      </c>
      <c r="E15" s="148">
        <v>168.15</v>
      </c>
      <c r="F15" s="148">
        <v>168.2</v>
      </c>
      <c r="G15" s="150">
        <v>44.610399999999998</v>
      </c>
      <c r="H15" s="141">
        <v>2.8000000000000001E-2</v>
      </c>
      <c r="I15" s="141">
        <v>0.63</v>
      </c>
      <c r="J15" s="141">
        <v>8.6820000000000004</v>
      </c>
      <c r="K15" s="141">
        <v>45.296999999999997</v>
      </c>
      <c r="L15" s="141">
        <v>0.125</v>
      </c>
      <c r="M15" s="141">
        <v>0.84599999999999997</v>
      </c>
      <c r="N15" s="141">
        <v>0.05</v>
      </c>
      <c r="O15" s="141">
        <v>1.4999999999999999E-2</v>
      </c>
      <c r="P15" s="141">
        <v>0</v>
      </c>
      <c r="R15" s="153"/>
      <c r="S15" s="149">
        <v>12.522081804593038</v>
      </c>
      <c r="T15" s="141">
        <v>4</v>
      </c>
      <c r="U15" s="141">
        <v>2398</v>
      </c>
      <c r="V15" s="141">
        <v>93</v>
      </c>
      <c r="W15" s="141">
        <v>2347</v>
      </c>
      <c r="X15" s="141">
        <v>4</v>
      </c>
      <c r="Y15" s="141">
        <v>35</v>
      </c>
      <c r="Z15" s="141">
        <v>4</v>
      </c>
      <c r="AB15" s="182" t="s">
        <v>686</v>
      </c>
      <c r="AC15" s="182" t="s">
        <v>551</v>
      </c>
      <c r="AD15" s="191">
        <v>168.15</v>
      </c>
      <c r="AE15" s="198">
        <v>3</v>
      </c>
      <c r="AG15" s="182" t="s">
        <v>661</v>
      </c>
      <c r="AH15" s="182" t="s">
        <v>547</v>
      </c>
      <c r="AI15" s="191">
        <v>66.25</v>
      </c>
      <c r="AJ15" s="199">
        <v>1</v>
      </c>
    </row>
    <row r="16" spans="1:36" s="141" customFormat="1" ht="12">
      <c r="A16" s="131" t="s">
        <v>524</v>
      </c>
      <c r="B16" s="147" t="s">
        <v>689</v>
      </c>
      <c r="C16" s="147" t="s">
        <v>551</v>
      </c>
      <c r="D16" s="141" t="s">
        <v>433</v>
      </c>
      <c r="E16" s="148">
        <v>180.3</v>
      </c>
      <c r="F16" s="148">
        <v>180.35</v>
      </c>
      <c r="G16" s="150">
        <v>44.111877499999999</v>
      </c>
      <c r="H16" s="141">
        <v>2.3E-2</v>
      </c>
      <c r="I16" s="141">
        <v>0.55800000000000005</v>
      </c>
      <c r="J16" s="141">
        <v>8.8330000000000002</v>
      </c>
      <c r="K16" s="141">
        <v>45.951999999999998</v>
      </c>
      <c r="L16" s="141">
        <v>0.127</v>
      </c>
      <c r="M16" s="141">
        <v>0.81</v>
      </c>
      <c r="N16" s="141">
        <v>5.8999999999999997E-2</v>
      </c>
      <c r="O16" s="141">
        <v>1.4999999999999999E-2</v>
      </c>
      <c r="P16" s="141">
        <v>2E-3</v>
      </c>
      <c r="R16" s="153"/>
      <c r="S16" s="149">
        <v>10.464688367736082</v>
      </c>
      <c r="T16" s="141">
        <v>4</v>
      </c>
      <c r="U16" s="141">
        <v>2199</v>
      </c>
      <c r="V16" s="141">
        <v>88</v>
      </c>
      <c r="W16" s="141">
        <v>2386</v>
      </c>
      <c r="X16" s="141">
        <v>4</v>
      </c>
      <c r="Y16" s="141">
        <v>38</v>
      </c>
      <c r="Z16" s="141">
        <v>8</v>
      </c>
      <c r="AB16" s="202" t="s">
        <v>689</v>
      </c>
      <c r="AC16" s="202" t="s">
        <v>551</v>
      </c>
      <c r="AD16" s="203">
        <v>180.3</v>
      </c>
      <c r="AE16" s="198">
        <v>3</v>
      </c>
      <c r="AG16" s="182" t="s">
        <v>662</v>
      </c>
      <c r="AH16" s="182" t="s">
        <v>547</v>
      </c>
      <c r="AI16" s="191">
        <v>67.099999999999994</v>
      </c>
      <c r="AJ16" s="199">
        <v>52</v>
      </c>
    </row>
    <row r="17" spans="1:36" s="141" customFormat="1" ht="12">
      <c r="A17" s="131" t="s">
        <v>525</v>
      </c>
      <c r="B17" s="147" t="s">
        <v>691</v>
      </c>
      <c r="C17" s="147" t="s">
        <v>551</v>
      </c>
      <c r="D17" s="141" t="s">
        <v>433</v>
      </c>
      <c r="E17" s="148">
        <v>190.155</v>
      </c>
      <c r="F17" s="148">
        <v>190.20500000000001</v>
      </c>
      <c r="G17" s="150">
        <v>44.754512499999997</v>
      </c>
      <c r="H17" s="141">
        <v>2.5999999999999999E-2</v>
      </c>
      <c r="I17" s="141">
        <v>0.71599999999999997</v>
      </c>
      <c r="J17" s="141">
        <v>8.6720000000000006</v>
      </c>
      <c r="K17" s="141">
        <v>45.503</v>
      </c>
      <c r="L17" s="141">
        <v>0.126</v>
      </c>
      <c r="M17" s="141">
        <v>0.83899999999999997</v>
      </c>
      <c r="N17" s="141">
        <v>6.3E-2</v>
      </c>
      <c r="O17" s="141">
        <v>1.6E-2</v>
      </c>
      <c r="P17" s="141">
        <v>4.0000000000000001E-3</v>
      </c>
      <c r="R17" s="153"/>
      <c r="S17" s="149">
        <v>10.852401980463021</v>
      </c>
      <c r="T17" s="141">
        <v>0</v>
      </c>
      <c r="U17" s="141">
        <v>2484</v>
      </c>
      <c r="V17" s="141">
        <v>81</v>
      </c>
      <c r="W17" s="141">
        <v>2412</v>
      </c>
      <c r="X17" s="141">
        <v>0</v>
      </c>
      <c r="Y17" s="141">
        <v>46</v>
      </c>
      <c r="Z17" s="141">
        <v>5</v>
      </c>
      <c r="AB17" s="182" t="s">
        <v>691</v>
      </c>
      <c r="AC17" s="182" t="s">
        <v>551</v>
      </c>
      <c r="AD17" s="191">
        <v>190.155</v>
      </c>
      <c r="AE17" s="198">
        <v>3</v>
      </c>
      <c r="AG17" s="182" t="s">
        <v>663</v>
      </c>
      <c r="AH17" s="182" t="s">
        <v>551</v>
      </c>
      <c r="AI17" s="191">
        <v>70.665000000000006</v>
      </c>
      <c r="AJ17" s="198">
        <v>1</v>
      </c>
    </row>
    <row r="18" spans="1:36" s="141" customFormat="1" ht="12">
      <c r="A18" s="131" t="s">
        <v>526</v>
      </c>
      <c r="B18" s="147" t="s">
        <v>694</v>
      </c>
      <c r="C18" s="147" t="s">
        <v>551</v>
      </c>
      <c r="D18" s="141" t="s">
        <v>433</v>
      </c>
      <c r="E18" s="148">
        <v>199.92</v>
      </c>
      <c r="F18" s="148">
        <v>199.97</v>
      </c>
      <c r="G18" s="150">
        <v>40.342534999999998</v>
      </c>
      <c r="H18" s="141">
        <v>0.04</v>
      </c>
      <c r="I18" s="141">
        <v>0.38900000000000001</v>
      </c>
      <c r="J18" s="141">
        <v>10.548</v>
      </c>
      <c r="K18" s="141">
        <v>47.944000000000003</v>
      </c>
      <c r="L18" s="141">
        <v>0.14899999999999999</v>
      </c>
      <c r="M18" s="141">
        <v>0.13900000000000001</v>
      </c>
      <c r="N18" s="141">
        <v>0</v>
      </c>
      <c r="O18" s="141">
        <v>1.7999999999999999E-2</v>
      </c>
      <c r="P18" s="141">
        <v>8.9999999999999993E-3</v>
      </c>
      <c r="R18" s="153"/>
      <c r="S18" s="149">
        <v>9.7501093061581248</v>
      </c>
      <c r="T18" s="141">
        <v>4</v>
      </c>
      <c r="U18" s="141">
        <v>2362</v>
      </c>
      <c r="V18" s="141">
        <v>92</v>
      </c>
      <c r="W18" s="141">
        <v>2397</v>
      </c>
      <c r="X18" s="141">
        <v>15</v>
      </c>
      <c r="Y18" s="141">
        <v>41</v>
      </c>
      <c r="Z18" s="141">
        <v>5</v>
      </c>
      <c r="AB18" s="182" t="s">
        <v>694</v>
      </c>
      <c r="AC18" s="182" t="s">
        <v>551</v>
      </c>
      <c r="AD18" s="191">
        <v>199.92</v>
      </c>
      <c r="AE18" s="198">
        <v>3</v>
      </c>
      <c r="AG18" s="182" t="s">
        <v>664</v>
      </c>
      <c r="AH18" s="182" t="s">
        <v>547</v>
      </c>
      <c r="AI18" s="191">
        <v>74.75</v>
      </c>
      <c r="AJ18" s="199">
        <v>66</v>
      </c>
    </row>
    <row r="19" spans="1:36" s="141" customFormat="1" ht="12">
      <c r="A19" s="131" t="s">
        <v>527</v>
      </c>
      <c r="B19" s="147" t="s">
        <v>696</v>
      </c>
      <c r="C19" s="147" t="s">
        <v>551</v>
      </c>
      <c r="D19" s="141" t="s">
        <v>433</v>
      </c>
      <c r="E19" s="148">
        <v>209.6</v>
      </c>
      <c r="F19" s="148">
        <v>209.65</v>
      </c>
      <c r="G19" s="150">
        <v>43.411597499999999</v>
      </c>
      <c r="H19" s="141">
        <v>0.02</v>
      </c>
      <c r="I19" s="141">
        <v>0.63300000000000001</v>
      </c>
      <c r="J19" s="141">
        <v>8.7590000000000003</v>
      </c>
      <c r="K19" s="141">
        <v>45.773000000000003</v>
      </c>
      <c r="L19" s="141">
        <v>0.124</v>
      </c>
      <c r="M19" s="141">
        <v>0.82799999999999996</v>
      </c>
      <c r="N19" s="141">
        <v>0.1</v>
      </c>
      <c r="O19" s="141">
        <v>1.7000000000000001E-2</v>
      </c>
      <c r="P19" s="141">
        <v>6.0000000000000001E-3</v>
      </c>
      <c r="R19" s="153"/>
      <c r="S19" s="149">
        <v>10.599125563601524</v>
      </c>
      <c r="T19" s="141">
        <v>13</v>
      </c>
      <c r="U19" s="141">
        <v>2085</v>
      </c>
      <c r="V19" s="141">
        <v>88</v>
      </c>
      <c r="W19" s="141">
        <v>2483</v>
      </c>
      <c r="X19" s="141">
        <v>13</v>
      </c>
      <c r="Y19" s="141">
        <v>47</v>
      </c>
      <c r="Z19" s="141">
        <v>5</v>
      </c>
      <c r="AB19" s="182" t="s">
        <v>696</v>
      </c>
      <c r="AC19" s="182" t="s">
        <v>551</v>
      </c>
      <c r="AD19" s="191">
        <v>209.6</v>
      </c>
      <c r="AE19" s="198">
        <v>3</v>
      </c>
      <c r="AG19" s="182" t="s">
        <v>665</v>
      </c>
      <c r="AH19" s="182" t="s">
        <v>547</v>
      </c>
      <c r="AI19" s="191">
        <v>77.66</v>
      </c>
      <c r="AJ19" s="199">
        <v>12</v>
      </c>
    </row>
    <row r="20" spans="1:36" s="141" customFormat="1" ht="12">
      <c r="A20" s="131" t="s">
        <v>528</v>
      </c>
      <c r="B20" s="147" t="s">
        <v>698</v>
      </c>
      <c r="C20" s="147" t="s">
        <v>551</v>
      </c>
      <c r="D20" s="141" t="s">
        <v>433</v>
      </c>
      <c r="E20" s="148">
        <v>220.47</v>
      </c>
      <c r="F20" s="148">
        <v>220.52</v>
      </c>
      <c r="G20" s="150">
        <v>44.068109999999997</v>
      </c>
      <c r="H20" s="141">
        <v>2.4E-2</v>
      </c>
      <c r="I20" s="141">
        <v>0.58399999999999996</v>
      </c>
      <c r="J20" s="141">
        <v>8.5419999999999998</v>
      </c>
      <c r="K20" s="141">
        <v>45.600999999999999</v>
      </c>
      <c r="L20" s="141">
        <v>0.11899999999999999</v>
      </c>
      <c r="M20" s="141">
        <v>0.88600000000000001</v>
      </c>
      <c r="N20" s="141">
        <v>0.14099999999999999</v>
      </c>
      <c r="O20" s="141">
        <v>1.4E-2</v>
      </c>
      <c r="P20" s="141">
        <v>2E-3</v>
      </c>
      <c r="R20" s="153"/>
      <c r="S20" s="149">
        <v>10.231287075918214</v>
      </c>
      <c r="T20" s="141">
        <v>4</v>
      </c>
      <c r="U20" s="141">
        <v>2115</v>
      </c>
      <c r="V20" s="141">
        <v>81</v>
      </c>
      <c r="W20" s="141">
        <v>2389</v>
      </c>
      <c r="X20" s="141">
        <v>4</v>
      </c>
      <c r="Y20" s="141">
        <v>32</v>
      </c>
      <c r="Z20" s="141">
        <v>9</v>
      </c>
      <c r="AB20" s="182" t="s">
        <v>698</v>
      </c>
      <c r="AC20" s="182" t="s">
        <v>551</v>
      </c>
      <c r="AD20" s="191">
        <v>220.47</v>
      </c>
      <c r="AE20" s="198">
        <v>3</v>
      </c>
      <c r="AG20" s="182" t="s">
        <v>666</v>
      </c>
      <c r="AH20" s="182" t="s">
        <v>547</v>
      </c>
      <c r="AI20" s="191">
        <v>79.064999999999998</v>
      </c>
      <c r="AJ20" s="199">
        <v>5</v>
      </c>
    </row>
    <row r="21" spans="1:36" s="141" customFormat="1" ht="12">
      <c r="A21" s="131" t="s">
        <v>529</v>
      </c>
      <c r="B21" s="147" t="s">
        <v>700</v>
      </c>
      <c r="C21" s="147" t="s">
        <v>551</v>
      </c>
      <c r="D21" s="141" t="s">
        <v>433</v>
      </c>
      <c r="E21" s="148">
        <v>229.85</v>
      </c>
      <c r="F21" s="148">
        <v>229.9</v>
      </c>
      <c r="G21" s="150">
        <v>44.840979999999995</v>
      </c>
      <c r="H21" s="141">
        <v>3.2000000000000001E-2</v>
      </c>
      <c r="I21" s="141">
        <v>0.65100000000000002</v>
      </c>
      <c r="J21" s="141">
        <v>8.6110000000000007</v>
      </c>
      <c r="K21" s="141">
        <v>45.393999999999998</v>
      </c>
      <c r="L21" s="141">
        <v>0.125</v>
      </c>
      <c r="M21" s="141">
        <v>0.83799999999999997</v>
      </c>
      <c r="N21" s="141">
        <v>0.09</v>
      </c>
      <c r="O21" s="141">
        <v>1.4E-2</v>
      </c>
      <c r="P21" s="141">
        <v>5.0000000000000001E-3</v>
      </c>
      <c r="R21" s="153"/>
      <c r="S21" s="149">
        <v>8.3212525369673038</v>
      </c>
      <c r="T21" s="141">
        <v>6</v>
      </c>
      <c r="U21" s="141">
        <v>2347</v>
      </c>
      <c r="V21" s="141">
        <v>97</v>
      </c>
      <c r="W21" s="141">
        <v>2446</v>
      </c>
      <c r="X21" s="141">
        <v>15</v>
      </c>
      <c r="Y21" s="141">
        <v>44</v>
      </c>
      <c r="Z21" s="141">
        <v>2</v>
      </c>
      <c r="AB21" s="182" t="s">
        <v>700</v>
      </c>
      <c r="AC21" s="182" t="s">
        <v>551</v>
      </c>
      <c r="AD21" s="191">
        <v>229.85</v>
      </c>
      <c r="AE21" s="198">
        <v>3</v>
      </c>
      <c r="AG21" s="182" t="s">
        <v>667</v>
      </c>
      <c r="AH21" s="182" t="s">
        <v>547</v>
      </c>
      <c r="AI21" s="191">
        <v>81.760000000000005</v>
      </c>
      <c r="AJ21" s="199">
        <v>58</v>
      </c>
    </row>
    <row r="22" spans="1:36" s="141" customFormat="1" ht="12">
      <c r="A22" s="131" t="s">
        <v>530</v>
      </c>
      <c r="B22" s="147" t="s">
        <v>702</v>
      </c>
      <c r="C22" s="147" t="s">
        <v>551</v>
      </c>
      <c r="D22" s="141" t="s">
        <v>433</v>
      </c>
      <c r="E22" s="148">
        <v>240.505</v>
      </c>
      <c r="F22" s="148">
        <v>240.55500000000001</v>
      </c>
      <c r="G22" s="150">
        <v>44.963742499999995</v>
      </c>
      <c r="H22" s="141">
        <v>2.7E-2</v>
      </c>
      <c r="I22" s="141">
        <v>0.68200000000000005</v>
      </c>
      <c r="J22" s="141">
        <v>8.1370000000000005</v>
      </c>
      <c r="K22" s="141">
        <v>45.604999999999997</v>
      </c>
      <c r="L22" s="141">
        <v>0.107</v>
      </c>
      <c r="M22" s="141">
        <v>1.1000000000000001</v>
      </c>
      <c r="N22" s="141">
        <v>8.8999999999999996E-2</v>
      </c>
      <c r="O22" s="141">
        <v>2.3E-2</v>
      </c>
      <c r="P22" s="141">
        <v>3.0000000000000001E-3</v>
      </c>
      <c r="R22" s="153"/>
      <c r="S22" s="149">
        <v>12.439008308057449</v>
      </c>
      <c r="T22" s="141">
        <v>6</v>
      </c>
      <c r="U22" s="141">
        <v>2353</v>
      </c>
      <c r="V22" s="141">
        <v>75</v>
      </c>
      <c r="W22" s="141">
        <v>2326</v>
      </c>
      <c r="X22" s="141">
        <v>5</v>
      </c>
      <c r="Y22" s="141">
        <v>33</v>
      </c>
      <c r="Z22" s="141">
        <v>4</v>
      </c>
      <c r="AB22" s="182" t="s">
        <v>702</v>
      </c>
      <c r="AC22" s="182" t="s">
        <v>551</v>
      </c>
      <c r="AD22" s="191">
        <v>240.505</v>
      </c>
      <c r="AE22" s="198">
        <v>3</v>
      </c>
      <c r="AG22" s="182" t="s">
        <v>668</v>
      </c>
      <c r="AH22" s="182" t="s">
        <v>551</v>
      </c>
      <c r="AI22" s="191">
        <v>89.77</v>
      </c>
      <c r="AJ22" s="198">
        <v>1</v>
      </c>
    </row>
    <row r="23" spans="1:36" s="141" customFormat="1" ht="12">
      <c r="A23" s="131" t="s">
        <v>531</v>
      </c>
      <c r="B23" s="147" t="s">
        <v>704</v>
      </c>
      <c r="C23" s="147" t="s">
        <v>551</v>
      </c>
      <c r="D23" s="141" t="s">
        <v>433</v>
      </c>
      <c r="E23" s="148">
        <v>249.48500000000001</v>
      </c>
      <c r="F23" s="148">
        <v>249.535</v>
      </c>
      <c r="G23" s="150">
        <v>43.970967499999993</v>
      </c>
      <c r="H23" s="141">
        <v>2.1000000000000001E-2</v>
      </c>
      <c r="I23" s="141">
        <v>0.52900000000000003</v>
      </c>
      <c r="J23" s="141">
        <v>8.8140000000000001</v>
      </c>
      <c r="K23" s="141">
        <v>46.640999999999998</v>
      </c>
      <c r="L23" s="141">
        <v>0.126</v>
      </c>
      <c r="M23" s="141">
        <v>0.70399999999999996</v>
      </c>
      <c r="N23" s="141">
        <v>0.127</v>
      </c>
      <c r="O23" s="141">
        <v>1.7999999999999999E-2</v>
      </c>
      <c r="P23" s="141">
        <v>0</v>
      </c>
      <c r="R23" s="153"/>
      <c r="S23" s="149">
        <v>10.69690415033126</v>
      </c>
      <c r="T23" s="141">
        <v>0</v>
      </c>
      <c r="U23" s="141">
        <v>1943</v>
      </c>
      <c r="V23" s="141">
        <v>92</v>
      </c>
      <c r="W23" s="141">
        <v>2406</v>
      </c>
      <c r="X23" s="141">
        <v>11</v>
      </c>
      <c r="Y23" s="141">
        <v>48</v>
      </c>
      <c r="Z23" s="141">
        <v>7</v>
      </c>
      <c r="AB23" s="202" t="s">
        <v>704</v>
      </c>
      <c r="AC23" s="202" t="s">
        <v>551</v>
      </c>
      <c r="AD23" s="203">
        <v>249.48500000000001</v>
      </c>
      <c r="AE23" s="198">
        <v>2</v>
      </c>
      <c r="AG23" s="182" t="s">
        <v>669</v>
      </c>
      <c r="AH23" s="182" t="s">
        <v>547</v>
      </c>
      <c r="AI23" s="191">
        <v>92.92</v>
      </c>
      <c r="AJ23" s="199">
        <v>1</v>
      </c>
    </row>
    <row r="24" spans="1:36" s="141" customFormat="1" ht="12">
      <c r="A24" s="131" t="s">
        <v>532</v>
      </c>
      <c r="B24" s="147" t="s">
        <v>706</v>
      </c>
      <c r="C24" s="147" t="s">
        <v>551</v>
      </c>
      <c r="D24" s="141" t="s">
        <v>433</v>
      </c>
      <c r="E24" s="148">
        <v>259.24</v>
      </c>
      <c r="F24" s="148">
        <v>259.29000000000002</v>
      </c>
      <c r="G24" s="150">
        <v>41.000115000000001</v>
      </c>
      <c r="H24" s="141">
        <v>3.2000000000000001E-2</v>
      </c>
      <c r="I24" s="141">
        <v>0.32400000000000001</v>
      </c>
      <c r="J24" s="141">
        <v>10.090999999999999</v>
      </c>
      <c r="K24" s="141">
        <v>48.143999999999998</v>
      </c>
      <c r="L24" s="141">
        <v>0.14199999999999999</v>
      </c>
      <c r="M24" s="141">
        <v>0.20499999999999999</v>
      </c>
      <c r="N24" s="141">
        <v>0.14599999999999999</v>
      </c>
      <c r="O24" s="141">
        <v>1.4999999999999999E-2</v>
      </c>
      <c r="P24" s="141">
        <v>3.0000000000000001E-3</v>
      </c>
      <c r="R24" s="153"/>
      <c r="S24" s="149">
        <v>14.865608029146928</v>
      </c>
      <c r="T24" s="141">
        <v>0</v>
      </c>
      <c r="U24" s="141">
        <v>1397</v>
      </c>
      <c r="V24" s="141">
        <v>81</v>
      </c>
      <c r="W24" s="141">
        <v>2418</v>
      </c>
      <c r="X24" s="141">
        <v>0</v>
      </c>
      <c r="Y24" s="141">
        <v>45</v>
      </c>
      <c r="Z24" s="141">
        <v>5</v>
      </c>
      <c r="AB24" s="182" t="s">
        <v>706</v>
      </c>
      <c r="AC24" s="182" t="s">
        <v>551</v>
      </c>
      <c r="AD24" s="191">
        <v>259.24</v>
      </c>
      <c r="AE24" s="198">
        <v>1</v>
      </c>
      <c r="AG24" s="182" t="s">
        <v>670</v>
      </c>
      <c r="AH24" s="182" t="s">
        <v>547</v>
      </c>
      <c r="AI24" s="191">
        <v>97.344999999999999</v>
      </c>
      <c r="AJ24" s="199">
        <v>1</v>
      </c>
    </row>
    <row r="25" spans="1:36" s="141" customFormat="1" ht="12">
      <c r="A25" s="131" t="s">
        <v>533</v>
      </c>
      <c r="B25" s="147" t="s">
        <v>708</v>
      </c>
      <c r="C25" s="147" t="s">
        <v>551</v>
      </c>
      <c r="D25" s="141" t="s">
        <v>433</v>
      </c>
      <c r="E25" s="148">
        <v>271.245</v>
      </c>
      <c r="F25" s="148">
        <v>271.27499999999998</v>
      </c>
      <c r="G25" s="150">
        <v>45.11959749999999</v>
      </c>
      <c r="H25" s="141">
        <v>2.9000000000000001E-2</v>
      </c>
      <c r="I25" s="141">
        <v>0.88700000000000001</v>
      </c>
      <c r="J25" s="141">
        <v>8.7170000000000005</v>
      </c>
      <c r="K25" s="141">
        <v>44.325000000000003</v>
      </c>
      <c r="L25" s="141">
        <v>0.127</v>
      </c>
      <c r="M25" s="141">
        <v>0.78600000000000003</v>
      </c>
      <c r="N25" s="141">
        <v>5.6000000000000001E-2</v>
      </c>
      <c r="O25" s="141">
        <v>1.4E-2</v>
      </c>
      <c r="P25" s="141">
        <v>0</v>
      </c>
      <c r="R25" s="153"/>
      <c r="S25" s="149">
        <v>10.008432250113469</v>
      </c>
      <c r="T25" s="141">
        <v>6</v>
      </c>
      <c r="U25" s="141">
        <v>2353</v>
      </c>
      <c r="V25" s="141">
        <v>81</v>
      </c>
      <c r="W25" s="141">
        <v>2306</v>
      </c>
      <c r="X25" s="141">
        <v>2</v>
      </c>
      <c r="Y25" s="141">
        <v>48</v>
      </c>
      <c r="Z25" s="141">
        <v>4</v>
      </c>
      <c r="AB25" s="202" t="s">
        <v>708</v>
      </c>
      <c r="AC25" s="202" t="s">
        <v>551</v>
      </c>
      <c r="AD25" s="203">
        <v>271.245</v>
      </c>
      <c r="AE25" s="198">
        <v>2</v>
      </c>
      <c r="AG25" s="182" t="s">
        <v>671</v>
      </c>
      <c r="AH25" s="182" t="s">
        <v>551</v>
      </c>
      <c r="AI25" s="191">
        <v>101.13</v>
      </c>
      <c r="AJ25" s="198">
        <v>2</v>
      </c>
    </row>
    <row r="26" spans="1:36" s="141" customFormat="1" ht="12">
      <c r="A26" s="131" t="s">
        <v>534</v>
      </c>
      <c r="B26" s="147" t="s">
        <v>710</v>
      </c>
      <c r="C26" s="147" t="s">
        <v>551</v>
      </c>
      <c r="D26" s="141" t="s">
        <v>433</v>
      </c>
      <c r="E26" s="148">
        <v>279.55</v>
      </c>
      <c r="F26" s="148">
        <v>279.60000000000002</v>
      </c>
      <c r="G26" s="150">
        <v>44.524999999999999</v>
      </c>
      <c r="H26" s="141">
        <v>2.9000000000000001E-2</v>
      </c>
      <c r="I26" s="141">
        <v>0.56799999999999995</v>
      </c>
      <c r="J26" s="141">
        <v>8.702</v>
      </c>
      <c r="K26" s="141">
        <v>45.162999999999997</v>
      </c>
      <c r="L26" s="141">
        <v>0.122</v>
      </c>
      <c r="M26" s="141">
        <v>1.105</v>
      </c>
      <c r="N26" s="141">
        <v>0.113</v>
      </c>
      <c r="O26" s="141">
        <v>1.7000000000000001E-2</v>
      </c>
      <c r="P26" s="141">
        <v>5.0000000000000001E-3</v>
      </c>
      <c r="R26" s="153"/>
      <c r="S26" s="149">
        <v>11.250769380284448</v>
      </c>
      <c r="T26" s="141">
        <v>4</v>
      </c>
      <c r="U26" s="141">
        <v>2179</v>
      </c>
      <c r="V26" s="141">
        <v>85</v>
      </c>
      <c r="W26" s="141">
        <v>2463</v>
      </c>
      <c r="X26" s="141">
        <v>3</v>
      </c>
      <c r="Y26" s="141">
        <v>40</v>
      </c>
      <c r="Z26" s="141">
        <v>4</v>
      </c>
      <c r="AB26" s="186" t="s">
        <v>710</v>
      </c>
      <c r="AC26" s="186" t="s">
        <v>551</v>
      </c>
      <c r="AD26" s="195">
        <v>279.55</v>
      </c>
      <c r="AE26" s="198">
        <v>2</v>
      </c>
      <c r="AG26" s="182" t="s">
        <v>672</v>
      </c>
      <c r="AH26" s="182" t="s">
        <v>547</v>
      </c>
      <c r="AI26" s="191">
        <v>106.19499999999999</v>
      </c>
      <c r="AJ26" s="199">
        <v>2</v>
      </c>
    </row>
    <row r="27" spans="1:36" s="141" customFormat="1" ht="12">
      <c r="A27" s="131" t="s">
        <v>535</v>
      </c>
      <c r="B27" s="147" t="s">
        <v>712</v>
      </c>
      <c r="C27" s="147" t="s">
        <v>551</v>
      </c>
      <c r="D27" s="141" t="s">
        <v>433</v>
      </c>
      <c r="E27" s="148">
        <v>289.77</v>
      </c>
      <c r="F27" s="148">
        <v>289.82</v>
      </c>
      <c r="G27" s="150">
        <v>43.777749999999997</v>
      </c>
      <c r="H27" s="141">
        <v>2.5999999999999999E-2</v>
      </c>
      <c r="I27" s="141">
        <v>0.628</v>
      </c>
      <c r="J27" s="141">
        <v>8.7650000000000006</v>
      </c>
      <c r="K27" s="141">
        <v>45.719000000000001</v>
      </c>
      <c r="L27" s="141">
        <v>0.124</v>
      </c>
      <c r="M27" s="141">
        <v>0.67300000000000004</v>
      </c>
      <c r="N27" s="141">
        <v>4.7E-2</v>
      </c>
      <c r="O27" s="141">
        <v>1.0999999999999999E-2</v>
      </c>
      <c r="P27" s="141">
        <v>3.0000000000000001E-3</v>
      </c>
      <c r="R27" s="153"/>
      <c r="S27" s="149">
        <v>13.535696116669518</v>
      </c>
      <c r="T27" s="141">
        <v>5</v>
      </c>
      <c r="U27" s="141">
        <v>2162</v>
      </c>
      <c r="V27" s="141">
        <v>75</v>
      </c>
      <c r="W27" s="141">
        <v>2304</v>
      </c>
      <c r="X27" s="141">
        <v>0</v>
      </c>
      <c r="Y27" s="141">
        <v>38</v>
      </c>
      <c r="Z27" s="141">
        <v>14</v>
      </c>
      <c r="AB27" s="202" t="s">
        <v>712</v>
      </c>
      <c r="AC27" s="202" t="s">
        <v>551</v>
      </c>
      <c r="AD27" s="203">
        <v>289.77</v>
      </c>
      <c r="AE27" s="198">
        <v>3</v>
      </c>
      <c r="AG27" s="182" t="s">
        <v>673</v>
      </c>
      <c r="AH27" s="182" t="s">
        <v>547</v>
      </c>
      <c r="AI27" s="191">
        <v>112.755</v>
      </c>
      <c r="AJ27" s="198">
        <v>2</v>
      </c>
    </row>
    <row r="28" spans="1:36" s="141" customFormat="1" ht="12">
      <c r="A28" s="131" t="s">
        <v>536</v>
      </c>
      <c r="B28" s="147" t="s">
        <v>714</v>
      </c>
      <c r="C28" s="147" t="s">
        <v>551</v>
      </c>
      <c r="D28" s="141" t="s">
        <v>433</v>
      </c>
      <c r="E28" s="148">
        <v>299.64999999999998</v>
      </c>
      <c r="F28" s="148">
        <v>299.7</v>
      </c>
      <c r="G28" s="150">
        <v>43.147925000000001</v>
      </c>
      <c r="H28" s="141">
        <v>2.4E-2</v>
      </c>
      <c r="I28" s="141">
        <v>0.64700000000000002</v>
      </c>
      <c r="J28" s="141">
        <v>9.282</v>
      </c>
      <c r="K28" s="141">
        <v>41.703000000000003</v>
      </c>
      <c r="L28" s="141">
        <v>0.188</v>
      </c>
      <c r="M28" s="141">
        <v>5.4089999999999998</v>
      </c>
      <c r="N28" s="141">
        <v>0.23400000000000001</v>
      </c>
      <c r="O28" s="141">
        <v>2.5000000000000001E-2</v>
      </c>
      <c r="P28" s="141">
        <v>8.9999999999999993E-3</v>
      </c>
      <c r="R28" s="153"/>
      <c r="S28" s="149">
        <v>23.014635117645106</v>
      </c>
      <c r="T28" s="141">
        <v>16</v>
      </c>
      <c r="U28" s="141">
        <v>2421</v>
      </c>
      <c r="V28" s="141">
        <v>56</v>
      </c>
      <c r="W28" s="141">
        <v>1836</v>
      </c>
      <c r="X28" s="141">
        <v>7</v>
      </c>
      <c r="Y28" s="141">
        <v>51</v>
      </c>
      <c r="Z28" s="141">
        <v>21</v>
      </c>
      <c r="AB28" s="188" t="s">
        <v>714</v>
      </c>
      <c r="AC28" s="188" t="s">
        <v>551</v>
      </c>
      <c r="AD28" s="197">
        <v>299.64999999999998</v>
      </c>
      <c r="AE28" s="198">
        <v>18</v>
      </c>
      <c r="AG28" s="182" t="s">
        <v>674</v>
      </c>
      <c r="AH28" s="182" t="s">
        <v>547</v>
      </c>
      <c r="AI28" s="191">
        <v>115.68</v>
      </c>
      <c r="AJ28" s="199">
        <v>2</v>
      </c>
    </row>
    <row r="29" spans="1:36" s="141" customFormat="1">
      <c r="A29" s="131" t="s">
        <v>510</v>
      </c>
      <c r="B29" s="147" t="s">
        <v>651</v>
      </c>
      <c r="C29" s="147" t="s">
        <v>551</v>
      </c>
      <c r="D29" s="141" t="s">
        <v>468</v>
      </c>
      <c r="E29" s="148">
        <v>19.984999999999999</v>
      </c>
      <c r="F29" s="148">
        <v>20.035</v>
      </c>
      <c r="G29" s="154">
        <v>34.155613750000001</v>
      </c>
      <c r="H29" s="155">
        <v>2.2541724999999999E-2</v>
      </c>
      <c r="I29" s="154">
        <v>0.38222924999999996</v>
      </c>
      <c r="J29" s="154">
        <v>9.0656937499999994</v>
      </c>
      <c r="K29" s="154">
        <v>41.300360499999996</v>
      </c>
      <c r="L29" s="155">
        <v>0.122509375</v>
      </c>
      <c r="M29" s="154">
        <v>6.8605250000000007E-2</v>
      </c>
      <c r="N29" s="141" t="s">
        <v>457</v>
      </c>
      <c r="O29" s="141" t="s">
        <v>457</v>
      </c>
      <c r="P29" s="155">
        <v>3.9202999999999998E-3</v>
      </c>
      <c r="R29" s="154"/>
      <c r="S29" s="154">
        <v>14.72</v>
      </c>
      <c r="T29" s="156">
        <v>10.9</v>
      </c>
      <c r="U29" s="156">
        <v>2426.1999999999998</v>
      </c>
      <c r="V29" s="141" t="s">
        <v>457</v>
      </c>
      <c r="W29" s="156">
        <v>2425</v>
      </c>
      <c r="X29" s="156">
        <v>0.7</v>
      </c>
      <c r="Y29" s="156">
        <v>32.299999999999997</v>
      </c>
      <c r="Z29" s="156">
        <v>1.2</v>
      </c>
      <c r="AB29"/>
      <c r="AC29"/>
      <c r="AD29"/>
      <c r="AE29" s="201"/>
      <c r="AG29" s="182" t="s">
        <v>675</v>
      </c>
      <c r="AH29" s="182" t="s">
        <v>551</v>
      </c>
      <c r="AI29" s="191">
        <v>120.06</v>
      </c>
      <c r="AJ29" s="198">
        <v>1</v>
      </c>
    </row>
    <row r="30" spans="1:36" s="141" customFormat="1">
      <c r="A30" s="131" t="s">
        <v>511</v>
      </c>
      <c r="B30" s="147" t="s">
        <v>653</v>
      </c>
      <c r="C30" s="147" t="s">
        <v>551</v>
      </c>
      <c r="D30" s="141" t="s">
        <v>468</v>
      </c>
      <c r="E30" s="148">
        <v>31.795000000000002</v>
      </c>
      <c r="F30" s="148">
        <v>31.844999999999999</v>
      </c>
      <c r="G30" s="154">
        <v>34.334066999999997</v>
      </c>
      <c r="H30" s="155">
        <v>2.5740649999999997E-2</v>
      </c>
      <c r="I30" s="154">
        <v>0.32670825000000003</v>
      </c>
      <c r="J30" s="154">
        <v>8.1182049999999997</v>
      </c>
      <c r="K30" s="154">
        <v>42.491873000000005</v>
      </c>
      <c r="L30" s="155">
        <v>0.11484290000000001</v>
      </c>
      <c r="M30" s="154">
        <v>0</v>
      </c>
      <c r="N30" s="141" t="s">
        <v>457</v>
      </c>
      <c r="O30" s="141" t="s">
        <v>457</v>
      </c>
      <c r="P30" s="155">
        <v>5.9401500000000008E-3</v>
      </c>
      <c r="R30" s="154"/>
      <c r="S30" s="154">
        <v>14.54</v>
      </c>
      <c r="T30" s="156">
        <v>10.3</v>
      </c>
      <c r="U30" s="156">
        <v>2116</v>
      </c>
      <c r="V30" s="141" t="s">
        <v>457</v>
      </c>
      <c r="W30" s="156">
        <v>2341.3000000000002</v>
      </c>
      <c r="X30" s="156">
        <v>9.6999999999999993</v>
      </c>
      <c r="Y30" s="156">
        <v>42</v>
      </c>
      <c r="Z30" s="156">
        <v>1.3</v>
      </c>
      <c r="AB30"/>
      <c r="AC30"/>
      <c r="AD30"/>
      <c r="AE30" s="201"/>
      <c r="AG30" s="182" t="s">
        <v>676</v>
      </c>
      <c r="AH30" s="182" t="s">
        <v>547</v>
      </c>
      <c r="AI30" s="191">
        <v>123.38500000000001</v>
      </c>
      <c r="AJ30" s="200">
        <v>3</v>
      </c>
    </row>
    <row r="31" spans="1:36" s="141" customFormat="1">
      <c r="A31" s="131" t="s">
        <v>512</v>
      </c>
      <c r="B31" s="147" t="s">
        <v>655</v>
      </c>
      <c r="C31" s="147" t="s">
        <v>551</v>
      </c>
      <c r="D31" s="141" t="s">
        <v>468</v>
      </c>
      <c r="E31" s="148">
        <v>38.83</v>
      </c>
      <c r="F31" s="148">
        <v>38.880000000000003</v>
      </c>
      <c r="G31" s="154">
        <v>34.345012000000004</v>
      </c>
      <c r="H31" s="155">
        <v>2.69048E-2</v>
      </c>
      <c r="I31" s="154">
        <v>0.62087999999999999</v>
      </c>
      <c r="J31" s="154">
        <v>7.8023920000000002</v>
      </c>
      <c r="K31" s="154">
        <v>42.354363999999997</v>
      </c>
      <c r="L31" s="155">
        <v>0.11175840000000001</v>
      </c>
      <c r="M31" s="154">
        <v>7.2436E-2</v>
      </c>
      <c r="N31" s="141" t="s">
        <v>457</v>
      </c>
      <c r="O31" s="141" t="s">
        <v>457</v>
      </c>
      <c r="P31" s="155">
        <v>5.1740000000000006E-3</v>
      </c>
      <c r="R31" s="154"/>
      <c r="S31" s="154">
        <v>14.84</v>
      </c>
      <c r="T31" s="156">
        <v>12.7</v>
      </c>
      <c r="U31" s="156">
        <v>3650.4</v>
      </c>
      <c r="V31" s="141" t="s">
        <v>457</v>
      </c>
      <c r="W31" s="156">
        <v>2645</v>
      </c>
      <c r="X31" s="141" t="s">
        <v>457</v>
      </c>
      <c r="Y31" s="156">
        <v>36.6</v>
      </c>
      <c r="Z31" s="156">
        <v>1.3</v>
      </c>
      <c r="AB31"/>
      <c r="AC31"/>
      <c r="AD31"/>
      <c r="AE31" s="177"/>
      <c r="AG31" s="182" t="s">
        <v>677</v>
      </c>
      <c r="AH31" s="182" t="s">
        <v>551</v>
      </c>
      <c r="AI31" s="191">
        <v>129.27000000000001</v>
      </c>
      <c r="AJ31" s="198">
        <v>2</v>
      </c>
    </row>
    <row r="32" spans="1:36" s="141" customFormat="1">
      <c r="A32" s="131" t="s">
        <v>513</v>
      </c>
      <c r="B32" s="147" t="s">
        <v>658</v>
      </c>
      <c r="C32" s="147" t="s">
        <v>551</v>
      </c>
      <c r="D32" s="141" t="s">
        <v>468</v>
      </c>
      <c r="E32" s="148">
        <v>49.52</v>
      </c>
      <c r="F32" s="148">
        <v>49.57</v>
      </c>
      <c r="G32" s="154">
        <v>34.405109999999993</v>
      </c>
      <c r="H32" s="155">
        <v>2.1312900000000003E-2</v>
      </c>
      <c r="I32" s="154">
        <v>0.50744999999999996</v>
      </c>
      <c r="J32" s="154">
        <v>8.4642660000000003</v>
      </c>
      <c r="K32" s="154">
        <v>41.824028999999996</v>
      </c>
      <c r="L32" s="155">
        <v>0.12178799999999999</v>
      </c>
      <c r="M32" s="154">
        <v>5.0745000000000005E-2</v>
      </c>
      <c r="N32" s="141" t="s">
        <v>457</v>
      </c>
      <c r="O32" s="141" t="s">
        <v>457</v>
      </c>
      <c r="P32" s="155">
        <v>4.0596E-3</v>
      </c>
      <c r="R32" s="154"/>
      <c r="S32" s="154">
        <v>14.61</v>
      </c>
      <c r="T32" s="156">
        <v>8</v>
      </c>
      <c r="U32" s="156">
        <v>2369.9</v>
      </c>
      <c r="V32" s="141" t="s">
        <v>457</v>
      </c>
      <c r="W32" s="156">
        <v>1851.5</v>
      </c>
      <c r="X32" s="156">
        <v>0.9</v>
      </c>
      <c r="Y32" s="156">
        <v>38.5</v>
      </c>
      <c r="Z32" s="156">
        <v>1.6</v>
      </c>
      <c r="AB32"/>
      <c r="AC32"/>
      <c r="AD32"/>
      <c r="AE32" s="177"/>
      <c r="AG32" s="182" t="s">
        <v>678</v>
      </c>
      <c r="AH32" s="182" t="s">
        <v>547</v>
      </c>
      <c r="AI32" s="191">
        <v>132.07</v>
      </c>
      <c r="AJ32" s="200">
        <v>3</v>
      </c>
    </row>
    <row r="33" spans="1:36" s="141" customFormat="1">
      <c r="A33" s="131" t="s">
        <v>514</v>
      </c>
      <c r="B33" s="147" t="s">
        <v>660</v>
      </c>
      <c r="C33" s="147" t="s">
        <v>551</v>
      </c>
      <c r="D33" s="141" t="s">
        <v>468</v>
      </c>
      <c r="E33" s="148">
        <v>60.36</v>
      </c>
      <c r="F33" s="148">
        <v>60.42</v>
      </c>
      <c r="G33" s="154">
        <v>34.66555125</v>
      </c>
      <c r="H33" s="155">
        <v>2.5496874999999999E-2</v>
      </c>
      <c r="I33" s="154">
        <v>0.70371374999999992</v>
      </c>
      <c r="J33" s="154">
        <v>8.4343662499999983</v>
      </c>
      <c r="K33" s="154">
        <v>40.988776249999994</v>
      </c>
      <c r="L33" s="155">
        <v>0.12442475</v>
      </c>
      <c r="M33" s="154">
        <v>8.1589999999999996E-2</v>
      </c>
      <c r="N33" s="141" t="s">
        <v>457</v>
      </c>
      <c r="O33" s="141" t="s">
        <v>457</v>
      </c>
      <c r="P33" s="155">
        <v>4.0794999999999998E-3</v>
      </c>
      <c r="R33" s="154"/>
      <c r="S33" s="154">
        <v>14.43</v>
      </c>
      <c r="T33" s="156">
        <v>16.2</v>
      </c>
      <c r="U33" s="156">
        <v>2113.6</v>
      </c>
      <c r="V33" s="141" t="s">
        <v>457</v>
      </c>
      <c r="W33" s="156">
        <v>1612.2</v>
      </c>
      <c r="X33" s="156">
        <v>2.4</v>
      </c>
      <c r="Y33" s="156">
        <v>34.5</v>
      </c>
      <c r="Z33" s="156">
        <v>1.7</v>
      </c>
      <c r="AB33"/>
      <c r="AC33"/>
      <c r="AD33"/>
      <c r="AE33" s="177"/>
      <c r="AG33" s="182" t="s">
        <v>679</v>
      </c>
      <c r="AH33" s="182" t="s">
        <v>551</v>
      </c>
      <c r="AI33" s="191">
        <v>140.01499999999999</v>
      </c>
      <c r="AJ33" s="198">
        <v>3</v>
      </c>
    </row>
    <row r="34" spans="1:36" s="141" customFormat="1">
      <c r="A34" s="131" t="s">
        <v>515</v>
      </c>
      <c r="B34" s="147" t="s">
        <v>663</v>
      </c>
      <c r="C34" s="147" t="s">
        <v>551</v>
      </c>
      <c r="D34" s="141" t="s">
        <v>468</v>
      </c>
      <c r="E34" s="148">
        <v>70.665000000000006</v>
      </c>
      <c r="F34" s="148">
        <v>70.715000000000003</v>
      </c>
      <c r="G34" s="154">
        <v>34.798134999999995</v>
      </c>
      <c r="H34" s="155">
        <v>4.8953999999999991E-2</v>
      </c>
      <c r="I34" s="154">
        <v>1.0606699999999998</v>
      </c>
      <c r="J34" s="154">
        <v>11.993729999999999</v>
      </c>
      <c r="K34" s="154">
        <v>38.296306249999994</v>
      </c>
      <c r="L34" s="155">
        <v>0.15094149999999998</v>
      </c>
      <c r="M34" s="154">
        <v>8.1589999999999996E-2</v>
      </c>
      <c r="N34" s="141" t="s">
        <v>457</v>
      </c>
      <c r="O34" s="141" t="s">
        <v>457</v>
      </c>
      <c r="P34" s="155">
        <v>4.0794999999999998E-3</v>
      </c>
      <c r="R34" s="154"/>
      <c r="S34" s="154">
        <v>13.17</v>
      </c>
      <c r="T34" s="156">
        <v>43.5</v>
      </c>
      <c r="U34" s="156">
        <v>1647</v>
      </c>
      <c r="V34" s="141" t="s">
        <v>457</v>
      </c>
      <c r="W34" s="156">
        <v>1690.9</v>
      </c>
      <c r="X34" s="156">
        <v>4.5999999999999996</v>
      </c>
      <c r="Y34" s="156">
        <v>31.8</v>
      </c>
      <c r="Z34" s="156">
        <v>1.6</v>
      </c>
      <c r="AB34"/>
      <c r="AC34"/>
      <c r="AD34"/>
      <c r="AE34" s="177"/>
      <c r="AG34" s="182" t="s">
        <v>680</v>
      </c>
      <c r="AH34" s="182" t="s">
        <v>547</v>
      </c>
      <c r="AI34" s="191">
        <v>140.23500000000001</v>
      </c>
      <c r="AJ34" s="200">
        <v>52</v>
      </c>
    </row>
    <row r="35" spans="1:36" s="141" customFormat="1">
      <c r="A35" s="131" t="s">
        <v>516</v>
      </c>
      <c r="B35" s="147" t="s">
        <v>668</v>
      </c>
      <c r="C35" s="147" t="s">
        <v>551</v>
      </c>
      <c r="D35" s="141" t="s">
        <v>468</v>
      </c>
      <c r="E35" s="148">
        <v>89.77</v>
      </c>
      <c r="F35" s="148">
        <v>89.82</v>
      </c>
      <c r="G35" s="154">
        <v>34.640427499999994</v>
      </c>
      <c r="H35" s="155">
        <v>3.6357299999999995E-2</v>
      </c>
      <c r="I35" s="154">
        <v>0.5453595</v>
      </c>
      <c r="J35" s="154">
        <v>10.230540250000001</v>
      </c>
      <c r="K35" s="154">
        <v>40.477793999999996</v>
      </c>
      <c r="L35" s="155">
        <v>0.13734979999999999</v>
      </c>
      <c r="M35" s="154">
        <v>2.0198499999999998E-2</v>
      </c>
      <c r="N35" s="141" t="s">
        <v>457</v>
      </c>
      <c r="O35" s="141" t="s">
        <v>457</v>
      </c>
      <c r="P35" s="155">
        <v>5.0496249999999994E-3</v>
      </c>
      <c r="R35" s="154"/>
      <c r="S35" s="154">
        <v>13.93</v>
      </c>
      <c r="T35" s="156">
        <v>21.1</v>
      </c>
      <c r="U35" s="156">
        <v>3032.4</v>
      </c>
      <c r="V35" s="141" t="s">
        <v>457</v>
      </c>
      <c r="W35" s="156">
        <v>2063.6999999999998</v>
      </c>
      <c r="X35" s="156">
        <v>10.199999999999999</v>
      </c>
      <c r="Y35" s="156">
        <v>35.799999999999997</v>
      </c>
      <c r="Z35" s="156">
        <v>1.9</v>
      </c>
      <c r="AB35"/>
      <c r="AC35"/>
      <c r="AD35"/>
      <c r="AE35" s="177"/>
      <c r="AG35" s="182" t="s">
        <v>681</v>
      </c>
      <c r="AH35" s="182" t="s">
        <v>547</v>
      </c>
      <c r="AI35" s="191">
        <v>143.85</v>
      </c>
      <c r="AJ35" s="200">
        <v>4</v>
      </c>
    </row>
    <row r="36" spans="1:36" s="141" customFormat="1">
      <c r="A36" s="131" t="s">
        <v>517</v>
      </c>
      <c r="B36" s="147" t="s">
        <v>671</v>
      </c>
      <c r="C36" s="147" t="s">
        <v>551</v>
      </c>
      <c r="D36" s="141" t="s">
        <v>468</v>
      </c>
      <c r="E36" s="148">
        <v>101.13</v>
      </c>
      <c r="F36" s="148">
        <v>101.18</v>
      </c>
      <c r="G36" s="154">
        <v>35.569558499999992</v>
      </c>
      <c r="H36" s="155">
        <v>3.5347375E-2</v>
      </c>
      <c r="I36" s="154">
        <v>1.4340934999999997</v>
      </c>
      <c r="J36" s="154">
        <v>8.7964467499999994</v>
      </c>
      <c r="K36" s="154">
        <v>40.730275249999991</v>
      </c>
      <c r="L36" s="155">
        <v>0.11816122499999999</v>
      </c>
      <c r="M36" s="154">
        <v>0.38377149999999999</v>
      </c>
      <c r="N36" s="141" t="s">
        <v>457</v>
      </c>
      <c r="O36" s="141" t="s">
        <v>457</v>
      </c>
      <c r="P36" s="155">
        <v>5.0496249999999994E-3</v>
      </c>
      <c r="R36" s="154"/>
      <c r="S36" s="154">
        <v>12.88</v>
      </c>
      <c r="T36" s="156">
        <v>30.3</v>
      </c>
      <c r="U36" s="156">
        <v>2921.5</v>
      </c>
      <c r="V36" s="141" t="s">
        <v>457</v>
      </c>
      <c r="W36" s="156">
        <v>1948.4</v>
      </c>
      <c r="X36" s="156">
        <v>6.7</v>
      </c>
      <c r="Y36" s="156">
        <v>47.6</v>
      </c>
      <c r="Z36" s="156">
        <v>1.9</v>
      </c>
      <c r="AB36"/>
      <c r="AC36"/>
      <c r="AD36"/>
      <c r="AE36" s="177"/>
      <c r="AG36" s="182" t="s">
        <v>682</v>
      </c>
      <c r="AH36" s="182" t="s">
        <v>551</v>
      </c>
      <c r="AI36" s="191">
        <v>150.45500000000001</v>
      </c>
      <c r="AJ36" s="198">
        <v>3</v>
      </c>
    </row>
    <row r="37" spans="1:36" s="141" customFormat="1">
      <c r="A37" s="131" t="s">
        <v>518</v>
      </c>
      <c r="B37" s="147" t="s">
        <v>675</v>
      </c>
      <c r="C37" s="147" t="s">
        <v>551</v>
      </c>
      <c r="D37" s="141" t="s">
        <v>468</v>
      </c>
      <c r="E37" s="148">
        <v>120.06</v>
      </c>
      <c r="F37" s="148">
        <v>120.11</v>
      </c>
      <c r="G37" s="154">
        <v>35.703833749999994</v>
      </c>
      <c r="H37" s="155">
        <v>2.7914725000000001E-2</v>
      </c>
      <c r="I37" s="154">
        <v>0.30616150000000003</v>
      </c>
      <c r="J37" s="154">
        <v>8.0862655000000014</v>
      </c>
      <c r="K37" s="154">
        <v>39.909052000000003</v>
      </c>
      <c r="L37" s="155">
        <v>0.12516602500000001</v>
      </c>
      <c r="M37" s="154">
        <v>0.39620899999999998</v>
      </c>
      <c r="N37" s="141" t="s">
        <v>457</v>
      </c>
      <c r="O37" s="141" t="s">
        <v>457</v>
      </c>
      <c r="P37" s="155">
        <v>3.6019000000000003E-3</v>
      </c>
      <c r="R37" s="154"/>
      <c r="S37" s="154">
        <v>15.31</v>
      </c>
      <c r="T37" s="156">
        <v>26.8</v>
      </c>
      <c r="U37" s="156">
        <v>2747.9</v>
      </c>
      <c r="V37" s="141" t="s">
        <v>457</v>
      </c>
      <c r="W37" s="156">
        <v>2477</v>
      </c>
      <c r="X37" s="156">
        <v>1.5</v>
      </c>
      <c r="Y37" s="156">
        <v>48.2</v>
      </c>
      <c r="Z37" s="156">
        <v>2.2000000000000002</v>
      </c>
      <c r="AB37"/>
      <c r="AC37"/>
      <c r="AD37"/>
      <c r="AE37" s="177"/>
      <c r="AG37" s="182" t="s">
        <v>684</v>
      </c>
      <c r="AH37" s="182" t="s">
        <v>551</v>
      </c>
      <c r="AI37" s="191">
        <v>159.5</v>
      </c>
      <c r="AJ37" s="198">
        <v>2</v>
      </c>
    </row>
    <row r="38" spans="1:36" s="141" customFormat="1">
      <c r="A38" s="131" t="s">
        <v>519</v>
      </c>
      <c r="B38" s="147" t="s">
        <v>677</v>
      </c>
      <c r="C38" s="147" t="s">
        <v>551</v>
      </c>
      <c r="D38" s="141" t="s">
        <v>468</v>
      </c>
      <c r="E38" s="148">
        <v>129.27000000000001</v>
      </c>
      <c r="F38" s="148">
        <v>129.34</v>
      </c>
      <c r="G38" s="154">
        <v>37.287774249999998</v>
      </c>
      <c r="H38" s="155">
        <v>2.4407350000000001E-2</v>
      </c>
      <c r="I38" s="154">
        <v>0.399393</v>
      </c>
      <c r="J38" s="154">
        <v>9.5632434999999987</v>
      </c>
      <c r="K38" s="154">
        <v>45.708310000000004</v>
      </c>
      <c r="L38" s="155">
        <v>0.12647444999999999</v>
      </c>
      <c r="M38" s="154">
        <v>0.1996965</v>
      </c>
      <c r="N38" s="141" t="s">
        <v>457</v>
      </c>
      <c r="O38" s="141" t="s">
        <v>457</v>
      </c>
      <c r="P38" s="155">
        <v>3.3282749999999999E-3</v>
      </c>
      <c r="R38" s="154"/>
      <c r="S38" s="154">
        <v>6.14</v>
      </c>
      <c r="T38" s="156">
        <v>22.4</v>
      </c>
      <c r="U38" s="156">
        <v>1892.5</v>
      </c>
      <c r="V38" s="141" t="s">
        <v>457</v>
      </c>
      <c r="W38" s="156">
        <v>2370.4</v>
      </c>
      <c r="X38" s="156">
        <v>2.2000000000000002</v>
      </c>
      <c r="Y38" s="156">
        <v>47.6</v>
      </c>
      <c r="Z38" s="156">
        <v>2.4</v>
      </c>
      <c r="AB38"/>
      <c r="AC38"/>
      <c r="AD38"/>
      <c r="AE38" s="177"/>
      <c r="AG38" s="182" t="s">
        <v>683</v>
      </c>
      <c r="AH38" s="182" t="s">
        <v>547</v>
      </c>
      <c r="AI38" s="191">
        <v>159.07</v>
      </c>
      <c r="AJ38" s="200">
        <v>2</v>
      </c>
    </row>
    <row r="39" spans="1:36" s="141" customFormat="1">
      <c r="A39" s="131" t="s">
        <v>520</v>
      </c>
      <c r="B39" s="147" t="s">
        <v>679</v>
      </c>
      <c r="C39" s="147" t="s">
        <v>551</v>
      </c>
      <c r="D39" s="141" t="s">
        <v>468</v>
      </c>
      <c r="E39" s="148">
        <v>140.01499999999999</v>
      </c>
      <c r="F39" s="148">
        <v>140.065</v>
      </c>
      <c r="G39" s="154">
        <v>35.75651899999999</v>
      </c>
      <c r="H39" s="155">
        <v>3.8347300000000001E-2</v>
      </c>
      <c r="I39" s="154">
        <v>0.31800200000000001</v>
      </c>
      <c r="J39" s="154">
        <v>8.6515249999999995</v>
      </c>
      <c r="K39" s="154">
        <v>41.171906</v>
      </c>
      <c r="L39" s="155">
        <v>0.1159772</v>
      </c>
      <c r="M39" s="154">
        <v>0.49570899999999996</v>
      </c>
      <c r="N39" s="141" t="s">
        <v>457</v>
      </c>
      <c r="O39" s="141" t="s">
        <v>457</v>
      </c>
      <c r="P39" s="155">
        <v>4.6765000000000001E-3</v>
      </c>
      <c r="R39" s="154"/>
      <c r="S39" s="154">
        <v>13.1</v>
      </c>
      <c r="T39" s="156">
        <v>21</v>
      </c>
      <c r="U39" s="156">
        <v>2083.4</v>
      </c>
      <c r="V39" s="141" t="s">
        <v>457</v>
      </c>
      <c r="W39" s="156">
        <v>2303.9</v>
      </c>
      <c r="X39" s="156">
        <v>0.7</v>
      </c>
      <c r="Y39" s="156">
        <v>31.4</v>
      </c>
      <c r="Z39" s="156">
        <v>2.2999999999999998</v>
      </c>
      <c r="AB39"/>
      <c r="AC39"/>
      <c r="AD39"/>
      <c r="AE39" s="177"/>
      <c r="AG39" s="182" t="s">
        <v>685</v>
      </c>
      <c r="AH39" s="182" t="s">
        <v>547</v>
      </c>
      <c r="AI39" s="191">
        <v>164.45</v>
      </c>
      <c r="AJ39" s="200">
        <v>3</v>
      </c>
    </row>
    <row r="40" spans="1:36" s="141" customFormat="1">
      <c r="A40" s="131" t="s">
        <v>521</v>
      </c>
      <c r="B40" s="147" t="s">
        <v>682</v>
      </c>
      <c r="C40" s="147" t="s">
        <v>551</v>
      </c>
      <c r="D40" s="141" t="s">
        <v>468</v>
      </c>
      <c r="E40" s="148">
        <v>150.45500000000001</v>
      </c>
      <c r="F40" s="148">
        <v>150.505</v>
      </c>
      <c r="G40" s="154">
        <v>37.193199499999999</v>
      </c>
      <c r="H40" s="155">
        <v>1.7084150000000003E-2</v>
      </c>
      <c r="I40" s="154">
        <v>0.61301949999999994</v>
      </c>
      <c r="J40" s="154">
        <v>6.9140560000000004</v>
      </c>
      <c r="K40" s="154">
        <v>40.007059500000004</v>
      </c>
      <c r="L40" s="155">
        <v>9.2455400000000007E-2</v>
      </c>
      <c r="M40" s="154">
        <v>0.71351449999999994</v>
      </c>
      <c r="N40" s="141" t="s">
        <v>457</v>
      </c>
      <c r="O40" s="141" t="s">
        <v>457</v>
      </c>
      <c r="P40" s="155">
        <v>4.0198000000000005E-3</v>
      </c>
      <c r="R40" s="154"/>
      <c r="S40" s="154">
        <v>14.11</v>
      </c>
      <c r="T40" s="156">
        <v>32.5</v>
      </c>
      <c r="U40" s="156">
        <v>2653.9</v>
      </c>
      <c r="V40" s="141" t="s">
        <v>457</v>
      </c>
      <c r="W40" s="156">
        <v>2433.9</v>
      </c>
      <c r="X40" s="141" t="s">
        <v>457</v>
      </c>
      <c r="Y40" s="156">
        <v>30.4</v>
      </c>
      <c r="Z40" s="156">
        <v>2.8</v>
      </c>
      <c r="AB40"/>
      <c r="AC40"/>
      <c r="AD40"/>
      <c r="AE40" s="177"/>
      <c r="AG40" s="182" t="s">
        <v>687</v>
      </c>
      <c r="AH40" s="182" t="s">
        <v>547</v>
      </c>
      <c r="AI40" s="191">
        <v>173.34</v>
      </c>
      <c r="AJ40" s="200">
        <v>3</v>
      </c>
    </row>
    <row r="41" spans="1:36" s="141" customFormat="1">
      <c r="A41" s="131" t="s">
        <v>522</v>
      </c>
      <c r="B41" s="147" t="s">
        <v>684</v>
      </c>
      <c r="C41" s="147" t="s">
        <v>551</v>
      </c>
      <c r="D41" s="141" t="s">
        <v>468</v>
      </c>
      <c r="E41" s="148">
        <v>159.5</v>
      </c>
      <c r="F41" s="148">
        <v>159.55000000000001</v>
      </c>
      <c r="G41" s="154">
        <v>39.625178500000004</v>
      </c>
      <c r="H41" s="155">
        <v>2.0098999999999999E-2</v>
      </c>
      <c r="I41" s="154">
        <v>0.51252450000000005</v>
      </c>
      <c r="J41" s="154">
        <v>8.2807879999999994</v>
      </c>
      <c r="K41" s="154">
        <v>40.80097</v>
      </c>
      <c r="L41" s="155">
        <v>0.1226039</v>
      </c>
      <c r="M41" s="154">
        <v>0.63311850000000003</v>
      </c>
      <c r="N41" s="141" t="s">
        <v>457</v>
      </c>
      <c r="O41" s="141" t="s">
        <v>457</v>
      </c>
      <c r="P41" s="155">
        <v>4.0198000000000005E-3</v>
      </c>
      <c r="R41" s="154"/>
      <c r="S41" s="154">
        <v>9.6</v>
      </c>
      <c r="T41" s="156">
        <v>33.299999999999997</v>
      </c>
      <c r="U41" s="156">
        <v>2276.9</v>
      </c>
      <c r="V41" s="141" t="s">
        <v>457</v>
      </c>
      <c r="W41" s="156">
        <v>2292.1999999999998</v>
      </c>
      <c r="X41" s="156">
        <v>5.0999999999999996</v>
      </c>
      <c r="Y41" s="156">
        <v>42.1</v>
      </c>
      <c r="Z41" s="156">
        <v>1.3</v>
      </c>
      <c r="AB41"/>
      <c r="AC41"/>
      <c r="AD41"/>
      <c r="AE41" s="177"/>
      <c r="AG41" s="182" t="s">
        <v>686</v>
      </c>
      <c r="AH41" s="182" t="s">
        <v>551</v>
      </c>
      <c r="AI41" s="191">
        <v>168.15</v>
      </c>
      <c r="AJ41" s="198">
        <v>3</v>
      </c>
    </row>
    <row r="42" spans="1:36" s="141" customFormat="1">
      <c r="A42" s="131" t="s">
        <v>523</v>
      </c>
      <c r="B42" s="147" t="s">
        <v>686</v>
      </c>
      <c r="C42" s="147" t="s">
        <v>551</v>
      </c>
      <c r="D42" s="141" t="s">
        <v>468</v>
      </c>
      <c r="E42" s="148">
        <v>168.15</v>
      </c>
      <c r="F42" s="148">
        <v>168.2</v>
      </c>
      <c r="G42" s="154">
        <v>39.397771250000005</v>
      </c>
      <c r="H42" s="155">
        <v>1.6317999999999999E-2</v>
      </c>
      <c r="I42" s="154">
        <v>0.58132874999999995</v>
      </c>
      <c r="J42" s="154">
        <v>7.577671249999999</v>
      </c>
      <c r="K42" s="154">
        <v>40.723608749999997</v>
      </c>
      <c r="L42" s="155">
        <v>0.10606699999999998</v>
      </c>
      <c r="M42" s="154">
        <v>0.57112999999999992</v>
      </c>
      <c r="N42" s="141" t="s">
        <v>457</v>
      </c>
      <c r="O42" s="141" t="s">
        <v>457</v>
      </c>
      <c r="P42" s="155">
        <v>3.0596249999999994E-3</v>
      </c>
      <c r="R42" s="154"/>
      <c r="S42" s="154">
        <v>11</v>
      </c>
      <c r="T42" s="141">
        <v>32.4</v>
      </c>
      <c r="U42" s="141">
        <v>2577.5</v>
      </c>
      <c r="V42" s="141" t="s">
        <v>457</v>
      </c>
      <c r="W42" s="141">
        <v>2298.8000000000002</v>
      </c>
      <c r="X42" s="141">
        <v>2.9</v>
      </c>
      <c r="Y42" s="141">
        <v>35.700000000000003</v>
      </c>
      <c r="Z42" s="156">
        <v>2.1</v>
      </c>
      <c r="AB42"/>
      <c r="AC42"/>
      <c r="AD42"/>
      <c r="AE42" s="177"/>
      <c r="AG42" s="182" t="s">
        <v>688</v>
      </c>
      <c r="AH42" s="182" t="s">
        <v>547</v>
      </c>
      <c r="AI42" s="191">
        <v>177.535</v>
      </c>
      <c r="AJ42" s="200">
        <v>3</v>
      </c>
    </row>
    <row r="43" spans="1:36" s="141" customFormat="1">
      <c r="A43" s="131" t="s">
        <v>524</v>
      </c>
      <c r="B43" s="147" t="s">
        <v>689</v>
      </c>
      <c r="C43" s="147" t="s">
        <v>551</v>
      </c>
      <c r="D43" s="141" t="s">
        <v>468</v>
      </c>
      <c r="E43" s="148">
        <v>180.3</v>
      </c>
      <c r="F43" s="148">
        <v>180.35</v>
      </c>
      <c r="G43" s="154">
        <v>39.322400000000002</v>
      </c>
      <c r="H43" s="155">
        <v>1.6914999999999999E-2</v>
      </c>
      <c r="I43" s="154">
        <v>0.56714999999999993</v>
      </c>
      <c r="J43" s="154">
        <v>7.6913500000000008</v>
      </c>
      <c r="K43" s="154">
        <v>40.2776</v>
      </c>
      <c r="L43" s="155">
        <v>0.11243500000000001</v>
      </c>
      <c r="M43" s="154">
        <v>0.67660000000000009</v>
      </c>
      <c r="N43" s="141" t="s">
        <v>457</v>
      </c>
      <c r="O43" s="141" t="s">
        <v>457</v>
      </c>
      <c r="P43" s="155">
        <v>2.9850000000000002E-3</v>
      </c>
      <c r="R43" s="154"/>
      <c r="S43" s="154">
        <v>11.27</v>
      </c>
      <c r="T43" s="156">
        <v>33.299999999999997</v>
      </c>
      <c r="U43" s="156">
        <v>2341.9</v>
      </c>
      <c r="V43" s="141" t="s">
        <v>457</v>
      </c>
      <c r="W43" s="156">
        <v>2335.6</v>
      </c>
      <c r="X43" s="156">
        <v>10.5</v>
      </c>
      <c r="Y43" s="156">
        <v>40</v>
      </c>
      <c r="Z43" s="156">
        <v>1.6</v>
      </c>
      <c r="AB43"/>
      <c r="AC43"/>
      <c r="AD43"/>
      <c r="AE43" s="177"/>
      <c r="AG43" s="182" t="s">
        <v>689</v>
      </c>
      <c r="AH43" s="182" t="s">
        <v>551</v>
      </c>
      <c r="AI43" s="191">
        <v>180.3</v>
      </c>
      <c r="AJ43" s="198">
        <v>3</v>
      </c>
    </row>
    <row r="44" spans="1:36" s="141" customFormat="1">
      <c r="A44" s="131" t="s">
        <v>525</v>
      </c>
      <c r="B44" s="147" t="s">
        <v>691</v>
      </c>
      <c r="C44" s="147" t="s">
        <v>551</v>
      </c>
      <c r="D44" s="141" t="s">
        <v>468</v>
      </c>
      <c r="E44" s="148">
        <v>190.155</v>
      </c>
      <c r="F44" s="148">
        <v>190.20500000000001</v>
      </c>
      <c r="G44" s="154">
        <v>39.356976249999995</v>
      </c>
      <c r="H44" s="155">
        <v>1.6317999999999999E-2</v>
      </c>
      <c r="I44" s="154">
        <v>0.53033499999999989</v>
      </c>
      <c r="J44" s="154">
        <v>8.0060187499999991</v>
      </c>
      <c r="K44" s="154">
        <v>41.1825525</v>
      </c>
      <c r="L44" s="155">
        <v>0.11422599999999999</v>
      </c>
      <c r="M44" s="154">
        <v>0.66291875</v>
      </c>
      <c r="N44" s="141" t="s">
        <v>457</v>
      </c>
      <c r="O44" s="141" t="s">
        <v>457</v>
      </c>
      <c r="P44" s="155">
        <v>5.0993749999999997E-3</v>
      </c>
      <c r="R44" s="154"/>
      <c r="S44" s="154">
        <v>10.14</v>
      </c>
      <c r="T44" s="156">
        <v>33.1</v>
      </c>
      <c r="U44" s="156">
        <v>2655.6</v>
      </c>
      <c r="V44" s="141" t="s">
        <v>457</v>
      </c>
      <c r="W44" s="156">
        <v>2370.1999999999998</v>
      </c>
      <c r="X44" s="156">
        <v>1.9</v>
      </c>
      <c r="Y44" s="156">
        <v>39.9</v>
      </c>
      <c r="Z44" s="156">
        <v>1.6</v>
      </c>
      <c r="AB44"/>
      <c r="AC44"/>
      <c r="AD44"/>
      <c r="AE44" s="177"/>
      <c r="AG44" s="182" t="s">
        <v>690</v>
      </c>
      <c r="AH44" s="182" t="s">
        <v>547</v>
      </c>
      <c r="AI44" s="191">
        <v>185.12</v>
      </c>
      <c r="AJ44" s="200">
        <v>3</v>
      </c>
    </row>
    <row r="45" spans="1:36" s="141" customFormat="1">
      <c r="A45" s="131" t="s">
        <v>526</v>
      </c>
      <c r="B45" s="147" t="s">
        <v>694</v>
      </c>
      <c r="C45" s="147" t="s">
        <v>551</v>
      </c>
      <c r="D45" s="141" t="s">
        <v>468</v>
      </c>
      <c r="E45" s="148">
        <v>199.92</v>
      </c>
      <c r="F45" s="148">
        <v>199.97</v>
      </c>
      <c r="G45" s="154">
        <v>38.850172999999998</v>
      </c>
      <c r="H45" s="155">
        <v>6.2724799999999997E-2</v>
      </c>
      <c r="I45" s="154">
        <v>0.54884200000000005</v>
      </c>
      <c r="J45" s="154">
        <v>7.7425925000000007</v>
      </c>
      <c r="K45" s="154">
        <v>38.820770750000001</v>
      </c>
      <c r="L45" s="155">
        <v>0.10878832500000001</v>
      </c>
      <c r="M45" s="154">
        <v>0.64684949999999997</v>
      </c>
      <c r="N45" s="141" t="s">
        <v>457</v>
      </c>
      <c r="O45" s="141" t="s">
        <v>457</v>
      </c>
      <c r="P45" s="155">
        <v>4.9003749999999993E-3</v>
      </c>
      <c r="R45" s="154"/>
      <c r="S45" s="154">
        <v>13.1</v>
      </c>
      <c r="T45" s="156">
        <v>36.200000000000003</v>
      </c>
      <c r="U45" s="156">
        <v>2563.3000000000002</v>
      </c>
      <c r="V45" s="141" t="s">
        <v>457</v>
      </c>
      <c r="W45" s="156">
        <v>2344.4</v>
      </c>
      <c r="X45" s="156">
        <v>8.1999999999999993</v>
      </c>
      <c r="Y45" s="156">
        <v>41.6</v>
      </c>
      <c r="Z45" s="156">
        <v>1.4</v>
      </c>
      <c r="AB45"/>
      <c r="AC45"/>
      <c r="AD45"/>
      <c r="AE45" s="177"/>
      <c r="AG45" s="182" t="s">
        <v>691</v>
      </c>
      <c r="AH45" s="182" t="s">
        <v>551</v>
      </c>
      <c r="AI45" s="191">
        <v>190.155</v>
      </c>
      <c r="AJ45" s="198">
        <v>3</v>
      </c>
    </row>
    <row r="46" spans="1:36" s="141" customFormat="1">
      <c r="A46" s="131" t="s">
        <v>527</v>
      </c>
      <c r="B46" s="147" t="s">
        <v>696</v>
      </c>
      <c r="C46" s="147" t="s">
        <v>551</v>
      </c>
      <c r="D46" s="141" t="s">
        <v>468</v>
      </c>
      <c r="E46" s="148">
        <v>209.6</v>
      </c>
      <c r="F46" s="148">
        <v>209.65</v>
      </c>
      <c r="G46" s="154">
        <v>38.469486000000003</v>
      </c>
      <c r="H46" s="155">
        <v>1.5074250000000001E-2</v>
      </c>
      <c r="I46" s="154">
        <v>0.55272250000000012</v>
      </c>
      <c r="J46" s="154">
        <v>7.8888574999999994</v>
      </c>
      <c r="K46" s="154">
        <v>41.283346000000002</v>
      </c>
      <c r="L46" s="155">
        <v>0.11154944999999999</v>
      </c>
      <c r="M46" s="154">
        <v>0.6733165000000001</v>
      </c>
      <c r="N46" s="141" t="s">
        <v>457</v>
      </c>
      <c r="O46" s="141" t="s">
        <v>457</v>
      </c>
      <c r="P46" s="155">
        <v>3.0148500000000003E-3</v>
      </c>
      <c r="R46" s="154"/>
      <c r="S46" s="154">
        <v>10.74</v>
      </c>
      <c r="T46" s="156">
        <v>29.9</v>
      </c>
      <c r="U46" s="156">
        <v>2227.8000000000002</v>
      </c>
      <c r="V46" s="141" t="s">
        <v>457</v>
      </c>
      <c r="W46" s="156">
        <v>2411.5</v>
      </c>
      <c r="X46" s="156">
        <v>8.5</v>
      </c>
      <c r="Y46" s="156">
        <v>42.7</v>
      </c>
      <c r="Z46" s="156">
        <v>1.7</v>
      </c>
      <c r="AB46"/>
      <c r="AC46"/>
      <c r="AD46"/>
      <c r="AE46" s="177"/>
      <c r="AG46" s="182" t="s">
        <v>692</v>
      </c>
      <c r="AH46" s="182" t="s">
        <v>547</v>
      </c>
      <c r="AI46" s="191">
        <v>191.66</v>
      </c>
      <c r="AJ46" s="200">
        <v>2</v>
      </c>
    </row>
    <row r="47" spans="1:36" s="141" customFormat="1">
      <c r="A47" s="131" t="s">
        <v>528</v>
      </c>
      <c r="B47" s="147" t="s">
        <v>698</v>
      </c>
      <c r="C47" s="147" t="s">
        <v>551</v>
      </c>
      <c r="D47" s="141" t="s">
        <v>468</v>
      </c>
      <c r="E47" s="148">
        <v>220.47</v>
      </c>
      <c r="F47" s="148">
        <v>220.52</v>
      </c>
      <c r="G47" s="154">
        <v>39.404089499999998</v>
      </c>
      <c r="H47" s="155">
        <v>1.3064349999999999E-2</v>
      </c>
      <c r="I47" s="154">
        <v>0.502475</v>
      </c>
      <c r="J47" s="154">
        <v>7.6476695000000001</v>
      </c>
      <c r="K47" s="154">
        <v>41.162751999999998</v>
      </c>
      <c r="L47" s="155">
        <v>0.10752965</v>
      </c>
      <c r="M47" s="154">
        <v>0.73361349999999992</v>
      </c>
      <c r="N47" s="141" t="s">
        <v>457</v>
      </c>
      <c r="O47" s="141" t="s">
        <v>457</v>
      </c>
      <c r="P47" s="155">
        <v>4.0198000000000005E-3</v>
      </c>
      <c r="R47" s="154"/>
      <c r="S47" s="154">
        <v>10.16</v>
      </c>
      <c r="T47" s="156">
        <v>31.9</v>
      </c>
      <c r="U47" s="156">
        <v>2230.1999999999998</v>
      </c>
      <c r="V47" s="141" t="s">
        <v>457</v>
      </c>
      <c r="W47" s="156">
        <v>2320.5</v>
      </c>
      <c r="X47" s="156">
        <v>1.7</v>
      </c>
      <c r="Y47" s="156">
        <v>35.9</v>
      </c>
      <c r="Z47" s="156">
        <v>2.2000000000000002</v>
      </c>
      <c r="AB47"/>
      <c r="AC47"/>
      <c r="AD47"/>
      <c r="AE47" s="177"/>
      <c r="AG47" s="182" t="s">
        <v>693</v>
      </c>
      <c r="AH47" s="182" t="s">
        <v>551</v>
      </c>
      <c r="AI47" s="191">
        <v>192.98</v>
      </c>
      <c r="AJ47" s="198">
        <v>3</v>
      </c>
    </row>
    <row r="48" spans="1:36" s="141" customFormat="1">
      <c r="A48" s="131" t="s">
        <v>529</v>
      </c>
      <c r="B48" s="147" t="s">
        <v>700</v>
      </c>
      <c r="C48" s="147" t="s">
        <v>551</v>
      </c>
      <c r="D48" s="141" t="s">
        <v>468</v>
      </c>
      <c r="E48" s="148">
        <v>229.85</v>
      </c>
      <c r="F48" s="148">
        <v>229.9</v>
      </c>
      <c r="G48" s="154">
        <v>40.222278000000003</v>
      </c>
      <c r="H48" s="155">
        <v>2.1492E-3</v>
      </c>
      <c r="I48" s="154">
        <v>0.54804600000000003</v>
      </c>
      <c r="J48" s="154">
        <v>8.0057700000000018</v>
      </c>
      <c r="K48" s="154">
        <v>41.769701999999995</v>
      </c>
      <c r="L48" s="155">
        <v>0.1160568</v>
      </c>
      <c r="M48" s="154">
        <v>0.80595000000000006</v>
      </c>
      <c r="N48" s="141" t="s">
        <v>457</v>
      </c>
      <c r="O48" s="141" t="s">
        <v>457</v>
      </c>
      <c r="P48" s="155">
        <v>4.2984E-3</v>
      </c>
      <c r="R48" s="154"/>
      <c r="S48" s="154">
        <v>8.2899999999999991</v>
      </c>
      <c r="T48" s="156">
        <v>33.4</v>
      </c>
      <c r="U48" s="156">
        <v>2525.4</v>
      </c>
      <c r="V48" s="141" t="s">
        <v>457</v>
      </c>
      <c r="W48" s="156">
        <v>2375</v>
      </c>
      <c r="X48" s="156">
        <v>16.2</v>
      </c>
      <c r="Y48" s="156">
        <v>41.3</v>
      </c>
      <c r="Z48" s="156">
        <v>1</v>
      </c>
      <c r="AB48"/>
      <c r="AC48"/>
      <c r="AD48"/>
      <c r="AE48" s="177"/>
      <c r="AG48" s="182" t="s">
        <v>694</v>
      </c>
      <c r="AH48" s="182" t="s">
        <v>551</v>
      </c>
      <c r="AI48" s="191">
        <v>199.92</v>
      </c>
      <c r="AJ48" s="198">
        <v>3</v>
      </c>
    </row>
    <row r="49" spans="1:36" s="141" customFormat="1">
      <c r="A49" s="131" t="s">
        <v>530</v>
      </c>
      <c r="B49" s="147" t="s">
        <v>702</v>
      </c>
      <c r="C49" s="147" t="s">
        <v>551</v>
      </c>
      <c r="D49" s="141" t="s">
        <v>468</v>
      </c>
      <c r="E49" s="148">
        <v>240.505</v>
      </c>
      <c r="F49" s="148">
        <v>240.55500000000001</v>
      </c>
      <c r="G49" s="154">
        <v>38.180538000000006</v>
      </c>
      <c r="H49" s="155">
        <v>6.4476000000000004E-3</v>
      </c>
      <c r="I49" s="154">
        <v>0.55879200000000007</v>
      </c>
      <c r="J49" s="154">
        <v>7.1031060000000004</v>
      </c>
      <c r="K49" s="154">
        <v>39.996611999999999</v>
      </c>
      <c r="L49" s="155">
        <v>9.0266400000000011E-2</v>
      </c>
      <c r="M49" s="154">
        <v>0.88117200000000007</v>
      </c>
      <c r="N49" s="141" t="s">
        <v>457</v>
      </c>
      <c r="O49" s="141" t="s">
        <v>457</v>
      </c>
      <c r="P49" s="155">
        <v>3.2238000000000002E-3</v>
      </c>
      <c r="R49" s="154"/>
      <c r="S49" s="154">
        <v>12.67</v>
      </c>
      <c r="T49" s="156">
        <v>35.799999999999997</v>
      </c>
      <c r="U49" s="156">
        <v>2604.1999999999998</v>
      </c>
      <c r="V49" s="141" t="s">
        <v>457</v>
      </c>
      <c r="W49" s="156">
        <v>2273.1999999999998</v>
      </c>
      <c r="X49" s="156">
        <v>1.5</v>
      </c>
      <c r="Y49" s="156">
        <v>30.3</v>
      </c>
      <c r="Z49" s="156">
        <v>2.7</v>
      </c>
      <c r="AB49"/>
      <c r="AC49"/>
      <c r="AD49"/>
      <c r="AE49" s="177"/>
      <c r="AG49" s="182" t="s">
        <v>695</v>
      </c>
      <c r="AH49" s="182" t="s">
        <v>547</v>
      </c>
      <c r="AI49" s="191">
        <v>204.73500000000001</v>
      </c>
      <c r="AJ49" s="200">
        <v>2</v>
      </c>
    </row>
    <row r="50" spans="1:36" s="141" customFormat="1">
      <c r="A50" s="131" t="s">
        <v>531</v>
      </c>
      <c r="B50" s="147" t="s">
        <v>704</v>
      </c>
      <c r="C50" s="147" t="s">
        <v>551</v>
      </c>
      <c r="D50" s="141" t="s">
        <v>468</v>
      </c>
      <c r="E50" s="148">
        <v>249.48500000000001</v>
      </c>
      <c r="F50" s="148">
        <v>249.535</v>
      </c>
      <c r="G50" s="154">
        <v>38.781119999999994</v>
      </c>
      <c r="H50" s="155">
        <v>1.6158799999999997E-2</v>
      </c>
      <c r="I50" s="154">
        <v>0.45446624999999996</v>
      </c>
      <c r="J50" s="154">
        <v>7.968308249999998</v>
      </c>
      <c r="K50" s="154">
        <v>41.356428749999999</v>
      </c>
      <c r="L50" s="155">
        <v>0.11412152499999999</v>
      </c>
      <c r="M50" s="154">
        <v>0.56555800000000001</v>
      </c>
      <c r="N50" s="141" t="s">
        <v>457</v>
      </c>
      <c r="O50" s="141" t="s">
        <v>457</v>
      </c>
      <c r="P50" s="155">
        <v>4.0396999999999994E-3</v>
      </c>
      <c r="R50" s="154"/>
      <c r="S50" s="154">
        <v>10.78</v>
      </c>
      <c r="T50" s="156">
        <v>30.7</v>
      </c>
      <c r="U50" s="156">
        <v>2542.3000000000002</v>
      </c>
      <c r="V50" s="141" t="s">
        <v>457</v>
      </c>
      <c r="W50" s="156">
        <v>2414.1</v>
      </c>
      <c r="X50" s="156">
        <v>8.9</v>
      </c>
      <c r="Y50" s="156">
        <v>43.2</v>
      </c>
      <c r="Z50" s="156">
        <v>1.9</v>
      </c>
      <c r="AB50"/>
      <c r="AC50"/>
      <c r="AD50"/>
      <c r="AE50" s="177"/>
      <c r="AG50" s="182" t="s">
        <v>696</v>
      </c>
      <c r="AH50" s="182" t="s">
        <v>551</v>
      </c>
      <c r="AI50" s="191">
        <v>209.6</v>
      </c>
      <c r="AJ50" s="198">
        <v>3</v>
      </c>
    </row>
    <row r="51" spans="1:36" s="141" customFormat="1">
      <c r="A51" s="131" t="s">
        <v>532</v>
      </c>
      <c r="B51" s="147" t="s">
        <v>706</v>
      </c>
      <c r="C51" s="147" t="s">
        <v>551</v>
      </c>
      <c r="D51" s="141" t="s">
        <v>468</v>
      </c>
      <c r="E51" s="148">
        <v>259.24</v>
      </c>
      <c r="F51" s="148">
        <v>259.29000000000002</v>
      </c>
      <c r="G51" s="154">
        <v>34.208497999999999</v>
      </c>
      <c r="H51" s="155">
        <v>2.2108900000000001E-2</v>
      </c>
      <c r="I51" s="154">
        <v>0.22108900000000001</v>
      </c>
      <c r="J51" s="154">
        <v>8.7129165000000004</v>
      </c>
      <c r="K51" s="154">
        <v>41.233098499999997</v>
      </c>
      <c r="L51" s="155">
        <v>0.11958904999999999</v>
      </c>
      <c r="M51" s="154">
        <v>0.1105445</v>
      </c>
      <c r="N51" s="141" t="s">
        <v>457</v>
      </c>
      <c r="O51" s="141" t="s">
        <v>457</v>
      </c>
      <c r="P51" s="155">
        <v>4.0198000000000005E-3</v>
      </c>
      <c r="R51" s="154"/>
      <c r="S51" s="154">
        <v>15.16</v>
      </c>
      <c r="T51" s="156">
        <v>14.1</v>
      </c>
      <c r="U51" s="156">
        <v>1596.7</v>
      </c>
      <c r="V51" s="141" t="s">
        <v>457</v>
      </c>
      <c r="W51" s="156">
        <v>2350.5</v>
      </c>
      <c r="X51" s="156">
        <v>0.6</v>
      </c>
      <c r="Y51" s="156">
        <v>49.1</v>
      </c>
      <c r="Z51" s="156">
        <v>1.8</v>
      </c>
      <c r="AB51"/>
      <c r="AC51"/>
      <c r="AD51"/>
      <c r="AE51" s="177"/>
      <c r="AG51" s="183" t="s">
        <v>697</v>
      </c>
      <c r="AH51" s="183" t="s">
        <v>547</v>
      </c>
      <c r="AI51" s="192">
        <v>214.21</v>
      </c>
      <c r="AJ51" s="200">
        <v>2</v>
      </c>
    </row>
    <row r="52" spans="1:36" s="141" customFormat="1">
      <c r="A52" s="131" t="s">
        <v>533</v>
      </c>
      <c r="B52" s="147" t="s">
        <v>708</v>
      </c>
      <c r="C52" s="147" t="s">
        <v>551</v>
      </c>
      <c r="D52" s="141" t="s">
        <v>468</v>
      </c>
      <c r="E52" s="148">
        <v>271.245</v>
      </c>
      <c r="F52" s="148">
        <v>271.27499999999998</v>
      </c>
      <c r="G52" s="154">
        <v>40.067356499999995</v>
      </c>
      <c r="H52" s="155">
        <v>2.0098999999999999E-2</v>
      </c>
      <c r="I52" s="154">
        <v>0.7738115000000001</v>
      </c>
      <c r="J52" s="154">
        <v>7.8687585000000002</v>
      </c>
      <c r="K52" s="154">
        <v>39.846267500000003</v>
      </c>
      <c r="L52" s="155">
        <v>0.11456430000000001</v>
      </c>
      <c r="M52" s="154">
        <v>0.63311850000000003</v>
      </c>
      <c r="N52" s="141" t="s">
        <v>457</v>
      </c>
      <c r="O52" s="141" t="s">
        <v>457</v>
      </c>
      <c r="P52" s="155">
        <v>3.0148500000000003E-3</v>
      </c>
      <c r="R52" s="154"/>
      <c r="S52" s="154">
        <v>10.25</v>
      </c>
      <c r="T52" s="156">
        <v>37.700000000000003</v>
      </c>
      <c r="U52" s="156">
        <v>2503.6</v>
      </c>
      <c r="V52" s="141" t="s">
        <v>457</v>
      </c>
      <c r="W52" s="156">
        <v>2251.5</v>
      </c>
      <c r="X52" s="156">
        <v>1.7</v>
      </c>
      <c r="Y52" s="156">
        <v>42.2</v>
      </c>
      <c r="Z52" s="156">
        <v>1.5</v>
      </c>
      <c r="AB52"/>
      <c r="AC52"/>
      <c r="AD52"/>
      <c r="AE52" s="177"/>
      <c r="AG52" s="182" t="s">
        <v>698</v>
      </c>
      <c r="AH52" s="182" t="s">
        <v>551</v>
      </c>
      <c r="AI52" s="191">
        <v>220.47</v>
      </c>
      <c r="AJ52" s="198">
        <v>3</v>
      </c>
    </row>
    <row r="53" spans="1:36" s="141" customFormat="1">
      <c r="A53" s="131" t="s">
        <v>534</v>
      </c>
      <c r="B53" s="147" t="s">
        <v>710</v>
      </c>
      <c r="C53" s="147" t="s">
        <v>551</v>
      </c>
      <c r="D53" s="141" t="s">
        <v>468</v>
      </c>
      <c r="E53" s="148">
        <v>279.55</v>
      </c>
      <c r="F53" s="148">
        <v>279.60000000000002</v>
      </c>
      <c r="G53" s="154">
        <v>38.479037999999996</v>
      </c>
      <c r="H53" s="155">
        <v>1.799955E-2</v>
      </c>
      <c r="I53" s="154">
        <v>0.58998524999999991</v>
      </c>
      <c r="J53" s="154">
        <v>7.8398039999999991</v>
      </c>
      <c r="K53" s="154">
        <v>40.598984999999999</v>
      </c>
      <c r="L53" s="155">
        <v>0.11199719999999999</v>
      </c>
      <c r="M53" s="154">
        <v>0.53998649999999992</v>
      </c>
      <c r="N53" s="141" t="s">
        <v>457</v>
      </c>
      <c r="O53" s="141" t="s">
        <v>457</v>
      </c>
      <c r="P53" s="155">
        <v>2.9999250000000001E-3</v>
      </c>
      <c r="R53" s="154"/>
      <c r="S53" s="154">
        <v>11.24</v>
      </c>
      <c r="T53" s="156">
        <v>28.8</v>
      </c>
      <c r="U53" s="156">
        <v>2351.1999999999998</v>
      </c>
      <c r="V53" s="141" t="s">
        <v>457</v>
      </c>
      <c r="W53" s="156">
        <v>2393.6</v>
      </c>
      <c r="X53" s="156">
        <v>1.5</v>
      </c>
      <c r="Y53" s="156">
        <v>41.7</v>
      </c>
      <c r="Z53" s="156">
        <v>1.2</v>
      </c>
      <c r="AB53"/>
      <c r="AC53"/>
      <c r="AD53"/>
      <c r="AE53" s="177"/>
      <c r="AG53" s="183" t="s">
        <v>699</v>
      </c>
      <c r="AH53" s="183" t="s">
        <v>547</v>
      </c>
      <c r="AI53" s="192">
        <v>224.30500000000001</v>
      </c>
      <c r="AJ53" s="200">
        <v>3</v>
      </c>
    </row>
    <row r="54" spans="1:36" s="141" customFormat="1">
      <c r="A54" s="131" t="s">
        <v>535</v>
      </c>
      <c r="B54" s="147" t="s">
        <v>712</v>
      </c>
      <c r="C54" s="147" t="s">
        <v>551</v>
      </c>
      <c r="D54" s="141" t="s">
        <v>468</v>
      </c>
      <c r="E54" s="148">
        <v>289.77</v>
      </c>
      <c r="F54" s="148">
        <v>289.82</v>
      </c>
      <c r="G54" s="154">
        <v>38.165065749999997</v>
      </c>
      <c r="H54" s="155">
        <v>1.5148874999999997E-2</v>
      </c>
      <c r="I54" s="154">
        <v>0.48476399999999992</v>
      </c>
      <c r="J54" s="154">
        <v>7.5340404999999997</v>
      </c>
      <c r="K54" s="154">
        <v>39.084097499999999</v>
      </c>
      <c r="L54" s="155">
        <v>0.1009925</v>
      </c>
      <c r="M54" s="154">
        <v>0.87863474999999991</v>
      </c>
      <c r="N54" s="141" t="s">
        <v>457</v>
      </c>
      <c r="O54" s="141" t="s">
        <v>457</v>
      </c>
      <c r="P54" s="155">
        <v>5.0496249999999994E-3</v>
      </c>
      <c r="R54" s="154"/>
      <c r="S54" s="154">
        <v>13.42</v>
      </c>
      <c r="T54" s="156">
        <v>35.6</v>
      </c>
      <c r="U54" s="156">
        <v>2203.6999999999998</v>
      </c>
      <c r="V54" s="141" t="s">
        <v>457</v>
      </c>
      <c r="W54" s="156">
        <v>2228.4</v>
      </c>
      <c r="X54" s="156">
        <v>2.1</v>
      </c>
      <c r="Y54" s="156">
        <v>35</v>
      </c>
      <c r="Z54" s="156">
        <v>7.7</v>
      </c>
      <c r="AB54"/>
      <c r="AC54"/>
      <c r="AD54"/>
      <c r="AE54" s="177"/>
      <c r="AG54" s="182" t="s">
        <v>700</v>
      </c>
      <c r="AH54" s="182" t="s">
        <v>551</v>
      </c>
      <c r="AI54" s="191">
        <v>229.85</v>
      </c>
      <c r="AJ54" s="198">
        <v>3</v>
      </c>
    </row>
    <row r="55" spans="1:36" s="141" customFormat="1">
      <c r="A55" s="131" t="s">
        <v>536</v>
      </c>
      <c r="B55" s="147" t="s">
        <v>714</v>
      </c>
      <c r="C55" s="147" t="s">
        <v>551</v>
      </c>
      <c r="D55" s="141" t="s">
        <v>468</v>
      </c>
      <c r="E55" s="148">
        <v>299.64999999999998</v>
      </c>
      <c r="F55" s="148">
        <v>299.7</v>
      </c>
      <c r="G55" s="154">
        <v>32.772066249999995</v>
      </c>
      <c r="H55" s="155">
        <v>1.9188574999999996E-2</v>
      </c>
      <c r="I55" s="154">
        <v>0.55545875</v>
      </c>
      <c r="J55" s="154">
        <v>7.1502689999999998</v>
      </c>
      <c r="K55" s="154">
        <v>31.731843499999997</v>
      </c>
      <c r="L55" s="155">
        <v>0.14239942499999997</v>
      </c>
      <c r="M55" s="154">
        <v>4.0497992499999986</v>
      </c>
      <c r="N55" s="141" t="s">
        <v>457</v>
      </c>
      <c r="O55" s="141" t="s">
        <v>457</v>
      </c>
      <c r="P55" s="155">
        <v>5.0496249999999994E-3</v>
      </c>
      <c r="R55" s="154"/>
      <c r="S55" s="154">
        <v>23.02</v>
      </c>
      <c r="T55" s="156">
        <v>39.4</v>
      </c>
      <c r="U55" s="156">
        <v>2617.5</v>
      </c>
      <c r="V55" s="141" t="s">
        <v>457</v>
      </c>
      <c r="W55" s="156">
        <v>1831.8</v>
      </c>
      <c r="X55" s="156">
        <v>7.1</v>
      </c>
      <c r="Y55" s="156">
        <v>66.400000000000006</v>
      </c>
      <c r="Z55" s="156">
        <v>14.3</v>
      </c>
      <c r="AB55"/>
      <c r="AC55"/>
      <c r="AD55"/>
      <c r="AE55" s="177"/>
      <c r="AG55" s="183" t="s">
        <v>701</v>
      </c>
      <c r="AH55" s="183" t="s">
        <v>547</v>
      </c>
      <c r="AI55" s="192">
        <v>235.33</v>
      </c>
      <c r="AJ55" s="200">
        <v>81</v>
      </c>
    </row>
    <row r="56" spans="1:36">
      <c r="A56" s="141"/>
      <c r="AG56" s="182" t="s">
        <v>702</v>
      </c>
      <c r="AH56" s="182" t="s">
        <v>551</v>
      </c>
      <c r="AI56" s="191">
        <v>240.505</v>
      </c>
      <c r="AJ56" s="198">
        <v>3</v>
      </c>
    </row>
    <row r="57" spans="1:36">
      <c r="A57" s="141"/>
      <c r="AG57" s="183" t="s">
        <v>703</v>
      </c>
      <c r="AH57" s="183" t="s">
        <v>547</v>
      </c>
      <c r="AI57" s="192">
        <v>245.65</v>
      </c>
      <c r="AJ57" s="200">
        <v>3</v>
      </c>
    </row>
    <row r="58" spans="1:36" s="141" customFormat="1">
      <c r="A58"/>
      <c r="B58" s="147" t="s">
        <v>648</v>
      </c>
      <c r="C58" s="147" t="s">
        <v>547</v>
      </c>
      <c r="D58" s="141" t="s">
        <v>433</v>
      </c>
      <c r="E58" s="148">
        <v>5.7750000000000004</v>
      </c>
      <c r="F58" s="148">
        <v>5.84</v>
      </c>
      <c r="G58" s="150">
        <v>46.448634999999996</v>
      </c>
      <c r="H58" s="151">
        <v>4.3999999999999997E-2</v>
      </c>
      <c r="I58" s="151">
        <v>0.40899999999999997</v>
      </c>
      <c r="J58" s="151">
        <v>11.01</v>
      </c>
      <c r="K58" s="151">
        <v>40.612000000000002</v>
      </c>
      <c r="L58" s="151">
        <v>0.155</v>
      </c>
      <c r="M58" s="151">
        <v>0.72499999999999998</v>
      </c>
      <c r="N58" s="151">
        <v>5.1999999999999998E-2</v>
      </c>
      <c r="O58" s="152">
        <v>1.4999999999999999E-2</v>
      </c>
      <c r="P58" s="151">
        <v>5.0000000000000001E-3</v>
      </c>
      <c r="R58" s="153"/>
      <c r="S58" s="149">
        <v>12.160910867999633</v>
      </c>
      <c r="T58" s="152">
        <v>4</v>
      </c>
      <c r="U58" s="152">
        <v>2775</v>
      </c>
      <c r="V58" s="152">
        <v>97</v>
      </c>
      <c r="W58" s="152">
        <v>2504</v>
      </c>
      <c r="X58" s="152">
        <v>9</v>
      </c>
      <c r="Y58" s="152">
        <v>41</v>
      </c>
      <c r="Z58" s="152">
        <v>37</v>
      </c>
      <c r="AB58"/>
      <c r="AC58"/>
      <c r="AD58"/>
      <c r="AE58" s="177"/>
      <c r="AG58" s="182" t="s">
        <v>704</v>
      </c>
      <c r="AH58" s="182" t="s">
        <v>551</v>
      </c>
      <c r="AI58" s="191">
        <v>249.48500000000001</v>
      </c>
      <c r="AJ58" s="198">
        <v>2</v>
      </c>
    </row>
    <row r="59" spans="1:36" s="141" customFormat="1">
      <c r="A59"/>
      <c r="B59" s="147" t="s">
        <v>649</v>
      </c>
      <c r="C59" s="147" t="s">
        <v>547</v>
      </c>
      <c r="D59" s="141" t="s">
        <v>433</v>
      </c>
      <c r="E59" s="148">
        <v>8.7899999999999991</v>
      </c>
      <c r="F59" s="148">
        <v>8.84</v>
      </c>
      <c r="G59" s="150">
        <v>36.131247500000001</v>
      </c>
      <c r="H59" s="151">
        <v>3.5999999999999997E-2</v>
      </c>
      <c r="I59" s="151">
        <v>0.36499999999999999</v>
      </c>
      <c r="J59" s="151">
        <v>7.9139999999999997</v>
      </c>
      <c r="K59" s="151">
        <v>36.465000000000003</v>
      </c>
      <c r="L59" s="151">
        <v>0.111</v>
      </c>
      <c r="M59" s="151">
        <v>15.537000000000001</v>
      </c>
      <c r="N59" s="151">
        <v>7.5999999999999998E-2</v>
      </c>
      <c r="O59" s="152">
        <v>8.0000000000000002E-3</v>
      </c>
      <c r="P59" s="151">
        <v>1.2999999999999999E-2</v>
      </c>
      <c r="R59" s="153"/>
      <c r="S59" s="149">
        <v>21.789856084951769</v>
      </c>
      <c r="T59" s="152">
        <v>10</v>
      </c>
      <c r="U59" s="152">
        <v>2637</v>
      </c>
      <c r="V59" s="152">
        <v>70</v>
      </c>
      <c r="W59" s="152">
        <v>2253</v>
      </c>
      <c r="X59" s="152">
        <v>6</v>
      </c>
      <c r="Y59" s="152">
        <v>23</v>
      </c>
      <c r="Z59" s="152">
        <v>176</v>
      </c>
      <c r="AB59"/>
      <c r="AC59"/>
      <c r="AD59"/>
      <c r="AE59" s="177"/>
      <c r="AG59" s="182" t="s">
        <v>706</v>
      </c>
      <c r="AH59" s="182" t="s">
        <v>551</v>
      </c>
      <c r="AI59" s="191">
        <v>259.24</v>
      </c>
      <c r="AJ59" s="198">
        <v>1</v>
      </c>
    </row>
    <row r="60" spans="1:36" s="141" customFormat="1">
      <c r="B60" s="147" t="s">
        <v>650</v>
      </c>
      <c r="C60" s="147" t="s">
        <v>547</v>
      </c>
      <c r="D60" s="141" t="s">
        <v>433</v>
      </c>
      <c r="E60" s="148">
        <v>14.94</v>
      </c>
      <c r="F60" s="148">
        <v>14.99</v>
      </c>
      <c r="G60" s="150">
        <v>40.623287499999996</v>
      </c>
      <c r="H60" s="151">
        <v>3.5999999999999997E-2</v>
      </c>
      <c r="I60" s="151">
        <v>0.35099999999999998</v>
      </c>
      <c r="J60" s="151">
        <v>9.2219999999999995</v>
      </c>
      <c r="K60" s="151">
        <v>48.43</v>
      </c>
      <c r="L60" s="151">
        <v>0.13100000000000001</v>
      </c>
      <c r="M60" s="151">
        <v>3.1E-2</v>
      </c>
      <c r="N60" s="151">
        <v>7.0000000000000007E-2</v>
      </c>
      <c r="O60" s="152">
        <v>1.7000000000000001E-2</v>
      </c>
      <c r="P60" s="151">
        <v>5.0000000000000001E-3</v>
      </c>
      <c r="R60" s="153"/>
      <c r="S60" s="149">
        <v>14.558018427026397</v>
      </c>
      <c r="T60" s="152">
        <v>-6</v>
      </c>
      <c r="U60" s="152">
        <v>2553</v>
      </c>
      <c r="V60" s="152">
        <v>91</v>
      </c>
      <c r="W60" s="152">
        <v>2623</v>
      </c>
      <c r="X60" s="152">
        <v>-5</v>
      </c>
      <c r="Y60" s="152">
        <v>33</v>
      </c>
      <c r="Z60" s="152">
        <v>8</v>
      </c>
      <c r="AB60"/>
      <c r="AC60"/>
      <c r="AD60"/>
      <c r="AE60" s="177"/>
      <c r="AG60" s="184" t="s">
        <v>705</v>
      </c>
      <c r="AH60" s="184" t="s">
        <v>547</v>
      </c>
      <c r="AI60" s="193">
        <v>254.25</v>
      </c>
      <c r="AJ60" s="200">
        <v>3</v>
      </c>
    </row>
    <row r="61" spans="1:36" s="141" customFormat="1">
      <c r="B61" s="147" t="s">
        <v>651</v>
      </c>
      <c r="C61" s="147" t="s">
        <v>551</v>
      </c>
      <c r="D61" s="141" t="s">
        <v>433</v>
      </c>
      <c r="E61" s="148">
        <v>19.984999999999999</v>
      </c>
      <c r="F61" s="148">
        <v>20.035</v>
      </c>
      <c r="G61" s="150">
        <v>40.913647499999996</v>
      </c>
      <c r="H61" s="141">
        <v>3.3000000000000002E-2</v>
      </c>
      <c r="I61" s="141">
        <v>0.40300000000000002</v>
      </c>
      <c r="J61" s="141">
        <v>9.4</v>
      </c>
      <c r="K61" s="141">
        <v>49.046999999999997</v>
      </c>
      <c r="L61" s="141">
        <v>0.13700000000000001</v>
      </c>
      <c r="M61" s="141">
        <v>7.1999999999999995E-2</v>
      </c>
      <c r="N61" s="141">
        <v>0.104</v>
      </c>
      <c r="O61" s="141">
        <v>1.7999999999999999E-2</v>
      </c>
      <c r="P61" s="141">
        <v>7.0000000000000001E-3</v>
      </c>
      <c r="R61" s="153"/>
      <c r="S61" s="149">
        <v>15.090810148969446</v>
      </c>
      <c r="T61" s="141">
        <v>0</v>
      </c>
      <c r="U61" s="141">
        <v>2256</v>
      </c>
      <c r="V61" s="141">
        <v>75</v>
      </c>
      <c r="W61" s="141">
        <v>2494</v>
      </c>
      <c r="X61" s="141">
        <v>0</v>
      </c>
      <c r="Y61" s="141">
        <v>33</v>
      </c>
      <c r="Z61" s="141">
        <v>2</v>
      </c>
      <c r="AB61"/>
      <c r="AC61"/>
      <c r="AD61"/>
      <c r="AE61" s="177"/>
      <c r="AG61" s="184" t="s">
        <v>707</v>
      </c>
      <c r="AH61" s="184" t="s">
        <v>547</v>
      </c>
      <c r="AI61" s="193">
        <v>264.92500000000001</v>
      </c>
      <c r="AJ61" s="200">
        <v>3</v>
      </c>
    </row>
    <row r="62" spans="1:36" s="141" customFormat="1">
      <c r="B62" s="147" t="s">
        <v>652</v>
      </c>
      <c r="C62" s="147" t="s">
        <v>547</v>
      </c>
      <c r="D62" s="141" t="s">
        <v>433</v>
      </c>
      <c r="E62" s="148">
        <v>26.305</v>
      </c>
      <c r="F62" s="148">
        <v>26.355</v>
      </c>
      <c r="G62" s="150">
        <v>40.321185</v>
      </c>
      <c r="H62" s="151">
        <v>3.5000000000000003E-2</v>
      </c>
      <c r="I62" s="151">
        <v>0.39900000000000002</v>
      </c>
      <c r="J62" s="151">
        <v>9.6140000000000008</v>
      </c>
      <c r="K62" s="151">
        <v>48.146999999999998</v>
      </c>
      <c r="L62" s="151">
        <v>0.14000000000000001</v>
      </c>
      <c r="M62" s="151">
        <v>0.13600000000000001</v>
      </c>
      <c r="N62" s="151">
        <v>9.6000000000000002E-2</v>
      </c>
      <c r="O62" s="152">
        <v>1.4E-2</v>
      </c>
      <c r="P62" s="151">
        <v>6.0000000000000001E-3</v>
      </c>
      <c r="R62" s="153"/>
      <c r="S62" s="149">
        <v>14.727129441124291</v>
      </c>
      <c r="T62" s="152">
        <v>1</v>
      </c>
      <c r="U62" s="152">
        <v>3478</v>
      </c>
      <c r="V62" s="152">
        <v>86</v>
      </c>
      <c r="W62" s="152">
        <v>2305</v>
      </c>
      <c r="X62" s="152">
        <v>5</v>
      </c>
      <c r="Y62" s="152">
        <v>37</v>
      </c>
      <c r="Z62" s="152">
        <v>7</v>
      </c>
      <c r="AB62"/>
      <c r="AC62"/>
      <c r="AD62"/>
      <c r="AE62" s="177"/>
      <c r="AG62" s="182" t="s">
        <v>708</v>
      </c>
      <c r="AH62" s="182" t="s">
        <v>551</v>
      </c>
      <c r="AI62" s="191">
        <v>271.245</v>
      </c>
      <c r="AJ62" s="198">
        <v>2</v>
      </c>
    </row>
    <row r="63" spans="1:36" s="141" customFormat="1">
      <c r="B63" s="147" t="s">
        <v>653</v>
      </c>
      <c r="C63" s="147" t="s">
        <v>551</v>
      </c>
      <c r="D63" s="141" t="s">
        <v>433</v>
      </c>
      <c r="E63" s="148">
        <v>31.795000000000002</v>
      </c>
      <c r="F63" s="148">
        <v>31.844999999999999</v>
      </c>
      <c r="G63" s="150">
        <v>40.774872499999994</v>
      </c>
      <c r="H63" s="141">
        <v>3.7999999999999999E-2</v>
      </c>
      <c r="I63" s="141">
        <v>0.53300000000000003</v>
      </c>
      <c r="J63" s="141">
        <v>8.9139999999999997</v>
      </c>
      <c r="K63" s="141">
        <v>49.478999999999999</v>
      </c>
      <c r="L63" s="141">
        <v>0.13100000000000001</v>
      </c>
      <c r="M63" s="141">
        <v>0.11899999999999999</v>
      </c>
      <c r="N63" s="141">
        <v>7.2999999999999995E-2</v>
      </c>
      <c r="O63" s="141">
        <v>1.6E-2</v>
      </c>
      <c r="P63" s="141">
        <v>8.9999999999999993E-3</v>
      </c>
      <c r="R63" s="153"/>
      <c r="S63" s="149">
        <v>14.906520136701751</v>
      </c>
      <c r="T63" s="141">
        <v>0</v>
      </c>
      <c r="U63" s="141">
        <v>1917</v>
      </c>
      <c r="V63" s="141">
        <v>101</v>
      </c>
      <c r="W63" s="141">
        <v>2391</v>
      </c>
      <c r="X63" s="141">
        <v>11</v>
      </c>
      <c r="Y63" s="141">
        <v>39</v>
      </c>
      <c r="Z63" s="141">
        <v>7</v>
      </c>
      <c r="AB63"/>
      <c r="AC63"/>
      <c r="AD63"/>
      <c r="AE63" s="177"/>
      <c r="AG63" s="185" t="s">
        <v>709</v>
      </c>
      <c r="AH63" s="185" t="s">
        <v>547</v>
      </c>
      <c r="AI63" s="194">
        <v>274.29000000000002</v>
      </c>
      <c r="AJ63" s="200">
        <v>3</v>
      </c>
    </row>
    <row r="64" spans="1:36" s="141" customFormat="1">
      <c r="B64" s="147" t="s">
        <v>654</v>
      </c>
      <c r="C64" s="147" t="s">
        <v>547</v>
      </c>
      <c r="D64" s="141" t="s">
        <v>433</v>
      </c>
      <c r="E64" s="148">
        <v>34.21</v>
      </c>
      <c r="F64" s="148">
        <v>34.270000000000003</v>
      </c>
      <c r="G64" s="150">
        <v>40.169599999999996</v>
      </c>
      <c r="H64" s="151">
        <v>4.1000000000000002E-2</v>
      </c>
      <c r="I64" s="151">
        <v>0.437</v>
      </c>
      <c r="J64" s="151">
        <v>10.769</v>
      </c>
      <c r="K64" s="151">
        <v>47.677</v>
      </c>
      <c r="L64" s="151">
        <v>0.153</v>
      </c>
      <c r="M64" s="151">
        <v>0.13200000000000001</v>
      </c>
      <c r="N64" s="151">
        <v>5.1999999999999998E-2</v>
      </c>
      <c r="O64" s="152">
        <v>1.9E-2</v>
      </c>
      <c r="P64" s="151">
        <v>7.0000000000000001E-3</v>
      </c>
      <c r="R64" s="153"/>
      <c r="S64" s="149">
        <v>14.25033025099075</v>
      </c>
      <c r="T64" s="152">
        <v>-5</v>
      </c>
      <c r="U64" s="152">
        <v>3768</v>
      </c>
      <c r="V64" s="152">
        <v>101</v>
      </c>
      <c r="W64" s="152">
        <v>2433</v>
      </c>
      <c r="X64" s="152">
        <v>8</v>
      </c>
      <c r="Y64" s="152">
        <v>46</v>
      </c>
      <c r="Z64" s="152">
        <v>8</v>
      </c>
      <c r="AB64"/>
      <c r="AC64"/>
      <c r="AD64"/>
      <c r="AE64" s="177"/>
      <c r="AG64" s="182" t="s">
        <v>710</v>
      </c>
      <c r="AH64" s="182" t="s">
        <v>551</v>
      </c>
      <c r="AI64" s="191">
        <v>279.55</v>
      </c>
      <c r="AJ64" s="198">
        <v>2</v>
      </c>
    </row>
    <row r="65" spans="2:36" s="141" customFormat="1">
      <c r="B65" s="147" t="s">
        <v>655</v>
      </c>
      <c r="C65" s="147" t="s">
        <v>551</v>
      </c>
      <c r="D65" s="141" t="s">
        <v>433</v>
      </c>
      <c r="E65" s="148">
        <v>38.83</v>
      </c>
      <c r="F65" s="148">
        <v>38.880000000000003</v>
      </c>
      <c r="G65" s="150">
        <v>40.146114999999995</v>
      </c>
      <c r="H65" s="141">
        <v>3.5000000000000003E-2</v>
      </c>
      <c r="I65" s="141">
        <v>0.47399999999999998</v>
      </c>
      <c r="J65" s="141">
        <v>9.6010000000000009</v>
      </c>
      <c r="K65" s="141">
        <v>47.844999999999999</v>
      </c>
      <c r="L65" s="141">
        <v>0.14099999999999999</v>
      </c>
      <c r="M65" s="141">
        <v>0.157</v>
      </c>
      <c r="N65" s="141">
        <v>7.1999999999999995E-2</v>
      </c>
      <c r="O65" s="141">
        <v>1.4999999999999999E-2</v>
      </c>
      <c r="P65" s="141">
        <v>6.0000000000000001E-3</v>
      </c>
      <c r="R65" s="153"/>
      <c r="S65" s="149">
        <v>15.272690272690228</v>
      </c>
      <c r="T65" s="141">
        <v>0</v>
      </c>
      <c r="U65" s="141">
        <v>3436</v>
      </c>
      <c r="V65" s="141">
        <v>76</v>
      </c>
      <c r="W65" s="141">
        <v>2726</v>
      </c>
      <c r="X65" s="141">
        <v>1</v>
      </c>
      <c r="Y65" s="141">
        <v>36</v>
      </c>
      <c r="Z65" s="141">
        <v>3</v>
      </c>
      <c r="AB65"/>
      <c r="AC65"/>
      <c r="AD65"/>
      <c r="AE65" s="177"/>
      <c r="AG65" s="185" t="s">
        <v>711</v>
      </c>
      <c r="AH65" s="185" t="s">
        <v>547</v>
      </c>
      <c r="AI65" s="194">
        <v>286.76499999999999</v>
      </c>
      <c r="AJ65" s="200">
        <v>3</v>
      </c>
    </row>
    <row r="66" spans="2:36" s="141" customFormat="1">
      <c r="B66" s="147" t="s">
        <v>656</v>
      </c>
      <c r="C66" s="147" t="s">
        <v>547</v>
      </c>
      <c r="D66" s="141" t="s">
        <v>433</v>
      </c>
      <c r="E66" s="148">
        <v>46.854999999999997</v>
      </c>
      <c r="F66" s="148">
        <v>46.914999999999999</v>
      </c>
      <c r="G66" s="150">
        <v>40.631827499999993</v>
      </c>
      <c r="H66" s="151">
        <v>3.4000000000000002E-2</v>
      </c>
      <c r="I66" s="151">
        <v>0.49</v>
      </c>
      <c r="J66" s="151">
        <v>9.6379999999999999</v>
      </c>
      <c r="K66" s="151">
        <v>48.761000000000003</v>
      </c>
      <c r="L66" s="151">
        <v>0.14099999999999999</v>
      </c>
      <c r="M66" s="151">
        <v>0.11899999999999999</v>
      </c>
      <c r="N66" s="151">
        <v>0.11</v>
      </c>
      <c r="O66" s="152">
        <v>1.4999999999999999E-2</v>
      </c>
      <c r="P66" s="151">
        <v>2E-3</v>
      </c>
      <c r="R66" s="153"/>
      <c r="S66" s="149">
        <v>14.633345374536114</v>
      </c>
      <c r="T66" s="152">
        <v>-8</v>
      </c>
      <c r="U66" s="152">
        <v>2814</v>
      </c>
      <c r="V66" s="152">
        <v>93</v>
      </c>
      <c r="W66" s="152">
        <v>1952</v>
      </c>
      <c r="X66" s="152">
        <v>3</v>
      </c>
      <c r="Y66" s="152">
        <v>40</v>
      </c>
      <c r="Z66" s="152">
        <v>6</v>
      </c>
      <c r="AB66"/>
      <c r="AC66"/>
      <c r="AD66"/>
      <c r="AE66" s="177"/>
      <c r="AG66" s="186" t="s">
        <v>712</v>
      </c>
      <c r="AH66" s="186" t="s">
        <v>551</v>
      </c>
      <c r="AI66" s="195">
        <v>289.77</v>
      </c>
      <c r="AJ66" s="198">
        <v>3</v>
      </c>
    </row>
    <row r="67" spans="2:36" s="141" customFormat="1">
      <c r="B67" s="147" t="s">
        <v>657</v>
      </c>
      <c r="C67" s="147" t="s">
        <v>551</v>
      </c>
      <c r="D67" s="141" t="s">
        <v>433</v>
      </c>
      <c r="E67" s="148">
        <v>48.725000000000001</v>
      </c>
      <c r="F67" s="148">
        <v>48.744999999999997</v>
      </c>
      <c r="G67" s="150">
        <v>40.662785</v>
      </c>
      <c r="H67" s="141">
        <v>3.5999999999999997E-2</v>
      </c>
      <c r="I67" s="141">
        <v>0.438</v>
      </c>
      <c r="J67" s="141">
        <v>9.6280000000000001</v>
      </c>
      <c r="K67" s="141">
        <v>48.631</v>
      </c>
      <c r="L67" s="141">
        <v>0.14299999999999999</v>
      </c>
      <c r="M67" s="141">
        <v>0.11799999999999999</v>
      </c>
      <c r="N67" s="141">
        <v>0.16800000000000001</v>
      </c>
      <c r="O67" s="141">
        <v>0.02</v>
      </c>
      <c r="P67" s="141">
        <v>6.0000000000000001E-3</v>
      </c>
      <c r="R67" s="153"/>
      <c r="S67" s="149">
        <v>14.642942197121847</v>
      </c>
      <c r="T67" s="141">
        <v>4</v>
      </c>
      <c r="U67" s="141">
        <v>5137</v>
      </c>
      <c r="V67" s="141">
        <v>101</v>
      </c>
      <c r="W67" s="141">
        <v>2221</v>
      </c>
      <c r="X67" s="141">
        <v>0</v>
      </c>
      <c r="Y67" s="141">
        <v>50</v>
      </c>
      <c r="Z67" s="141">
        <v>6</v>
      </c>
      <c r="AB67"/>
      <c r="AC67"/>
      <c r="AD67"/>
      <c r="AE67" s="177"/>
      <c r="AG67" s="187" t="s">
        <v>713</v>
      </c>
      <c r="AH67" s="187" t="s">
        <v>547</v>
      </c>
      <c r="AI67" s="196">
        <v>295.75</v>
      </c>
      <c r="AJ67" s="200">
        <v>56</v>
      </c>
    </row>
    <row r="68" spans="2:36" s="141" customFormat="1">
      <c r="B68" s="147" t="s">
        <v>658</v>
      </c>
      <c r="C68" s="147" t="s">
        <v>551</v>
      </c>
      <c r="D68" s="141" t="s">
        <v>433</v>
      </c>
      <c r="E68" s="148">
        <v>49.52</v>
      </c>
      <c r="F68" s="148">
        <v>49.57</v>
      </c>
      <c r="G68" s="150">
        <v>40.662785</v>
      </c>
      <c r="H68" s="141">
        <v>3.5999999999999997E-2</v>
      </c>
      <c r="I68" s="141">
        <v>0.438</v>
      </c>
      <c r="J68" s="141">
        <v>9.6280000000000001</v>
      </c>
      <c r="K68" s="141">
        <v>48.631</v>
      </c>
      <c r="L68" s="141">
        <v>0.14299999999999999</v>
      </c>
      <c r="M68" s="141">
        <v>0.11799999999999999</v>
      </c>
      <c r="N68" s="141">
        <v>0.16800000000000001</v>
      </c>
      <c r="O68" s="141">
        <v>1.4999999999999999E-2</v>
      </c>
      <c r="P68" s="141">
        <v>6.0000000000000001E-3</v>
      </c>
      <c r="R68" s="153"/>
      <c r="S68" s="149">
        <v>15.092743027349082</v>
      </c>
      <c r="T68" s="141">
        <v>0</v>
      </c>
      <c r="U68" s="141">
        <v>2203</v>
      </c>
      <c r="V68" s="141">
        <v>97</v>
      </c>
      <c r="W68" s="141">
        <v>1888</v>
      </c>
      <c r="X68" s="141">
        <v>0</v>
      </c>
      <c r="Y68" s="141">
        <v>44</v>
      </c>
      <c r="Z68" s="141">
        <v>7</v>
      </c>
      <c r="AB68"/>
      <c r="AC68"/>
      <c r="AD68"/>
      <c r="AE68" s="177"/>
      <c r="AG68" s="188" t="s">
        <v>714</v>
      </c>
      <c r="AH68" s="188" t="s">
        <v>551</v>
      </c>
      <c r="AI68" s="197">
        <v>299.64999999999998</v>
      </c>
      <c r="AJ68" s="198">
        <v>18</v>
      </c>
    </row>
    <row r="69" spans="2:36" s="141" customFormat="1">
      <c r="B69" s="147" t="s">
        <v>659</v>
      </c>
      <c r="C69" s="147" t="s">
        <v>547</v>
      </c>
      <c r="D69" s="141" t="s">
        <v>433</v>
      </c>
      <c r="E69" s="148">
        <v>56.53</v>
      </c>
      <c r="F69" s="148">
        <v>56.58</v>
      </c>
      <c r="G69" s="150">
        <v>42.366514999999993</v>
      </c>
      <c r="H69" s="151">
        <v>4.4999999999999998E-2</v>
      </c>
      <c r="I69" s="151">
        <v>1.952</v>
      </c>
      <c r="J69" s="151">
        <v>9.69</v>
      </c>
      <c r="K69" s="151">
        <v>45.366</v>
      </c>
      <c r="L69" s="151">
        <v>0.14799999999999999</v>
      </c>
      <c r="M69" s="151">
        <v>0.32200000000000001</v>
      </c>
      <c r="N69" s="151">
        <v>6.2E-2</v>
      </c>
      <c r="O69" s="152">
        <v>1.2E-2</v>
      </c>
      <c r="P69" s="151">
        <v>3.0000000000000001E-3</v>
      </c>
      <c r="R69" s="153"/>
      <c r="S69" s="149">
        <v>13.529151492461134</v>
      </c>
      <c r="T69" s="152">
        <v>13</v>
      </c>
      <c r="U69" s="152">
        <v>2915</v>
      </c>
      <c r="V69" s="152">
        <v>95</v>
      </c>
      <c r="W69" s="152">
        <v>2049</v>
      </c>
      <c r="X69" s="152">
        <v>12</v>
      </c>
      <c r="Y69" s="152">
        <v>44</v>
      </c>
      <c r="Z69" s="152">
        <v>6</v>
      </c>
      <c r="AB69"/>
      <c r="AC69"/>
      <c r="AD69"/>
      <c r="AE69" s="177"/>
      <c r="AG69"/>
      <c r="AH69"/>
      <c r="AI69"/>
      <c r="AJ69" s="201"/>
    </row>
    <row r="70" spans="2:36" s="141" customFormat="1">
      <c r="B70" s="147" t="s">
        <v>660</v>
      </c>
      <c r="C70" s="147" t="s">
        <v>551</v>
      </c>
      <c r="D70" s="141" t="s">
        <v>433</v>
      </c>
      <c r="E70" s="148">
        <v>60.36</v>
      </c>
      <c r="F70" s="148">
        <v>60.42</v>
      </c>
      <c r="G70" s="150">
        <v>41.129282499999995</v>
      </c>
      <c r="H70" s="141">
        <v>5.7000000000000002E-2</v>
      </c>
      <c r="I70" s="141">
        <v>1.2729999999999999</v>
      </c>
      <c r="J70" s="141">
        <v>12.746</v>
      </c>
      <c r="K70" s="141">
        <v>44.273000000000003</v>
      </c>
      <c r="L70" s="141">
        <v>0.17</v>
      </c>
      <c r="M70" s="141">
        <v>0.156</v>
      </c>
      <c r="N70" s="141">
        <v>0.11600000000000001</v>
      </c>
      <c r="O70" s="141">
        <v>1.4E-2</v>
      </c>
      <c r="P70" s="141">
        <v>5.0000000000000001E-3</v>
      </c>
      <c r="R70" s="153"/>
      <c r="S70" s="149">
        <v>14.835943829327643</v>
      </c>
      <c r="T70" s="141">
        <v>0</v>
      </c>
      <c r="U70" s="141">
        <v>2011</v>
      </c>
      <c r="V70" s="141">
        <v>96</v>
      </c>
      <c r="W70" s="141">
        <v>1660</v>
      </c>
      <c r="X70" s="141">
        <v>0</v>
      </c>
      <c r="Y70" s="141">
        <v>39</v>
      </c>
      <c r="Z70" s="141">
        <v>4</v>
      </c>
      <c r="AB70"/>
      <c r="AC70"/>
      <c r="AD70"/>
      <c r="AE70" s="177"/>
      <c r="AG70"/>
      <c r="AH70"/>
      <c r="AI70"/>
      <c r="AJ70" s="201"/>
    </row>
    <row r="71" spans="2:36" s="141" customFormat="1">
      <c r="B71" s="147" t="s">
        <v>661</v>
      </c>
      <c r="C71" s="147" t="s">
        <v>547</v>
      </c>
      <c r="D71" s="141" t="s">
        <v>433</v>
      </c>
      <c r="E71" s="148">
        <v>66.25</v>
      </c>
      <c r="F71" s="148">
        <v>66.290000000000006</v>
      </c>
      <c r="G71" s="150">
        <v>45.294667499999996</v>
      </c>
      <c r="H71" s="151">
        <v>3.6999999999999998E-2</v>
      </c>
      <c r="I71" s="151">
        <v>0.57699999999999996</v>
      </c>
      <c r="J71" s="151">
        <v>8.7750000000000004</v>
      </c>
      <c r="K71" s="151">
        <v>44.683999999999997</v>
      </c>
      <c r="L71" s="151">
        <v>0.1</v>
      </c>
      <c r="M71" s="151">
        <v>0.113</v>
      </c>
      <c r="N71" s="151">
        <v>0.105</v>
      </c>
      <c r="O71" s="152">
        <v>1.4E-2</v>
      </c>
      <c r="P71" s="151">
        <v>-1E-3</v>
      </c>
      <c r="R71" s="153"/>
      <c r="S71" s="149">
        <v>12.44525547445255</v>
      </c>
      <c r="T71" s="152">
        <v>-4</v>
      </c>
      <c r="U71" s="152">
        <v>3826</v>
      </c>
      <c r="V71" s="152">
        <v>86</v>
      </c>
      <c r="W71" s="152">
        <v>1995</v>
      </c>
      <c r="X71" s="152">
        <v>20</v>
      </c>
      <c r="Y71" s="152">
        <v>34</v>
      </c>
      <c r="Z71" s="152">
        <v>4</v>
      </c>
      <c r="AB71"/>
      <c r="AC71"/>
      <c r="AD71"/>
      <c r="AE71" s="177"/>
      <c r="AG71"/>
      <c r="AH71"/>
      <c r="AI71"/>
      <c r="AJ71" s="177"/>
    </row>
    <row r="72" spans="2:36" s="141" customFormat="1">
      <c r="B72" s="147" t="s">
        <v>662</v>
      </c>
      <c r="C72" s="147" t="s">
        <v>547</v>
      </c>
      <c r="D72" s="141" t="s">
        <v>433</v>
      </c>
      <c r="E72" s="148">
        <v>67.099999999999994</v>
      </c>
      <c r="F72" s="148">
        <v>67.17</v>
      </c>
      <c r="G72" s="150">
        <v>51.400767499999994</v>
      </c>
      <c r="H72" s="151">
        <v>0.03</v>
      </c>
      <c r="I72" s="151">
        <v>0.36799999999999999</v>
      </c>
      <c r="J72" s="151">
        <v>3.3439999999999999</v>
      </c>
      <c r="K72" s="151">
        <v>27.940999999999999</v>
      </c>
      <c r="L72" s="151">
        <v>0.14899999999999999</v>
      </c>
      <c r="M72" s="151">
        <v>15.813000000000001</v>
      </c>
      <c r="N72" s="151">
        <v>6.5000000000000002E-2</v>
      </c>
      <c r="O72" s="151">
        <v>1.2E-2</v>
      </c>
      <c r="P72" s="151">
        <v>1.2E-2</v>
      </c>
      <c r="R72" s="153"/>
      <c r="S72" s="149">
        <v>5.4337005041908846</v>
      </c>
      <c r="T72" s="151">
        <v>-4</v>
      </c>
      <c r="U72" s="151">
        <v>1656</v>
      </c>
      <c r="V72" s="151">
        <v>10</v>
      </c>
      <c r="W72" s="151">
        <v>775</v>
      </c>
      <c r="X72" s="151">
        <v>5</v>
      </c>
      <c r="Y72" s="151">
        <v>22</v>
      </c>
      <c r="Z72" s="151">
        <v>7</v>
      </c>
      <c r="AB72"/>
      <c r="AC72"/>
      <c r="AD72"/>
      <c r="AE72" s="177"/>
      <c r="AG72"/>
      <c r="AH72"/>
      <c r="AI72"/>
      <c r="AJ72" s="177"/>
    </row>
    <row r="73" spans="2:36" s="141" customFormat="1">
      <c r="B73" s="147" t="s">
        <v>663</v>
      </c>
      <c r="C73" s="147" t="s">
        <v>551</v>
      </c>
      <c r="D73" s="141" t="s">
        <v>433</v>
      </c>
      <c r="E73" s="148">
        <v>70.665000000000006</v>
      </c>
      <c r="F73" s="148">
        <v>70.715000000000003</v>
      </c>
      <c r="G73" s="150">
        <v>40.595532499999997</v>
      </c>
      <c r="H73" s="141">
        <v>5.0999999999999997E-2</v>
      </c>
      <c r="I73" s="141">
        <v>0.63400000000000001</v>
      </c>
      <c r="J73" s="141">
        <v>11.297000000000001</v>
      </c>
      <c r="K73" s="141">
        <v>46.335000000000001</v>
      </c>
      <c r="L73" s="141">
        <v>0.155</v>
      </c>
      <c r="M73" s="141">
        <v>8.6999999999999994E-2</v>
      </c>
      <c r="N73" s="141">
        <v>0.112</v>
      </c>
      <c r="O73" s="141">
        <v>1.6E-2</v>
      </c>
      <c r="P73" s="141">
        <v>2E-3</v>
      </c>
      <c r="R73" s="153"/>
      <c r="S73" s="149">
        <v>13.491336927406497</v>
      </c>
      <c r="T73" s="141">
        <v>18</v>
      </c>
      <c r="U73" s="141">
        <v>1613</v>
      </c>
      <c r="V73" s="141">
        <v>107</v>
      </c>
      <c r="W73" s="141">
        <v>1728</v>
      </c>
      <c r="X73" s="141">
        <v>4</v>
      </c>
      <c r="Y73" s="141">
        <v>28</v>
      </c>
      <c r="Z73" s="141">
        <v>4</v>
      </c>
      <c r="AB73"/>
      <c r="AC73"/>
      <c r="AD73"/>
      <c r="AE73" s="177"/>
      <c r="AG73"/>
      <c r="AH73"/>
      <c r="AI73"/>
      <c r="AJ73" s="177"/>
    </row>
    <row r="74" spans="2:36" s="141" customFormat="1">
      <c r="B74" s="147" t="s">
        <v>664</v>
      </c>
      <c r="C74" s="147" t="s">
        <v>547</v>
      </c>
      <c r="D74" s="141" t="s">
        <v>433</v>
      </c>
      <c r="E74" s="148">
        <v>74.75</v>
      </c>
      <c r="F74" s="148">
        <v>74.8</v>
      </c>
      <c r="G74" s="150">
        <v>47.274879999999996</v>
      </c>
      <c r="H74" s="151">
        <v>0.129</v>
      </c>
      <c r="I74" s="151">
        <v>15.648999999999999</v>
      </c>
      <c r="J74" s="151">
        <v>5.0259999999999998</v>
      </c>
      <c r="K74" s="151">
        <v>13.787000000000001</v>
      </c>
      <c r="L74" s="151">
        <v>7.6999999999999999E-2</v>
      </c>
      <c r="M74" s="151">
        <v>18.922999999999998</v>
      </c>
      <c r="N74" s="151">
        <v>0.54</v>
      </c>
      <c r="O74" s="151">
        <v>1.2999999999999999E-2</v>
      </c>
      <c r="P74" s="151">
        <v>0.01</v>
      </c>
      <c r="R74" s="153"/>
      <c r="S74" s="149">
        <v>3.0475598812727545</v>
      </c>
      <c r="T74" s="151">
        <v>61</v>
      </c>
      <c r="U74" s="151">
        <v>787</v>
      </c>
      <c r="V74" s="151">
        <v>20</v>
      </c>
      <c r="W74" s="151">
        <v>283</v>
      </c>
      <c r="X74" s="151">
        <v>220</v>
      </c>
      <c r="Y74" s="151">
        <v>12</v>
      </c>
      <c r="Z74" s="151">
        <v>84</v>
      </c>
      <c r="AB74"/>
      <c r="AC74"/>
      <c r="AD74"/>
      <c r="AE74" s="177"/>
      <c r="AG74"/>
      <c r="AH74"/>
      <c r="AI74"/>
      <c r="AJ74" s="177"/>
    </row>
    <row r="75" spans="2:36" s="141" customFormat="1">
      <c r="B75" s="147" t="s">
        <v>665</v>
      </c>
      <c r="C75" s="147" t="s">
        <v>547</v>
      </c>
      <c r="D75" s="141" t="s">
        <v>433</v>
      </c>
      <c r="E75" s="148">
        <v>77.66</v>
      </c>
      <c r="F75" s="148">
        <v>77.72</v>
      </c>
      <c r="G75" s="150">
        <v>43.365694999999995</v>
      </c>
      <c r="H75" s="151">
        <v>3.9E-2</v>
      </c>
      <c r="I75" s="151">
        <v>5.0659999999999998</v>
      </c>
      <c r="J75" s="151">
        <v>10.214</v>
      </c>
      <c r="K75" s="151">
        <v>36.709000000000003</v>
      </c>
      <c r="L75" s="151">
        <v>0.14799999999999999</v>
      </c>
      <c r="M75" s="151">
        <v>4.524</v>
      </c>
      <c r="N75" s="151">
        <v>0.151</v>
      </c>
      <c r="O75" s="151">
        <v>0.02</v>
      </c>
      <c r="P75" s="151">
        <v>1.2E-2</v>
      </c>
      <c r="R75" s="153"/>
      <c r="S75" s="149">
        <v>9.3572809806299091</v>
      </c>
      <c r="T75" s="151">
        <v>10</v>
      </c>
      <c r="U75" s="151">
        <v>2492</v>
      </c>
      <c r="V75" s="151">
        <v>80</v>
      </c>
      <c r="W75" s="151">
        <v>1525</v>
      </c>
      <c r="X75" s="151">
        <v>67</v>
      </c>
      <c r="Y75" s="151">
        <v>50</v>
      </c>
      <c r="Z75" s="151">
        <v>15</v>
      </c>
      <c r="AB75"/>
      <c r="AC75"/>
      <c r="AD75"/>
      <c r="AE75" s="177"/>
      <c r="AG75"/>
      <c r="AH75"/>
      <c r="AI75"/>
      <c r="AJ75" s="177"/>
    </row>
    <row r="76" spans="2:36" s="141" customFormat="1">
      <c r="B76" s="147" t="s">
        <v>666</v>
      </c>
      <c r="C76" s="147" t="s">
        <v>547</v>
      </c>
      <c r="D76" s="141" t="s">
        <v>433</v>
      </c>
      <c r="E76" s="148">
        <v>79.064999999999998</v>
      </c>
      <c r="F76" s="148">
        <v>79.105000000000004</v>
      </c>
      <c r="G76" s="150">
        <v>44.350997499999991</v>
      </c>
      <c r="H76" s="151">
        <v>4.4999999999999998E-2</v>
      </c>
      <c r="I76" s="151">
        <v>2.0099999999999998</v>
      </c>
      <c r="J76" s="151">
        <v>10.993</v>
      </c>
      <c r="K76" s="151">
        <v>40.935000000000002</v>
      </c>
      <c r="L76" s="151">
        <v>0.14199999999999999</v>
      </c>
      <c r="M76" s="151">
        <v>1.768</v>
      </c>
      <c r="N76" s="151">
        <v>0.104</v>
      </c>
      <c r="O76" s="151">
        <v>1.4999999999999999E-2</v>
      </c>
      <c r="P76" s="151">
        <v>3.0000000000000001E-3</v>
      </c>
      <c r="R76" s="153"/>
      <c r="S76" s="149">
        <v>11.422726672825647</v>
      </c>
      <c r="T76" s="151">
        <v>18</v>
      </c>
      <c r="U76" s="151">
        <v>1813</v>
      </c>
      <c r="V76" s="151">
        <v>93</v>
      </c>
      <c r="W76" s="151">
        <v>1557</v>
      </c>
      <c r="X76" s="151">
        <v>130</v>
      </c>
      <c r="Y76" s="151">
        <v>37</v>
      </c>
      <c r="Z76" s="151">
        <v>11</v>
      </c>
      <c r="AB76"/>
      <c r="AC76"/>
      <c r="AD76"/>
      <c r="AE76" s="177"/>
      <c r="AG76"/>
      <c r="AH76"/>
      <c r="AI76"/>
      <c r="AJ76" s="177"/>
    </row>
    <row r="77" spans="2:36" s="141" customFormat="1">
      <c r="B77" s="147" t="s">
        <v>667</v>
      </c>
      <c r="C77" s="147" t="s">
        <v>547</v>
      </c>
      <c r="D77" s="141" t="s">
        <v>433</v>
      </c>
      <c r="E77" s="148">
        <v>81.760000000000005</v>
      </c>
      <c r="F77" s="148">
        <v>81.81</v>
      </c>
      <c r="G77" s="150">
        <v>46.77102</v>
      </c>
      <c r="H77" s="151">
        <v>0.13400000000000001</v>
      </c>
      <c r="I77" s="151">
        <v>17.058</v>
      </c>
      <c r="J77" s="151">
        <v>6.452</v>
      </c>
      <c r="K77" s="151">
        <v>12.731999999999999</v>
      </c>
      <c r="L77" s="151">
        <v>9.5000000000000001E-2</v>
      </c>
      <c r="M77" s="151">
        <v>16.683</v>
      </c>
      <c r="N77" s="151">
        <v>0.88600000000000001</v>
      </c>
      <c r="O77" s="151">
        <v>2.5000000000000001E-2</v>
      </c>
      <c r="P77" s="151">
        <v>8.0000000000000002E-3</v>
      </c>
      <c r="R77" s="153"/>
      <c r="S77" s="149">
        <v>1.6568483063327859</v>
      </c>
      <c r="T77" s="151">
        <v>71</v>
      </c>
      <c r="U77" s="151">
        <v>722</v>
      </c>
      <c r="V77" s="151">
        <v>36</v>
      </c>
      <c r="W77" s="151">
        <v>246</v>
      </c>
      <c r="X77" s="151">
        <v>204</v>
      </c>
      <c r="Y77" s="151">
        <v>12</v>
      </c>
      <c r="Z77" s="151">
        <v>134</v>
      </c>
      <c r="AB77"/>
      <c r="AC77"/>
      <c r="AD77"/>
      <c r="AE77" s="177"/>
      <c r="AG77"/>
      <c r="AH77"/>
      <c r="AI77"/>
      <c r="AJ77" s="177"/>
    </row>
    <row r="78" spans="2:36" s="141" customFormat="1">
      <c r="B78" s="147" t="s">
        <v>668</v>
      </c>
      <c r="C78" s="147" t="s">
        <v>551</v>
      </c>
      <c r="D78" s="141" t="s">
        <v>433</v>
      </c>
      <c r="E78" s="148">
        <v>89.77</v>
      </c>
      <c r="F78" s="148">
        <v>89.82</v>
      </c>
      <c r="G78" s="150">
        <v>41.502907499999992</v>
      </c>
      <c r="H78" s="141">
        <v>5.1999999999999998E-2</v>
      </c>
      <c r="I78" s="141">
        <v>1.661</v>
      </c>
      <c r="J78" s="141">
        <v>9.8219999999999992</v>
      </c>
      <c r="K78" s="141">
        <v>46.445</v>
      </c>
      <c r="L78" s="141">
        <v>0.13300000000000001</v>
      </c>
      <c r="M78" s="141">
        <v>0.50700000000000001</v>
      </c>
      <c r="N78" s="141">
        <v>0.129</v>
      </c>
      <c r="O78" s="141">
        <v>1.7000000000000001E-2</v>
      </c>
      <c r="P78" s="141">
        <v>8.0000000000000002E-3</v>
      </c>
      <c r="R78" s="153"/>
      <c r="S78" s="149">
        <v>14.279944805304037</v>
      </c>
      <c r="T78" s="141">
        <v>3</v>
      </c>
      <c r="U78" s="141">
        <v>2756</v>
      </c>
      <c r="V78" s="141">
        <v>101</v>
      </c>
      <c r="W78" s="141">
        <v>2110</v>
      </c>
      <c r="X78" s="141">
        <v>16</v>
      </c>
      <c r="Y78" s="141">
        <v>36</v>
      </c>
      <c r="Z78" s="141">
        <v>6</v>
      </c>
      <c r="AB78"/>
      <c r="AC78"/>
      <c r="AD78"/>
      <c r="AE78" s="177"/>
      <c r="AG78"/>
      <c r="AH78"/>
      <c r="AI78"/>
      <c r="AJ78" s="177"/>
    </row>
    <row r="79" spans="2:36" s="141" customFormat="1">
      <c r="B79" s="147" t="s">
        <v>669</v>
      </c>
      <c r="C79" s="147" t="s">
        <v>547</v>
      </c>
      <c r="D79" s="141" t="s">
        <v>433</v>
      </c>
      <c r="E79" s="148">
        <v>92.92</v>
      </c>
      <c r="F79" s="148">
        <v>92.97</v>
      </c>
      <c r="G79" s="150">
        <v>40.192017499999992</v>
      </c>
      <c r="H79" s="151">
        <v>4.4999999999999998E-2</v>
      </c>
      <c r="I79" s="151">
        <v>0.19500000000000001</v>
      </c>
      <c r="J79" s="151">
        <v>13.619</v>
      </c>
      <c r="K79" s="151">
        <v>45.878999999999998</v>
      </c>
      <c r="L79" s="151">
        <v>0.17</v>
      </c>
      <c r="M79" s="151">
        <v>9.2999999999999999E-2</v>
      </c>
      <c r="N79" s="151">
        <v>4.0000000000000001E-3</v>
      </c>
      <c r="O79" s="151">
        <v>1.2E-2</v>
      </c>
      <c r="P79" s="151">
        <v>-1E-3</v>
      </c>
      <c r="R79" s="153"/>
      <c r="S79" s="149">
        <v>13.636516081429969</v>
      </c>
      <c r="T79" s="151">
        <v>-6</v>
      </c>
      <c r="U79" s="151">
        <v>863</v>
      </c>
      <c r="V79" s="151">
        <v>116</v>
      </c>
      <c r="W79" s="151">
        <v>1688</v>
      </c>
      <c r="X79" s="151">
        <v>16</v>
      </c>
      <c r="Y79" s="151">
        <v>55</v>
      </c>
      <c r="Z79" s="151">
        <v>5</v>
      </c>
      <c r="AB79"/>
      <c r="AC79"/>
      <c r="AD79"/>
      <c r="AE79" s="177"/>
      <c r="AG79"/>
      <c r="AH79"/>
      <c r="AI79"/>
      <c r="AJ79" s="177"/>
    </row>
    <row r="80" spans="2:36" s="141" customFormat="1">
      <c r="B80" s="147" t="s">
        <v>670</v>
      </c>
      <c r="C80" s="147" t="s">
        <v>547</v>
      </c>
      <c r="D80" s="141" t="s">
        <v>433</v>
      </c>
      <c r="E80" s="148">
        <v>97.344999999999999</v>
      </c>
      <c r="F80" s="148">
        <v>97.375</v>
      </c>
      <c r="G80" s="150">
        <v>40.441812499999997</v>
      </c>
      <c r="H80" s="151">
        <v>5.3999999999999999E-2</v>
      </c>
      <c r="I80" s="151">
        <v>0.61399999999999999</v>
      </c>
      <c r="J80" s="151">
        <v>13.372</v>
      </c>
      <c r="K80" s="151">
        <v>43.707999999999998</v>
      </c>
      <c r="L80" s="151">
        <v>0.161</v>
      </c>
      <c r="M80" s="151">
        <v>0.29099999999999998</v>
      </c>
      <c r="N80" s="151">
        <v>5.2999999999999999E-2</v>
      </c>
      <c r="O80" s="151">
        <v>1.2999999999999999E-2</v>
      </c>
      <c r="P80" s="151">
        <v>0</v>
      </c>
      <c r="R80" s="153"/>
      <c r="S80" s="149">
        <v>13.313378006054547</v>
      </c>
      <c r="T80" s="151">
        <v>13</v>
      </c>
      <c r="U80" s="151">
        <v>2987</v>
      </c>
      <c r="V80" s="151">
        <v>98</v>
      </c>
      <c r="W80" s="151">
        <v>1959</v>
      </c>
      <c r="X80" s="151">
        <v>6</v>
      </c>
      <c r="Y80" s="151">
        <v>62</v>
      </c>
      <c r="Z80" s="151">
        <v>5</v>
      </c>
      <c r="AB80"/>
      <c r="AC80"/>
      <c r="AD80"/>
      <c r="AE80" s="177"/>
      <c r="AG80"/>
      <c r="AH80"/>
      <c r="AI80"/>
      <c r="AJ80" s="177"/>
    </row>
    <row r="81" spans="2:36" s="141" customFormat="1">
      <c r="B81" s="147" t="s">
        <v>671</v>
      </c>
      <c r="C81" s="147" t="s">
        <v>551</v>
      </c>
      <c r="D81" s="141" t="s">
        <v>433</v>
      </c>
      <c r="E81" s="148">
        <v>101.13</v>
      </c>
      <c r="F81" s="148">
        <v>101.18</v>
      </c>
      <c r="G81" s="150">
        <v>42.789244999999994</v>
      </c>
      <c r="H81" s="141">
        <v>3.5999999999999997E-2</v>
      </c>
      <c r="I81" s="141">
        <v>0.38700000000000001</v>
      </c>
      <c r="J81" s="141">
        <v>9.4879999999999995</v>
      </c>
      <c r="K81" s="141">
        <v>47.247</v>
      </c>
      <c r="L81" s="141">
        <v>0.152</v>
      </c>
      <c r="M81" s="141">
        <v>0.54200000000000004</v>
      </c>
      <c r="N81" s="141">
        <v>8.6999999999999994E-2</v>
      </c>
      <c r="O81" s="141">
        <v>1.7000000000000001E-2</v>
      </c>
      <c r="P81" s="141">
        <v>3.0000000000000001E-3</v>
      </c>
      <c r="R81" s="153"/>
      <c r="S81" s="149">
        <v>13.231456043956078</v>
      </c>
      <c r="T81" s="141">
        <v>4</v>
      </c>
      <c r="U81" s="141">
        <v>2720</v>
      </c>
      <c r="V81" s="141">
        <v>102</v>
      </c>
      <c r="W81" s="141">
        <v>1985</v>
      </c>
      <c r="X81" s="141">
        <v>6</v>
      </c>
      <c r="Y81" s="141">
        <v>46</v>
      </c>
      <c r="Z81" s="141">
        <v>2</v>
      </c>
      <c r="AB81"/>
      <c r="AC81"/>
      <c r="AD81"/>
      <c r="AE81" s="177"/>
      <c r="AG81"/>
      <c r="AH81"/>
      <c r="AI81"/>
      <c r="AJ81" s="177"/>
    </row>
    <row r="82" spans="2:36" s="141" customFormat="1">
      <c r="B82" s="147" t="s">
        <v>672</v>
      </c>
      <c r="C82" s="147" t="s">
        <v>547</v>
      </c>
      <c r="D82" s="141" t="s">
        <v>433</v>
      </c>
      <c r="E82" s="148">
        <v>106.19499999999999</v>
      </c>
      <c r="F82" s="148">
        <v>106.245</v>
      </c>
      <c r="G82" s="150">
        <v>40.689472499999994</v>
      </c>
      <c r="H82" s="151">
        <v>3.3000000000000002E-2</v>
      </c>
      <c r="I82" s="151">
        <v>1.161</v>
      </c>
      <c r="J82" s="151">
        <v>9.8740000000000006</v>
      </c>
      <c r="K82" s="151">
        <v>46.433999999999997</v>
      </c>
      <c r="L82" s="151">
        <v>0.13300000000000001</v>
      </c>
      <c r="M82" s="151">
        <v>0.34200000000000003</v>
      </c>
      <c r="N82" s="151">
        <v>0.04</v>
      </c>
      <c r="O82" s="151">
        <v>1.6E-2</v>
      </c>
      <c r="P82" s="151">
        <v>3.0000000000000001E-3</v>
      </c>
      <c r="R82" s="153"/>
      <c r="S82" s="149">
        <v>14.501086411499289</v>
      </c>
      <c r="T82" s="151">
        <v>3</v>
      </c>
      <c r="U82" s="151">
        <v>3396</v>
      </c>
      <c r="V82" s="151">
        <v>95</v>
      </c>
      <c r="W82" s="151">
        <v>2430</v>
      </c>
      <c r="X82" s="151">
        <v>20</v>
      </c>
      <c r="Y82" s="151">
        <v>51</v>
      </c>
      <c r="Z82" s="151">
        <v>4</v>
      </c>
      <c r="AB82"/>
      <c r="AC82"/>
      <c r="AD82"/>
      <c r="AE82" s="177"/>
      <c r="AG82"/>
      <c r="AH82"/>
      <c r="AI82"/>
      <c r="AJ82" s="177"/>
    </row>
    <row r="83" spans="2:36" s="141" customFormat="1">
      <c r="B83" s="147" t="s">
        <v>673</v>
      </c>
      <c r="C83" s="147" t="s">
        <v>547</v>
      </c>
      <c r="D83" s="141" t="s">
        <v>433</v>
      </c>
      <c r="E83" s="148">
        <v>112.755</v>
      </c>
      <c r="F83" s="148">
        <v>112.80500000000001</v>
      </c>
      <c r="G83" s="150">
        <v>40.781277499999995</v>
      </c>
      <c r="H83" s="151">
        <v>3.3000000000000002E-2</v>
      </c>
      <c r="I83" s="151">
        <v>1.1679999999999999</v>
      </c>
      <c r="J83" s="151">
        <v>9.4079999999999995</v>
      </c>
      <c r="K83" s="151">
        <v>46.067999999999998</v>
      </c>
      <c r="L83" s="151">
        <v>0.13</v>
      </c>
      <c r="M83" s="151">
        <v>0.52200000000000002</v>
      </c>
      <c r="N83" s="151">
        <v>5.1999999999999998E-2</v>
      </c>
      <c r="O83" s="141">
        <v>1.4E-2</v>
      </c>
      <c r="P83" s="151">
        <v>-1E-3</v>
      </c>
      <c r="R83" s="153"/>
      <c r="S83" s="149">
        <v>13.95193356557232</v>
      </c>
      <c r="T83" s="141">
        <v>6</v>
      </c>
      <c r="U83" s="141">
        <v>5080</v>
      </c>
      <c r="V83" s="141">
        <v>104</v>
      </c>
      <c r="W83" s="141">
        <v>2661</v>
      </c>
      <c r="X83" s="141">
        <v>4</v>
      </c>
      <c r="Y83" s="141">
        <v>50</v>
      </c>
      <c r="Z83" s="141">
        <v>3</v>
      </c>
      <c r="AB83"/>
      <c r="AC83"/>
      <c r="AD83"/>
      <c r="AE83" s="177"/>
      <c r="AG83"/>
      <c r="AH83"/>
      <c r="AI83"/>
      <c r="AJ83" s="177"/>
    </row>
    <row r="84" spans="2:36" s="141" customFormat="1">
      <c r="B84" s="147" t="s">
        <v>674</v>
      </c>
      <c r="C84" s="147" t="s">
        <v>547</v>
      </c>
      <c r="D84" s="141" t="s">
        <v>433</v>
      </c>
      <c r="E84" s="148">
        <v>115.68</v>
      </c>
      <c r="F84" s="148">
        <v>115.74</v>
      </c>
      <c r="G84" s="150">
        <v>35.242019999999997</v>
      </c>
      <c r="H84" s="151">
        <v>4.9000000000000002E-2</v>
      </c>
      <c r="I84" s="151">
        <v>4.82</v>
      </c>
      <c r="J84" s="151">
        <v>9.2759999999999998</v>
      </c>
      <c r="K84" s="151">
        <v>41.881999999999998</v>
      </c>
      <c r="L84" s="151">
        <v>0.14499999999999999</v>
      </c>
      <c r="M84" s="151">
        <v>0.51400000000000001</v>
      </c>
      <c r="N84" s="151">
        <v>0.10199999999999999</v>
      </c>
      <c r="O84" s="151">
        <v>1.7000000000000001E-2</v>
      </c>
      <c r="P84" s="151">
        <v>-2E-3</v>
      </c>
      <c r="R84" s="153"/>
      <c r="S84" s="149">
        <v>12.986072807501364</v>
      </c>
      <c r="T84" s="151">
        <v>75</v>
      </c>
      <c r="U84" s="151">
        <v>35180</v>
      </c>
      <c r="V84" s="151">
        <v>104</v>
      </c>
      <c r="W84" s="151">
        <v>2677</v>
      </c>
      <c r="X84" s="151">
        <v>-3</v>
      </c>
      <c r="Y84" s="151">
        <v>84</v>
      </c>
      <c r="Z84" s="151">
        <v>8</v>
      </c>
      <c r="AB84"/>
      <c r="AC84"/>
      <c r="AD84"/>
      <c r="AE84" s="177"/>
      <c r="AG84"/>
      <c r="AH84"/>
      <c r="AI84"/>
      <c r="AJ84" s="177"/>
    </row>
    <row r="85" spans="2:36" s="141" customFormat="1">
      <c r="B85" s="147" t="s">
        <v>675</v>
      </c>
      <c r="C85" s="147" t="s">
        <v>551</v>
      </c>
      <c r="D85" s="141" t="s">
        <v>433</v>
      </c>
      <c r="E85" s="148">
        <v>120.06</v>
      </c>
      <c r="F85" s="148">
        <v>120.11</v>
      </c>
      <c r="G85" s="150">
        <v>40.551764999999996</v>
      </c>
      <c r="H85" s="141">
        <v>4.1000000000000002E-2</v>
      </c>
      <c r="I85" s="141">
        <v>0.44900000000000001</v>
      </c>
      <c r="J85" s="141">
        <v>9.9469999999999992</v>
      </c>
      <c r="K85" s="141">
        <v>47.853000000000002</v>
      </c>
      <c r="L85" s="141">
        <v>0.13900000000000001</v>
      </c>
      <c r="M85" s="141">
        <v>0.28399999999999997</v>
      </c>
      <c r="N85" s="141">
        <v>0.127</v>
      </c>
      <c r="O85" s="141">
        <v>1.7000000000000001E-2</v>
      </c>
      <c r="P85" s="141">
        <v>6.0000000000000001E-3</v>
      </c>
      <c r="R85" s="153"/>
      <c r="S85" s="149">
        <v>15.375479317248608</v>
      </c>
      <c r="T85" s="141">
        <v>0</v>
      </c>
      <c r="U85" s="141">
        <v>2670</v>
      </c>
      <c r="V85" s="141">
        <v>95</v>
      </c>
      <c r="W85" s="141">
        <v>2539</v>
      </c>
      <c r="X85" s="141">
        <v>0</v>
      </c>
      <c r="Y85" s="141">
        <v>45</v>
      </c>
      <c r="Z85" s="141">
        <v>5</v>
      </c>
      <c r="AB85"/>
      <c r="AC85"/>
      <c r="AD85"/>
      <c r="AE85" s="177"/>
      <c r="AG85"/>
      <c r="AH85"/>
      <c r="AI85"/>
      <c r="AJ85" s="177"/>
    </row>
    <row r="86" spans="2:36" s="141" customFormat="1">
      <c r="B86" s="147" t="s">
        <v>676</v>
      </c>
      <c r="C86" s="147" t="s">
        <v>547</v>
      </c>
      <c r="D86" s="141" t="s">
        <v>433</v>
      </c>
      <c r="E86" s="148">
        <v>123.38500000000001</v>
      </c>
      <c r="F86" s="148">
        <v>123.425</v>
      </c>
      <c r="G86" s="150">
        <v>44.512189999999997</v>
      </c>
      <c r="H86" s="151">
        <v>3.2000000000000001E-2</v>
      </c>
      <c r="I86" s="151">
        <v>0.66</v>
      </c>
      <c r="J86" s="151">
        <v>8.6630000000000003</v>
      </c>
      <c r="K86" s="151">
        <v>45.945999999999998</v>
      </c>
      <c r="L86" s="151">
        <v>0.125</v>
      </c>
      <c r="M86" s="151">
        <v>0.76500000000000001</v>
      </c>
      <c r="N86" s="151">
        <v>5.2999999999999999E-2</v>
      </c>
      <c r="O86" s="151">
        <v>1.7999999999999999E-2</v>
      </c>
      <c r="P86" s="151">
        <v>2E-3</v>
      </c>
      <c r="R86" s="153"/>
      <c r="S86" s="149">
        <v>12.40766119597548</v>
      </c>
      <c r="T86" s="152">
        <v>4</v>
      </c>
      <c r="U86" s="151">
        <v>2595</v>
      </c>
      <c r="V86" s="151">
        <v>80</v>
      </c>
      <c r="W86" s="151">
        <v>2380</v>
      </c>
      <c r="X86" s="151">
        <v>5</v>
      </c>
      <c r="Y86" s="151">
        <v>40</v>
      </c>
      <c r="Z86" s="151">
        <v>5</v>
      </c>
      <c r="AB86"/>
      <c r="AC86"/>
      <c r="AD86"/>
      <c r="AE86" s="177"/>
      <c r="AG86"/>
      <c r="AH86"/>
      <c r="AI86"/>
      <c r="AJ86" s="177"/>
    </row>
    <row r="87" spans="2:36" s="141" customFormat="1">
      <c r="B87" s="147" t="s">
        <v>677</v>
      </c>
      <c r="C87" s="147" t="s">
        <v>551</v>
      </c>
      <c r="D87" s="141" t="s">
        <v>433</v>
      </c>
      <c r="E87" s="148">
        <v>129.27000000000001</v>
      </c>
      <c r="F87" s="148">
        <v>129.34</v>
      </c>
      <c r="G87" s="150">
        <v>41.78045749999999</v>
      </c>
      <c r="H87" s="141">
        <v>2.9000000000000001E-2</v>
      </c>
      <c r="I87" s="141">
        <v>0.33700000000000002</v>
      </c>
      <c r="J87" s="141">
        <v>9.891</v>
      </c>
      <c r="K87" s="141">
        <v>47.844000000000001</v>
      </c>
      <c r="L87" s="141">
        <v>0.13400000000000001</v>
      </c>
      <c r="M87" s="141">
        <v>0.64600000000000002</v>
      </c>
      <c r="N87" s="141">
        <v>0.13800000000000001</v>
      </c>
      <c r="O87" s="141">
        <v>0.02</v>
      </c>
      <c r="P87" s="141">
        <v>8.0000000000000002E-3</v>
      </c>
      <c r="R87" s="153"/>
      <c r="S87" s="149">
        <v>15.24695295974216</v>
      </c>
      <c r="T87" s="141">
        <v>7</v>
      </c>
      <c r="U87" s="141">
        <v>1799</v>
      </c>
      <c r="V87" s="141">
        <v>92</v>
      </c>
      <c r="W87" s="141">
        <v>2415</v>
      </c>
      <c r="X87" s="141">
        <v>0</v>
      </c>
      <c r="Y87" s="141">
        <v>47</v>
      </c>
      <c r="Z87" s="141">
        <v>5</v>
      </c>
      <c r="AB87"/>
      <c r="AC87"/>
      <c r="AD87"/>
      <c r="AE87" s="177"/>
      <c r="AG87"/>
      <c r="AH87"/>
      <c r="AI87"/>
      <c r="AJ87" s="177"/>
    </row>
    <row r="88" spans="2:36" s="141" customFormat="1">
      <c r="B88" s="147" t="s">
        <v>678</v>
      </c>
      <c r="C88" s="147" t="s">
        <v>547</v>
      </c>
      <c r="D88" s="141" t="s">
        <v>433</v>
      </c>
      <c r="E88" s="148">
        <v>132.07</v>
      </c>
      <c r="F88" s="148">
        <v>132.13</v>
      </c>
      <c r="G88" s="150">
        <v>44.922109999999996</v>
      </c>
      <c r="H88" s="151">
        <v>5.0999999999999997E-2</v>
      </c>
      <c r="I88" s="151">
        <v>0.59699999999999998</v>
      </c>
      <c r="J88" s="151">
        <v>8.7189999999999994</v>
      </c>
      <c r="K88" s="151">
        <v>45.841000000000001</v>
      </c>
      <c r="L88" s="151">
        <v>0.128</v>
      </c>
      <c r="M88" s="151">
        <v>0.94299999999999995</v>
      </c>
      <c r="N88" s="151">
        <v>7.4999999999999997E-2</v>
      </c>
      <c r="O88" s="151">
        <v>1.2999999999999999E-2</v>
      </c>
      <c r="P88" s="151">
        <v>1E-3</v>
      </c>
      <c r="R88" s="153"/>
      <c r="S88" s="149">
        <v>11.976107848371662</v>
      </c>
      <c r="T88" s="152">
        <v>12</v>
      </c>
      <c r="U88" s="151">
        <v>2737</v>
      </c>
      <c r="V88" s="151">
        <v>85</v>
      </c>
      <c r="W88" s="151">
        <v>2359</v>
      </c>
      <c r="X88" s="151">
        <v>5</v>
      </c>
      <c r="Y88" s="151">
        <v>44</v>
      </c>
      <c r="Z88" s="151">
        <v>9</v>
      </c>
      <c r="AB88"/>
      <c r="AC88"/>
      <c r="AD88"/>
      <c r="AE88" s="177"/>
      <c r="AG88"/>
      <c r="AH88"/>
      <c r="AI88"/>
      <c r="AJ88" s="177"/>
    </row>
    <row r="89" spans="2:36" s="141" customFormat="1">
      <c r="B89" s="147" t="s">
        <v>679</v>
      </c>
      <c r="C89" s="147" t="s">
        <v>551</v>
      </c>
      <c r="D89" s="141" t="s">
        <v>433</v>
      </c>
      <c r="E89" s="148">
        <v>140.01499999999999</v>
      </c>
      <c r="F89" s="148">
        <v>140.065</v>
      </c>
      <c r="G89" s="150">
        <v>43.780952499999998</v>
      </c>
      <c r="H89" s="141">
        <v>2.9000000000000001E-2</v>
      </c>
      <c r="I89" s="141">
        <v>0.69599999999999995</v>
      </c>
      <c r="J89" s="141">
        <v>8.1140000000000008</v>
      </c>
      <c r="K89" s="141">
        <v>46.302999999999997</v>
      </c>
      <c r="L89" s="141">
        <v>0.11</v>
      </c>
      <c r="M89" s="141">
        <v>0.92</v>
      </c>
      <c r="N89" s="141">
        <v>0.183</v>
      </c>
      <c r="O89" s="141">
        <v>0.01</v>
      </c>
      <c r="P89" s="141">
        <v>2E-3</v>
      </c>
      <c r="R89" s="153"/>
      <c r="S89" s="149">
        <v>12.66580942068213</v>
      </c>
      <c r="T89" s="141">
        <v>10</v>
      </c>
      <c r="U89" s="141">
        <v>1927</v>
      </c>
      <c r="V89" s="141">
        <v>91</v>
      </c>
      <c r="W89" s="141">
        <v>2353</v>
      </c>
      <c r="X89" s="141">
        <v>0</v>
      </c>
      <c r="Y89" s="141">
        <v>32</v>
      </c>
      <c r="Z89" s="141">
        <v>7</v>
      </c>
      <c r="AB89"/>
      <c r="AC89"/>
      <c r="AD89"/>
      <c r="AE89" s="177"/>
      <c r="AG89"/>
      <c r="AH89"/>
      <c r="AI89"/>
      <c r="AJ89" s="177"/>
    </row>
    <row r="90" spans="2:36" s="141" customFormat="1">
      <c r="B90" s="147" t="s">
        <v>680</v>
      </c>
      <c r="C90" s="147" t="s">
        <v>547</v>
      </c>
      <c r="D90" s="141" t="s">
        <v>433</v>
      </c>
      <c r="E90" s="148">
        <v>140.23500000000001</v>
      </c>
      <c r="F90" s="148">
        <v>140.30500000000001</v>
      </c>
      <c r="G90" s="150">
        <v>43.911187499999997</v>
      </c>
      <c r="H90" s="141">
        <v>0.39900000000000002</v>
      </c>
      <c r="I90" s="141">
        <v>11.295</v>
      </c>
      <c r="J90" s="141">
        <v>5.89</v>
      </c>
      <c r="K90" s="141">
        <v>23.558</v>
      </c>
      <c r="L90" s="141">
        <v>7.4999999999999997E-2</v>
      </c>
      <c r="M90" s="141">
        <v>15.916</v>
      </c>
      <c r="N90" s="141">
        <v>5.8999999999999997E-2</v>
      </c>
      <c r="O90" s="151">
        <v>1.7999999999999999E-2</v>
      </c>
      <c r="P90" s="141">
        <v>1.0999999999999999E-2</v>
      </c>
      <c r="R90" s="153"/>
      <c r="S90" s="149">
        <v>6.3620879671375672</v>
      </c>
      <c r="T90" s="152">
        <v>161</v>
      </c>
      <c r="U90" s="151">
        <v>1276</v>
      </c>
      <c r="V90" s="151">
        <v>31</v>
      </c>
      <c r="W90" s="151">
        <v>775</v>
      </c>
      <c r="X90" s="151">
        <v>-5</v>
      </c>
      <c r="Y90" s="151">
        <v>12</v>
      </c>
      <c r="Z90" s="151">
        <v>17</v>
      </c>
      <c r="AB90"/>
      <c r="AC90"/>
      <c r="AD90"/>
      <c r="AE90" s="177"/>
      <c r="AG90"/>
      <c r="AH90"/>
      <c r="AI90"/>
      <c r="AJ90" s="177"/>
    </row>
    <row r="91" spans="2:36" s="141" customFormat="1">
      <c r="B91" s="147" t="s">
        <v>681</v>
      </c>
      <c r="C91" s="147" t="s">
        <v>547</v>
      </c>
      <c r="D91" s="141" t="s">
        <v>433</v>
      </c>
      <c r="E91" s="148">
        <v>143.85</v>
      </c>
      <c r="F91" s="148">
        <v>143.9</v>
      </c>
      <c r="G91" s="150">
        <v>43.986979999999996</v>
      </c>
      <c r="H91" s="151">
        <v>3.2000000000000001E-2</v>
      </c>
      <c r="I91" s="151">
        <v>0.58199999999999996</v>
      </c>
      <c r="J91" s="151">
        <v>8.3409999999999993</v>
      </c>
      <c r="K91" s="151">
        <v>46.5</v>
      </c>
      <c r="L91" s="151">
        <v>0.113</v>
      </c>
      <c r="M91" s="151">
        <v>1.177</v>
      </c>
      <c r="N91" s="151">
        <v>9.4E-2</v>
      </c>
      <c r="O91" s="151">
        <v>1.7999999999999999E-2</v>
      </c>
      <c r="P91" s="151">
        <v>3.0000000000000001E-3</v>
      </c>
      <c r="R91" s="153"/>
      <c r="S91" s="149">
        <v>13.43744808107656</v>
      </c>
      <c r="T91" s="151">
        <v>4</v>
      </c>
      <c r="U91" s="151">
        <v>2219</v>
      </c>
      <c r="V91" s="151">
        <v>75</v>
      </c>
      <c r="W91" s="151">
        <v>2445</v>
      </c>
      <c r="X91" s="151">
        <v>-5</v>
      </c>
      <c r="Y91" s="151">
        <v>29</v>
      </c>
      <c r="Z91" s="151">
        <v>6</v>
      </c>
      <c r="AB91"/>
      <c r="AC91"/>
      <c r="AD91"/>
      <c r="AE91" s="177"/>
      <c r="AG91"/>
      <c r="AH91"/>
      <c r="AI91"/>
      <c r="AJ91" s="177"/>
    </row>
    <row r="92" spans="2:36" s="141" customFormat="1">
      <c r="B92" s="147" t="s">
        <v>682</v>
      </c>
      <c r="C92" s="147" t="s">
        <v>551</v>
      </c>
      <c r="D92" s="141" t="s">
        <v>433</v>
      </c>
      <c r="E92" s="148">
        <v>150.45500000000001</v>
      </c>
      <c r="F92" s="148">
        <v>150.505</v>
      </c>
      <c r="G92" s="150">
        <v>44.250652499999994</v>
      </c>
      <c r="H92" s="141">
        <v>3.1E-2</v>
      </c>
      <c r="I92" s="141">
        <v>0.60099999999999998</v>
      </c>
      <c r="J92" s="141">
        <v>9.0549999999999997</v>
      </c>
      <c r="K92" s="141">
        <v>44.921999999999997</v>
      </c>
      <c r="L92" s="141">
        <v>0.13600000000000001</v>
      </c>
      <c r="M92" s="141">
        <v>0.78200000000000003</v>
      </c>
      <c r="N92" s="141">
        <v>0.14299999999999999</v>
      </c>
      <c r="O92" s="141">
        <v>1.6E-2</v>
      </c>
      <c r="P92" s="141">
        <v>7.0000000000000001E-3</v>
      </c>
      <c r="R92" s="153"/>
      <c r="S92" s="149">
        <v>13.611111111111121</v>
      </c>
      <c r="T92" s="141">
        <v>8</v>
      </c>
      <c r="U92" s="141">
        <v>2443</v>
      </c>
      <c r="V92" s="141">
        <v>75</v>
      </c>
      <c r="W92" s="141">
        <v>2513</v>
      </c>
      <c r="X92" s="141">
        <v>3</v>
      </c>
      <c r="Y92" s="141">
        <v>33</v>
      </c>
      <c r="Z92" s="141">
        <v>6</v>
      </c>
      <c r="AB92"/>
      <c r="AC92"/>
      <c r="AD92"/>
      <c r="AE92" s="177"/>
      <c r="AG92"/>
      <c r="AH92"/>
      <c r="AI92"/>
      <c r="AJ92" s="177"/>
    </row>
    <row r="93" spans="2:36" s="141" customFormat="1">
      <c r="B93" s="147" t="s">
        <v>683</v>
      </c>
      <c r="C93" s="147" t="s">
        <v>547</v>
      </c>
      <c r="D93" s="141" t="s">
        <v>433</v>
      </c>
      <c r="E93" s="148">
        <v>159.07</v>
      </c>
      <c r="F93" s="148">
        <v>159.13</v>
      </c>
      <c r="G93" s="150">
        <v>40.635029999999993</v>
      </c>
      <c r="H93" s="151">
        <v>3.1E-2</v>
      </c>
      <c r="I93" s="151">
        <v>0.379</v>
      </c>
      <c r="J93" s="151">
        <v>10.871</v>
      </c>
      <c r="K93" s="151">
        <v>47.569000000000003</v>
      </c>
      <c r="L93" s="151">
        <v>0.14799999999999999</v>
      </c>
      <c r="M93" s="151">
        <v>0.312</v>
      </c>
      <c r="N93" s="151">
        <v>6.5000000000000002E-2</v>
      </c>
      <c r="O93" s="151">
        <v>1.6E-2</v>
      </c>
      <c r="P93" s="151">
        <v>0</v>
      </c>
      <c r="R93" s="153"/>
      <c r="S93" s="149">
        <v>13.950097750091114</v>
      </c>
      <c r="T93" s="151">
        <v>3</v>
      </c>
      <c r="U93" s="151">
        <v>2588</v>
      </c>
      <c r="V93" s="151">
        <v>87</v>
      </c>
      <c r="W93" s="151">
        <v>2418</v>
      </c>
      <c r="X93" s="151">
        <v>16</v>
      </c>
      <c r="Y93" s="151">
        <v>43</v>
      </c>
      <c r="Z93" s="151">
        <v>5</v>
      </c>
      <c r="AB93"/>
      <c r="AC93"/>
      <c r="AD93"/>
      <c r="AE93" s="177"/>
      <c r="AG93"/>
      <c r="AH93"/>
      <c r="AI93"/>
      <c r="AJ93" s="177"/>
    </row>
    <row r="94" spans="2:36" s="141" customFormat="1">
      <c r="B94" s="147" t="s">
        <v>684</v>
      </c>
      <c r="C94" s="147" t="s">
        <v>551</v>
      </c>
      <c r="D94" s="141" t="s">
        <v>433</v>
      </c>
      <c r="E94" s="148">
        <v>159.5</v>
      </c>
      <c r="F94" s="148">
        <v>159.55000000000001</v>
      </c>
      <c r="G94" s="150">
        <v>44.713947499999996</v>
      </c>
      <c r="H94" s="141">
        <v>2.5000000000000001E-2</v>
      </c>
      <c r="I94" s="141">
        <v>0.68899999999999995</v>
      </c>
      <c r="J94" s="141">
        <v>8.5779999999999994</v>
      </c>
      <c r="K94" s="141">
        <v>45.646999999999998</v>
      </c>
      <c r="L94" s="141">
        <v>0.125</v>
      </c>
      <c r="M94" s="141">
        <v>0.72799999999999998</v>
      </c>
      <c r="N94" s="141">
        <v>9.9000000000000005E-2</v>
      </c>
      <c r="O94" s="141">
        <v>1.6E-2</v>
      </c>
      <c r="P94" s="141">
        <v>3.0000000000000001E-3</v>
      </c>
      <c r="R94" s="153"/>
      <c r="S94" s="149">
        <v>9.1944949720287159</v>
      </c>
      <c r="T94" s="141">
        <v>1</v>
      </c>
      <c r="U94" s="141">
        <v>2103</v>
      </c>
      <c r="V94" s="141">
        <v>95</v>
      </c>
      <c r="W94" s="141">
        <v>2365</v>
      </c>
      <c r="X94" s="141">
        <v>7</v>
      </c>
      <c r="Y94" s="141">
        <v>47</v>
      </c>
      <c r="Z94" s="141">
        <v>3</v>
      </c>
      <c r="AB94"/>
      <c r="AC94"/>
      <c r="AD94"/>
      <c r="AE94" s="177"/>
      <c r="AG94"/>
      <c r="AH94"/>
      <c r="AI94"/>
      <c r="AJ94" s="177"/>
    </row>
    <row r="95" spans="2:36" s="141" customFormat="1">
      <c r="B95" s="147" t="s">
        <v>685</v>
      </c>
      <c r="C95" s="147" t="s">
        <v>547</v>
      </c>
      <c r="D95" s="141" t="s">
        <v>433</v>
      </c>
      <c r="E95" s="148">
        <v>164.45</v>
      </c>
      <c r="F95" s="148">
        <v>164.51</v>
      </c>
      <c r="G95" s="150">
        <v>44.715014999999994</v>
      </c>
      <c r="H95" s="151">
        <v>0.03</v>
      </c>
      <c r="I95" s="151">
        <v>0.65900000000000003</v>
      </c>
      <c r="J95" s="151">
        <v>8.7769999999999992</v>
      </c>
      <c r="K95" s="151">
        <v>45.634</v>
      </c>
      <c r="L95" s="151">
        <v>0.13100000000000001</v>
      </c>
      <c r="M95" s="151">
        <v>0.86199999999999999</v>
      </c>
      <c r="N95" s="151">
        <v>6.0999999999999999E-2</v>
      </c>
      <c r="O95" s="151">
        <v>1.7000000000000001E-2</v>
      </c>
      <c r="P95" s="151">
        <v>1E-3</v>
      </c>
      <c r="R95" s="153"/>
      <c r="S95" s="149">
        <v>10.679972936400532</v>
      </c>
      <c r="T95" s="151">
        <v>6</v>
      </c>
      <c r="U95" s="151">
        <v>2329</v>
      </c>
      <c r="V95" s="151">
        <v>82</v>
      </c>
      <c r="W95" s="151">
        <v>2367</v>
      </c>
      <c r="X95" s="151">
        <v>0</v>
      </c>
      <c r="Y95" s="151">
        <v>46</v>
      </c>
      <c r="Z95" s="151">
        <v>8</v>
      </c>
      <c r="AB95"/>
      <c r="AC95"/>
      <c r="AD95"/>
      <c r="AE95" s="177"/>
      <c r="AG95"/>
      <c r="AH95"/>
      <c r="AI95"/>
      <c r="AJ95" s="177"/>
    </row>
    <row r="96" spans="2:36" s="141" customFormat="1">
      <c r="B96" s="147" t="s">
        <v>686</v>
      </c>
      <c r="C96" s="147" t="s">
        <v>551</v>
      </c>
      <c r="D96" s="141" t="s">
        <v>433</v>
      </c>
      <c r="E96" s="148">
        <v>168.15</v>
      </c>
      <c r="F96" s="148">
        <v>168.2</v>
      </c>
      <c r="G96" s="150">
        <v>44.610399999999998</v>
      </c>
      <c r="H96" s="141">
        <v>2.8000000000000001E-2</v>
      </c>
      <c r="I96" s="141">
        <v>0.63</v>
      </c>
      <c r="J96" s="141">
        <v>8.6820000000000004</v>
      </c>
      <c r="K96" s="141">
        <v>45.296999999999997</v>
      </c>
      <c r="L96" s="141">
        <v>0.125</v>
      </c>
      <c r="M96" s="141">
        <v>0.84599999999999997</v>
      </c>
      <c r="N96" s="141">
        <v>0.05</v>
      </c>
      <c r="O96" s="141">
        <v>1.4999999999999999E-2</v>
      </c>
      <c r="P96" s="141">
        <v>0</v>
      </c>
      <c r="R96" s="153"/>
      <c r="S96" s="149">
        <v>12.522081804593038</v>
      </c>
      <c r="T96" s="141">
        <v>4</v>
      </c>
      <c r="U96" s="141">
        <v>2398</v>
      </c>
      <c r="V96" s="141">
        <v>93</v>
      </c>
      <c r="W96" s="141">
        <v>2347</v>
      </c>
      <c r="X96" s="141">
        <v>4</v>
      </c>
      <c r="Y96" s="141">
        <v>35</v>
      </c>
      <c r="Z96" s="141">
        <v>4</v>
      </c>
      <c r="AB96"/>
      <c r="AC96"/>
      <c r="AD96"/>
      <c r="AE96" s="177"/>
      <c r="AG96"/>
      <c r="AH96"/>
      <c r="AI96"/>
      <c r="AJ96" s="177"/>
    </row>
    <row r="97" spans="2:36" s="141" customFormat="1">
      <c r="B97" s="147" t="s">
        <v>687</v>
      </c>
      <c r="C97" s="147" t="s">
        <v>547</v>
      </c>
      <c r="D97" s="141" t="s">
        <v>433</v>
      </c>
      <c r="E97" s="148">
        <v>173.34</v>
      </c>
      <c r="F97" s="148">
        <v>173.4</v>
      </c>
      <c r="G97" s="150">
        <v>44.146037499999991</v>
      </c>
      <c r="H97" s="151">
        <v>2.3E-2</v>
      </c>
      <c r="I97" s="151">
        <v>0.73799999999999999</v>
      </c>
      <c r="J97" s="151">
        <v>8.4410000000000007</v>
      </c>
      <c r="K97" s="151">
        <v>46.143000000000001</v>
      </c>
      <c r="L97" s="151">
        <v>0.11799999999999999</v>
      </c>
      <c r="M97" s="151">
        <v>0.80200000000000005</v>
      </c>
      <c r="N97" s="151">
        <v>4.2999999999999997E-2</v>
      </c>
      <c r="O97" s="151">
        <v>1.7000000000000001E-2</v>
      </c>
      <c r="P97" s="151">
        <v>-3.0000000000000001E-3</v>
      </c>
      <c r="R97" s="153"/>
      <c r="S97" s="149">
        <v>14.287164219500639</v>
      </c>
      <c r="T97" s="151">
        <v>0</v>
      </c>
      <c r="U97" s="151">
        <v>2782</v>
      </c>
      <c r="V97" s="151">
        <v>85</v>
      </c>
      <c r="W97" s="151">
        <v>2344</v>
      </c>
      <c r="X97" s="151">
        <v>-3</v>
      </c>
      <c r="Y97" s="151">
        <v>37</v>
      </c>
      <c r="Z97" s="151">
        <v>6</v>
      </c>
      <c r="AB97"/>
      <c r="AC97"/>
      <c r="AD97"/>
      <c r="AE97" s="177"/>
      <c r="AG97"/>
      <c r="AH97"/>
      <c r="AI97"/>
      <c r="AJ97" s="177"/>
    </row>
    <row r="98" spans="2:36" s="141" customFormat="1">
      <c r="B98" s="147" t="s">
        <v>688</v>
      </c>
      <c r="C98" s="147" t="s">
        <v>547</v>
      </c>
      <c r="D98" s="141" t="s">
        <v>433</v>
      </c>
      <c r="E98" s="148">
        <v>177.535</v>
      </c>
      <c r="F98" s="148">
        <v>177.58500000000001</v>
      </c>
      <c r="G98" s="150">
        <v>44.502582499999995</v>
      </c>
      <c r="H98" s="151">
        <v>2.5000000000000001E-2</v>
      </c>
      <c r="I98" s="151">
        <v>0.68500000000000005</v>
      </c>
      <c r="J98" s="151">
        <v>8.375</v>
      </c>
      <c r="K98" s="151">
        <v>45.161999999999999</v>
      </c>
      <c r="L98" s="151">
        <v>0.114</v>
      </c>
      <c r="M98" s="151">
        <v>0.68700000000000006</v>
      </c>
      <c r="N98" s="151">
        <v>3.2000000000000001E-2</v>
      </c>
      <c r="O98" s="151">
        <v>1.6E-2</v>
      </c>
      <c r="P98" s="151">
        <v>0</v>
      </c>
      <c r="R98" s="153"/>
      <c r="S98" s="149">
        <v>11.496441816177233</v>
      </c>
      <c r="T98" s="151">
        <v>12</v>
      </c>
      <c r="U98" s="151">
        <v>2373</v>
      </c>
      <c r="V98" s="151">
        <v>70</v>
      </c>
      <c r="W98" s="151">
        <v>2358</v>
      </c>
      <c r="X98" s="151">
        <v>-1</v>
      </c>
      <c r="Y98" s="151">
        <v>28</v>
      </c>
      <c r="Z98" s="151">
        <v>8</v>
      </c>
      <c r="AB98"/>
      <c r="AC98"/>
      <c r="AD98"/>
      <c r="AE98" s="177"/>
      <c r="AG98"/>
      <c r="AH98"/>
      <c r="AI98"/>
      <c r="AJ98" s="177"/>
    </row>
    <row r="99" spans="2:36" s="141" customFormat="1">
      <c r="B99" s="147" t="s">
        <v>689</v>
      </c>
      <c r="C99" s="147" t="s">
        <v>551</v>
      </c>
      <c r="D99" s="141" t="s">
        <v>433</v>
      </c>
      <c r="E99" s="148">
        <v>180.3</v>
      </c>
      <c r="F99" s="148">
        <v>180.35</v>
      </c>
      <c r="G99" s="150">
        <v>44.111877499999999</v>
      </c>
      <c r="H99" s="141">
        <v>2.3E-2</v>
      </c>
      <c r="I99" s="141">
        <v>0.55800000000000005</v>
      </c>
      <c r="J99" s="141">
        <v>8.8330000000000002</v>
      </c>
      <c r="K99" s="141">
        <v>45.951999999999998</v>
      </c>
      <c r="L99" s="141">
        <v>0.127</v>
      </c>
      <c r="M99" s="141">
        <v>0.81</v>
      </c>
      <c r="N99" s="141">
        <v>5.8999999999999997E-2</v>
      </c>
      <c r="O99" s="141">
        <v>1.4999999999999999E-2</v>
      </c>
      <c r="P99" s="141">
        <v>2E-3</v>
      </c>
      <c r="R99" s="153"/>
      <c r="S99" s="149">
        <v>10.464688367736082</v>
      </c>
      <c r="T99" s="141">
        <v>4</v>
      </c>
      <c r="U99" s="141">
        <v>2199</v>
      </c>
      <c r="V99" s="141">
        <v>88</v>
      </c>
      <c r="W99" s="141">
        <v>2386</v>
      </c>
      <c r="X99" s="141">
        <v>4</v>
      </c>
      <c r="Y99" s="141">
        <v>38</v>
      </c>
      <c r="Z99" s="141">
        <v>8</v>
      </c>
      <c r="AB99"/>
      <c r="AC99"/>
      <c r="AD99"/>
      <c r="AE99" s="177"/>
      <c r="AG99"/>
      <c r="AH99"/>
      <c r="AI99"/>
      <c r="AJ99" s="177"/>
    </row>
    <row r="100" spans="2:36" s="141" customFormat="1">
      <c r="B100" s="147" t="s">
        <v>690</v>
      </c>
      <c r="C100" s="147" t="s">
        <v>547</v>
      </c>
      <c r="D100" s="141" t="s">
        <v>433</v>
      </c>
      <c r="E100" s="148">
        <v>185.12</v>
      </c>
      <c r="F100" s="148">
        <v>185.17</v>
      </c>
      <c r="G100" s="150">
        <v>44.934919999999998</v>
      </c>
      <c r="H100" s="151">
        <v>3.2000000000000001E-2</v>
      </c>
      <c r="I100" s="151">
        <v>0.65400000000000003</v>
      </c>
      <c r="J100" s="151">
        <v>8.6940000000000008</v>
      </c>
      <c r="K100" s="151">
        <v>45.819000000000003</v>
      </c>
      <c r="L100" s="151">
        <v>0.126</v>
      </c>
      <c r="M100" s="151">
        <v>0.82399999999999995</v>
      </c>
      <c r="N100" s="151">
        <v>1.9E-2</v>
      </c>
      <c r="O100" s="151">
        <v>1.4999999999999999E-2</v>
      </c>
      <c r="P100" s="151">
        <v>-1E-3</v>
      </c>
      <c r="R100" s="153"/>
      <c r="S100" s="149">
        <v>11.651462302119679</v>
      </c>
      <c r="T100" s="151">
        <v>11</v>
      </c>
      <c r="U100" s="151">
        <v>2391</v>
      </c>
      <c r="V100" s="151">
        <v>79</v>
      </c>
      <c r="W100" s="151">
        <v>2366</v>
      </c>
      <c r="X100" s="151">
        <v>3</v>
      </c>
      <c r="Y100" s="151">
        <v>38</v>
      </c>
      <c r="Z100" s="151">
        <v>3</v>
      </c>
      <c r="AB100"/>
      <c r="AC100"/>
      <c r="AD100"/>
      <c r="AE100" s="177"/>
      <c r="AG100"/>
      <c r="AH100"/>
      <c r="AI100"/>
      <c r="AJ100" s="177"/>
    </row>
    <row r="101" spans="2:36" s="141" customFormat="1">
      <c r="B101" s="147" t="s">
        <v>691</v>
      </c>
      <c r="C101" s="147" t="s">
        <v>551</v>
      </c>
      <c r="D101" s="141" t="s">
        <v>433</v>
      </c>
      <c r="E101" s="148">
        <v>190.155</v>
      </c>
      <c r="F101" s="148">
        <v>190.20500000000001</v>
      </c>
      <c r="G101" s="150">
        <v>44.754512499999997</v>
      </c>
      <c r="H101" s="141">
        <v>2.5999999999999999E-2</v>
      </c>
      <c r="I101" s="141">
        <v>0.71599999999999997</v>
      </c>
      <c r="J101" s="141">
        <v>8.6720000000000006</v>
      </c>
      <c r="K101" s="141">
        <v>45.503</v>
      </c>
      <c r="L101" s="141">
        <v>0.126</v>
      </c>
      <c r="M101" s="141">
        <v>0.83899999999999997</v>
      </c>
      <c r="N101" s="141">
        <v>6.3E-2</v>
      </c>
      <c r="O101" s="141">
        <v>1.6E-2</v>
      </c>
      <c r="P101" s="141">
        <v>4.0000000000000001E-3</v>
      </c>
      <c r="R101" s="153"/>
      <c r="S101" s="149">
        <v>10.852401980463021</v>
      </c>
      <c r="T101" s="141">
        <v>0</v>
      </c>
      <c r="U101" s="141">
        <v>2484</v>
      </c>
      <c r="V101" s="141">
        <v>81</v>
      </c>
      <c r="W101" s="141">
        <v>2412</v>
      </c>
      <c r="X101" s="141">
        <v>0</v>
      </c>
      <c r="Y101" s="141">
        <v>46</v>
      </c>
      <c r="Z101" s="141">
        <v>5</v>
      </c>
      <c r="AB101"/>
      <c r="AC101"/>
      <c r="AD101"/>
      <c r="AE101" s="177"/>
      <c r="AG101"/>
      <c r="AH101"/>
      <c r="AI101"/>
      <c r="AJ101" s="177"/>
    </row>
    <row r="102" spans="2:36" s="141" customFormat="1">
      <c r="B102" s="147" t="s">
        <v>692</v>
      </c>
      <c r="C102" s="147" t="s">
        <v>547</v>
      </c>
      <c r="D102" s="141" t="s">
        <v>433</v>
      </c>
      <c r="E102" s="148">
        <v>191.66</v>
      </c>
      <c r="F102" s="148">
        <v>191.71</v>
      </c>
      <c r="G102" s="150">
        <v>41.035342499999992</v>
      </c>
      <c r="H102" s="151">
        <v>2.5999999999999999E-2</v>
      </c>
      <c r="I102" s="151">
        <v>0.32200000000000001</v>
      </c>
      <c r="J102" s="151">
        <v>9.9629999999999992</v>
      </c>
      <c r="K102" s="151">
        <v>48.713999999999999</v>
      </c>
      <c r="L102" s="151">
        <v>0.14099999999999999</v>
      </c>
      <c r="M102" s="151">
        <v>0.438</v>
      </c>
      <c r="N102" s="151">
        <v>5.7000000000000002E-2</v>
      </c>
      <c r="O102" s="151">
        <v>1.9E-2</v>
      </c>
      <c r="P102" s="151">
        <v>3.0000000000000001E-3</v>
      </c>
      <c r="R102" s="153"/>
      <c r="S102" s="149">
        <v>13.516071247507311</v>
      </c>
      <c r="T102" s="151">
        <v>-9</v>
      </c>
      <c r="U102" s="151">
        <v>2513</v>
      </c>
      <c r="V102" s="151">
        <v>105</v>
      </c>
      <c r="W102" s="151">
        <v>2429</v>
      </c>
      <c r="X102" s="151">
        <v>2</v>
      </c>
      <c r="Y102" s="151">
        <v>45</v>
      </c>
      <c r="Z102" s="151">
        <v>5</v>
      </c>
      <c r="AB102"/>
      <c r="AC102"/>
      <c r="AD102"/>
      <c r="AE102" s="177"/>
      <c r="AG102"/>
      <c r="AH102"/>
      <c r="AI102"/>
      <c r="AJ102" s="177"/>
    </row>
    <row r="103" spans="2:36" s="141" customFormat="1">
      <c r="B103" s="147" t="s">
        <v>693</v>
      </c>
      <c r="C103" s="147" t="s">
        <v>551</v>
      </c>
      <c r="D103" s="141" t="s">
        <v>433</v>
      </c>
      <c r="E103" s="148">
        <v>192.98</v>
      </c>
      <c r="F103" s="148">
        <v>193</v>
      </c>
      <c r="G103" s="150">
        <v>44.668044999999999</v>
      </c>
      <c r="H103" s="141">
        <v>2.7E-2</v>
      </c>
      <c r="I103" s="141">
        <v>0.628</v>
      </c>
      <c r="J103" s="141">
        <v>8.7119999999999997</v>
      </c>
      <c r="K103" s="141">
        <v>45.588000000000001</v>
      </c>
      <c r="L103" s="141">
        <v>0.126</v>
      </c>
      <c r="M103" s="141">
        <v>0.82399999999999995</v>
      </c>
      <c r="N103" s="141">
        <v>0.11799999999999999</v>
      </c>
      <c r="O103" s="141">
        <v>1.7000000000000001E-2</v>
      </c>
      <c r="P103" s="141">
        <v>2E-3</v>
      </c>
      <c r="R103" s="153"/>
      <c r="S103" s="149">
        <v>12.223519599666455</v>
      </c>
      <c r="T103" s="141">
        <v>7</v>
      </c>
      <c r="U103" s="141">
        <v>2339</v>
      </c>
      <c r="V103" s="141">
        <v>86</v>
      </c>
      <c r="W103" s="141">
        <v>2328</v>
      </c>
      <c r="X103" s="141">
        <v>1</v>
      </c>
      <c r="Y103" s="141">
        <v>43</v>
      </c>
      <c r="Z103" s="141">
        <v>5</v>
      </c>
      <c r="AB103"/>
      <c r="AC103"/>
      <c r="AD103"/>
      <c r="AE103" s="177"/>
      <c r="AG103"/>
      <c r="AH103"/>
      <c r="AI103"/>
      <c r="AJ103" s="177"/>
    </row>
    <row r="104" spans="2:36" s="141" customFormat="1">
      <c r="B104" s="147" t="s">
        <v>694</v>
      </c>
      <c r="C104" s="147" t="s">
        <v>551</v>
      </c>
      <c r="D104" s="141" t="s">
        <v>433</v>
      </c>
      <c r="E104" s="148">
        <v>199.92</v>
      </c>
      <c r="F104" s="148">
        <v>199.97</v>
      </c>
      <c r="G104" s="150">
        <v>40.342534999999998</v>
      </c>
      <c r="H104" s="141">
        <v>0.04</v>
      </c>
      <c r="I104" s="141">
        <v>0.38900000000000001</v>
      </c>
      <c r="J104" s="141">
        <v>10.548</v>
      </c>
      <c r="K104" s="141">
        <v>47.944000000000003</v>
      </c>
      <c r="L104" s="141">
        <v>0.14899999999999999</v>
      </c>
      <c r="M104" s="141">
        <v>0.13900000000000001</v>
      </c>
      <c r="N104" s="141">
        <v>0</v>
      </c>
      <c r="O104" s="141">
        <v>1.7999999999999999E-2</v>
      </c>
      <c r="P104" s="141">
        <v>8.9999999999999993E-3</v>
      </c>
      <c r="R104" s="153"/>
      <c r="S104" s="149">
        <v>9.7501093061581248</v>
      </c>
      <c r="T104" s="141">
        <v>4</v>
      </c>
      <c r="U104" s="141">
        <v>2362</v>
      </c>
      <c r="V104" s="141">
        <v>92</v>
      </c>
      <c r="W104" s="141">
        <v>2397</v>
      </c>
      <c r="X104" s="141">
        <v>15</v>
      </c>
      <c r="Y104" s="141">
        <v>41</v>
      </c>
      <c r="Z104" s="141">
        <v>5</v>
      </c>
      <c r="AB104"/>
      <c r="AC104"/>
      <c r="AD104"/>
      <c r="AE104" s="177"/>
      <c r="AG104"/>
      <c r="AH104"/>
      <c r="AI104"/>
      <c r="AJ104" s="177"/>
    </row>
    <row r="105" spans="2:36" s="141" customFormat="1">
      <c r="B105" s="147" t="s">
        <v>695</v>
      </c>
      <c r="C105" s="147" t="s">
        <v>547</v>
      </c>
      <c r="D105" s="141" t="s">
        <v>433</v>
      </c>
      <c r="E105" s="148">
        <v>204.73500000000001</v>
      </c>
      <c r="F105" s="148">
        <v>204.785</v>
      </c>
      <c r="G105" s="150">
        <v>43.577059999999996</v>
      </c>
      <c r="H105" s="141">
        <v>2.3E-2</v>
      </c>
      <c r="I105" s="141">
        <v>0.56899999999999995</v>
      </c>
      <c r="J105" s="141">
        <v>8.8450000000000006</v>
      </c>
      <c r="K105" s="141">
        <v>46.429000000000002</v>
      </c>
      <c r="L105" s="141">
        <v>0.123</v>
      </c>
      <c r="M105" s="141">
        <v>0.67800000000000005</v>
      </c>
      <c r="N105" s="141">
        <v>1.6E-2</v>
      </c>
      <c r="O105" s="151">
        <v>1.7000000000000001E-2</v>
      </c>
      <c r="P105" s="141">
        <v>4.0000000000000001E-3</v>
      </c>
      <c r="R105" s="153"/>
      <c r="S105" s="149">
        <v>10.498634570648409</v>
      </c>
      <c r="T105" s="151">
        <v>0</v>
      </c>
      <c r="U105" s="151">
        <v>2332</v>
      </c>
      <c r="V105" s="151">
        <v>74</v>
      </c>
      <c r="W105" s="151">
        <v>2452</v>
      </c>
      <c r="X105" s="151">
        <v>5</v>
      </c>
      <c r="Y105" s="151">
        <v>44</v>
      </c>
      <c r="Z105" s="151">
        <v>4</v>
      </c>
      <c r="AB105"/>
      <c r="AC105"/>
      <c r="AD105"/>
      <c r="AE105" s="177"/>
      <c r="AG105"/>
      <c r="AH105"/>
      <c r="AI105"/>
      <c r="AJ105" s="177"/>
    </row>
    <row r="106" spans="2:36" s="141" customFormat="1">
      <c r="B106" s="147" t="s">
        <v>696</v>
      </c>
      <c r="C106" s="147" t="s">
        <v>551</v>
      </c>
      <c r="D106" s="141" t="s">
        <v>433</v>
      </c>
      <c r="E106" s="148">
        <v>209.6</v>
      </c>
      <c r="F106" s="148">
        <v>209.65</v>
      </c>
      <c r="G106" s="150">
        <v>43.411597499999999</v>
      </c>
      <c r="H106" s="141">
        <v>0.02</v>
      </c>
      <c r="I106" s="141">
        <v>0.63300000000000001</v>
      </c>
      <c r="J106" s="141">
        <v>8.7590000000000003</v>
      </c>
      <c r="K106" s="141">
        <v>45.773000000000003</v>
      </c>
      <c r="L106" s="141">
        <v>0.124</v>
      </c>
      <c r="M106" s="141">
        <v>0.82799999999999996</v>
      </c>
      <c r="N106" s="141">
        <v>0.1</v>
      </c>
      <c r="O106" s="141">
        <v>1.7000000000000001E-2</v>
      </c>
      <c r="P106" s="141">
        <v>6.0000000000000001E-3</v>
      </c>
      <c r="R106" s="153"/>
      <c r="S106" s="149">
        <v>10.599125563601524</v>
      </c>
      <c r="T106" s="141">
        <v>13</v>
      </c>
      <c r="U106" s="141">
        <v>2085</v>
      </c>
      <c r="V106" s="141">
        <v>88</v>
      </c>
      <c r="W106" s="141">
        <v>2483</v>
      </c>
      <c r="X106" s="141">
        <v>13</v>
      </c>
      <c r="Y106" s="141">
        <v>47</v>
      </c>
      <c r="Z106" s="141">
        <v>5</v>
      </c>
      <c r="AB106"/>
      <c r="AC106"/>
      <c r="AD106"/>
      <c r="AE106" s="177"/>
      <c r="AG106"/>
      <c r="AH106"/>
      <c r="AI106"/>
      <c r="AJ106" s="177"/>
    </row>
    <row r="107" spans="2:36" s="141" customFormat="1">
      <c r="B107" s="146" t="s">
        <v>697</v>
      </c>
      <c r="C107" s="146" t="s">
        <v>547</v>
      </c>
      <c r="D107" s="141" t="s">
        <v>433</v>
      </c>
      <c r="E107" s="157">
        <v>214.21</v>
      </c>
      <c r="F107" s="157">
        <v>214.26</v>
      </c>
      <c r="G107" s="150">
        <v>40.576317499999995</v>
      </c>
      <c r="H107" s="141">
        <v>2.1999999999999999E-2</v>
      </c>
      <c r="I107" s="141">
        <v>0.46400000000000002</v>
      </c>
      <c r="J107" s="141">
        <v>9.5879999999999992</v>
      </c>
      <c r="K107" s="141">
        <v>48.639000000000003</v>
      </c>
      <c r="L107" s="141">
        <v>0.126</v>
      </c>
      <c r="M107" s="141">
        <v>0.29499999999999998</v>
      </c>
      <c r="N107" s="141">
        <v>2.8000000000000001E-2</v>
      </c>
      <c r="O107" s="151">
        <v>8.9999999999999993E-3</v>
      </c>
      <c r="P107" s="141">
        <v>2E-3</v>
      </c>
      <c r="R107" s="153"/>
      <c r="S107" s="149">
        <v>13.979588376902932</v>
      </c>
      <c r="T107" s="151">
        <v>9</v>
      </c>
      <c r="U107" s="151">
        <v>4337</v>
      </c>
      <c r="V107" s="151">
        <v>90</v>
      </c>
      <c r="W107" s="151">
        <v>2596</v>
      </c>
      <c r="X107" s="151">
        <v>72</v>
      </c>
      <c r="Y107" s="151">
        <v>50</v>
      </c>
      <c r="Z107" s="151">
        <v>9</v>
      </c>
      <c r="AB107"/>
      <c r="AC107"/>
      <c r="AD107"/>
      <c r="AE107" s="177"/>
      <c r="AG107"/>
      <c r="AH107"/>
      <c r="AI107"/>
      <c r="AJ107" s="177"/>
    </row>
    <row r="108" spans="2:36" s="141" customFormat="1">
      <c r="B108" s="147" t="s">
        <v>698</v>
      </c>
      <c r="C108" s="147" t="s">
        <v>551</v>
      </c>
      <c r="D108" s="141" t="s">
        <v>433</v>
      </c>
      <c r="E108" s="148">
        <v>220.47</v>
      </c>
      <c r="F108" s="148">
        <v>220.52</v>
      </c>
      <c r="G108" s="150">
        <v>44.068109999999997</v>
      </c>
      <c r="H108" s="141">
        <v>2.4E-2</v>
      </c>
      <c r="I108" s="141">
        <v>0.58399999999999996</v>
      </c>
      <c r="J108" s="141">
        <v>8.5419999999999998</v>
      </c>
      <c r="K108" s="141">
        <v>45.600999999999999</v>
      </c>
      <c r="L108" s="141">
        <v>0.11899999999999999</v>
      </c>
      <c r="M108" s="141">
        <v>0.88600000000000001</v>
      </c>
      <c r="N108" s="141">
        <v>0.14099999999999999</v>
      </c>
      <c r="O108" s="141">
        <v>1.4E-2</v>
      </c>
      <c r="P108" s="141">
        <v>2E-3</v>
      </c>
      <c r="R108" s="153"/>
      <c r="S108" s="149">
        <v>10.231287075918214</v>
      </c>
      <c r="T108" s="141">
        <v>4</v>
      </c>
      <c r="U108" s="141">
        <v>2115</v>
      </c>
      <c r="V108" s="141">
        <v>81</v>
      </c>
      <c r="W108" s="141">
        <v>2389</v>
      </c>
      <c r="X108" s="141">
        <v>4</v>
      </c>
      <c r="Y108" s="141">
        <v>32</v>
      </c>
      <c r="Z108" s="141">
        <v>9</v>
      </c>
      <c r="AB108"/>
      <c r="AC108"/>
      <c r="AD108"/>
      <c r="AE108" s="177"/>
      <c r="AG108"/>
      <c r="AH108"/>
      <c r="AI108"/>
      <c r="AJ108" s="177"/>
    </row>
    <row r="109" spans="2:36" s="141" customFormat="1">
      <c r="B109" s="146" t="s">
        <v>699</v>
      </c>
      <c r="C109" s="146" t="s">
        <v>547</v>
      </c>
      <c r="D109" s="141" t="s">
        <v>433</v>
      </c>
      <c r="E109" s="157">
        <v>224.30500000000001</v>
      </c>
      <c r="F109" s="157">
        <v>224.35499999999999</v>
      </c>
      <c r="G109" s="150">
        <v>44.020072499999991</v>
      </c>
      <c r="H109" s="141">
        <v>2.3E-2</v>
      </c>
      <c r="I109" s="141">
        <v>0.60499999999999998</v>
      </c>
      <c r="J109" s="141">
        <v>8.8309999999999995</v>
      </c>
      <c r="K109" s="141">
        <v>46.268000000000001</v>
      </c>
      <c r="L109" s="141">
        <v>0.13100000000000001</v>
      </c>
      <c r="M109" s="141">
        <v>0.69499999999999995</v>
      </c>
      <c r="N109" s="141">
        <v>3.7999999999999999E-2</v>
      </c>
      <c r="O109" s="151">
        <v>1.6E-2</v>
      </c>
      <c r="P109" s="141">
        <v>-1E-3</v>
      </c>
      <c r="R109" s="153"/>
      <c r="S109" s="149">
        <v>9.1150149154789073</v>
      </c>
      <c r="T109" s="151">
        <v>1</v>
      </c>
      <c r="U109" s="151">
        <v>2639</v>
      </c>
      <c r="V109" s="151">
        <v>77</v>
      </c>
      <c r="W109" s="151">
        <v>2446</v>
      </c>
      <c r="X109" s="151">
        <v>15</v>
      </c>
      <c r="Y109" s="151">
        <v>49</v>
      </c>
      <c r="Z109" s="151">
        <v>6</v>
      </c>
      <c r="AB109"/>
      <c r="AC109"/>
      <c r="AD109"/>
      <c r="AE109" s="177"/>
      <c r="AG109"/>
      <c r="AH109"/>
      <c r="AI109"/>
      <c r="AJ109" s="177"/>
    </row>
    <row r="110" spans="2:36" s="141" customFormat="1">
      <c r="B110" s="147" t="s">
        <v>700</v>
      </c>
      <c r="C110" s="147" t="s">
        <v>551</v>
      </c>
      <c r="D110" s="141" t="s">
        <v>433</v>
      </c>
      <c r="E110" s="148">
        <v>229.85</v>
      </c>
      <c r="F110" s="148">
        <v>229.9</v>
      </c>
      <c r="G110" s="150">
        <v>44.840979999999995</v>
      </c>
      <c r="H110" s="141">
        <v>3.2000000000000001E-2</v>
      </c>
      <c r="I110" s="141">
        <v>0.65100000000000002</v>
      </c>
      <c r="J110" s="141">
        <v>8.6110000000000007</v>
      </c>
      <c r="K110" s="141">
        <v>45.393999999999998</v>
      </c>
      <c r="L110" s="141">
        <v>0.125</v>
      </c>
      <c r="M110" s="141">
        <v>0.83799999999999997</v>
      </c>
      <c r="N110" s="141">
        <v>0.09</v>
      </c>
      <c r="O110" s="141">
        <v>1.4E-2</v>
      </c>
      <c r="P110" s="141">
        <v>5.0000000000000001E-3</v>
      </c>
      <c r="R110" s="153"/>
      <c r="S110" s="149">
        <v>8.3212525369673038</v>
      </c>
      <c r="T110" s="141">
        <v>6</v>
      </c>
      <c r="U110" s="141">
        <v>2347</v>
      </c>
      <c r="V110" s="141">
        <v>97</v>
      </c>
      <c r="W110" s="141">
        <v>2446</v>
      </c>
      <c r="X110" s="141">
        <v>15</v>
      </c>
      <c r="Y110" s="141">
        <v>44</v>
      </c>
      <c r="Z110" s="141">
        <v>2</v>
      </c>
      <c r="AB110"/>
      <c r="AC110"/>
      <c r="AD110"/>
      <c r="AE110" s="177"/>
      <c r="AG110"/>
      <c r="AH110"/>
      <c r="AI110"/>
      <c r="AJ110" s="177"/>
    </row>
    <row r="111" spans="2:36" s="141" customFormat="1">
      <c r="B111" s="146" t="s">
        <v>701</v>
      </c>
      <c r="C111" s="146" t="s">
        <v>547</v>
      </c>
      <c r="D111" s="141" t="s">
        <v>433</v>
      </c>
      <c r="E111" s="157">
        <v>235.33</v>
      </c>
      <c r="F111" s="157">
        <v>235.38</v>
      </c>
      <c r="G111" s="150">
        <v>46.491334999999999</v>
      </c>
      <c r="H111" s="141">
        <v>0.14199999999999999</v>
      </c>
      <c r="I111" s="141">
        <v>15.86</v>
      </c>
      <c r="J111" s="141">
        <v>3.68</v>
      </c>
      <c r="K111" s="141">
        <v>10.33</v>
      </c>
      <c r="L111" s="141">
        <v>6.0999999999999999E-2</v>
      </c>
      <c r="M111" s="141">
        <v>22.565999999999999</v>
      </c>
      <c r="N111" s="141">
        <v>1.8180000000000001</v>
      </c>
      <c r="O111" s="151">
        <v>1.4E-2</v>
      </c>
      <c r="P111" s="141">
        <v>1.0999999999999999E-2</v>
      </c>
      <c r="R111" s="153"/>
      <c r="S111" s="149">
        <v>4.9260249856112175</v>
      </c>
      <c r="T111" s="151">
        <v>82</v>
      </c>
      <c r="U111" s="151">
        <v>817</v>
      </c>
      <c r="V111" s="151">
        <v>16</v>
      </c>
      <c r="W111" s="151">
        <v>461</v>
      </c>
      <c r="X111" s="151">
        <v>81</v>
      </c>
      <c r="Y111" s="151">
        <v>10</v>
      </c>
      <c r="Z111" s="151">
        <v>502</v>
      </c>
      <c r="AB111"/>
      <c r="AC111"/>
      <c r="AD111"/>
      <c r="AE111" s="177"/>
      <c r="AG111"/>
      <c r="AH111"/>
      <c r="AI111"/>
      <c r="AJ111" s="177"/>
    </row>
    <row r="112" spans="2:36" s="141" customFormat="1">
      <c r="B112" s="147" t="s">
        <v>702</v>
      </c>
      <c r="C112" s="147" t="s">
        <v>551</v>
      </c>
      <c r="D112" s="141" t="s">
        <v>433</v>
      </c>
      <c r="E112" s="148">
        <v>240.505</v>
      </c>
      <c r="F112" s="148">
        <v>240.55500000000001</v>
      </c>
      <c r="G112" s="150">
        <v>44.963742499999995</v>
      </c>
      <c r="H112" s="141">
        <v>2.7E-2</v>
      </c>
      <c r="I112" s="141">
        <v>0.68200000000000005</v>
      </c>
      <c r="J112" s="141">
        <v>8.1370000000000005</v>
      </c>
      <c r="K112" s="141">
        <v>45.604999999999997</v>
      </c>
      <c r="L112" s="141">
        <v>0.107</v>
      </c>
      <c r="M112" s="141">
        <v>1.1000000000000001</v>
      </c>
      <c r="N112" s="141">
        <v>8.8999999999999996E-2</v>
      </c>
      <c r="O112" s="141">
        <v>2.3E-2</v>
      </c>
      <c r="P112" s="141">
        <v>3.0000000000000001E-3</v>
      </c>
      <c r="R112" s="153"/>
      <c r="S112" s="149">
        <v>12.439008308057449</v>
      </c>
      <c r="T112" s="141">
        <v>6</v>
      </c>
      <c r="U112" s="141">
        <v>2353</v>
      </c>
      <c r="V112" s="141">
        <v>75</v>
      </c>
      <c r="W112" s="141">
        <v>2326</v>
      </c>
      <c r="X112" s="141">
        <v>5</v>
      </c>
      <c r="Y112" s="141">
        <v>33</v>
      </c>
      <c r="Z112" s="141">
        <v>4</v>
      </c>
      <c r="AB112"/>
      <c r="AC112"/>
      <c r="AD112"/>
      <c r="AE112" s="177"/>
      <c r="AG112"/>
      <c r="AH112"/>
      <c r="AI112"/>
      <c r="AJ112" s="177"/>
    </row>
    <row r="113" spans="2:36" s="141" customFormat="1">
      <c r="B113" s="146" t="s">
        <v>703</v>
      </c>
      <c r="C113" s="146" t="s">
        <v>547</v>
      </c>
      <c r="D113" s="141" t="s">
        <v>433</v>
      </c>
      <c r="E113" s="157">
        <v>245.65</v>
      </c>
      <c r="F113" s="157">
        <v>245.71</v>
      </c>
      <c r="G113" s="150">
        <v>44.542079999999999</v>
      </c>
      <c r="H113" s="141">
        <v>2.1000000000000001E-2</v>
      </c>
      <c r="I113" s="141">
        <v>0.72</v>
      </c>
      <c r="J113" s="141">
        <v>8.2989999999999995</v>
      </c>
      <c r="K113" s="141">
        <v>45.871000000000002</v>
      </c>
      <c r="L113" s="141">
        <v>0.11</v>
      </c>
      <c r="M113" s="141">
        <v>0.84199999999999997</v>
      </c>
      <c r="N113" s="141">
        <v>0.06</v>
      </c>
      <c r="O113" s="151">
        <v>1.6E-2</v>
      </c>
      <c r="P113" s="141">
        <v>2E-3</v>
      </c>
      <c r="R113" s="153"/>
      <c r="S113" s="149">
        <v>13.527698767438705</v>
      </c>
      <c r="T113" s="151">
        <v>14</v>
      </c>
      <c r="U113" s="151">
        <v>2593</v>
      </c>
      <c r="V113" s="151">
        <v>93</v>
      </c>
      <c r="W113" s="151">
        <v>2373</v>
      </c>
      <c r="X113" s="151">
        <v>3</v>
      </c>
      <c r="Y113" s="151">
        <v>32</v>
      </c>
      <c r="Z113" s="151">
        <v>4</v>
      </c>
      <c r="AB113"/>
      <c r="AC113"/>
      <c r="AD113"/>
      <c r="AE113" s="177"/>
      <c r="AG113"/>
      <c r="AH113"/>
      <c r="AI113"/>
      <c r="AJ113" s="177"/>
    </row>
    <row r="114" spans="2:36" s="141" customFormat="1">
      <c r="B114" s="147" t="s">
        <v>704</v>
      </c>
      <c r="C114" s="147" t="s">
        <v>551</v>
      </c>
      <c r="D114" s="141" t="s">
        <v>433</v>
      </c>
      <c r="E114" s="148">
        <v>249.48500000000001</v>
      </c>
      <c r="F114" s="148">
        <v>249.535</v>
      </c>
      <c r="G114" s="150">
        <v>43.970967499999993</v>
      </c>
      <c r="H114" s="141">
        <v>2.1000000000000001E-2</v>
      </c>
      <c r="I114" s="141">
        <v>0.52900000000000003</v>
      </c>
      <c r="J114" s="141">
        <v>8.8140000000000001</v>
      </c>
      <c r="K114" s="141">
        <v>46.640999999999998</v>
      </c>
      <c r="L114" s="141">
        <v>0.126</v>
      </c>
      <c r="M114" s="141">
        <v>0.70399999999999996</v>
      </c>
      <c r="N114" s="141">
        <v>0.127</v>
      </c>
      <c r="O114" s="141">
        <v>1.7999999999999999E-2</v>
      </c>
      <c r="P114" s="141">
        <v>0</v>
      </c>
      <c r="R114" s="153"/>
      <c r="S114" s="149">
        <v>10.69690415033126</v>
      </c>
      <c r="T114" s="141">
        <v>0</v>
      </c>
      <c r="U114" s="141">
        <v>1943</v>
      </c>
      <c r="V114" s="141">
        <v>92</v>
      </c>
      <c r="W114" s="141">
        <v>2406</v>
      </c>
      <c r="X114" s="141">
        <v>11</v>
      </c>
      <c r="Y114" s="141">
        <v>48</v>
      </c>
      <c r="Z114" s="141">
        <v>7</v>
      </c>
      <c r="AB114"/>
      <c r="AC114"/>
      <c r="AD114"/>
      <c r="AE114" s="177"/>
      <c r="AG114"/>
      <c r="AH114"/>
      <c r="AI114"/>
      <c r="AJ114" s="177"/>
    </row>
    <row r="115" spans="2:36" s="141" customFormat="1">
      <c r="B115" s="158" t="s">
        <v>705</v>
      </c>
      <c r="C115" s="158" t="s">
        <v>547</v>
      </c>
      <c r="D115" s="141" t="s">
        <v>433</v>
      </c>
      <c r="E115" s="159">
        <v>254.25</v>
      </c>
      <c r="F115" s="159">
        <v>254.3</v>
      </c>
      <c r="G115" s="150">
        <v>44.202615000000002</v>
      </c>
      <c r="H115" s="141">
        <v>2.3E-2</v>
      </c>
      <c r="I115" s="141">
        <v>0.76700000000000002</v>
      </c>
      <c r="J115" s="141">
        <v>8.6660000000000004</v>
      </c>
      <c r="K115" s="141">
        <v>44.368000000000002</v>
      </c>
      <c r="L115" s="141">
        <v>0.126</v>
      </c>
      <c r="M115" s="141">
        <v>0.88600000000000001</v>
      </c>
      <c r="N115" s="141">
        <v>6.7000000000000004E-2</v>
      </c>
      <c r="O115" s="151">
        <v>1.7999999999999999E-2</v>
      </c>
      <c r="P115" s="141">
        <v>-4.0000000000000001E-3</v>
      </c>
      <c r="R115" s="153"/>
      <c r="S115" s="149">
        <v>11.449221520483595</v>
      </c>
      <c r="T115" s="151">
        <v>7</v>
      </c>
      <c r="U115" s="151">
        <v>2709</v>
      </c>
      <c r="V115" s="151">
        <v>75</v>
      </c>
      <c r="W115" s="151">
        <v>2347</v>
      </c>
      <c r="X115" s="151">
        <v>12</v>
      </c>
      <c r="Y115" s="151">
        <v>44</v>
      </c>
      <c r="Z115" s="151">
        <v>6</v>
      </c>
      <c r="AB115"/>
      <c r="AC115"/>
      <c r="AD115"/>
      <c r="AE115" s="177"/>
      <c r="AG115"/>
      <c r="AH115"/>
      <c r="AI115"/>
      <c r="AJ115" s="177"/>
    </row>
    <row r="116" spans="2:36" s="141" customFormat="1">
      <c r="B116" s="147" t="s">
        <v>706</v>
      </c>
      <c r="C116" s="147" t="s">
        <v>551</v>
      </c>
      <c r="D116" s="141" t="s">
        <v>433</v>
      </c>
      <c r="E116" s="148">
        <v>259.24</v>
      </c>
      <c r="F116" s="148">
        <v>259.29000000000002</v>
      </c>
      <c r="G116" s="150">
        <v>41.000115000000001</v>
      </c>
      <c r="H116" s="141">
        <v>3.2000000000000001E-2</v>
      </c>
      <c r="I116" s="141">
        <v>0.32400000000000001</v>
      </c>
      <c r="J116" s="141">
        <v>10.090999999999999</v>
      </c>
      <c r="K116" s="141">
        <v>48.143999999999998</v>
      </c>
      <c r="L116" s="141">
        <v>0.14199999999999999</v>
      </c>
      <c r="M116" s="141">
        <v>0.20499999999999999</v>
      </c>
      <c r="N116" s="141">
        <v>0.14599999999999999</v>
      </c>
      <c r="O116" s="141">
        <v>1.4999999999999999E-2</v>
      </c>
      <c r="P116" s="141">
        <v>3.0000000000000001E-3</v>
      </c>
      <c r="R116" s="153"/>
      <c r="S116" s="149">
        <v>14.865608029146928</v>
      </c>
      <c r="T116" s="141">
        <v>0</v>
      </c>
      <c r="U116" s="141">
        <v>1397</v>
      </c>
      <c r="V116" s="141">
        <v>81</v>
      </c>
      <c r="W116" s="141">
        <v>2418</v>
      </c>
      <c r="X116" s="141">
        <v>0</v>
      </c>
      <c r="Y116" s="141">
        <v>45</v>
      </c>
      <c r="Z116" s="141">
        <v>5</v>
      </c>
      <c r="AB116"/>
      <c r="AC116"/>
      <c r="AD116"/>
      <c r="AE116" s="177"/>
      <c r="AG116"/>
      <c r="AH116"/>
      <c r="AI116"/>
      <c r="AJ116" s="177"/>
    </row>
    <row r="117" spans="2:36" s="141" customFormat="1">
      <c r="B117" s="158" t="s">
        <v>707</v>
      </c>
      <c r="C117" s="158" t="s">
        <v>547</v>
      </c>
      <c r="D117" s="141" t="s">
        <v>433</v>
      </c>
      <c r="E117" s="159">
        <v>264.92500000000001</v>
      </c>
      <c r="F117" s="159">
        <v>264.97500000000002</v>
      </c>
      <c r="G117" s="150">
        <v>44.471624999999996</v>
      </c>
      <c r="H117" s="141">
        <v>0.03</v>
      </c>
      <c r="I117" s="141">
        <v>0.78</v>
      </c>
      <c r="J117" s="141">
        <v>8.7469999999999999</v>
      </c>
      <c r="K117" s="141">
        <v>45.66</v>
      </c>
      <c r="L117" s="141">
        <v>0.13200000000000001</v>
      </c>
      <c r="M117" s="141">
        <v>0.77200000000000002</v>
      </c>
      <c r="N117" s="141">
        <v>7.1999999999999995E-2</v>
      </c>
      <c r="O117" s="151">
        <v>0.02</v>
      </c>
      <c r="P117" s="141">
        <v>2E-3</v>
      </c>
      <c r="R117" s="153"/>
      <c r="S117" s="149">
        <v>10.91009338709125</v>
      </c>
      <c r="T117" s="151">
        <v>7</v>
      </c>
      <c r="U117" s="151">
        <v>2718</v>
      </c>
      <c r="V117" s="151">
        <v>72</v>
      </c>
      <c r="W117" s="151">
        <v>2378</v>
      </c>
      <c r="X117" s="151">
        <v>10</v>
      </c>
      <c r="Y117" s="151">
        <v>41</v>
      </c>
      <c r="Z117" s="151">
        <v>7</v>
      </c>
      <c r="AB117"/>
      <c r="AC117"/>
      <c r="AD117"/>
      <c r="AE117" s="177"/>
      <c r="AG117"/>
      <c r="AH117"/>
      <c r="AI117"/>
      <c r="AJ117" s="177"/>
    </row>
    <row r="118" spans="2:36" s="141" customFormat="1">
      <c r="B118" s="147" t="s">
        <v>708</v>
      </c>
      <c r="C118" s="147" t="s">
        <v>551</v>
      </c>
      <c r="D118" s="141" t="s">
        <v>433</v>
      </c>
      <c r="E118" s="148">
        <v>271.245</v>
      </c>
      <c r="F118" s="148">
        <v>271.27499999999998</v>
      </c>
      <c r="G118" s="150">
        <v>45.11959749999999</v>
      </c>
      <c r="H118" s="141">
        <v>2.9000000000000001E-2</v>
      </c>
      <c r="I118" s="141">
        <v>0.88700000000000001</v>
      </c>
      <c r="J118" s="141">
        <v>8.7170000000000005</v>
      </c>
      <c r="K118" s="141">
        <v>44.325000000000003</v>
      </c>
      <c r="L118" s="141">
        <v>0.127</v>
      </c>
      <c r="M118" s="141">
        <v>0.78600000000000003</v>
      </c>
      <c r="N118" s="141">
        <v>5.6000000000000001E-2</v>
      </c>
      <c r="O118" s="141">
        <v>1.4E-2</v>
      </c>
      <c r="P118" s="141">
        <v>0</v>
      </c>
      <c r="R118" s="153"/>
      <c r="S118" s="149">
        <v>10.008432250113469</v>
      </c>
      <c r="T118" s="141">
        <v>6</v>
      </c>
      <c r="U118" s="141">
        <v>2353</v>
      </c>
      <c r="V118" s="141">
        <v>81</v>
      </c>
      <c r="W118" s="141">
        <v>2306</v>
      </c>
      <c r="X118" s="141">
        <v>2</v>
      </c>
      <c r="Y118" s="141">
        <v>48</v>
      </c>
      <c r="Z118" s="141">
        <v>4</v>
      </c>
      <c r="AB118"/>
      <c r="AC118"/>
      <c r="AD118"/>
      <c r="AE118" s="177"/>
      <c r="AG118"/>
      <c r="AH118"/>
      <c r="AI118"/>
      <c r="AJ118" s="177"/>
    </row>
    <row r="119" spans="2:36" s="141" customFormat="1">
      <c r="B119" s="160" t="s">
        <v>709</v>
      </c>
      <c r="C119" s="160" t="s">
        <v>547</v>
      </c>
      <c r="D119" s="141" t="s">
        <v>433</v>
      </c>
      <c r="E119" s="161">
        <v>274.29000000000002</v>
      </c>
      <c r="F119" s="161">
        <v>274.33999999999997</v>
      </c>
      <c r="G119" s="150">
        <v>44.577307499999996</v>
      </c>
      <c r="H119" s="141">
        <v>2.5999999999999999E-2</v>
      </c>
      <c r="I119" s="141">
        <v>0.70299999999999996</v>
      </c>
      <c r="J119" s="141">
        <v>8.5779999999999994</v>
      </c>
      <c r="K119" s="141">
        <v>45.771999999999998</v>
      </c>
      <c r="L119" s="141">
        <v>0.125</v>
      </c>
      <c r="M119" s="141">
        <v>0.73</v>
      </c>
      <c r="N119" s="141">
        <v>8.7999999999999995E-2</v>
      </c>
      <c r="O119" s="151">
        <v>1.7999999999999999E-2</v>
      </c>
      <c r="P119" s="141">
        <v>2E-3</v>
      </c>
      <c r="R119" s="153"/>
      <c r="S119" s="149">
        <v>10.655327663831965</v>
      </c>
      <c r="T119" s="151">
        <v>13</v>
      </c>
      <c r="U119" s="151">
        <v>2549</v>
      </c>
      <c r="V119" s="151">
        <v>65</v>
      </c>
      <c r="W119" s="151">
        <v>2353</v>
      </c>
      <c r="X119" s="151">
        <v>1</v>
      </c>
      <c r="Y119" s="151">
        <v>46</v>
      </c>
      <c r="Z119" s="151">
        <v>6</v>
      </c>
      <c r="AB119"/>
      <c r="AC119"/>
      <c r="AD119"/>
      <c r="AE119" s="177"/>
      <c r="AG119"/>
      <c r="AH119"/>
      <c r="AI119"/>
      <c r="AJ119" s="177"/>
    </row>
    <row r="120" spans="2:36" s="141" customFormat="1">
      <c r="B120" s="147" t="s">
        <v>710</v>
      </c>
      <c r="C120" s="147" t="s">
        <v>551</v>
      </c>
      <c r="D120" s="141" t="s">
        <v>433</v>
      </c>
      <c r="E120" s="148">
        <v>279.55</v>
      </c>
      <c r="F120" s="148">
        <v>279.60000000000002</v>
      </c>
      <c r="G120" s="150">
        <v>44.524999999999999</v>
      </c>
      <c r="H120" s="141">
        <v>2.9000000000000001E-2</v>
      </c>
      <c r="I120" s="141">
        <v>0.56799999999999995</v>
      </c>
      <c r="J120" s="141">
        <v>8.702</v>
      </c>
      <c r="K120" s="141">
        <v>45.162999999999997</v>
      </c>
      <c r="L120" s="141">
        <v>0.122</v>
      </c>
      <c r="M120" s="141">
        <v>1.105</v>
      </c>
      <c r="N120" s="141">
        <v>0.113</v>
      </c>
      <c r="O120" s="141">
        <v>1.7000000000000001E-2</v>
      </c>
      <c r="P120" s="141">
        <v>5.0000000000000001E-3</v>
      </c>
      <c r="R120" s="153"/>
      <c r="S120" s="149">
        <v>11.250769380284448</v>
      </c>
      <c r="T120" s="141">
        <v>4</v>
      </c>
      <c r="U120" s="141">
        <v>2179</v>
      </c>
      <c r="V120" s="141">
        <v>85</v>
      </c>
      <c r="W120" s="141">
        <v>2463</v>
      </c>
      <c r="X120" s="141">
        <v>3</v>
      </c>
      <c r="Y120" s="141">
        <v>40</v>
      </c>
      <c r="Z120" s="141">
        <v>4</v>
      </c>
      <c r="AB120"/>
      <c r="AC120"/>
      <c r="AD120"/>
      <c r="AE120" s="177"/>
      <c r="AG120"/>
      <c r="AH120"/>
      <c r="AI120"/>
      <c r="AJ120" s="177"/>
    </row>
    <row r="121" spans="2:36" s="141" customFormat="1">
      <c r="B121" s="160" t="s">
        <v>711</v>
      </c>
      <c r="C121" s="160" t="s">
        <v>547</v>
      </c>
      <c r="D121" s="141" t="s">
        <v>433</v>
      </c>
      <c r="E121" s="161">
        <v>286.76499999999999</v>
      </c>
      <c r="F121" s="161">
        <v>286.815</v>
      </c>
      <c r="G121" s="150">
        <v>44.330714999999998</v>
      </c>
      <c r="H121" s="141">
        <v>2.5000000000000001E-2</v>
      </c>
      <c r="I121" s="141">
        <v>0.60799999999999998</v>
      </c>
      <c r="J121" s="141">
        <v>8.8140000000000001</v>
      </c>
      <c r="K121" s="141">
        <v>45.58</v>
      </c>
      <c r="L121" s="141">
        <v>0.126</v>
      </c>
      <c r="M121" s="141">
        <v>0.69599999999999995</v>
      </c>
      <c r="N121" s="141">
        <v>4.3999999999999997E-2</v>
      </c>
      <c r="O121" s="151">
        <v>1.4E-2</v>
      </c>
      <c r="P121" s="141">
        <v>2E-3</v>
      </c>
      <c r="R121" s="153"/>
      <c r="S121" s="149">
        <v>11.735417284927575</v>
      </c>
      <c r="T121" s="151">
        <v>6</v>
      </c>
      <c r="U121" s="151">
        <v>2478</v>
      </c>
      <c r="V121" s="151">
        <v>84</v>
      </c>
      <c r="W121" s="151">
        <v>2381</v>
      </c>
      <c r="X121" s="151">
        <v>10</v>
      </c>
      <c r="Y121" s="151">
        <v>41</v>
      </c>
      <c r="Z121" s="151">
        <v>1</v>
      </c>
      <c r="AB121"/>
      <c r="AC121"/>
      <c r="AD121"/>
      <c r="AE121" s="177"/>
      <c r="AG121"/>
      <c r="AH121"/>
      <c r="AI121"/>
      <c r="AJ121" s="177"/>
    </row>
    <row r="122" spans="2:36" s="141" customFormat="1">
      <c r="B122" s="147" t="s">
        <v>712</v>
      </c>
      <c r="C122" s="147" t="s">
        <v>551</v>
      </c>
      <c r="D122" s="141" t="s">
        <v>433</v>
      </c>
      <c r="E122" s="148">
        <v>289.77</v>
      </c>
      <c r="F122" s="148">
        <v>289.82</v>
      </c>
      <c r="G122" s="150">
        <v>43.777749999999997</v>
      </c>
      <c r="H122" s="141">
        <v>2.5999999999999999E-2</v>
      </c>
      <c r="I122" s="141">
        <v>0.628</v>
      </c>
      <c r="J122" s="141">
        <v>8.7650000000000006</v>
      </c>
      <c r="K122" s="141">
        <v>45.719000000000001</v>
      </c>
      <c r="L122" s="141">
        <v>0.124</v>
      </c>
      <c r="M122" s="141">
        <v>0.67300000000000004</v>
      </c>
      <c r="N122" s="141">
        <v>4.7E-2</v>
      </c>
      <c r="O122" s="141">
        <v>1.0999999999999999E-2</v>
      </c>
      <c r="P122" s="141">
        <v>3.0000000000000001E-3</v>
      </c>
      <c r="R122" s="153"/>
      <c r="S122" s="149">
        <v>13.535696116669518</v>
      </c>
      <c r="T122" s="141">
        <v>5</v>
      </c>
      <c r="U122" s="141">
        <v>2162</v>
      </c>
      <c r="V122" s="141">
        <v>75</v>
      </c>
      <c r="W122" s="141">
        <v>2304</v>
      </c>
      <c r="X122" s="141">
        <v>0</v>
      </c>
      <c r="Y122" s="141">
        <v>38</v>
      </c>
      <c r="Z122" s="141">
        <v>14</v>
      </c>
      <c r="AB122"/>
      <c r="AC122"/>
      <c r="AD122"/>
      <c r="AE122" s="177"/>
      <c r="AG122"/>
      <c r="AH122"/>
      <c r="AI122"/>
      <c r="AJ122" s="177"/>
    </row>
    <row r="123" spans="2:36" s="141" customFormat="1">
      <c r="B123" s="158" t="s">
        <v>713</v>
      </c>
      <c r="C123" s="158" t="s">
        <v>547</v>
      </c>
      <c r="D123" s="141" t="s">
        <v>433</v>
      </c>
      <c r="E123" s="159">
        <v>295.75</v>
      </c>
      <c r="F123" s="159">
        <v>295.79000000000002</v>
      </c>
      <c r="G123" s="150">
        <v>42.119922500000001</v>
      </c>
      <c r="H123" s="141">
        <v>8.2000000000000003E-2</v>
      </c>
      <c r="I123" s="141">
        <v>0.42699999999999999</v>
      </c>
      <c r="J123" s="141">
        <v>5.2709999999999999</v>
      </c>
      <c r="K123" s="141">
        <v>33.520000000000003</v>
      </c>
      <c r="L123" s="141">
        <v>0.23599999999999999</v>
      </c>
      <c r="M123" s="141">
        <v>17.253</v>
      </c>
      <c r="N123" s="141">
        <v>7.0999999999999994E-2</v>
      </c>
      <c r="O123" s="151">
        <v>1.4E-2</v>
      </c>
      <c r="P123" s="141">
        <v>5.0000000000000001E-3</v>
      </c>
      <c r="R123" s="153"/>
      <c r="S123" s="149">
        <v>22.712506767731437</v>
      </c>
      <c r="T123" s="151">
        <v>-11</v>
      </c>
      <c r="U123" s="151">
        <v>1014</v>
      </c>
      <c r="V123" s="151">
        <v>54</v>
      </c>
      <c r="W123" s="151">
        <v>2539</v>
      </c>
      <c r="X123" s="151">
        <v>632</v>
      </c>
      <c r="Y123" s="151">
        <v>25</v>
      </c>
      <c r="Z123" s="151">
        <v>94</v>
      </c>
      <c r="AB123"/>
      <c r="AC123"/>
      <c r="AD123"/>
      <c r="AE123" s="177"/>
      <c r="AG123"/>
      <c r="AH123"/>
      <c r="AI123"/>
      <c r="AJ123" s="177"/>
    </row>
    <row r="124" spans="2:36" s="141" customFormat="1">
      <c r="B124" s="147" t="s">
        <v>714</v>
      </c>
      <c r="C124" s="147" t="s">
        <v>551</v>
      </c>
      <c r="D124" s="141" t="s">
        <v>433</v>
      </c>
      <c r="E124" s="148">
        <v>299.64999999999998</v>
      </c>
      <c r="F124" s="148">
        <v>299.7</v>
      </c>
      <c r="G124" s="150">
        <v>43.147925000000001</v>
      </c>
      <c r="H124" s="141">
        <v>2.4E-2</v>
      </c>
      <c r="I124" s="141">
        <v>0.64700000000000002</v>
      </c>
      <c r="J124" s="141">
        <v>9.282</v>
      </c>
      <c r="K124" s="141">
        <v>41.703000000000003</v>
      </c>
      <c r="L124" s="141">
        <v>0.188</v>
      </c>
      <c r="M124" s="141">
        <v>5.4089999999999998</v>
      </c>
      <c r="N124" s="141">
        <v>0.23400000000000001</v>
      </c>
      <c r="O124" s="141">
        <v>2.5000000000000001E-2</v>
      </c>
      <c r="P124" s="141">
        <v>8.9999999999999993E-3</v>
      </c>
      <c r="R124" s="153"/>
      <c r="S124" s="149">
        <v>23.014635117645106</v>
      </c>
      <c r="T124" s="141">
        <v>16</v>
      </c>
      <c r="U124" s="141">
        <v>2421</v>
      </c>
      <c r="V124" s="141">
        <v>56</v>
      </c>
      <c r="W124" s="141">
        <v>1836</v>
      </c>
      <c r="X124" s="141">
        <v>7</v>
      </c>
      <c r="Y124" s="141">
        <v>51</v>
      </c>
      <c r="Z124" s="141">
        <v>21</v>
      </c>
      <c r="AB124"/>
      <c r="AC124"/>
      <c r="AD124"/>
      <c r="AE124" s="177"/>
      <c r="AG124"/>
      <c r="AH124"/>
      <c r="AI124"/>
      <c r="AJ124" s="177"/>
    </row>
    <row r="125" spans="2:36" s="141" customFormat="1">
      <c r="B125" s="147" t="s">
        <v>651</v>
      </c>
      <c r="C125" s="147" t="s">
        <v>551</v>
      </c>
      <c r="D125" s="141" t="s">
        <v>468</v>
      </c>
      <c r="E125" s="148">
        <v>19.984999999999999</v>
      </c>
      <c r="F125" s="148">
        <v>20.035</v>
      </c>
      <c r="G125" s="154">
        <v>34.155613750000001</v>
      </c>
      <c r="H125" s="155">
        <v>2.2541724999999999E-2</v>
      </c>
      <c r="I125" s="154">
        <v>0.38222924999999996</v>
      </c>
      <c r="J125" s="154">
        <v>9.0656937499999994</v>
      </c>
      <c r="K125" s="154">
        <v>41.300360499999996</v>
      </c>
      <c r="L125" s="155">
        <v>0.122509375</v>
      </c>
      <c r="M125" s="154">
        <v>6.8605250000000007E-2</v>
      </c>
      <c r="N125" s="141" t="s">
        <v>457</v>
      </c>
      <c r="O125" s="141" t="s">
        <v>457</v>
      </c>
      <c r="P125" s="155">
        <v>3.9202999999999998E-3</v>
      </c>
      <c r="R125" s="154"/>
      <c r="S125" s="154">
        <v>14.72</v>
      </c>
      <c r="T125" s="156">
        <v>10.9</v>
      </c>
      <c r="U125" s="156">
        <v>2426.1999999999998</v>
      </c>
      <c r="V125" s="141" t="s">
        <v>457</v>
      </c>
      <c r="W125" s="156">
        <v>2425</v>
      </c>
      <c r="X125" s="156">
        <v>0.7</v>
      </c>
      <c r="Y125" s="156">
        <v>32.299999999999997</v>
      </c>
      <c r="Z125" s="156">
        <v>1.2</v>
      </c>
      <c r="AB125"/>
      <c r="AC125"/>
      <c r="AD125"/>
      <c r="AE125" s="177"/>
      <c r="AG125"/>
      <c r="AH125"/>
      <c r="AI125"/>
      <c r="AJ125" s="177"/>
    </row>
    <row r="126" spans="2:36" s="141" customFormat="1">
      <c r="B126" s="147" t="s">
        <v>653</v>
      </c>
      <c r="C126" s="147" t="s">
        <v>551</v>
      </c>
      <c r="D126" s="141" t="s">
        <v>468</v>
      </c>
      <c r="E126" s="148">
        <v>31.795000000000002</v>
      </c>
      <c r="F126" s="148">
        <v>31.844999999999999</v>
      </c>
      <c r="G126" s="154">
        <v>34.334066999999997</v>
      </c>
      <c r="H126" s="155">
        <v>2.5740649999999997E-2</v>
      </c>
      <c r="I126" s="154">
        <v>0.32670825000000003</v>
      </c>
      <c r="J126" s="154">
        <v>8.1182049999999997</v>
      </c>
      <c r="K126" s="154">
        <v>42.491873000000005</v>
      </c>
      <c r="L126" s="155">
        <v>0.11484290000000001</v>
      </c>
      <c r="M126" s="154">
        <v>0</v>
      </c>
      <c r="N126" s="141" t="s">
        <v>457</v>
      </c>
      <c r="O126" s="141" t="s">
        <v>457</v>
      </c>
      <c r="P126" s="155">
        <v>5.9401500000000008E-3</v>
      </c>
      <c r="R126" s="154"/>
      <c r="S126" s="154">
        <v>14.54</v>
      </c>
      <c r="T126" s="156">
        <v>10.3</v>
      </c>
      <c r="U126" s="156">
        <v>2116</v>
      </c>
      <c r="V126" s="141" t="s">
        <v>457</v>
      </c>
      <c r="W126" s="156">
        <v>2341.3000000000002</v>
      </c>
      <c r="X126" s="156">
        <v>9.6999999999999993</v>
      </c>
      <c r="Y126" s="156">
        <v>42</v>
      </c>
      <c r="Z126" s="156">
        <v>1.3</v>
      </c>
      <c r="AB126"/>
      <c r="AC126"/>
      <c r="AD126"/>
      <c r="AE126" s="177"/>
      <c r="AG126"/>
      <c r="AH126"/>
      <c r="AI126"/>
      <c r="AJ126" s="177"/>
    </row>
    <row r="127" spans="2:36" s="141" customFormat="1">
      <c r="B127" s="147" t="s">
        <v>655</v>
      </c>
      <c r="C127" s="147" t="s">
        <v>551</v>
      </c>
      <c r="D127" s="141" t="s">
        <v>468</v>
      </c>
      <c r="E127" s="148">
        <v>38.83</v>
      </c>
      <c r="F127" s="148">
        <v>38.880000000000003</v>
      </c>
      <c r="G127" s="154">
        <v>34.345012000000004</v>
      </c>
      <c r="H127" s="155">
        <v>2.69048E-2</v>
      </c>
      <c r="I127" s="154">
        <v>0.62087999999999999</v>
      </c>
      <c r="J127" s="154">
        <v>7.8023920000000002</v>
      </c>
      <c r="K127" s="154">
        <v>42.354363999999997</v>
      </c>
      <c r="L127" s="155">
        <v>0.11175840000000001</v>
      </c>
      <c r="M127" s="154">
        <v>7.2436E-2</v>
      </c>
      <c r="N127" s="141" t="s">
        <v>457</v>
      </c>
      <c r="O127" s="141" t="s">
        <v>457</v>
      </c>
      <c r="P127" s="155">
        <v>5.1740000000000006E-3</v>
      </c>
      <c r="R127" s="154"/>
      <c r="S127" s="154">
        <v>14.84</v>
      </c>
      <c r="T127" s="156">
        <v>12.7</v>
      </c>
      <c r="U127" s="156">
        <v>3650.4</v>
      </c>
      <c r="V127" s="141" t="s">
        <v>457</v>
      </c>
      <c r="W127" s="156">
        <v>2645</v>
      </c>
      <c r="X127" s="141" t="s">
        <v>457</v>
      </c>
      <c r="Y127" s="156">
        <v>36.6</v>
      </c>
      <c r="Z127" s="156">
        <v>1.3</v>
      </c>
      <c r="AB127"/>
      <c r="AC127"/>
      <c r="AD127"/>
      <c r="AE127" s="177"/>
      <c r="AG127"/>
      <c r="AH127"/>
      <c r="AI127"/>
      <c r="AJ127" s="177"/>
    </row>
    <row r="128" spans="2:36" s="141" customFormat="1">
      <c r="B128" s="147" t="s">
        <v>658</v>
      </c>
      <c r="C128" s="147" t="s">
        <v>551</v>
      </c>
      <c r="D128" s="141" t="s">
        <v>468</v>
      </c>
      <c r="E128" s="148">
        <v>49.52</v>
      </c>
      <c r="F128" s="148">
        <v>49.57</v>
      </c>
      <c r="G128" s="154">
        <v>34.405109999999993</v>
      </c>
      <c r="H128" s="155">
        <v>2.1312900000000003E-2</v>
      </c>
      <c r="I128" s="154">
        <v>0.50744999999999996</v>
      </c>
      <c r="J128" s="154">
        <v>8.4642660000000003</v>
      </c>
      <c r="K128" s="154">
        <v>41.824028999999996</v>
      </c>
      <c r="L128" s="155">
        <v>0.12178799999999999</v>
      </c>
      <c r="M128" s="154">
        <v>5.0745000000000005E-2</v>
      </c>
      <c r="N128" s="141" t="s">
        <v>457</v>
      </c>
      <c r="O128" s="141" t="s">
        <v>457</v>
      </c>
      <c r="P128" s="155">
        <v>4.0596E-3</v>
      </c>
      <c r="R128" s="154"/>
      <c r="S128" s="154">
        <v>14.61</v>
      </c>
      <c r="T128" s="156">
        <v>8</v>
      </c>
      <c r="U128" s="156">
        <v>2369.9</v>
      </c>
      <c r="V128" s="141" t="s">
        <v>457</v>
      </c>
      <c r="W128" s="156">
        <v>1851.5</v>
      </c>
      <c r="X128" s="156">
        <v>0.9</v>
      </c>
      <c r="Y128" s="156">
        <v>38.5</v>
      </c>
      <c r="Z128" s="156">
        <v>1.6</v>
      </c>
      <c r="AB128"/>
      <c r="AC128"/>
      <c r="AD128"/>
      <c r="AE128" s="177"/>
      <c r="AG128"/>
      <c r="AH128"/>
      <c r="AI128"/>
      <c r="AJ128" s="177"/>
    </row>
    <row r="129" spans="2:36" s="141" customFormat="1">
      <c r="B129" s="147" t="s">
        <v>660</v>
      </c>
      <c r="C129" s="147" t="s">
        <v>551</v>
      </c>
      <c r="D129" s="141" t="s">
        <v>468</v>
      </c>
      <c r="E129" s="148">
        <v>60.36</v>
      </c>
      <c r="F129" s="148">
        <v>60.42</v>
      </c>
      <c r="G129" s="154">
        <v>34.66555125</v>
      </c>
      <c r="H129" s="155">
        <v>2.5496874999999999E-2</v>
      </c>
      <c r="I129" s="154">
        <v>0.70371374999999992</v>
      </c>
      <c r="J129" s="154">
        <v>8.4343662499999983</v>
      </c>
      <c r="K129" s="154">
        <v>40.988776249999994</v>
      </c>
      <c r="L129" s="155">
        <v>0.12442475</v>
      </c>
      <c r="M129" s="154">
        <v>8.1589999999999996E-2</v>
      </c>
      <c r="N129" s="141" t="s">
        <v>457</v>
      </c>
      <c r="O129" s="141" t="s">
        <v>457</v>
      </c>
      <c r="P129" s="155">
        <v>4.0794999999999998E-3</v>
      </c>
      <c r="R129" s="154"/>
      <c r="S129" s="154">
        <v>14.43</v>
      </c>
      <c r="T129" s="156">
        <v>16.2</v>
      </c>
      <c r="U129" s="156">
        <v>2113.6</v>
      </c>
      <c r="V129" s="141" t="s">
        <v>457</v>
      </c>
      <c r="W129" s="156">
        <v>1612.2</v>
      </c>
      <c r="X129" s="156">
        <v>2.4</v>
      </c>
      <c r="Y129" s="156">
        <v>34.5</v>
      </c>
      <c r="Z129" s="156">
        <v>1.7</v>
      </c>
      <c r="AB129"/>
      <c r="AC129"/>
      <c r="AD129"/>
      <c r="AE129" s="177"/>
      <c r="AG129"/>
      <c r="AH129"/>
      <c r="AI129"/>
      <c r="AJ129" s="177"/>
    </row>
    <row r="130" spans="2:36" s="141" customFormat="1">
      <c r="B130" s="147" t="s">
        <v>663</v>
      </c>
      <c r="C130" s="147" t="s">
        <v>551</v>
      </c>
      <c r="D130" s="141" t="s">
        <v>468</v>
      </c>
      <c r="E130" s="148">
        <v>70.665000000000006</v>
      </c>
      <c r="F130" s="148">
        <v>70.715000000000003</v>
      </c>
      <c r="G130" s="154">
        <v>34.798134999999995</v>
      </c>
      <c r="H130" s="155">
        <v>4.8953999999999991E-2</v>
      </c>
      <c r="I130" s="154">
        <v>1.0606699999999998</v>
      </c>
      <c r="J130" s="154">
        <v>11.993729999999999</v>
      </c>
      <c r="K130" s="154">
        <v>38.296306249999994</v>
      </c>
      <c r="L130" s="155">
        <v>0.15094149999999998</v>
      </c>
      <c r="M130" s="154">
        <v>8.1589999999999996E-2</v>
      </c>
      <c r="N130" s="141" t="s">
        <v>457</v>
      </c>
      <c r="O130" s="141" t="s">
        <v>457</v>
      </c>
      <c r="P130" s="155">
        <v>4.0794999999999998E-3</v>
      </c>
      <c r="R130" s="154"/>
      <c r="S130" s="154">
        <v>13.17</v>
      </c>
      <c r="T130" s="156">
        <v>43.5</v>
      </c>
      <c r="U130" s="156">
        <v>1647</v>
      </c>
      <c r="V130" s="141" t="s">
        <v>457</v>
      </c>
      <c r="W130" s="156">
        <v>1690.9</v>
      </c>
      <c r="X130" s="156">
        <v>4.5999999999999996</v>
      </c>
      <c r="Y130" s="156">
        <v>31.8</v>
      </c>
      <c r="Z130" s="156">
        <v>1.6</v>
      </c>
      <c r="AB130"/>
      <c r="AC130"/>
      <c r="AD130"/>
      <c r="AE130" s="177"/>
      <c r="AG130"/>
      <c r="AH130"/>
      <c r="AI130"/>
      <c r="AJ130" s="177"/>
    </row>
    <row r="131" spans="2:36" s="141" customFormat="1">
      <c r="B131" s="147" t="s">
        <v>668</v>
      </c>
      <c r="C131" s="147" t="s">
        <v>551</v>
      </c>
      <c r="D131" s="141" t="s">
        <v>468</v>
      </c>
      <c r="E131" s="148">
        <v>89.77</v>
      </c>
      <c r="F131" s="148">
        <v>89.82</v>
      </c>
      <c r="G131" s="154">
        <v>34.640427499999994</v>
      </c>
      <c r="H131" s="155">
        <v>3.6357299999999995E-2</v>
      </c>
      <c r="I131" s="154">
        <v>0.5453595</v>
      </c>
      <c r="J131" s="154">
        <v>10.230540250000001</v>
      </c>
      <c r="K131" s="154">
        <v>40.477793999999996</v>
      </c>
      <c r="L131" s="155">
        <v>0.13734979999999999</v>
      </c>
      <c r="M131" s="154">
        <v>2.0198499999999998E-2</v>
      </c>
      <c r="N131" s="141" t="s">
        <v>457</v>
      </c>
      <c r="O131" s="141" t="s">
        <v>457</v>
      </c>
      <c r="P131" s="155">
        <v>5.0496249999999994E-3</v>
      </c>
      <c r="R131" s="154"/>
      <c r="S131" s="154">
        <v>13.93</v>
      </c>
      <c r="T131" s="156">
        <v>21.1</v>
      </c>
      <c r="U131" s="156">
        <v>3032.4</v>
      </c>
      <c r="V131" s="141" t="s">
        <v>457</v>
      </c>
      <c r="W131" s="156">
        <v>2063.6999999999998</v>
      </c>
      <c r="X131" s="156">
        <v>10.199999999999999</v>
      </c>
      <c r="Y131" s="156">
        <v>35.799999999999997</v>
      </c>
      <c r="Z131" s="156">
        <v>1.9</v>
      </c>
      <c r="AB131"/>
      <c r="AC131"/>
      <c r="AD131"/>
      <c r="AE131" s="177"/>
      <c r="AG131"/>
      <c r="AH131"/>
      <c r="AI131"/>
      <c r="AJ131" s="177"/>
    </row>
    <row r="132" spans="2:36" s="141" customFormat="1">
      <c r="B132" s="147" t="s">
        <v>671</v>
      </c>
      <c r="C132" s="147" t="s">
        <v>551</v>
      </c>
      <c r="D132" s="141" t="s">
        <v>468</v>
      </c>
      <c r="E132" s="148">
        <v>101.13</v>
      </c>
      <c r="F132" s="148">
        <v>101.18</v>
      </c>
      <c r="G132" s="154">
        <v>35.569558499999992</v>
      </c>
      <c r="H132" s="155">
        <v>3.5347375E-2</v>
      </c>
      <c r="I132" s="154">
        <v>1.4340934999999997</v>
      </c>
      <c r="J132" s="154">
        <v>8.7964467499999994</v>
      </c>
      <c r="K132" s="154">
        <v>40.730275249999991</v>
      </c>
      <c r="L132" s="155">
        <v>0.11816122499999999</v>
      </c>
      <c r="M132" s="154">
        <v>0.38377149999999999</v>
      </c>
      <c r="N132" s="141" t="s">
        <v>457</v>
      </c>
      <c r="O132" s="141" t="s">
        <v>457</v>
      </c>
      <c r="P132" s="155">
        <v>5.0496249999999994E-3</v>
      </c>
      <c r="R132" s="154"/>
      <c r="S132" s="154">
        <v>12.88</v>
      </c>
      <c r="T132" s="156">
        <v>30.3</v>
      </c>
      <c r="U132" s="156">
        <v>2921.5</v>
      </c>
      <c r="V132" s="141" t="s">
        <v>457</v>
      </c>
      <c r="W132" s="156">
        <v>1948.4</v>
      </c>
      <c r="X132" s="156">
        <v>6.7</v>
      </c>
      <c r="Y132" s="156">
        <v>47.6</v>
      </c>
      <c r="Z132" s="156">
        <v>1.9</v>
      </c>
      <c r="AB132"/>
      <c r="AC132"/>
      <c r="AD132"/>
      <c r="AE132" s="177"/>
      <c r="AG132"/>
      <c r="AH132"/>
      <c r="AI132"/>
      <c r="AJ132" s="177"/>
    </row>
    <row r="133" spans="2:36" s="141" customFormat="1">
      <c r="B133" s="147" t="s">
        <v>675</v>
      </c>
      <c r="C133" s="147" t="s">
        <v>551</v>
      </c>
      <c r="D133" s="141" t="s">
        <v>468</v>
      </c>
      <c r="E133" s="148">
        <v>120.06</v>
      </c>
      <c r="F133" s="148">
        <v>120.11</v>
      </c>
      <c r="G133" s="154">
        <v>35.703833749999994</v>
      </c>
      <c r="H133" s="155">
        <v>2.7914725000000001E-2</v>
      </c>
      <c r="I133" s="154">
        <v>0.30616150000000003</v>
      </c>
      <c r="J133" s="154">
        <v>8.0862655000000014</v>
      </c>
      <c r="K133" s="154">
        <v>39.909052000000003</v>
      </c>
      <c r="L133" s="155">
        <v>0.12516602500000001</v>
      </c>
      <c r="M133" s="154">
        <v>0.39620899999999998</v>
      </c>
      <c r="N133" s="141" t="s">
        <v>457</v>
      </c>
      <c r="O133" s="141" t="s">
        <v>457</v>
      </c>
      <c r="P133" s="155">
        <v>3.6019000000000003E-3</v>
      </c>
      <c r="R133" s="154"/>
      <c r="S133" s="154">
        <v>15.31</v>
      </c>
      <c r="T133" s="156">
        <v>26.8</v>
      </c>
      <c r="U133" s="156">
        <v>2747.9</v>
      </c>
      <c r="V133" s="141" t="s">
        <v>457</v>
      </c>
      <c r="W133" s="156">
        <v>2477</v>
      </c>
      <c r="X133" s="156">
        <v>1.5</v>
      </c>
      <c r="Y133" s="156">
        <v>48.2</v>
      </c>
      <c r="Z133" s="156">
        <v>2.2000000000000002</v>
      </c>
      <c r="AB133"/>
      <c r="AC133"/>
      <c r="AD133"/>
      <c r="AE133" s="177"/>
      <c r="AG133"/>
      <c r="AH133"/>
      <c r="AI133"/>
      <c r="AJ133" s="177"/>
    </row>
    <row r="134" spans="2:36" s="141" customFormat="1">
      <c r="B134" s="147" t="s">
        <v>677</v>
      </c>
      <c r="C134" s="147" t="s">
        <v>551</v>
      </c>
      <c r="D134" s="141" t="s">
        <v>468</v>
      </c>
      <c r="E134" s="148">
        <v>129.27000000000001</v>
      </c>
      <c r="F134" s="148">
        <v>129.34</v>
      </c>
      <c r="G134" s="154">
        <v>37.287774249999998</v>
      </c>
      <c r="H134" s="155">
        <v>2.4407350000000001E-2</v>
      </c>
      <c r="I134" s="154">
        <v>0.399393</v>
      </c>
      <c r="J134" s="154">
        <v>9.5632434999999987</v>
      </c>
      <c r="K134" s="154">
        <v>45.708310000000004</v>
      </c>
      <c r="L134" s="155">
        <v>0.12647444999999999</v>
      </c>
      <c r="M134" s="154">
        <v>0.1996965</v>
      </c>
      <c r="N134" s="141" t="s">
        <v>457</v>
      </c>
      <c r="O134" s="141" t="s">
        <v>457</v>
      </c>
      <c r="P134" s="155">
        <v>3.3282749999999999E-3</v>
      </c>
      <c r="R134" s="154"/>
      <c r="S134" s="154">
        <v>6.14</v>
      </c>
      <c r="T134" s="156">
        <v>22.4</v>
      </c>
      <c r="U134" s="156">
        <v>1892.5</v>
      </c>
      <c r="V134" s="141" t="s">
        <v>457</v>
      </c>
      <c r="W134" s="156">
        <v>2370.4</v>
      </c>
      <c r="X134" s="156">
        <v>2.2000000000000002</v>
      </c>
      <c r="Y134" s="156">
        <v>47.6</v>
      </c>
      <c r="Z134" s="156">
        <v>2.4</v>
      </c>
      <c r="AB134"/>
      <c r="AC134"/>
      <c r="AD134"/>
      <c r="AE134" s="177"/>
      <c r="AG134"/>
      <c r="AH134"/>
      <c r="AI134"/>
      <c r="AJ134" s="177"/>
    </row>
    <row r="135" spans="2:36" s="141" customFormat="1">
      <c r="B135" s="147" t="s">
        <v>679</v>
      </c>
      <c r="C135" s="147" t="s">
        <v>551</v>
      </c>
      <c r="D135" s="141" t="s">
        <v>468</v>
      </c>
      <c r="E135" s="148">
        <v>140.01499999999999</v>
      </c>
      <c r="F135" s="148">
        <v>140.065</v>
      </c>
      <c r="G135" s="154">
        <v>35.75651899999999</v>
      </c>
      <c r="H135" s="155">
        <v>3.8347300000000001E-2</v>
      </c>
      <c r="I135" s="154">
        <v>0.31800200000000001</v>
      </c>
      <c r="J135" s="154">
        <v>8.6515249999999995</v>
      </c>
      <c r="K135" s="154">
        <v>41.171906</v>
      </c>
      <c r="L135" s="155">
        <v>0.1159772</v>
      </c>
      <c r="M135" s="154">
        <v>0.49570899999999996</v>
      </c>
      <c r="N135" s="141" t="s">
        <v>457</v>
      </c>
      <c r="O135" s="141" t="s">
        <v>457</v>
      </c>
      <c r="P135" s="155">
        <v>4.6765000000000001E-3</v>
      </c>
      <c r="R135" s="154"/>
      <c r="S135" s="154">
        <v>13.1</v>
      </c>
      <c r="T135" s="156">
        <v>21</v>
      </c>
      <c r="U135" s="156">
        <v>2083.4</v>
      </c>
      <c r="V135" s="141" t="s">
        <v>457</v>
      </c>
      <c r="W135" s="156">
        <v>2303.9</v>
      </c>
      <c r="X135" s="156">
        <v>0.7</v>
      </c>
      <c r="Y135" s="156">
        <v>31.4</v>
      </c>
      <c r="Z135" s="156">
        <v>2.2999999999999998</v>
      </c>
      <c r="AB135"/>
      <c r="AC135"/>
      <c r="AD135"/>
      <c r="AE135" s="177"/>
      <c r="AG135"/>
      <c r="AH135"/>
      <c r="AI135"/>
      <c r="AJ135" s="177"/>
    </row>
    <row r="136" spans="2:36" s="141" customFormat="1">
      <c r="B136" s="147" t="s">
        <v>682</v>
      </c>
      <c r="C136" s="147" t="s">
        <v>551</v>
      </c>
      <c r="D136" s="141" t="s">
        <v>468</v>
      </c>
      <c r="E136" s="148">
        <v>150.45500000000001</v>
      </c>
      <c r="F136" s="148">
        <v>150.505</v>
      </c>
      <c r="G136" s="154">
        <v>37.193199499999999</v>
      </c>
      <c r="H136" s="155">
        <v>1.7084150000000003E-2</v>
      </c>
      <c r="I136" s="154">
        <v>0.61301949999999994</v>
      </c>
      <c r="J136" s="154">
        <v>6.9140560000000004</v>
      </c>
      <c r="K136" s="154">
        <v>40.007059500000004</v>
      </c>
      <c r="L136" s="155">
        <v>9.2455400000000007E-2</v>
      </c>
      <c r="M136" s="154">
        <v>0.71351449999999994</v>
      </c>
      <c r="N136" s="141" t="s">
        <v>457</v>
      </c>
      <c r="O136" s="141" t="s">
        <v>457</v>
      </c>
      <c r="P136" s="155">
        <v>4.0198000000000005E-3</v>
      </c>
      <c r="R136" s="154"/>
      <c r="S136" s="154">
        <v>14.11</v>
      </c>
      <c r="T136" s="156">
        <v>32.5</v>
      </c>
      <c r="U136" s="156">
        <v>2653.9</v>
      </c>
      <c r="V136" s="141" t="s">
        <v>457</v>
      </c>
      <c r="W136" s="156">
        <v>2433.9</v>
      </c>
      <c r="X136" s="141" t="s">
        <v>457</v>
      </c>
      <c r="Y136" s="156">
        <v>30.4</v>
      </c>
      <c r="Z136" s="156">
        <v>2.8</v>
      </c>
      <c r="AB136"/>
      <c r="AC136"/>
      <c r="AD136"/>
      <c r="AE136" s="177"/>
      <c r="AG136"/>
      <c r="AH136"/>
      <c r="AI136"/>
      <c r="AJ136" s="177"/>
    </row>
    <row r="137" spans="2:36" s="141" customFormat="1">
      <c r="B137" s="147" t="s">
        <v>684</v>
      </c>
      <c r="C137" s="147" t="s">
        <v>551</v>
      </c>
      <c r="D137" s="141" t="s">
        <v>468</v>
      </c>
      <c r="E137" s="148">
        <v>159.5</v>
      </c>
      <c r="F137" s="148">
        <v>159.55000000000001</v>
      </c>
      <c r="G137" s="154">
        <v>39.625178500000004</v>
      </c>
      <c r="H137" s="155">
        <v>2.0098999999999999E-2</v>
      </c>
      <c r="I137" s="154">
        <v>0.51252450000000005</v>
      </c>
      <c r="J137" s="154">
        <v>8.2807879999999994</v>
      </c>
      <c r="K137" s="154">
        <v>40.80097</v>
      </c>
      <c r="L137" s="155">
        <v>0.1226039</v>
      </c>
      <c r="M137" s="154">
        <v>0.63311850000000003</v>
      </c>
      <c r="N137" s="141" t="s">
        <v>457</v>
      </c>
      <c r="O137" s="141" t="s">
        <v>457</v>
      </c>
      <c r="P137" s="155">
        <v>4.0198000000000005E-3</v>
      </c>
      <c r="R137" s="154"/>
      <c r="S137" s="154">
        <v>9.6</v>
      </c>
      <c r="T137" s="156">
        <v>33.299999999999997</v>
      </c>
      <c r="U137" s="156">
        <v>2276.9</v>
      </c>
      <c r="V137" s="141" t="s">
        <v>457</v>
      </c>
      <c r="W137" s="156">
        <v>2292.1999999999998</v>
      </c>
      <c r="X137" s="156">
        <v>5.0999999999999996</v>
      </c>
      <c r="Y137" s="156">
        <v>42.1</v>
      </c>
      <c r="Z137" s="156">
        <v>1.3</v>
      </c>
      <c r="AB137"/>
      <c r="AC137"/>
      <c r="AD137"/>
      <c r="AE137" s="177"/>
      <c r="AG137"/>
      <c r="AH137"/>
      <c r="AI137"/>
      <c r="AJ137" s="177"/>
    </row>
    <row r="138" spans="2:36" s="141" customFormat="1">
      <c r="B138" s="147" t="s">
        <v>686</v>
      </c>
      <c r="C138" s="147" t="s">
        <v>551</v>
      </c>
      <c r="D138" s="141" t="s">
        <v>468</v>
      </c>
      <c r="E138" s="148">
        <v>168.15</v>
      </c>
      <c r="F138" s="148">
        <v>168.2</v>
      </c>
      <c r="G138" s="154">
        <v>39.397771250000005</v>
      </c>
      <c r="H138" s="155">
        <v>1.6317999999999999E-2</v>
      </c>
      <c r="I138" s="154">
        <v>0.58132874999999995</v>
      </c>
      <c r="J138" s="154">
        <v>7.577671249999999</v>
      </c>
      <c r="K138" s="154">
        <v>40.723608749999997</v>
      </c>
      <c r="L138" s="155">
        <v>0.10606699999999998</v>
      </c>
      <c r="M138" s="154">
        <v>0.57112999999999992</v>
      </c>
      <c r="N138" s="141" t="s">
        <v>457</v>
      </c>
      <c r="O138" s="141" t="s">
        <v>457</v>
      </c>
      <c r="P138" s="155">
        <v>3.0596249999999994E-3</v>
      </c>
      <c r="R138" s="154"/>
      <c r="S138" s="154">
        <v>11</v>
      </c>
      <c r="T138" s="141">
        <v>32.4</v>
      </c>
      <c r="U138" s="141">
        <v>2577.5</v>
      </c>
      <c r="V138" s="141" t="s">
        <v>457</v>
      </c>
      <c r="W138" s="141">
        <v>2298.8000000000002</v>
      </c>
      <c r="X138" s="141">
        <v>2.9</v>
      </c>
      <c r="Y138" s="141">
        <v>35.700000000000003</v>
      </c>
      <c r="Z138" s="156">
        <v>2.1</v>
      </c>
      <c r="AB138"/>
      <c r="AC138"/>
      <c r="AD138"/>
      <c r="AE138" s="177"/>
      <c r="AG138"/>
      <c r="AH138"/>
      <c r="AI138"/>
      <c r="AJ138" s="177"/>
    </row>
    <row r="139" spans="2:36" s="141" customFormat="1">
      <c r="B139" s="147" t="s">
        <v>689</v>
      </c>
      <c r="C139" s="147" t="s">
        <v>551</v>
      </c>
      <c r="D139" s="141" t="s">
        <v>468</v>
      </c>
      <c r="E139" s="148">
        <v>180.3</v>
      </c>
      <c r="F139" s="148">
        <v>180.35</v>
      </c>
      <c r="G139" s="154">
        <v>39.322400000000002</v>
      </c>
      <c r="H139" s="155">
        <v>1.6914999999999999E-2</v>
      </c>
      <c r="I139" s="154">
        <v>0.56714999999999993</v>
      </c>
      <c r="J139" s="154">
        <v>7.6913500000000008</v>
      </c>
      <c r="K139" s="154">
        <v>40.2776</v>
      </c>
      <c r="L139" s="155">
        <v>0.11243500000000001</v>
      </c>
      <c r="M139" s="154">
        <v>0.67660000000000009</v>
      </c>
      <c r="N139" s="141" t="s">
        <v>457</v>
      </c>
      <c r="O139" s="141" t="s">
        <v>457</v>
      </c>
      <c r="P139" s="155">
        <v>2.9850000000000002E-3</v>
      </c>
      <c r="R139" s="154"/>
      <c r="S139" s="154">
        <v>11.27</v>
      </c>
      <c r="T139" s="156">
        <v>33.299999999999997</v>
      </c>
      <c r="U139" s="156">
        <v>2341.9</v>
      </c>
      <c r="V139" s="141" t="s">
        <v>457</v>
      </c>
      <c r="W139" s="156">
        <v>2335.6</v>
      </c>
      <c r="X139" s="156">
        <v>10.5</v>
      </c>
      <c r="Y139" s="156">
        <v>40</v>
      </c>
      <c r="Z139" s="156">
        <v>1.6</v>
      </c>
      <c r="AB139"/>
      <c r="AC139"/>
      <c r="AD139"/>
      <c r="AE139" s="177"/>
      <c r="AG139"/>
      <c r="AH139"/>
      <c r="AI139"/>
      <c r="AJ139" s="177"/>
    </row>
    <row r="140" spans="2:36" s="141" customFormat="1">
      <c r="B140" s="147" t="s">
        <v>691</v>
      </c>
      <c r="C140" s="147" t="s">
        <v>551</v>
      </c>
      <c r="D140" s="141" t="s">
        <v>468</v>
      </c>
      <c r="E140" s="148">
        <v>190.155</v>
      </c>
      <c r="F140" s="148">
        <v>190.20500000000001</v>
      </c>
      <c r="G140" s="154">
        <v>39.356976249999995</v>
      </c>
      <c r="H140" s="155">
        <v>1.6317999999999999E-2</v>
      </c>
      <c r="I140" s="154">
        <v>0.53033499999999989</v>
      </c>
      <c r="J140" s="154">
        <v>8.0060187499999991</v>
      </c>
      <c r="K140" s="154">
        <v>41.1825525</v>
      </c>
      <c r="L140" s="155">
        <v>0.11422599999999999</v>
      </c>
      <c r="M140" s="154">
        <v>0.66291875</v>
      </c>
      <c r="N140" s="141" t="s">
        <v>457</v>
      </c>
      <c r="O140" s="141" t="s">
        <v>457</v>
      </c>
      <c r="P140" s="155">
        <v>5.0993749999999997E-3</v>
      </c>
      <c r="R140" s="154"/>
      <c r="S140" s="154">
        <v>10.14</v>
      </c>
      <c r="T140" s="156">
        <v>33.1</v>
      </c>
      <c r="U140" s="156">
        <v>2655.6</v>
      </c>
      <c r="V140" s="141" t="s">
        <v>457</v>
      </c>
      <c r="W140" s="156">
        <v>2370.1999999999998</v>
      </c>
      <c r="X140" s="156">
        <v>1.9</v>
      </c>
      <c r="Y140" s="156">
        <v>39.9</v>
      </c>
      <c r="Z140" s="156">
        <v>1.6</v>
      </c>
      <c r="AB140"/>
      <c r="AC140"/>
      <c r="AD140"/>
      <c r="AE140" s="177"/>
      <c r="AG140"/>
      <c r="AH140"/>
      <c r="AI140"/>
      <c r="AJ140" s="177"/>
    </row>
    <row r="141" spans="2:36" s="141" customFormat="1">
      <c r="B141" s="147" t="s">
        <v>694</v>
      </c>
      <c r="C141" s="147" t="s">
        <v>551</v>
      </c>
      <c r="D141" s="141" t="s">
        <v>468</v>
      </c>
      <c r="E141" s="148">
        <v>199.92</v>
      </c>
      <c r="F141" s="148">
        <v>199.97</v>
      </c>
      <c r="G141" s="154">
        <v>38.850172999999998</v>
      </c>
      <c r="H141" s="155">
        <v>6.2724799999999997E-2</v>
      </c>
      <c r="I141" s="154">
        <v>0.54884200000000005</v>
      </c>
      <c r="J141" s="154">
        <v>7.7425925000000007</v>
      </c>
      <c r="K141" s="154">
        <v>38.820770750000001</v>
      </c>
      <c r="L141" s="155">
        <v>0.10878832500000001</v>
      </c>
      <c r="M141" s="154">
        <v>0.64684949999999997</v>
      </c>
      <c r="N141" s="141" t="s">
        <v>457</v>
      </c>
      <c r="O141" s="141" t="s">
        <v>457</v>
      </c>
      <c r="P141" s="155">
        <v>4.9003749999999993E-3</v>
      </c>
      <c r="R141" s="154"/>
      <c r="S141" s="154">
        <v>13.1</v>
      </c>
      <c r="T141" s="156">
        <v>36.200000000000003</v>
      </c>
      <c r="U141" s="156">
        <v>2563.3000000000002</v>
      </c>
      <c r="V141" s="141" t="s">
        <v>457</v>
      </c>
      <c r="W141" s="156">
        <v>2344.4</v>
      </c>
      <c r="X141" s="156">
        <v>8.1999999999999993</v>
      </c>
      <c r="Y141" s="156">
        <v>41.6</v>
      </c>
      <c r="Z141" s="156">
        <v>1.4</v>
      </c>
      <c r="AB141"/>
      <c r="AC141"/>
      <c r="AD141"/>
      <c r="AE141" s="177"/>
      <c r="AG141"/>
      <c r="AH141"/>
      <c r="AI141"/>
      <c r="AJ141" s="177"/>
    </row>
    <row r="142" spans="2:36" s="141" customFormat="1">
      <c r="B142" s="147" t="s">
        <v>696</v>
      </c>
      <c r="C142" s="147" t="s">
        <v>551</v>
      </c>
      <c r="D142" s="141" t="s">
        <v>468</v>
      </c>
      <c r="E142" s="148">
        <v>209.6</v>
      </c>
      <c r="F142" s="148">
        <v>209.65</v>
      </c>
      <c r="G142" s="154">
        <v>38.469486000000003</v>
      </c>
      <c r="H142" s="155">
        <v>1.5074250000000001E-2</v>
      </c>
      <c r="I142" s="154">
        <v>0.55272250000000012</v>
      </c>
      <c r="J142" s="154">
        <v>7.8888574999999994</v>
      </c>
      <c r="K142" s="154">
        <v>41.283346000000002</v>
      </c>
      <c r="L142" s="155">
        <v>0.11154944999999999</v>
      </c>
      <c r="M142" s="154">
        <v>0.6733165000000001</v>
      </c>
      <c r="N142" s="141" t="s">
        <v>457</v>
      </c>
      <c r="O142" s="141" t="s">
        <v>457</v>
      </c>
      <c r="P142" s="155">
        <v>3.0148500000000003E-3</v>
      </c>
      <c r="R142" s="154"/>
      <c r="S142" s="154">
        <v>10.74</v>
      </c>
      <c r="T142" s="156">
        <v>29.9</v>
      </c>
      <c r="U142" s="156">
        <v>2227.8000000000002</v>
      </c>
      <c r="V142" s="141" t="s">
        <v>457</v>
      </c>
      <c r="W142" s="156">
        <v>2411.5</v>
      </c>
      <c r="X142" s="156">
        <v>8.5</v>
      </c>
      <c r="Y142" s="156">
        <v>42.7</v>
      </c>
      <c r="Z142" s="156">
        <v>1.7</v>
      </c>
      <c r="AB142"/>
      <c r="AC142"/>
      <c r="AD142"/>
      <c r="AE142" s="177"/>
      <c r="AG142"/>
      <c r="AH142"/>
      <c r="AI142"/>
      <c r="AJ142" s="177"/>
    </row>
    <row r="143" spans="2:36" s="141" customFormat="1">
      <c r="B143" s="147" t="s">
        <v>698</v>
      </c>
      <c r="C143" s="147" t="s">
        <v>551</v>
      </c>
      <c r="D143" s="141" t="s">
        <v>468</v>
      </c>
      <c r="E143" s="148">
        <v>220.47</v>
      </c>
      <c r="F143" s="148">
        <v>220.52</v>
      </c>
      <c r="G143" s="154">
        <v>39.404089499999998</v>
      </c>
      <c r="H143" s="155">
        <v>1.3064349999999999E-2</v>
      </c>
      <c r="I143" s="154">
        <v>0.502475</v>
      </c>
      <c r="J143" s="154">
        <v>7.6476695000000001</v>
      </c>
      <c r="K143" s="154">
        <v>41.162751999999998</v>
      </c>
      <c r="L143" s="155">
        <v>0.10752965</v>
      </c>
      <c r="M143" s="154">
        <v>0.73361349999999992</v>
      </c>
      <c r="N143" s="141" t="s">
        <v>457</v>
      </c>
      <c r="O143" s="141" t="s">
        <v>457</v>
      </c>
      <c r="P143" s="155">
        <v>4.0198000000000005E-3</v>
      </c>
      <c r="R143" s="154"/>
      <c r="S143" s="154">
        <v>10.16</v>
      </c>
      <c r="T143" s="156">
        <v>31.9</v>
      </c>
      <c r="U143" s="156">
        <v>2230.1999999999998</v>
      </c>
      <c r="V143" s="141" t="s">
        <v>457</v>
      </c>
      <c r="W143" s="156">
        <v>2320.5</v>
      </c>
      <c r="X143" s="156">
        <v>1.7</v>
      </c>
      <c r="Y143" s="156">
        <v>35.9</v>
      </c>
      <c r="Z143" s="156">
        <v>2.2000000000000002</v>
      </c>
      <c r="AB143"/>
      <c r="AC143"/>
      <c r="AD143"/>
      <c r="AE143" s="177"/>
      <c r="AG143"/>
      <c r="AH143"/>
      <c r="AI143"/>
      <c r="AJ143" s="177"/>
    </row>
    <row r="144" spans="2:36" s="141" customFormat="1">
      <c r="B144" s="147" t="s">
        <v>700</v>
      </c>
      <c r="C144" s="147" t="s">
        <v>551</v>
      </c>
      <c r="D144" s="141" t="s">
        <v>468</v>
      </c>
      <c r="E144" s="148">
        <v>229.85</v>
      </c>
      <c r="F144" s="148">
        <v>229.9</v>
      </c>
      <c r="G144" s="154">
        <v>40.222278000000003</v>
      </c>
      <c r="H144" s="155">
        <v>2.1492E-3</v>
      </c>
      <c r="I144" s="154">
        <v>0.54804600000000003</v>
      </c>
      <c r="J144" s="154">
        <v>8.0057700000000018</v>
      </c>
      <c r="K144" s="154">
        <v>41.769701999999995</v>
      </c>
      <c r="L144" s="155">
        <v>0.1160568</v>
      </c>
      <c r="M144" s="154">
        <v>0.80595000000000006</v>
      </c>
      <c r="N144" s="141" t="s">
        <v>457</v>
      </c>
      <c r="O144" s="141" t="s">
        <v>457</v>
      </c>
      <c r="P144" s="155">
        <v>4.2984E-3</v>
      </c>
      <c r="R144" s="154"/>
      <c r="S144" s="154">
        <v>8.2899999999999991</v>
      </c>
      <c r="T144" s="156">
        <v>33.4</v>
      </c>
      <c r="U144" s="156">
        <v>2525.4</v>
      </c>
      <c r="V144" s="141" t="s">
        <v>457</v>
      </c>
      <c r="W144" s="156">
        <v>2375</v>
      </c>
      <c r="X144" s="156">
        <v>16.2</v>
      </c>
      <c r="Y144" s="156">
        <v>41.3</v>
      </c>
      <c r="Z144" s="156">
        <v>1</v>
      </c>
      <c r="AB144"/>
      <c r="AC144"/>
      <c r="AD144"/>
      <c r="AE144" s="177"/>
      <c r="AG144"/>
      <c r="AH144"/>
      <c r="AI144"/>
      <c r="AJ144" s="177"/>
    </row>
    <row r="145" spans="1:36" s="141" customFormat="1">
      <c r="B145" s="147" t="s">
        <v>702</v>
      </c>
      <c r="C145" s="147" t="s">
        <v>551</v>
      </c>
      <c r="D145" s="141" t="s">
        <v>468</v>
      </c>
      <c r="E145" s="148">
        <v>240.505</v>
      </c>
      <c r="F145" s="148">
        <v>240.55500000000001</v>
      </c>
      <c r="G145" s="154">
        <v>38.180538000000006</v>
      </c>
      <c r="H145" s="155">
        <v>6.4476000000000004E-3</v>
      </c>
      <c r="I145" s="154">
        <v>0.55879200000000007</v>
      </c>
      <c r="J145" s="154">
        <v>7.1031060000000004</v>
      </c>
      <c r="K145" s="154">
        <v>39.996611999999999</v>
      </c>
      <c r="L145" s="155">
        <v>9.0266400000000011E-2</v>
      </c>
      <c r="M145" s="154">
        <v>0.88117200000000007</v>
      </c>
      <c r="N145" s="141" t="s">
        <v>457</v>
      </c>
      <c r="O145" s="141" t="s">
        <v>457</v>
      </c>
      <c r="P145" s="155">
        <v>3.2238000000000002E-3</v>
      </c>
      <c r="R145" s="154"/>
      <c r="S145" s="154">
        <v>12.67</v>
      </c>
      <c r="T145" s="156">
        <v>35.799999999999997</v>
      </c>
      <c r="U145" s="156">
        <v>2604.1999999999998</v>
      </c>
      <c r="V145" s="141" t="s">
        <v>457</v>
      </c>
      <c r="W145" s="156">
        <v>2273.1999999999998</v>
      </c>
      <c r="X145" s="156">
        <v>1.5</v>
      </c>
      <c r="Y145" s="156">
        <v>30.3</v>
      </c>
      <c r="Z145" s="156">
        <v>2.7</v>
      </c>
      <c r="AB145"/>
      <c r="AC145"/>
      <c r="AD145"/>
      <c r="AE145" s="177"/>
      <c r="AG145"/>
      <c r="AH145"/>
      <c r="AI145"/>
      <c r="AJ145" s="177"/>
    </row>
    <row r="146" spans="1:36" s="141" customFormat="1">
      <c r="B146" s="147" t="s">
        <v>704</v>
      </c>
      <c r="C146" s="147" t="s">
        <v>551</v>
      </c>
      <c r="D146" s="141" t="s">
        <v>468</v>
      </c>
      <c r="E146" s="148">
        <v>249.48500000000001</v>
      </c>
      <c r="F146" s="148">
        <v>249.535</v>
      </c>
      <c r="G146" s="154">
        <v>38.781119999999994</v>
      </c>
      <c r="H146" s="155">
        <v>1.6158799999999997E-2</v>
      </c>
      <c r="I146" s="154">
        <v>0.45446624999999996</v>
      </c>
      <c r="J146" s="154">
        <v>7.968308249999998</v>
      </c>
      <c r="K146" s="154">
        <v>41.356428749999999</v>
      </c>
      <c r="L146" s="155">
        <v>0.11412152499999999</v>
      </c>
      <c r="M146" s="154">
        <v>0.56555800000000001</v>
      </c>
      <c r="N146" s="141" t="s">
        <v>457</v>
      </c>
      <c r="O146" s="141" t="s">
        <v>457</v>
      </c>
      <c r="P146" s="155">
        <v>4.0396999999999994E-3</v>
      </c>
      <c r="R146" s="154"/>
      <c r="S146" s="154">
        <v>10.78</v>
      </c>
      <c r="T146" s="156">
        <v>30.7</v>
      </c>
      <c r="U146" s="156">
        <v>2542.3000000000002</v>
      </c>
      <c r="V146" s="141" t="s">
        <v>457</v>
      </c>
      <c r="W146" s="156">
        <v>2414.1</v>
      </c>
      <c r="X146" s="156">
        <v>8.9</v>
      </c>
      <c r="Y146" s="156">
        <v>43.2</v>
      </c>
      <c r="Z146" s="156">
        <v>1.9</v>
      </c>
      <c r="AB146"/>
      <c r="AC146"/>
      <c r="AD146"/>
      <c r="AE146" s="177"/>
      <c r="AG146"/>
      <c r="AH146"/>
      <c r="AI146"/>
      <c r="AJ146" s="177"/>
    </row>
    <row r="147" spans="1:36" s="141" customFormat="1">
      <c r="B147" s="147" t="s">
        <v>706</v>
      </c>
      <c r="C147" s="147" t="s">
        <v>551</v>
      </c>
      <c r="D147" s="141" t="s">
        <v>468</v>
      </c>
      <c r="E147" s="148">
        <v>259.24</v>
      </c>
      <c r="F147" s="148">
        <v>259.29000000000002</v>
      </c>
      <c r="G147" s="154">
        <v>34.208497999999999</v>
      </c>
      <c r="H147" s="155">
        <v>2.2108900000000001E-2</v>
      </c>
      <c r="I147" s="154">
        <v>0.22108900000000001</v>
      </c>
      <c r="J147" s="154">
        <v>8.7129165000000004</v>
      </c>
      <c r="K147" s="154">
        <v>41.233098499999997</v>
      </c>
      <c r="L147" s="155">
        <v>0.11958904999999999</v>
      </c>
      <c r="M147" s="154">
        <v>0.1105445</v>
      </c>
      <c r="N147" s="141" t="s">
        <v>457</v>
      </c>
      <c r="O147" s="141" t="s">
        <v>457</v>
      </c>
      <c r="P147" s="155">
        <v>4.0198000000000005E-3</v>
      </c>
      <c r="R147" s="154"/>
      <c r="S147" s="154">
        <v>15.16</v>
      </c>
      <c r="T147" s="156">
        <v>14.1</v>
      </c>
      <c r="U147" s="156">
        <v>1596.7</v>
      </c>
      <c r="V147" s="141" t="s">
        <v>457</v>
      </c>
      <c r="W147" s="156">
        <v>2350.5</v>
      </c>
      <c r="X147" s="156">
        <v>0.6</v>
      </c>
      <c r="Y147" s="156">
        <v>49.1</v>
      </c>
      <c r="Z147" s="156">
        <v>1.8</v>
      </c>
      <c r="AB147"/>
      <c r="AC147"/>
      <c r="AD147"/>
      <c r="AE147" s="177"/>
      <c r="AG147"/>
      <c r="AH147"/>
      <c r="AI147"/>
      <c r="AJ147" s="177"/>
    </row>
    <row r="148" spans="1:36" s="141" customFormat="1">
      <c r="B148" s="147" t="s">
        <v>708</v>
      </c>
      <c r="C148" s="147" t="s">
        <v>551</v>
      </c>
      <c r="D148" s="141" t="s">
        <v>468</v>
      </c>
      <c r="E148" s="148">
        <v>271.245</v>
      </c>
      <c r="F148" s="148">
        <v>271.27499999999998</v>
      </c>
      <c r="G148" s="154">
        <v>40.067356499999995</v>
      </c>
      <c r="H148" s="155">
        <v>2.0098999999999999E-2</v>
      </c>
      <c r="I148" s="154">
        <v>0.7738115000000001</v>
      </c>
      <c r="J148" s="154">
        <v>7.8687585000000002</v>
      </c>
      <c r="K148" s="154">
        <v>39.846267500000003</v>
      </c>
      <c r="L148" s="155">
        <v>0.11456430000000001</v>
      </c>
      <c r="M148" s="154">
        <v>0.63311850000000003</v>
      </c>
      <c r="N148" s="141" t="s">
        <v>457</v>
      </c>
      <c r="O148" s="141" t="s">
        <v>457</v>
      </c>
      <c r="P148" s="155">
        <v>3.0148500000000003E-3</v>
      </c>
      <c r="R148" s="154"/>
      <c r="S148" s="154">
        <v>10.25</v>
      </c>
      <c r="T148" s="156">
        <v>37.700000000000003</v>
      </c>
      <c r="U148" s="156">
        <v>2503.6</v>
      </c>
      <c r="V148" s="141" t="s">
        <v>457</v>
      </c>
      <c r="W148" s="156">
        <v>2251.5</v>
      </c>
      <c r="X148" s="156">
        <v>1.7</v>
      </c>
      <c r="Y148" s="156">
        <v>42.2</v>
      </c>
      <c r="Z148" s="156">
        <v>1.5</v>
      </c>
      <c r="AB148"/>
      <c r="AC148"/>
      <c r="AD148"/>
      <c r="AE148" s="177"/>
      <c r="AG148"/>
      <c r="AH148"/>
      <c r="AI148"/>
      <c r="AJ148" s="177"/>
    </row>
    <row r="149" spans="1:36" s="141" customFormat="1">
      <c r="B149" s="147" t="s">
        <v>710</v>
      </c>
      <c r="C149" s="147" t="s">
        <v>551</v>
      </c>
      <c r="D149" s="141" t="s">
        <v>468</v>
      </c>
      <c r="E149" s="148">
        <v>279.55</v>
      </c>
      <c r="F149" s="148">
        <v>279.60000000000002</v>
      </c>
      <c r="G149" s="154">
        <v>38.479037999999996</v>
      </c>
      <c r="H149" s="155">
        <v>1.799955E-2</v>
      </c>
      <c r="I149" s="154">
        <v>0.58998524999999991</v>
      </c>
      <c r="J149" s="154">
        <v>7.8398039999999991</v>
      </c>
      <c r="K149" s="154">
        <v>40.598984999999999</v>
      </c>
      <c r="L149" s="155">
        <v>0.11199719999999999</v>
      </c>
      <c r="M149" s="154">
        <v>0.53998649999999992</v>
      </c>
      <c r="N149" s="141" t="s">
        <v>457</v>
      </c>
      <c r="O149" s="141" t="s">
        <v>457</v>
      </c>
      <c r="P149" s="155">
        <v>2.9999250000000001E-3</v>
      </c>
      <c r="R149" s="154"/>
      <c r="S149" s="154">
        <v>11.24</v>
      </c>
      <c r="T149" s="156">
        <v>28.8</v>
      </c>
      <c r="U149" s="156">
        <v>2351.1999999999998</v>
      </c>
      <c r="V149" s="141" t="s">
        <v>457</v>
      </c>
      <c r="W149" s="156">
        <v>2393.6</v>
      </c>
      <c r="X149" s="156">
        <v>1.5</v>
      </c>
      <c r="Y149" s="156">
        <v>41.7</v>
      </c>
      <c r="Z149" s="156">
        <v>1.2</v>
      </c>
      <c r="AB149"/>
      <c r="AC149"/>
      <c r="AD149"/>
      <c r="AE149" s="177"/>
      <c r="AG149"/>
      <c r="AH149"/>
      <c r="AI149"/>
      <c r="AJ149" s="177"/>
    </row>
    <row r="150" spans="1:36" s="141" customFormat="1">
      <c r="B150" s="147" t="s">
        <v>712</v>
      </c>
      <c r="C150" s="147" t="s">
        <v>551</v>
      </c>
      <c r="D150" s="141" t="s">
        <v>468</v>
      </c>
      <c r="E150" s="148">
        <v>289.77</v>
      </c>
      <c r="F150" s="148">
        <v>289.82</v>
      </c>
      <c r="G150" s="154">
        <v>38.165065749999997</v>
      </c>
      <c r="H150" s="155">
        <v>1.5148874999999997E-2</v>
      </c>
      <c r="I150" s="154">
        <v>0.48476399999999992</v>
      </c>
      <c r="J150" s="154">
        <v>7.5340404999999997</v>
      </c>
      <c r="K150" s="154">
        <v>39.084097499999999</v>
      </c>
      <c r="L150" s="155">
        <v>0.1009925</v>
      </c>
      <c r="M150" s="154">
        <v>0.87863474999999991</v>
      </c>
      <c r="N150" s="141" t="s">
        <v>457</v>
      </c>
      <c r="O150" s="141" t="s">
        <v>457</v>
      </c>
      <c r="P150" s="155">
        <v>5.0496249999999994E-3</v>
      </c>
      <c r="R150" s="154"/>
      <c r="S150" s="154">
        <v>13.42</v>
      </c>
      <c r="T150" s="156">
        <v>35.6</v>
      </c>
      <c r="U150" s="156">
        <v>2203.6999999999998</v>
      </c>
      <c r="V150" s="141" t="s">
        <v>457</v>
      </c>
      <c r="W150" s="156">
        <v>2228.4</v>
      </c>
      <c r="X150" s="156">
        <v>2.1</v>
      </c>
      <c r="Y150" s="156">
        <v>35</v>
      </c>
      <c r="Z150" s="156">
        <v>7.7</v>
      </c>
      <c r="AB150"/>
      <c r="AC150"/>
      <c r="AD150"/>
      <c r="AE150" s="177"/>
      <c r="AG150"/>
      <c r="AH150"/>
      <c r="AI150"/>
      <c r="AJ150" s="177"/>
    </row>
    <row r="151" spans="1:36" s="141" customFormat="1">
      <c r="B151" s="147" t="s">
        <v>714</v>
      </c>
      <c r="C151" s="147" t="s">
        <v>551</v>
      </c>
      <c r="D151" s="141" t="s">
        <v>468</v>
      </c>
      <c r="E151" s="148">
        <v>299.64999999999998</v>
      </c>
      <c r="F151" s="148">
        <v>299.7</v>
      </c>
      <c r="G151" s="154">
        <v>32.772066249999995</v>
      </c>
      <c r="H151" s="155">
        <v>1.9188574999999996E-2</v>
      </c>
      <c r="I151" s="154">
        <v>0.55545875</v>
      </c>
      <c r="J151" s="154">
        <v>7.1502689999999998</v>
      </c>
      <c r="K151" s="154">
        <v>31.731843499999997</v>
      </c>
      <c r="L151" s="155">
        <v>0.14239942499999997</v>
      </c>
      <c r="M151" s="154">
        <v>4.0497992499999986</v>
      </c>
      <c r="N151" s="141" t="s">
        <v>457</v>
      </c>
      <c r="O151" s="141" t="s">
        <v>457</v>
      </c>
      <c r="P151" s="155">
        <v>5.0496249999999994E-3</v>
      </c>
      <c r="R151" s="154"/>
      <c r="S151" s="154">
        <v>23.02</v>
      </c>
      <c r="T151" s="156">
        <v>39.4</v>
      </c>
      <c r="U151" s="156">
        <v>2617.5</v>
      </c>
      <c r="V151" s="141" t="s">
        <v>457</v>
      </c>
      <c r="W151" s="156">
        <v>1831.8</v>
      </c>
      <c r="X151" s="156">
        <v>7.1</v>
      </c>
      <c r="Y151" s="156">
        <v>66.400000000000006</v>
      </c>
      <c r="Z151" s="156">
        <v>14.3</v>
      </c>
      <c r="AB151"/>
      <c r="AC151"/>
      <c r="AD151"/>
      <c r="AE151" s="177"/>
      <c r="AG151"/>
      <c r="AH151"/>
      <c r="AI151"/>
      <c r="AJ151" s="177"/>
    </row>
    <row r="152" spans="1:36">
      <c r="A152" s="141"/>
    </row>
    <row r="153" spans="1:36">
      <c r="A153" s="141"/>
    </row>
  </sheetData>
  <sortState ref="AB2:AE68">
    <sortCondition ref="AC2:AC68"/>
    <sortCondition ref="AD2:AD68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CHIKYU_IGN vs Edinb</vt:lpstr>
      <vt:lpstr>GeoRem SRM data</vt:lpstr>
      <vt:lpstr>SRMs</vt:lpstr>
      <vt:lpstr>CM1A</vt:lpstr>
      <vt:lpstr>CM2B</vt:lpstr>
    </vt:vector>
  </TitlesOfParts>
  <Company>Southampton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 Coggon</dc:creator>
  <cp:lastModifiedBy>Jude Coggon</cp:lastModifiedBy>
  <dcterms:created xsi:type="dcterms:W3CDTF">2019-04-16T10:40:28Z</dcterms:created>
  <dcterms:modified xsi:type="dcterms:W3CDTF">2019-10-01T19:03:54Z</dcterms:modified>
</cp:coreProperties>
</file>