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560" windowHeight="14540" tabRatio="910"/>
  </bookViews>
  <sheets>
    <sheet name="CHIKYU_IGN vs StAndrews" sheetId="3" r:id="rId1"/>
    <sheet name="GeoRem SRM data" sheetId="1" r:id="rId2"/>
    <sheet name="SRMs" sheetId="2" r:id="rId3"/>
  </sheets>
  <externalReferences>
    <externalReference r:id="rId4"/>
  </externalReferences>
  <definedNames>
    <definedName name="Lithology">[1]definitions_list_lookup!$J$3:$J$19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3" i="3" l="1"/>
  <c r="AO3" i="3"/>
  <c r="AP3" i="3"/>
  <c r="AQ3" i="3"/>
  <c r="AR3" i="3"/>
  <c r="AS3" i="3"/>
  <c r="AT3" i="3"/>
  <c r="AU3" i="3"/>
  <c r="AN4" i="3"/>
  <c r="AO4" i="3"/>
  <c r="AP4" i="3"/>
  <c r="AQ4" i="3"/>
  <c r="AR4" i="3"/>
  <c r="AS4" i="3"/>
  <c r="AT4" i="3"/>
  <c r="AU4" i="3"/>
  <c r="AM4" i="3"/>
  <c r="AM3" i="3"/>
  <c r="M30" i="3"/>
  <c r="B58" i="3"/>
  <c r="C58" i="3"/>
  <c r="D58" i="3"/>
  <c r="E58" i="3"/>
  <c r="F58" i="3"/>
  <c r="G58" i="3"/>
  <c r="H58" i="3"/>
  <c r="I58" i="3"/>
  <c r="J58" i="3"/>
  <c r="K58" i="3"/>
  <c r="L58" i="3"/>
  <c r="M58" i="3"/>
  <c r="B86" i="3"/>
  <c r="C86" i="3"/>
  <c r="D86" i="3"/>
  <c r="E86" i="3"/>
  <c r="F86" i="3"/>
  <c r="G86" i="3"/>
  <c r="H86" i="3"/>
  <c r="I86" i="3"/>
  <c r="J86" i="3"/>
  <c r="K86" i="3"/>
  <c r="L86" i="3"/>
  <c r="M86" i="3"/>
  <c r="M29" i="3"/>
  <c r="B57" i="3"/>
  <c r="C57" i="3"/>
  <c r="D57" i="3"/>
  <c r="E57" i="3"/>
  <c r="F57" i="3"/>
  <c r="G57" i="3"/>
  <c r="H57" i="3"/>
  <c r="I57" i="3"/>
  <c r="J57" i="3"/>
  <c r="K57" i="3"/>
  <c r="L57" i="3"/>
  <c r="M57" i="3"/>
  <c r="B85" i="3"/>
  <c r="C85" i="3"/>
  <c r="D85" i="3"/>
  <c r="E85" i="3"/>
  <c r="F85" i="3"/>
  <c r="G85" i="3"/>
  <c r="H85" i="3"/>
  <c r="I85" i="3"/>
  <c r="J85" i="3"/>
  <c r="K85" i="3"/>
  <c r="L85" i="3"/>
  <c r="M85" i="3"/>
  <c r="M28" i="3"/>
  <c r="B56" i="3"/>
  <c r="C56" i="3"/>
  <c r="D56" i="3"/>
  <c r="E56" i="3"/>
  <c r="F56" i="3"/>
  <c r="G56" i="3"/>
  <c r="H56" i="3"/>
  <c r="I56" i="3"/>
  <c r="J56" i="3"/>
  <c r="K56" i="3"/>
  <c r="L56" i="3"/>
  <c r="M56" i="3"/>
  <c r="B84" i="3"/>
  <c r="C84" i="3"/>
  <c r="D84" i="3"/>
  <c r="E84" i="3"/>
  <c r="F84" i="3"/>
  <c r="G84" i="3"/>
  <c r="H84" i="3"/>
  <c r="I84" i="3"/>
  <c r="J84" i="3"/>
  <c r="K84" i="3"/>
  <c r="L84" i="3"/>
  <c r="M84" i="3"/>
  <c r="M27" i="3"/>
  <c r="B55" i="3"/>
  <c r="C55" i="3"/>
  <c r="D55" i="3"/>
  <c r="E55" i="3"/>
  <c r="F55" i="3"/>
  <c r="G55" i="3"/>
  <c r="H55" i="3"/>
  <c r="I55" i="3"/>
  <c r="J55" i="3"/>
  <c r="K55" i="3"/>
  <c r="M55" i="3"/>
  <c r="B83" i="3"/>
  <c r="C83" i="3"/>
  <c r="D83" i="3"/>
  <c r="E83" i="3"/>
  <c r="F83" i="3"/>
  <c r="G83" i="3"/>
  <c r="H83" i="3"/>
  <c r="I83" i="3"/>
  <c r="J83" i="3"/>
  <c r="K83" i="3"/>
  <c r="M83" i="3"/>
  <c r="M26" i="3"/>
  <c r="B54" i="3"/>
  <c r="C54" i="3"/>
  <c r="D54" i="3"/>
  <c r="E54" i="3"/>
  <c r="F54" i="3"/>
  <c r="G54" i="3"/>
  <c r="H54" i="3"/>
  <c r="I54" i="3"/>
  <c r="J54" i="3"/>
  <c r="K54" i="3"/>
  <c r="L54" i="3"/>
  <c r="M54" i="3"/>
  <c r="B82" i="3"/>
  <c r="C82" i="3"/>
  <c r="D82" i="3"/>
  <c r="E82" i="3"/>
  <c r="F82" i="3"/>
  <c r="G82" i="3"/>
  <c r="H82" i="3"/>
  <c r="I82" i="3"/>
  <c r="J82" i="3"/>
  <c r="K82" i="3"/>
  <c r="L82" i="3"/>
  <c r="M82" i="3"/>
  <c r="M25" i="3"/>
  <c r="B53" i="3"/>
  <c r="C53" i="3"/>
  <c r="D53" i="3"/>
  <c r="E53" i="3"/>
  <c r="F53" i="3"/>
  <c r="G53" i="3"/>
  <c r="H53" i="3"/>
  <c r="I53" i="3"/>
  <c r="J53" i="3"/>
  <c r="K53" i="3"/>
  <c r="L53" i="3"/>
  <c r="M53" i="3"/>
  <c r="B81" i="3"/>
  <c r="C81" i="3"/>
  <c r="D81" i="3"/>
  <c r="E81" i="3"/>
  <c r="F81" i="3"/>
  <c r="G81" i="3"/>
  <c r="H81" i="3"/>
  <c r="I81" i="3"/>
  <c r="J81" i="3"/>
  <c r="K81" i="3"/>
  <c r="L81" i="3"/>
  <c r="M81" i="3"/>
  <c r="M24" i="3"/>
  <c r="B52" i="3"/>
  <c r="C52" i="3"/>
  <c r="D52" i="3"/>
  <c r="E52" i="3"/>
  <c r="F52" i="3"/>
  <c r="G52" i="3"/>
  <c r="H52" i="3"/>
  <c r="I52" i="3"/>
  <c r="J52" i="3"/>
  <c r="K52" i="3"/>
  <c r="M52" i="3"/>
  <c r="B80" i="3"/>
  <c r="C80" i="3"/>
  <c r="D80" i="3"/>
  <c r="E80" i="3"/>
  <c r="F80" i="3"/>
  <c r="G80" i="3"/>
  <c r="H80" i="3"/>
  <c r="I80" i="3"/>
  <c r="J80" i="3"/>
  <c r="K80" i="3"/>
  <c r="M80" i="3"/>
  <c r="M23" i="3"/>
  <c r="B51" i="3"/>
  <c r="C51" i="3"/>
  <c r="D51" i="3"/>
  <c r="E51" i="3"/>
  <c r="F51" i="3"/>
  <c r="G51" i="3"/>
  <c r="H51" i="3"/>
  <c r="I51" i="3"/>
  <c r="J51" i="3"/>
  <c r="K51" i="3"/>
  <c r="M51" i="3"/>
  <c r="B79" i="3"/>
  <c r="C79" i="3"/>
  <c r="D79" i="3"/>
  <c r="E79" i="3"/>
  <c r="F79" i="3"/>
  <c r="G79" i="3"/>
  <c r="H79" i="3"/>
  <c r="I79" i="3"/>
  <c r="J79" i="3"/>
  <c r="K79" i="3"/>
  <c r="M79" i="3"/>
  <c r="M22" i="3"/>
  <c r="B50" i="3"/>
  <c r="C50" i="3"/>
  <c r="D50" i="3"/>
  <c r="E50" i="3"/>
  <c r="F50" i="3"/>
  <c r="G50" i="3"/>
  <c r="H50" i="3"/>
  <c r="I50" i="3"/>
  <c r="J50" i="3"/>
  <c r="K50" i="3"/>
  <c r="L50" i="3"/>
  <c r="M50" i="3"/>
  <c r="B78" i="3"/>
  <c r="C78" i="3"/>
  <c r="D78" i="3"/>
  <c r="E78" i="3"/>
  <c r="F78" i="3"/>
  <c r="G78" i="3"/>
  <c r="H78" i="3"/>
  <c r="I78" i="3"/>
  <c r="J78" i="3"/>
  <c r="K78" i="3"/>
  <c r="L78" i="3"/>
  <c r="M78" i="3"/>
  <c r="M21" i="3"/>
  <c r="B49" i="3"/>
  <c r="C49" i="3"/>
  <c r="D49" i="3"/>
  <c r="E49" i="3"/>
  <c r="F49" i="3"/>
  <c r="G49" i="3"/>
  <c r="H49" i="3"/>
  <c r="I49" i="3"/>
  <c r="J49" i="3"/>
  <c r="K49" i="3"/>
  <c r="L49" i="3"/>
  <c r="M49" i="3"/>
  <c r="B77" i="3"/>
  <c r="C77" i="3"/>
  <c r="D77" i="3"/>
  <c r="E77" i="3"/>
  <c r="F77" i="3"/>
  <c r="G77" i="3"/>
  <c r="H77" i="3"/>
  <c r="I77" i="3"/>
  <c r="J77" i="3"/>
  <c r="K77" i="3"/>
  <c r="L77" i="3"/>
  <c r="M77" i="3"/>
  <c r="M20" i="3"/>
  <c r="B48" i="3"/>
  <c r="C48" i="3"/>
  <c r="D48" i="3"/>
  <c r="E48" i="3"/>
  <c r="F48" i="3"/>
  <c r="G48" i="3"/>
  <c r="H48" i="3"/>
  <c r="I48" i="3"/>
  <c r="J48" i="3"/>
  <c r="K48" i="3"/>
  <c r="M48" i="3"/>
  <c r="B76" i="3"/>
  <c r="C76" i="3"/>
  <c r="D76" i="3"/>
  <c r="E76" i="3"/>
  <c r="F76" i="3"/>
  <c r="G76" i="3"/>
  <c r="H76" i="3"/>
  <c r="I76" i="3"/>
  <c r="J76" i="3"/>
  <c r="K76" i="3"/>
  <c r="M76" i="3"/>
  <c r="M19" i="3"/>
  <c r="B47" i="3"/>
  <c r="C47" i="3"/>
  <c r="D47" i="3"/>
  <c r="E47" i="3"/>
  <c r="F47" i="3"/>
  <c r="G47" i="3"/>
  <c r="H47" i="3"/>
  <c r="I47" i="3"/>
  <c r="J47" i="3"/>
  <c r="K47" i="3"/>
  <c r="L47" i="3"/>
  <c r="M47" i="3"/>
  <c r="B75" i="3"/>
  <c r="C75" i="3"/>
  <c r="E75" i="3"/>
  <c r="G75" i="3"/>
  <c r="H75" i="3"/>
  <c r="I75" i="3"/>
  <c r="K75" i="3"/>
  <c r="L75" i="3"/>
  <c r="M75" i="3"/>
  <c r="M18" i="3"/>
  <c r="B46" i="3"/>
  <c r="C46" i="3"/>
  <c r="D46" i="3"/>
  <c r="E46" i="3"/>
  <c r="F46" i="3"/>
  <c r="G46" i="3"/>
  <c r="H46" i="3"/>
  <c r="I46" i="3"/>
  <c r="J46" i="3"/>
  <c r="K46" i="3"/>
  <c r="M46" i="3"/>
  <c r="B74" i="3"/>
  <c r="C74" i="3"/>
  <c r="E74" i="3"/>
  <c r="G74" i="3"/>
  <c r="H74" i="3"/>
  <c r="I74" i="3"/>
  <c r="J74" i="3"/>
  <c r="K74" i="3"/>
  <c r="M74" i="3"/>
  <c r="M17" i="3"/>
  <c r="B45" i="3"/>
  <c r="C45" i="3"/>
  <c r="D45" i="3"/>
  <c r="E45" i="3"/>
  <c r="F45" i="3"/>
  <c r="G45" i="3"/>
  <c r="H45" i="3"/>
  <c r="I45" i="3"/>
  <c r="J45" i="3"/>
  <c r="K45" i="3"/>
  <c r="L45" i="3"/>
  <c r="M45" i="3"/>
  <c r="B73" i="3"/>
  <c r="C73" i="3"/>
  <c r="D73" i="3"/>
  <c r="E73" i="3"/>
  <c r="F73" i="3"/>
  <c r="G73" i="3"/>
  <c r="H73" i="3"/>
  <c r="I73" i="3"/>
  <c r="J73" i="3"/>
  <c r="K73" i="3"/>
  <c r="L73" i="3"/>
  <c r="M73" i="3"/>
  <c r="M16" i="3"/>
  <c r="B44" i="3"/>
  <c r="C44" i="3"/>
  <c r="D44" i="3"/>
  <c r="E44" i="3"/>
  <c r="F44" i="3"/>
  <c r="G44" i="3"/>
  <c r="H44" i="3"/>
  <c r="I44" i="3"/>
  <c r="J44" i="3"/>
  <c r="K44" i="3"/>
  <c r="L44" i="3"/>
  <c r="M44" i="3"/>
  <c r="B72" i="3"/>
  <c r="C72" i="3"/>
  <c r="D72" i="3"/>
  <c r="E72" i="3"/>
  <c r="F72" i="3"/>
  <c r="G72" i="3"/>
  <c r="H72" i="3"/>
  <c r="I72" i="3"/>
  <c r="J72" i="3"/>
  <c r="K72" i="3"/>
  <c r="L72" i="3"/>
  <c r="M72" i="3"/>
  <c r="M15" i="3"/>
  <c r="B43" i="3"/>
  <c r="C43" i="3"/>
  <c r="D43" i="3"/>
  <c r="E43" i="3"/>
  <c r="F43" i="3"/>
  <c r="G43" i="3"/>
  <c r="H43" i="3"/>
  <c r="I43" i="3"/>
  <c r="J43" i="3"/>
  <c r="K43" i="3"/>
  <c r="M43" i="3"/>
  <c r="B71" i="3"/>
  <c r="C71" i="3"/>
  <c r="D71" i="3"/>
  <c r="E71" i="3"/>
  <c r="F71" i="3"/>
  <c r="G71" i="3"/>
  <c r="H71" i="3"/>
  <c r="I71" i="3"/>
  <c r="J71" i="3"/>
  <c r="K71" i="3"/>
  <c r="M71" i="3"/>
  <c r="M14" i="3"/>
  <c r="B42" i="3"/>
  <c r="C42" i="3"/>
  <c r="D42" i="3"/>
  <c r="E42" i="3"/>
  <c r="F42" i="3"/>
  <c r="G42" i="3"/>
  <c r="H42" i="3"/>
  <c r="I42" i="3"/>
  <c r="J42" i="3"/>
  <c r="K42" i="3"/>
  <c r="M42" i="3"/>
  <c r="B70" i="3"/>
  <c r="C70" i="3"/>
  <c r="D70" i="3"/>
  <c r="E70" i="3"/>
  <c r="F70" i="3"/>
  <c r="G70" i="3"/>
  <c r="H70" i="3"/>
  <c r="I70" i="3"/>
  <c r="J70" i="3"/>
  <c r="K70" i="3"/>
  <c r="M70" i="3"/>
  <c r="M13" i="3"/>
  <c r="B41" i="3"/>
  <c r="C41" i="3"/>
  <c r="D41" i="3"/>
  <c r="E41" i="3"/>
  <c r="F41" i="3"/>
  <c r="G41" i="3"/>
  <c r="H41" i="3"/>
  <c r="I41" i="3"/>
  <c r="J41" i="3"/>
  <c r="K41" i="3"/>
  <c r="L41" i="3"/>
  <c r="M41" i="3"/>
  <c r="B69" i="3"/>
  <c r="C69" i="3"/>
  <c r="D69" i="3"/>
  <c r="E69" i="3"/>
  <c r="F69" i="3"/>
  <c r="G69" i="3"/>
  <c r="H69" i="3"/>
  <c r="I69" i="3"/>
  <c r="J69" i="3"/>
  <c r="K69" i="3"/>
  <c r="L69" i="3"/>
  <c r="M69" i="3"/>
  <c r="M12" i="3"/>
  <c r="B40" i="3"/>
  <c r="C40" i="3"/>
  <c r="D40" i="3"/>
  <c r="E40" i="3"/>
  <c r="F40" i="3"/>
  <c r="G40" i="3"/>
  <c r="H40" i="3"/>
  <c r="I40" i="3"/>
  <c r="J40" i="3"/>
  <c r="K40" i="3"/>
  <c r="M40" i="3"/>
  <c r="B68" i="3"/>
  <c r="C68" i="3"/>
  <c r="D68" i="3"/>
  <c r="E68" i="3"/>
  <c r="F68" i="3"/>
  <c r="G68" i="3"/>
  <c r="H68" i="3"/>
  <c r="I68" i="3"/>
  <c r="J68" i="3"/>
  <c r="K68" i="3"/>
  <c r="M68" i="3"/>
  <c r="M11" i="3"/>
  <c r="B39" i="3"/>
  <c r="C39" i="3"/>
  <c r="D39" i="3"/>
  <c r="E39" i="3"/>
  <c r="F39" i="3"/>
  <c r="G39" i="3"/>
  <c r="H39" i="3"/>
  <c r="I39" i="3"/>
  <c r="J39" i="3"/>
  <c r="K39" i="3"/>
  <c r="L39" i="3"/>
  <c r="M39" i="3"/>
  <c r="B67" i="3"/>
  <c r="C67" i="3"/>
  <c r="D67" i="3"/>
  <c r="E67" i="3"/>
  <c r="F67" i="3"/>
  <c r="G67" i="3"/>
  <c r="H67" i="3"/>
  <c r="I67" i="3"/>
  <c r="J67" i="3"/>
  <c r="K67" i="3"/>
  <c r="L67" i="3"/>
  <c r="M67" i="3"/>
  <c r="M10" i="3"/>
  <c r="B38" i="3"/>
  <c r="C38" i="3"/>
  <c r="D38" i="3"/>
  <c r="E38" i="3"/>
  <c r="F38" i="3"/>
  <c r="G38" i="3"/>
  <c r="H38" i="3"/>
  <c r="I38" i="3"/>
  <c r="J38" i="3"/>
  <c r="K38" i="3"/>
  <c r="L38" i="3"/>
  <c r="M38" i="3"/>
  <c r="B66" i="3"/>
  <c r="C66" i="3"/>
  <c r="D66" i="3"/>
  <c r="E66" i="3"/>
  <c r="F66" i="3"/>
  <c r="G66" i="3"/>
  <c r="H66" i="3"/>
  <c r="I66" i="3"/>
  <c r="J66" i="3"/>
  <c r="K66" i="3"/>
  <c r="L66" i="3"/>
  <c r="M66" i="3"/>
  <c r="M9" i="3"/>
  <c r="B37" i="3"/>
  <c r="C37" i="3"/>
  <c r="D37" i="3"/>
  <c r="E37" i="3"/>
  <c r="F37" i="3"/>
  <c r="G37" i="3"/>
  <c r="H37" i="3"/>
  <c r="I37" i="3"/>
  <c r="J37" i="3"/>
  <c r="K37" i="3"/>
  <c r="L37" i="3"/>
  <c r="M37" i="3"/>
  <c r="B65" i="3"/>
  <c r="C65" i="3"/>
  <c r="D65" i="3"/>
  <c r="E65" i="3"/>
  <c r="F65" i="3"/>
  <c r="G65" i="3"/>
  <c r="H65" i="3"/>
  <c r="I65" i="3"/>
  <c r="J65" i="3"/>
  <c r="K65" i="3"/>
  <c r="L65" i="3"/>
  <c r="M65" i="3"/>
  <c r="M8" i="3"/>
  <c r="B36" i="3"/>
  <c r="C36" i="3"/>
  <c r="D36" i="3"/>
  <c r="E36" i="3"/>
  <c r="F36" i="3"/>
  <c r="G36" i="3"/>
  <c r="H36" i="3"/>
  <c r="I36" i="3"/>
  <c r="J36" i="3"/>
  <c r="K36" i="3"/>
  <c r="L36" i="3"/>
  <c r="M36" i="3"/>
  <c r="B64" i="3"/>
  <c r="C64" i="3"/>
  <c r="D64" i="3"/>
  <c r="E64" i="3"/>
  <c r="F64" i="3"/>
  <c r="G64" i="3"/>
  <c r="H64" i="3"/>
  <c r="I64" i="3"/>
  <c r="J64" i="3"/>
  <c r="K64" i="3"/>
  <c r="L64" i="3"/>
  <c r="M64" i="3"/>
  <c r="M7" i="3"/>
  <c r="B35" i="3"/>
  <c r="C35" i="3"/>
  <c r="D35" i="3"/>
  <c r="E35" i="3"/>
  <c r="F35" i="3"/>
  <c r="G35" i="3"/>
  <c r="H35" i="3"/>
  <c r="I35" i="3"/>
  <c r="J35" i="3"/>
  <c r="K35" i="3"/>
  <c r="L35" i="3"/>
  <c r="M35" i="3"/>
  <c r="B63" i="3"/>
  <c r="C63" i="3"/>
  <c r="D63" i="3"/>
  <c r="E63" i="3"/>
  <c r="F63" i="3"/>
  <c r="G63" i="3"/>
  <c r="H63" i="3"/>
  <c r="I63" i="3"/>
  <c r="J63" i="3"/>
  <c r="K63" i="3"/>
  <c r="L63" i="3"/>
  <c r="M63" i="3"/>
  <c r="M6" i="3"/>
  <c r="B34" i="3"/>
  <c r="C34" i="3"/>
  <c r="D34" i="3"/>
  <c r="E34" i="3"/>
  <c r="F34" i="3"/>
  <c r="G34" i="3"/>
  <c r="H34" i="3"/>
  <c r="I34" i="3"/>
  <c r="J34" i="3"/>
  <c r="K34" i="3"/>
  <c r="L34" i="3"/>
  <c r="M34" i="3"/>
  <c r="B62" i="3"/>
  <c r="C62" i="3"/>
  <c r="D62" i="3"/>
  <c r="E62" i="3"/>
  <c r="F62" i="3"/>
  <c r="G62" i="3"/>
  <c r="H62" i="3"/>
  <c r="I62" i="3"/>
  <c r="J62" i="3"/>
  <c r="K62" i="3"/>
  <c r="L62" i="3"/>
  <c r="M62" i="3"/>
  <c r="M5" i="3"/>
  <c r="B33" i="3"/>
  <c r="C33" i="3"/>
  <c r="D33" i="3"/>
  <c r="E33" i="3"/>
  <c r="F33" i="3"/>
  <c r="G33" i="3"/>
  <c r="H33" i="3"/>
  <c r="I33" i="3"/>
  <c r="J33" i="3"/>
  <c r="K33" i="3"/>
  <c r="L33" i="3"/>
  <c r="M33" i="3"/>
  <c r="B61" i="3"/>
  <c r="C61" i="3"/>
  <c r="D61" i="3"/>
  <c r="E61" i="3"/>
  <c r="F61" i="3"/>
  <c r="G61" i="3"/>
  <c r="H61" i="3"/>
  <c r="I61" i="3"/>
  <c r="J61" i="3"/>
  <c r="K61" i="3"/>
  <c r="L61" i="3"/>
  <c r="M61" i="3"/>
  <c r="M4" i="3"/>
  <c r="B32" i="3"/>
  <c r="C32" i="3"/>
  <c r="D32" i="3"/>
  <c r="E32" i="3"/>
  <c r="F32" i="3"/>
  <c r="G32" i="3"/>
  <c r="H32" i="3"/>
  <c r="I32" i="3"/>
  <c r="J32" i="3"/>
  <c r="K32" i="3"/>
  <c r="L32" i="3"/>
  <c r="M32" i="3"/>
  <c r="B60" i="3"/>
  <c r="C60" i="3"/>
  <c r="D60" i="3"/>
  <c r="E60" i="3"/>
  <c r="F60" i="3"/>
  <c r="G60" i="3"/>
  <c r="H60" i="3"/>
  <c r="I60" i="3"/>
  <c r="J60" i="3"/>
  <c r="K60" i="3"/>
  <c r="L60" i="3"/>
  <c r="M60" i="3"/>
  <c r="AU2" i="3"/>
  <c r="AT2" i="3"/>
  <c r="AS2" i="3"/>
  <c r="AR2" i="3"/>
  <c r="AQ2" i="3"/>
  <c r="AP2" i="3"/>
  <c r="AO2" i="3"/>
  <c r="AN2" i="3"/>
  <c r="AM2" i="3"/>
  <c r="AM150" i="3"/>
  <c r="AS151" i="3"/>
  <c r="AR151" i="3"/>
  <c r="AQ151" i="3"/>
  <c r="AP151" i="3"/>
  <c r="AO151" i="3"/>
  <c r="AN151" i="3"/>
  <c r="AM151" i="3"/>
  <c r="AS150" i="3"/>
  <c r="AR150" i="3"/>
  <c r="AQ150" i="3"/>
  <c r="AP150" i="3"/>
  <c r="AO150" i="3"/>
  <c r="AN150" i="3"/>
  <c r="AS149" i="3"/>
  <c r="AR149" i="3"/>
  <c r="AQ149" i="3"/>
  <c r="AP149" i="3"/>
  <c r="AO149" i="3"/>
  <c r="AN149" i="3"/>
  <c r="AM149" i="3"/>
  <c r="AH25" i="3"/>
  <c r="AI25" i="3"/>
  <c r="AJ25" i="3"/>
  <c r="AH26" i="3"/>
  <c r="AI26" i="3"/>
  <c r="AJ26" i="3"/>
  <c r="AH27" i="3"/>
  <c r="AI27" i="3"/>
  <c r="AJ27" i="3"/>
  <c r="AH28" i="3"/>
  <c r="AI28" i="3"/>
  <c r="AJ28" i="3"/>
  <c r="AH29" i="3"/>
  <c r="AI29" i="3"/>
  <c r="AJ29" i="3"/>
  <c r="AH30" i="3"/>
  <c r="AI30" i="3"/>
  <c r="AJ30" i="3"/>
  <c r="AH31" i="3"/>
  <c r="AI31" i="3"/>
  <c r="AJ31" i="3"/>
  <c r="AH32" i="3"/>
  <c r="AI32" i="3"/>
  <c r="AJ32" i="3"/>
  <c r="AH33" i="3"/>
  <c r="AI33" i="3"/>
  <c r="AJ33" i="3"/>
  <c r="AH12" i="3"/>
  <c r="AH23" i="3"/>
  <c r="AH34" i="3"/>
  <c r="AI12" i="3"/>
  <c r="AI23" i="3"/>
  <c r="AI34" i="3"/>
  <c r="AJ12" i="3"/>
  <c r="AJ23" i="3"/>
  <c r="AJ34" i="3"/>
  <c r="AH13" i="3"/>
  <c r="AH24" i="3"/>
  <c r="AH35" i="3"/>
  <c r="AI13" i="3"/>
  <c r="AI24" i="3"/>
  <c r="AI35" i="3"/>
  <c r="AJ13" i="3"/>
  <c r="AJ24" i="3"/>
  <c r="AJ35" i="3"/>
  <c r="AS211" i="3"/>
  <c r="AS210" i="3"/>
  <c r="AS209" i="3"/>
  <c r="AS208" i="3"/>
  <c r="AS207" i="3"/>
  <c r="AS206" i="3"/>
  <c r="AS205" i="3"/>
  <c r="AS204" i="3"/>
  <c r="AS203" i="3"/>
  <c r="AS202" i="3"/>
  <c r="AS201" i="3"/>
  <c r="AS200" i="3"/>
  <c r="AS199" i="3"/>
  <c r="AS198" i="3"/>
  <c r="AS197" i="3"/>
  <c r="AS196" i="3"/>
  <c r="AS195" i="3"/>
  <c r="AS194" i="3"/>
  <c r="AS193" i="3"/>
  <c r="AS192" i="3"/>
  <c r="AS191" i="3"/>
  <c r="AS190" i="3"/>
  <c r="AS189" i="3"/>
  <c r="AS188" i="3"/>
  <c r="AS187" i="3"/>
  <c r="AS186" i="3"/>
  <c r="AS185" i="3"/>
  <c r="AS184" i="3"/>
  <c r="AR211" i="3"/>
  <c r="AR210" i="3"/>
  <c r="AR209" i="3"/>
  <c r="AR208" i="3"/>
  <c r="AR207" i="3"/>
  <c r="AR206" i="3"/>
  <c r="AR205" i="3"/>
  <c r="AR204" i="3"/>
  <c r="AR203" i="3"/>
  <c r="AR202" i="3"/>
  <c r="AR201" i="3"/>
  <c r="AR200" i="3"/>
  <c r="AR199" i="3"/>
  <c r="AR198" i="3"/>
  <c r="AR197" i="3"/>
  <c r="AR196" i="3"/>
  <c r="AR195" i="3"/>
  <c r="AR194" i="3"/>
  <c r="AR193" i="3"/>
  <c r="AR192" i="3"/>
  <c r="AR191" i="3"/>
  <c r="AR190" i="3"/>
  <c r="AR189" i="3"/>
  <c r="AR188" i="3"/>
  <c r="AR187" i="3"/>
  <c r="AR186" i="3"/>
  <c r="AR185" i="3"/>
  <c r="AR184" i="3"/>
  <c r="AM188" i="3"/>
  <c r="AN188" i="3"/>
  <c r="AP188" i="3"/>
  <c r="AQ188" i="3"/>
  <c r="AM189" i="3"/>
  <c r="AN189" i="3"/>
  <c r="AP189" i="3"/>
  <c r="AQ189" i="3"/>
  <c r="AM190" i="3"/>
  <c r="AN190" i="3"/>
  <c r="AP190" i="3"/>
  <c r="AQ190" i="3"/>
  <c r="AM191" i="3"/>
  <c r="AN191" i="3"/>
  <c r="AO191" i="3"/>
  <c r="AP191" i="3"/>
  <c r="AQ191" i="3"/>
  <c r="AM192" i="3"/>
  <c r="AN192" i="3"/>
  <c r="AO192" i="3"/>
  <c r="AP192" i="3"/>
  <c r="AQ192" i="3"/>
  <c r="AM193" i="3"/>
  <c r="AN193" i="3"/>
  <c r="AO193" i="3"/>
  <c r="AP193" i="3"/>
  <c r="AQ193" i="3"/>
  <c r="AM194" i="3"/>
  <c r="AN194" i="3"/>
  <c r="AO194" i="3"/>
  <c r="AP194" i="3"/>
  <c r="AM195" i="3"/>
  <c r="AN195" i="3"/>
  <c r="AO195" i="3"/>
  <c r="AP195" i="3"/>
  <c r="AQ195" i="3"/>
  <c r="AM196" i="3"/>
  <c r="AN196" i="3"/>
  <c r="AO196" i="3"/>
  <c r="AP196" i="3"/>
  <c r="AM197" i="3"/>
  <c r="AN197" i="3"/>
  <c r="AO197" i="3"/>
  <c r="AP197" i="3"/>
  <c r="AQ197" i="3"/>
  <c r="AM198" i="3"/>
  <c r="AN198" i="3"/>
  <c r="AO198" i="3"/>
  <c r="AP198" i="3"/>
  <c r="AM199" i="3"/>
  <c r="AN199" i="3"/>
  <c r="AO199" i="3"/>
  <c r="AP199" i="3"/>
  <c r="AQ199" i="3"/>
  <c r="AM200" i="3"/>
  <c r="AN200" i="3"/>
  <c r="AO200" i="3"/>
  <c r="AP200" i="3"/>
  <c r="AQ200" i="3"/>
  <c r="AM201" i="3"/>
  <c r="AN201" i="3"/>
  <c r="AO201" i="3"/>
  <c r="AP201" i="3"/>
  <c r="AQ201" i="3"/>
  <c r="AM202" i="3"/>
  <c r="AN202" i="3"/>
  <c r="AO202" i="3"/>
  <c r="AP202" i="3"/>
  <c r="AM203" i="3"/>
  <c r="AN203" i="3"/>
  <c r="AO203" i="3"/>
  <c r="AP203" i="3"/>
  <c r="AQ203" i="3"/>
  <c r="AM204" i="3"/>
  <c r="AN204" i="3"/>
  <c r="AO204" i="3"/>
  <c r="AP204" i="3"/>
  <c r="AQ204" i="3"/>
  <c r="AM205" i="3"/>
  <c r="AN205" i="3"/>
  <c r="AO205" i="3"/>
  <c r="AP205" i="3"/>
  <c r="AQ205" i="3"/>
  <c r="AM206" i="3"/>
  <c r="AN206" i="3"/>
  <c r="AO206" i="3"/>
  <c r="AP206" i="3"/>
  <c r="AQ206" i="3"/>
  <c r="AM207" i="3"/>
  <c r="AN207" i="3"/>
  <c r="AO207" i="3"/>
  <c r="AP207" i="3"/>
  <c r="AQ207" i="3"/>
  <c r="AM208" i="3"/>
  <c r="AN208" i="3"/>
  <c r="AO208" i="3"/>
  <c r="AP208" i="3"/>
  <c r="AQ208" i="3"/>
  <c r="AM209" i="3"/>
  <c r="AN209" i="3"/>
  <c r="AO209" i="3"/>
  <c r="AP209" i="3"/>
  <c r="AQ209" i="3"/>
  <c r="AM210" i="3"/>
  <c r="AN210" i="3"/>
  <c r="AO210" i="3"/>
  <c r="AP210" i="3"/>
  <c r="AQ210" i="3"/>
  <c r="AM211" i="3"/>
  <c r="AN211" i="3"/>
  <c r="AO211" i="3"/>
  <c r="AP211" i="3"/>
  <c r="AQ211" i="3"/>
  <c r="AM185" i="3"/>
  <c r="AN185" i="3"/>
  <c r="AP185" i="3"/>
  <c r="AQ185" i="3"/>
  <c r="AM186" i="3"/>
  <c r="AN186" i="3"/>
  <c r="AP186" i="3"/>
  <c r="AQ186" i="3"/>
  <c r="AM187" i="3"/>
  <c r="AN187" i="3"/>
  <c r="AP187" i="3"/>
  <c r="AQ187" i="3"/>
  <c r="AN184" i="3"/>
  <c r="AP184" i="3"/>
  <c r="AQ184" i="3"/>
  <c r="AM184" i="3"/>
  <c r="AH157" i="3"/>
  <c r="AI157" i="3"/>
  <c r="AJ157" i="3"/>
  <c r="AH158" i="3"/>
  <c r="AI158" i="3"/>
  <c r="AJ158" i="3"/>
  <c r="O4" i="3"/>
  <c r="O5" i="3"/>
  <c r="O6" i="3"/>
  <c r="O7" i="3"/>
  <c r="AX7" i="3"/>
  <c r="O8" i="3"/>
  <c r="AX8" i="3"/>
  <c r="O9" i="3"/>
  <c r="AX9" i="3"/>
  <c r="O10" i="3"/>
  <c r="AX10" i="3"/>
  <c r="O11" i="3"/>
  <c r="AX11" i="3"/>
  <c r="O12" i="3"/>
  <c r="AX12" i="3"/>
  <c r="O13" i="3"/>
  <c r="AX13" i="3"/>
  <c r="O14" i="3"/>
  <c r="AX14" i="3"/>
  <c r="O15" i="3"/>
  <c r="AX15" i="3"/>
  <c r="O16" i="3"/>
  <c r="AX16" i="3"/>
  <c r="O17" i="3"/>
  <c r="AX17" i="3"/>
  <c r="O18" i="3"/>
  <c r="AX18" i="3"/>
  <c r="O19" i="3"/>
  <c r="AX19" i="3"/>
  <c r="O20" i="3"/>
  <c r="AX20" i="3"/>
  <c r="O21" i="3"/>
  <c r="AX21" i="3"/>
  <c r="O22" i="3"/>
  <c r="AX22" i="3"/>
  <c r="O23" i="3"/>
  <c r="AX23" i="3"/>
  <c r="O24" i="3"/>
  <c r="AX24" i="3"/>
  <c r="O25" i="3"/>
  <c r="AX25" i="3"/>
  <c r="O26" i="3"/>
  <c r="AX26" i="3"/>
  <c r="O27" i="3"/>
  <c r="AX27" i="3"/>
  <c r="O28" i="3"/>
  <c r="AX28" i="3"/>
  <c r="O29" i="3"/>
  <c r="AX29" i="3"/>
  <c r="O30" i="3"/>
  <c r="AX30" i="3"/>
  <c r="AX31" i="3"/>
  <c r="AX32" i="3"/>
  <c r="AX33" i="3"/>
  <c r="AM36" i="3"/>
  <c r="AN36" i="3"/>
  <c r="AO36" i="3"/>
  <c r="AP36" i="3"/>
  <c r="AQ36" i="3"/>
  <c r="AR36" i="3"/>
  <c r="AS36" i="3"/>
  <c r="AT36" i="3"/>
  <c r="AU36" i="3"/>
  <c r="AX36" i="3"/>
  <c r="AM37" i="3"/>
  <c r="AN37" i="3"/>
  <c r="AO37" i="3"/>
  <c r="AP37" i="3"/>
  <c r="AQ37" i="3"/>
  <c r="AR37" i="3"/>
  <c r="AS37" i="3"/>
  <c r="AT37" i="3"/>
  <c r="AU37" i="3"/>
  <c r="AX37" i="3"/>
  <c r="AM38" i="3"/>
  <c r="AN38" i="3"/>
  <c r="AO38" i="3"/>
  <c r="AP38" i="3"/>
  <c r="AQ38" i="3"/>
  <c r="AR38" i="3"/>
  <c r="AS38" i="3"/>
  <c r="AT38" i="3"/>
  <c r="AU38" i="3"/>
  <c r="AX38" i="3"/>
  <c r="AM39" i="3"/>
  <c r="AN39" i="3"/>
  <c r="AO39" i="3"/>
  <c r="AP39" i="3"/>
  <c r="AQ39" i="3"/>
  <c r="AR39" i="3"/>
  <c r="AS39" i="3"/>
  <c r="AT39" i="3"/>
  <c r="AU39" i="3"/>
  <c r="AX39" i="3"/>
  <c r="AM40" i="3"/>
  <c r="AN40" i="3"/>
  <c r="AO40" i="3"/>
  <c r="AP40" i="3"/>
  <c r="AQ40" i="3"/>
  <c r="AR40" i="3"/>
  <c r="AS40" i="3"/>
  <c r="AT40" i="3"/>
  <c r="AU40" i="3"/>
  <c r="AX40" i="3"/>
  <c r="AM41" i="3"/>
  <c r="AN41" i="3"/>
  <c r="AO41" i="3"/>
  <c r="AP41" i="3"/>
  <c r="AQ41" i="3"/>
  <c r="AR41" i="3"/>
  <c r="AS41" i="3"/>
  <c r="AT41" i="3"/>
  <c r="AU41" i="3"/>
  <c r="AX41" i="3"/>
  <c r="AM42" i="3"/>
  <c r="AN42" i="3"/>
  <c r="AO42" i="3"/>
  <c r="AP42" i="3"/>
  <c r="AQ42" i="3"/>
  <c r="AR42" i="3"/>
  <c r="AS42" i="3"/>
  <c r="AT42" i="3"/>
  <c r="AU42" i="3"/>
  <c r="AX42" i="3"/>
  <c r="AM43" i="3"/>
  <c r="AN43" i="3"/>
  <c r="AO43" i="3"/>
  <c r="AP43" i="3"/>
  <c r="AQ43" i="3"/>
  <c r="AR43" i="3"/>
  <c r="AS43" i="3"/>
  <c r="AT43" i="3"/>
  <c r="AU43" i="3"/>
  <c r="AX43" i="3"/>
  <c r="AM44" i="3"/>
  <c r="AN44" i="3"/>
  <c r="AO44" i="3"/>
  <c r="AP44" i="3"/>
  <c r="AQ44" i="3"/>
  <c r="AR44" i="3"/>
  <c r="AS44" i="3"/>
  <c r="AU44" i="3"/>
  <c r="AX44" i="3"/>
  <c r="AM45" i="3"/>
  <c r="AN45" i="3"/>
  <c r="AO45" i="3"/>
  <c r="AP45" i="3"/>
  <c r="AQ45" i="3"/>
  <c r="AR45" i="3"/>
  <c r="AS45" i="3"/>
  <c r="AT45" i="3"/>
  <c r="AU45" i="3"/>
  <c r="AX45" i="3"/>
  <c r="AM46" i="3"/>
  <c r="AN46" i="3"/>
  <c r="AO46" i="3"/>
  <c r="AP46" i="3"/>
  <c r="AQ46" i="3"/>
  <c r="AR46" i="3"/>
  <c r="AS46" i="3"/>
  <c r="AT46" i="3"/>
  <c r="AU46" i="3"/>
  <c r="AX46" i="3"/>
  <c r="AM47" i="3"/>
  <c r="AN47" i="3"/>
  <c r="AO47" i="3"/>
  <c r="AP47" i="3"/>
  <c r="AQ47" i="3"/>
  <c r="AR47" i="3"/>
  <c r="AS47" i="3"/>
  <c r="AT47" i="3"/>
  <c r="AU47" i="3"/>
  <c r="AX47" i="3"/>
  <c r="AM48" i="3"/>
  <c r="AN48" i="3"/>
  <c r="AO48" i="3"/>
  <c r="AP48" i="3"/>
  <c r="AQ48" i="3"/>
  <c r="AR48" i="3"/>
  <c r="AS48" i="3"/>
  <c r="AT48" i="3"/>
  <c r="AU48" i="3"/>
  <c r="AX48" i="3"/>
  <c r="AM49" i="3"/>
  <c r="AN49" i="3"/>
  <c r="AO49" i="3"/>
  <c r="AP49" i="3"/>
  <c r="AQ49" i="3"/>
  <c r="AR49" i="3"/>
  <c r="AS49" i="3"/>
  <c r="AT49" i="3"/>
  <c r="AU49" i="3"/>
  <c r="AX49" i="3"/>
  <c r="AM50" i="3"/>
  <c r="AN50" i="3"/>
  <c r="AO50" i="3"/>
  <c r="AP50" i="3"/>
  <c r="AQ50" i="3"/>
  <c r="AR50" i="3"/>
  <c r="AS50" i="3"/>
  <c r="AT50" i="3"/>
  <c r="AU50" i="3"/>
  <c r="AX50" i="3"/>
  <c r="AM51" i="3"/>
  <c r="AN51" i="3"/>
  <c r="AO51" i="3"/>
  <c r="AP51" i="3"/>
  <c r="AQ51" i="3"/>
  <c r="AR51" i="3"/>
  <c r="AS51" i="3"/>
  <c r="AT51" i="3"/>
  <c r="AU51" i="3"/>
  <c r="AX51" i="3"/>
  <c r="AM52" i="3"/>
  <c r="AN52" i="3"/>
  <c r="AO52" i="3"/>
  <c r="AP52" i="3"/>
  <c r="AQ52" i="3"/>
  <c r="AR52" i="3"/>
  <c r="AS52" i="3"/>
  <c r="AT52" i="3"/>
  <c r="AU52" i="3"/>
  <c r="AX52" i="3"/>
  <c r="AM53" i="3"/>
  <c r="AN53" i="3"/>
  <c r="AO53" i="3"/>
  <c r="AP53" i="3"/>
  <c r="AQ53" i="3"/>
  <c r="AR53" i="3"/>
  <c r="AS53" i="3"/>
  <c r="AT53" i="3"/>
  <c r="AU53" i="3"/>
  <c r="AX53" i="3"/>
  <c r="AM54" i="3"/>
  <c r="AN54" i="3"/>
  <c r="AO54" i="3"/>
  <c r="AP54" i="3"/>
  <c r="AQ54" i="3"/>
  <c r="AR54" i="3"/>
  <c r="AS54" i="3"/>
  <c r="AT54" i="3"/>
  <c r="AU54" i="3"/>
  <c r="AX54" i="3"/>
  <c r="AM55" i="3"/>
  <c r="AN55" i="3"/>
  <c r="AO55" i="3"/>
  <c r="AP55" i="3"/>
  <c r="AQ55" i="3"/>
  <c r="AR55" i="3"/>
  <c r="AS55" i="3"/>
  <c r="AT55" i="3"/>
  <c r="AU55" i="3"/>
  <c r="AX55" i="3"/>
  <c r="AM56" i="3"/>
  <c r="AN56" i="3"/>
  <c r="AO56" i="3"/>
  <c r="AP56" i="3"/>
  <c r="AQ56" i="3"/>
  <c r="AR56" i="3"/>
  <c r="AS56" i="3"/>
  <c r="AT56" i="3"/>
  <c r="AU56" i="3"/>
  <c r="AX56" i="3"/>
  <c r="AM57" i="3"/>
  <c r="AN57" i="3"/>
  <c r="AO57" i="3"/>
  <c r="AP57" i="3"/>
  <c r="AQ57" i="3"/>
  <c r="AR57" i="3"/>
  <c r="AS57" i="3"/>
  <c r="AT57" i="3"/>
  <c r="AU57" i="3"/>
  <c r="AX57" i="3"/>
  <c r="AM58" i="3"/>
  <c r="AN58" i="3"/>
  <c r="AO58" i="3"/>
  <c r="AP58" i="3"/>
  <c r="AQ58" i="3"/>
  <c r="AR58" i="3"/>
  <c r="AS58" i="3"/>
  <c r="AT58" i="3"/>
  <c r="AU58" i="3"/>
  <c r="AX58" i="3"/>
  <c r="AM59" i="3"/>
  <c r="AN59" i="3"/>
  <c r="AO59" i="3"/>
  <c r="AP59" i="3"/>
  <c r="AQ59" i="3"/>
  <c r="AR59" i="3"/>
  <c r="AS59" i="3"/>
  <c r="AT59" i="3"/>
  <c r="AU59" i="3"/>
  <c r="AX59" i="3"/>
  <c r="AM60" i="3"/>
  <c r="AN60" i="3"/>
  <c r="AO60" i="3"/>
  <c r="AP60" i="3"/>
  <c r="AQ60" i="3"/>
  <c r="AR60" i="3"/>
  <c r="AS60" i="3"/>
  <c r="AT60" i="3"/>
  <c r="AU60" i="3"/>
  <c r="AX60" i="3"/>
  <c r="M89" i="3"/>
  <c r="O89" i="3"/>
  <c r="AM61" i="3"/>
  <c r="AN61" i="3"/>
  <c r="AO61" i="3"/>
  <c r="AP61" i="3"/>
  <c r="AQ61" i="3"/>
  <c r="AR61" i="3"/>
  <c r="AS61" i="3"/>
  <c r="AT61" i="3"/>
  <c r="AU61" i="3"/>
  <c r="AX61" i="3"/>
  <c r="M90" i="3"/>
  <c r="O90" i="3"/>
  <c r="AM62" i="3"/>
  <c r="AN62" i="3"/>
  <c r="AO62" i="3"/>
  <c r="AP62" i="3"/>
  <c r="AQ62" i="3"/>
  <c r="AR62" i="3"/>
  <c r="AS62" i="3"/>
  <c r="AT62" i="3"/>
  <c r="AU62" i="3"/>
  <c r="AX62" i="3"/>
  <c r="M91" i="3"/>
  <c r="O91" i="3"/>
  <c r="M92" i="3"/>
  <c r="O92" i="3"/>
  <c r="M93" i="3"/>
  <c r="O93" i="3"/>
  <c r="M94" i="3"/>
  <c r="O94" i="3"/>
  <c r="M95" i="3"/>
  <c r="O95" i="3"/>
  <c r="M96" i="3"/>
  <c r="O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B118" i="3"/>
  <c r="C118" i="3"/>
  <c r="D118" i="3"/>
  <c r="E118" i="3"/>
  <c r="F118" i="3"/>
  <c r="G118" i="3"/>
  <c r="H118" i="3"/>
  <c r="I118" i="3"/>
  <c r="J118" i="3"/>
  <c r="K118" i="3"/>
  <c r="M118" i="3"/>
  <c r="B119" i="3"/>
  <c r="C119" i="3"/>
  <c r="D119" i="3"/>
  <c r="E119" i="3"/>
  <c r="F119" i="3"/>
  <c r="G119" i="3"/>
  <c r="H119" i="3"/>
  <c r="I119" i="3"/>
  <c r="J119" i="3"/>
  <c r="K119" i="3"/>
  <c r="M119" i="3"/>
  <c r="B120" i="3"/>
  <c r="C120" i="3"/>
  <c r="D120" i="3"/>
  <c r="E120" i="3"/>
  <c r="F120" i="3"/>
  <c r="G120" i="3"/>
  <c r="H120" i="3"/>
  <c r="I120" i="3"/>
  <c r="J120" i="3"/>
  <c r="K120" i="3"/>
  <c r="M120" i="3"/>
  <c r="B121" i="3"/>
  <c r="C121" i="3"/>
  <c r="D121" i="3"/>
  <c r="E121" i="3"/>
  <c r="F121" i="3"/>
  <c r="G121" i="3"/>
  <c r="H121" i="3"/>
  <c r="I121" i="3"/>
  <c r="J121" i="3"/>
  <c r="K121" i="3"/>
  <c r="M121" i="3"/>
  <c r="B122" i="3"/>
  <c r="C122" i="3"/>
  <c r="D122" i="3"/>
  <c r="E122" i="3"/>
  <c r="F122" i="3"/>
  <c r="G122" i="3"/>
  <c r="H122" i="3"/>
  <c r="I122" i="3"/>
  <c r="J122" i="3"/>
  <c r="K122" i="3"/>
  <c r="M122" i="3"/>
  <c r="B123" i="3"/>
  <c r="C123" i="3"/>
  <c r="D123" i="3"/>
  <c r="E123" i="3"/>
  <c r="F123" i="3"/>
  <c r="G123" i="3"/>
  <c r="H123" i="3"/>
  <c r="I123" i="3"/>
  <c r="J123" i="3"/>
  <c r="K123" i="3"/>
  <c r="M123" i="3"/>
  <c r="B124" i="3"/>
  <c r="C124" i="3"/>
  <c r="D124" i="3"/>
  <c r="E124" i="3"/>
  <c r="F124" i="3"/>
  <c r="G124" i="3"/>
  <c r="H124" i="3"/>
  <c r="I124" i="3"/>
  <c r="J124" i="3"/>
  <c r="K124" i="3"/>
  <c r="M124" i="3"/>
  <c r="B125" i="3"/>
  <c r="C125" i="3"/>
  <c r="D125" i="3"/>
  <c r="E125" i="3"/>
  <c r="F125" i="3"/>
  <c r="G125" i="3"/>
  <c r="H125" i="3"/>
  <c r="I125" i="3"/>
  <c r="J125" i="3"/>
  <c r="K125" i="3"/>
  <c r="M125" i="3"/>
  <c r="B126" i="3"/>
  <c r="C126" i="3"/>
  <c r="D126" i="3"/>
  <c r="E126" i="3"/>
  <c r="F126" i="3"/>
  <c r="G126" i="3"/>
  <c r="H126" i="3"/>
  <c r="I126" i="3"/>
  <c r="J126" i="3"/>
  <c r="K126" i="3"/>
  <c r="M126" i="3"/>
  <c r="B127" i="3"/>
  <c r="C127" i="3"/>
  <c r="D127" i="3"/>
  <c r="E127" i="3"/>
  <c r="F127" i="3"/>
  <c r="G127" i="3"/>
  <c r="H127" i="3"/>
  <c r="I127" i="3"/>
  <c r="J127" i="3"/>
  <c r="K127" i="3"/>
  <c r="M127" i="3"/>
  <c r="B128" i="3"/>
  <c r="C128" i="3"/>
  <c r="D128" i="3"/>
  <c r="E128" i="3"/>
  <c r="F128" i="3"/>
  <c r="G128" i="3"/>
  <c r="H128" i="3"/>
  <c r="I128" i="3"/>
  <c r="J128" i="3"/>
  <c r="K128" i="3"/>
  <c r="M128" i="3"/>
  <c r="B129" i="3"/>
  <c r="C129" i="3"/>
  <c r="D129" i="3"/>
  <c r="E129" i="3"/>
  <c r="F129" i="3"/>
  <c r="G129" i="3"/>
  <c r="H129" i="3"/>
  <c r="I129" i="3"/>
  <c r="J129" i="3"/>
  <c r="K129" i="3"/>
  <c r="M129" i="3"/>
  <c r="B130" i="3"/>
  <c r="C130" i="3"/>
  <c r="D130" i="3"/>
  <c r="E130" i="3"/>
  <c r="F130" i="3"/>
  <c r="G130" i="3"/>
  <c r="H130" i="3"/>
  <c r="I130" i="3"/>
  <c r="J130" i="3"/>
  <c r="K130" i="3"/>
  <c r="M130" i="3"/>
  <c r="B131" i="3"/>
  <c r="C131" i="3"/>
  <c r="D131" i="3"/>
  <c r="E131" i="3"/>
  <c r="F131" i="3"/>
  <c r="G131" i="3"/>
  <c r="H131" i="3"/>
  <c r="I131" i="3"/>
  <c r="J131" i="3"/>
  <c r="K131" i="3"/>
  <c r="M131" i="3"/>
  <c r="B132" i="3"/>
  <c r="C132" i="3"/>
  <c r="D132" i="3"/>
  <c r="E132" i="3"/>
  <c r="F132" i="3"/>
  <c r="G132" i="3"/>
  <c r="H132" i="3"/>
  <c r="I132" i="3"/>
  <c r="J132" i="3"/>
  <c r="K132" i="3"/>
  <c r="M132" i="3"/>
  <c r="B133" i="3"/>
  <c r="C133" i="3"/>
  <c r="D133" i="3"/>
  <c r="E133" i="3"/>
  <c r="F133" i="3"/>
  <c r="G133" i="3"/>
  <c r="H133" i="3"/>
  <c r="I133" i="3"/>
  <c r="J133" i="3"/>
  <c r="K133" i="3"/>
  <c r="M133" i="3"/>
  <c r="B134" i="3"/>
  <c r="C134" i="3"/>
  <c r="D134" i="3"/>
  <c r="E134" i="3"/>
  <c r="F134" i="3"/>
  <c r="G134" i="3"/>
  <c r="H134" i="3"/>
  <c r="I134" i="3"/>
  <c r="J134" i="3"/>
  <c r="K134" i="3"/>
  <c r="M134" i="3"/>
  <c r="B135" i="3"/>
  <c r="C135" i="3"/>
  <c r="D135" i="3"/>
  <c r="E135" i="3"/>
  <c r="F135" i="3"/>
  <c r="G135" i="3"/>
  <c r="H135" i="3"/>
  <c r="I135" i="3"/>
  <c r="J135" i="3"/>
  <c r="K135" i="3"/>
  <c r="M135" i="3"/>
  <c r="B136" i="3"/>
  <c r="C136" i="3"/>
  <c r="D136" i="3"/>
  <c r="E136" i="3"/>
  <c r="F136" i="3"/>
  <c r="G136" i="3"/>
  <c r="H136" i="3"/>
  <c r="I136" i="3"/>
  <c r="J136" i="3"/>
  <c r="K136" i="3"/>
  <c r="M136" i="3"/>
  <c r="B137" i="3"/>
  <c r="C137" i="3"/>
  <c r="D137" i="3"/>
  <c r="E137" i="3"/>
  <c r="F137" i="3"/>
  <c r="G137" i="3"/>
  <c r="H137" i="3"/>
  <c r="I137" i="3"/>
  <c r="J137" i="3"/>
  <c r="K137" i="3"/>
  <c r="M137" i="3"/>
  <c r="B138" i="3"/>
  <c r="C138" i="3"/>
  <c r="D138" i="3"/>
  <c r="E138" i="3"/>
  <c r="F138" i="3"/>
  <c r="G138" i="3"/>
  <c r="H138" i="3"/>
  <c r="I138" i="3"/>
  <c r="J138" i="3"/>
  <c r="K138" i="3"/>
  <c r="M138" i="3"/>
  <c r="B139" i="3"/>
  <c r="C139" i="3"/>
  <c r="D139" i="3"/>
  <c r="E139" i="3"/>
  <c r="F139" i="3"/>
  <c r="G139" i="3"/>
  <c r="H139" i="3"/>
  <c r="I139" i="3"/>
  <c r="J139" i="3"/>
  <c r="K139" i="3"/>
  <c r="M139" i="3"/>
  <c r="B140" i="3"/>
  <c r="C140" i="3"/>
  <c r="D140" i="3"/>
  <c r="E140" i="3"/>
  <c r="F140" i="3"/>
  <c r="G140" i="3"/>
  <c r="H140" i="3"/>
  <c r="I140" i="3"/>
  <c r="J140" i="3"/>
  <c r="K140" i="3"/>
  <c r="M140" i="3"/>
  <c r="B141" i="3"/>
  <c r="C141" i="3"/>
  <c r="D141" i="3"/>
  <c r="E141" i="3"/>
  <c r="F141" i="3"/>
  <c r="G141" i="3"/>
  <c r="H141" i="3"/>
  <c r="I141" i="3"/>
  <c r="J141" i="3"/>
  <c r="K141" i="3"/>
  <c r="M141" i="3"/>
  <c r="B142" i="3"/>
  <c r="C142" i="3"/>
  <c r="D142" i="3"/>
  <c r="E142" i="3"/>
  <c r="F142" i="3"/>
  <c r="G142" i="3"/>
  <c r="H142" i="3"/>
  <c r="I142" i="3"/>
  <c r="J142" i="3"/>
  <c r="K142" i="3"/>
  <c r="M142" i="3"/>
  <c r="B143" i="3"/>
  <c r="C143" i="3"/>
  <c r="D143" i="3"/>
  <c r="E143" i="3"/>
  <c r="F143" i="3"/>
  <c r="G143" i="3"/>
  <c r="H143" i="3"/>
  <c r="I143" i="3"/>
  <c r="J143" i="3"/>
  <c r="K143" i="3"/>
  <c r="M143" i="3"/>
  <c r="B144" i="3"/>
  <c r="C144" i="3"/>
  <c r="D144" i="3"/>
  <c r="E144" i="3"/>
  <c r="F144" i="3"/>
  <c r="G144" i="3"/>
  <c r="H144" i="3"/>
  <c r="I144" i="3"/>
  <c r="J144" i="3"/>
  <c r="K144" i="3"/>
  <c r="M144" i="3"/>
  <c r="D6" i="2"/>
  <c r="E6" i="2"/>
  <c r="F6" i="2"/>
  <c r="G6" i="2"/>
  <c r="H6" i="2"/>
  <c r="I6" i="2"/>
  <c r="J6" i="2"/>
  <c r="K6" i="2"/>
  <c r="L6" i="2"/>
  <c r="M6" i="2"/>
  <c r="P6" i="2"/>
  <c r="S6" i="2"/>
  <c r="AD6" i="2"/>
  <c r="AE6" i="2"/>
  <c r="AF6" i="2"/>
  <c r="AG6" i="2"/>
  <c r="AH6" i="2"/>
  <c r="AL6" i="2"/>
  <c r="AN6" i="2"/>
  <c r="AO6" i="2"/>
  <c r="AP6" i="2"/>
  <c r="AQ6" i="2"/>
  <c r="AR6" i="2"/>
  <c r="AS6" i="2"/>
  <c r="O7" i="2"/>
  <c r="O8" i="2"/>
  <c r="D9" i="2"/>
  <c r="E9" i="2"/>
  <c r="F9" i="2"/>
  <c r="G9" i="2"/>
  <c r="H9" i="2"/>
  <c r="I9" i="2"/>
  <c r="J9" i="2"/>
  <c r="K9" i="2"/>
  <c r="L9" i="2"/>
  <c r="M9" i="2"/>
  <c r="N9" i="2"/>
  <c r="O9" i="2"/>
  <c r="P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R17" i="2"/>
  <c r="S17" i="2"/>
  <c r="T17" i="2"/>
  <c r="V17" i="2"/>
  <c r="D26" i="2"/>
  <c r="E26" i="2"/>
  <c r="F26" i="2"/>
  <c r="G26" i="2"/>
  <c r="H26" i="2"/>
  <c r="I26" i="2"/>
  <c r="J26" i="2"/>
  <c r="K26" i="2"/>
  <c r="L26" i="2"/>
  <c r="M26" i="2"/>
  <c r="Q26" i="2"/>
  <c r="R26" i="2"/>
  <c r="S26" i="2"/>
  <c r="T26" i="2"/>
  <c r="U26" i="2"/>
  <c r="V26" i="2"/>
  <c r="W26" i="2"/>
  <c r="Y26" i="2"/>
  <c r="AD26" i="2"/>
  <c r="AE26" i="2"/>
  <c r="AF26" i="2"/>
  <c r="AG26" i="2"/>
  <c r="AN26" i="2"/>
  <c r="AO26" i="2"/>
  <c r="AP26" i="2"/>
  <c r="AQ26" i="2"/>
  <c r="AR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D34" i="2"/>
  <c r="E34" i="2"/>
  <c r="F34" i="2"/>
  <c r="G34" i="2"/>
  <c r="H34" i="2"/>
  <c r="I34" i="2"/>
  <c r="J34" i="2"/>
  <c r="K34" i="2"/>
  <c r="L34" i="2"/>
  <c r="M34" i="2"/>
  <c r="P34" i="2"/>
  <c r="Q34" i="2"/>
  <c r="R34" i="2"/>
  <c r="S34" i="2"/>
  <c r="T34" i="2"/>
  <c r="U34" i="2"/>
  <c r="V34" i="2"/>
  <c r="W34" i="2"/>
  <c r="Y34" i="2"/>
  <c r="AB34" i="2"/>
  <c r="AD34" i="2"/>
  <c r="AE34" i="2"/>
  <c r="AF34" i="2"/>
  <c r="AG34" i="2"/>
  <c r="AH34" i="2"/>
  <c r="AJ34" i="2"/>
  <c r="AK34" i="2"/>
  <c r="AL34" i="2"/>
  <c r="AM34" i="2"/>
  <c r="AN34" i="2"/>
  <c r="AO34" i="2"/>
  <c r="AP34" i="2"/>
  <c r="AQ34" i="2"/>
  <c r="AR34" i="2"/>
  <c r="AS34" i="2"/>
  <c r="D43" i="2"/>
  <c r="E43" i="2"/>
  <c r="F43" i="2"/>
  <c r="G43" i="2"/>
  <c r="H43" i="2"/>
  <c r="I43" i="2"/>
  <c r="J43" i="2"/>
  <c r="K43" i="2"/>
  <c r="L43" i="2"/>
  <c r="M43" i="2"/>
  <c r="N43" i="2"/>
  <c r="Q43" i="2"/>
  <c r="R43" i="2"/>
  <c r="S43" i="2"/>
  <c r="T43" i="2"/>
  <c r="U43" i="2"/>
  <c r="V43" i="2"/>
  <c r="W43" i="2"/>
  <c r="Y43" i="2"/>
  <c r="AC43" i="2"/>
  <c r="AD43" i="2"/>
  <c r="AE43" i="2"/>
  <c r="AF43" i="2"/>
  <c r="AG43" i="2"/>
  <c r="AN43" i="2"/>
  <c r="AO43" i="2"/>
  <c r="AP43" i="2"/>
  <c r="AQ43" i="2"/>
  <c r="AR43" i="2"/>
  <c r="AS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</calcChain>
</file>

<file path=xl/sharedStrings.xml><?xml version="1.0" encoding="utf-8"?>
<sst xmlns="http://schemas.openxmlformats.org/spreadsheetml/2006/main" count="1484" uniqueCount="564">
  <si>
    <t>0.348414   </t>
  </si>
  <si>
    <t>145Nd/144Nd</t>
  </si>
  <si>
    <t>0.512654 - 0.512672    7 values</t>
  </si>
  <si>
    <t>143Nd/144Nd</t>
  </si>
  <si>
    <t>-0.147 ‰NIST979   </t>
  </si>
  <si>
    <t>d53/52Cr</t>
  </si>
  <si>
    <t>1.24 ‰CDT   </t>
  </si>
  <si>
    <t>d34S</t>
  </si>
  <si>
    <t>4.13 - 4.5 ‰LSVEC   3 values</t>
  </si>
  <si>
    <t>d7Li</t>
  </si>
  <si>
    <t>-6.1 ‰LSVEC   </t>
  </si>
  <si>
    <t>d6Li</t>
  </si>
  <si>
    <t>0.09 - 0.15 µg/g   18 values ( compiled: 0.13 - 0.15 µg/g  , 2 values ) (uncertain : ()0.09 µg/g )</t>
  </si>
  <si>
    <t>U</t>
  </si>
  <si>
    <t>0.35 - 0.75 µg/g   20 values ( compiled: 0.48 - 0.53 µg/g  , 2 values )</t>
  </si>
  <si>
    <t>Th</t>
  </si>
  <si>
    <t>0.007 - 0.08 µg/g   3 values ( compiled: 0.014 µg/g )</t>
  </si>
  <si>
    <t>Bi</t>
  </si>
  <si>
    <t>1.3 - 2.03 µg/g   11 values ( compiled: 1.9 - 1.92 µg/g  , 2 values )</t>
  </si>
  <si>
    <t>Pb</t>
  </si>
  <si>
    <t>0.023 - 0.1 µg/g   3 values ( compiled: 0.06 - 0.066 µg/g  , 2 values )</t>
  </si>
  <si>
    <t>Tl</t>
  </si>
  <si>
    <t>0.0021 - 0.0042 µg/g   2 values compiled</t>
  </si>
  <si>
    <t>Hg</t>
  </si>
  <si>
    <t>0.0012 µg/g    ( compiled: 0.00102 - 0.0011 µg/g  , 2 values )</t>
  </si>
  <si>
    <t>Au</t>
  </si>
  <si>
    <t>&lt;0.0005 µg/g    , uncertain compiled</t>
  </si>
  <si>
    <t>Pt</t>
  </si>
  <si>
    <t>0.00027 µg/g    compiled</t>
  </si>
  <si>
    <t>Re</t>
  </si>
  <si>
    <t>3.3 - 3.63 µg/g   2 values ( compiled: 0.81 µg/g )</t>
  </si>
  <si>
    <t>W</t>
  </si>
  <si>
    <t>0.13 - 0.38 µg/g   14 values ( compiled: 0.17 - 0.18 µg/g  , 2 values )</t>
  </si>
  <si>
    <t>Ta</t>
  </si>
  <si>
    <t>0.72 - 1.05 µg/g   20 values ( compiled: 0.88 µg/g )</t>
  </si>
  <si>
    <t>Hf</t>
  </si>
  <si>
    <t>0.129 - 0.17 µg/g   26 values ( compiled: 0.15 µg/g )</t>
  </si>
  <si>
    <t>Lu</t>
  </si>
  <si>
    <t>0.88 - 1.12 µg/g   26 values ( compiled: 0.97 - 1.06 µg/g  , 2 values )</t>
  </si>
  <si>
    <t>Yb</t>
  </si>
  <si>
    <t>0.34841   </t>
  </si>
  <si>
    <t>0.12 - 0.19 µg/g   24 values ( compiled: 0.15 - 0.16 µg/g  , 2 values )</t>
  </si>
  <si>
    <t>Tm</t>
  </si>
  <si>
    <t>0.51221 - 0.51224    6 values</t>
  </si>
  <si>
    <t>0.89 - 2 µg/g   25 values ( compiled: 1.04 - 1.07 µg/g  , 2 values )</t>
  </si>
  <si>
    <t>Er</t>
  </si>
  <si>
    <t>4.45 ‰CDT   </t>
  </si>
  <si>
    <t>0.3 - 0.4 µg/g   24 values ( compiled: 0.32 - 0.33 µg/g  , 2 values )</t>
  </si>
  <si>
    <t>Ho</t>
  </si>
  <si>
    <t>0.02 - 0.053 µg/g   9 values ( compiled: 0.03 - 0.05 µg/g  , 2 values )</t>
  </si>
  <si>
    <t>1.51 - 1.95 µg/g   25 values ( compiled: 1.53 - 1.56 µg/g  , 2 values )</t>
  </si>
  <si>
    <t>Dy</t>
  </si>
  <si>
    <t>0.081 - 0.21 µg/g   10 values ( compiled: 0.194 µg/g )</t>
  </si>
  <si>
    <t>0.22 - 0.31 µg/g   25 values ( compiled: 0.29 - 0.31 µg/g  , 2 values )</t>
  </si>
  <si>
    <t>Tb</t>
  </si>
  <si>
    <t>0.022 µg/g    compiled</t>
  </si>
  <si>
    <t>1.4 - 1.99 µg/g   25 values ( compiled: 1.61 - 1.63 µg/g  , 2 values )</t>
  </si>
  <si>
    <t>Gd</t>
  </si>
  <si>
    <t>1.07 - 3.17 µg/g   8 values ( compiled: 1.46 µg/g )</t>
  </si>
  <si>
    <t>0.553 - 0.7 µg/g   26 values ( compiled: 0.62 - 0.63 µg/g  , 2 values )</t>
  </si>
  <si>
    <t>Eu</t>
  </si>
  <si>
    <t>0.03 µg/g    compiled</t>
  </si>
  <si>
    <t>1.31 - 1.74 µg/g   26 values ( compiled: 1.49 µg/g )</t>
  </si>
  <si>
    <t>Sm</t>
  </si>
  <si>
    <t>0.00177 - 0.002 µg/g   2 values compiled</t>
  </si>
  <si>
    <t>4.81 - 5.97 µg/g   26 values ( compiled: 5.47 - 5.65 µg/g  , 2 values ) (uncertain : ()5 µg/g )</t>
  </si>
  <si>
    <t>Nd</t>
  </si>
  <si>
    <t>0.00076 µg/g    ( compiled: 0.0007 µg/g )</t>
  </si>
  <si>
    <t>1.06 - 1.29 µg/g   24 values ( compiled: 1.13 - 1.14 µg/g  , 2 values )</t>
  </si>
  <si>
    <t>Pr</t>
  </si>
  <si>
    <t>&lt;0.0013 µg/g    , uncertain</t>
  </si>
  <si>
    <t>Ir</t>
  </si>
  <si>
    <t>7.64 - 11.23 µg/g   27 values ( compiled: 7.86 - 8.17 µg/g  , 2 values )</t>
  </si>
  <si>
    <t>Ce</t>
  </si>
  <si>
    <t>1.45 - 1.74 µg/g   2 values compiled</t>
  </si>
  <si>
    <t>3.27 - 4.13 µg/g   27 values ( compiled: 3.6 - 3.74 µg/g  , 2 values )</t>
  </si>
  <si>
    <t>La</t>
  </si>
  <si>
    <t>0.07 - 2.628 µg/g   8 values ( compiled: 0.286 µg/g )</t>
  </si>
  <si>
    <t>54.7 - 83 µg/g   19 values ( compiled: 63 - 64.3 µg/g  , 2 values )</t>
  </si>
  <si>
    <t>Ba</t>
  </si>
  <si>
    <t>0.21 - 0.3 µg/g   3 values ( compiled: 0.252 µg/g )</t>
  </si>
  <si>
    <t>0.18 - 0.68 µg/g   16 values ( compiled: 0.26 - 0.27 µg/g  , 2 values )</t>
  </si>
  <si>
    <t>Cs</t>
  </si>
  <si>
    <t>0.047 - 0.0614 µg/g   9 values ( compiled: 0.062 µg/g )</t>
  </si>
  <si>
    <t>0.072 - 0.078 µg/g   2 values</t>
  </si>
  <si>
    <t>I</t>
  </si>
  <si>
    <t>0.29 - 0.42 µg/g   10 values ( compiled: 0.39 µg/g )</t>
  </si>
  <si>
    <t>0.006 - 0.013 µg/g   2 values</t>
  </si>
  <si>
    <t>Te</t>
  </si>
  <si>
    <t>0.05 - 0.06 µg/g   8 values ( compiled: 0.05 - 0.07 µg/g  , 2 values )</t>
  </si>
  <si>
    <t>0.031 - 0.22 µg/g   4 values ( compiled: 0.085 - 0.11 µg/g  , 2 values ) (uncertain : ()0.05 µg/g )</t>
  </si>
  <si>
    <t>Sb</t>
  </si>
  <si>
    <t>0.3 - 0.389 µg/g   8 values ( compiled: 0.362 µg/g )</t>
  </si>
  <si>
    <t>0.43 - 0.48 µg/g   4 values ( compiled: 0.36 - 0.48 µg/g  , 2 values )</t>
  </si>
  <si>
    <t>Sn</t>
  </si>
  <si>
    <t>0.11 - 0.134 µg/g   8 values ( compiled: 0.145 µg/g )</t>
  </si>
  <si>
    <t>38.6803 - 38.714    3 values</t>
  </si>
  <si>
    <t>208Pb/204Pb</t>
  </si>
  <si>
    <t>0.041 - 0.048 µg/g   2 values</t>
  </si>
  <si>
    <t>In</t>
  </si>
  <si>
    <t>0.52 - 0.65 µg/g   8 values ( compiled: 0.598 µg/g )</t>
  </si>
  <si>
    <t>15.5611 - 15.567    3 values</t>
  </si>
  <si>
    <t>207Pb/204Pb</t>
  </si>
  <si>
    <t>0.085 - 0.087 µg/g   2 values compiled (uncertain : &lt;0.28 µg/g )</t>
  </si>
  <si>
    <t>Cd</t>
  </si>
  <si>
    <t>0.075 - 0.1 µg/g   9 values ( compiled: 0.152 µg/g )</t>
  </si>
  <si>
    <t>18.3797 - 18.381    3 values</t>
  </si>
  <si>
    <t>206Pb/204Pb</t>
  </si>
  <si>
    <t>0.025 µg/g    ( compiled: 0.024 µg/g )</t>
  </si>
  <si>
    <t>Ag</t>
  </si>
  <si>
    <t>0.42 - 0.612 µg/g   8 values ( compiled: 0.39 - 0.554 µg/g  , 2 values )</t>
  </si>
  <si>
    <t>0.282965 - 0.283007    9 values</t>
  </si>
  <si>
    <t>176Hf/177Hf</t>
  </si>
  <si>
    <t>0.00018 µg/g    compiled</t>
  </si>
  <si>
    <t>Pd</t>
  </si>
  <si>
    <t>0.45 - 0.61 µg/g   9 values ( compiled: 0.585 µg/g )</t>
  </si>
  <si>
    <t>0.51281   </t>
  </si>
  <si>
    <t>0.33 - 0.82 µg/g   4 values ( compiled: 0.45 - 0.59 µg/g  , 2 values )</t>
  </si>
  <si>
    <t>Mo</t>
  </si>
  <si>
    <t>0.376 - 0.521 µg/g   8 values ( compiled: 0.506 µg/g )</t>
  </si>
  <si>
    <t>0.70407   </t>
  </si>
  <si>
    <t>87Sr/86Sr</t>
  </si>
  <si>
    <t>2 - 3.4 µg/g   22 values ( compiled: 2.8 - 3.34 µg/g  , 2 values )</t>
  </si>
  <si>
    <t>Nb</t>
  </si>
  <si>
    <t>1.508 - 1.91 µg/g   9 values ( compiled: 1.84 µg/g )</t>
  </si>
  <si>
    <t>-1.4 ‰NIST986   </t>
  </si>
  <si>
    <t>d64/58Ni</t>
  </si>
  <si>
    <t>23 - 37.44 µg/g   21 values ( compiled: 32.8 - 33.5 µg/g  , 2 values ) (uncertain : ()35 µg/g )</t>
  </si>
  <si>
    <t>Zr</t>
  </si>
  <si>
    <t>0.31 - 0.43 µg/g   8 values ( compiled: 0.385 µg/g )</t>
  </si>
  <si>
    <t>0.394 ‰NIST986   </t>
  </si>
  <si>
    <t>d62/58Ni</t>
  </si>
  <si>
    <t>8.13 - 11.4 µg/g   24 values ( compiled: 10.4 - 10.75 µg/g  , 2 values )</t>
  </si>
  <si>
    <t>Y</t>
  </si>
  <si>
    <t>2.278 - 3.42 µg/g   9 values ( compiled: 2.98 µg/g )</t>
  </si>
  <si>
    <t>0.3 ‰NIST986   </t>
  </si>
  <si>
    <t>d61/58Ni</t>
  </si>
  <si>
    <t>300 - 375.25 µg/g   20 values ( compiled: 321 - 327 µg/g  , 2 values )</t>
  </si>
  <si>
    <t>Sr</t>
  </si>
  <si>
    <t>1.126 - 1.58 µg/g   9 values ( compiled: 1.45 µg/g )</t>
  </si>
  <si>
    <t>0.205 ‰NIST986   </t>
  </si>
  <si>
    <t>d60/58Ni</t>
  </si>
  <si>
    <t>4 - 6.46 µg/g   19 values ( compiled: 4 - 6.87 µg/g  , 2 values ) (uncertain : ()8 µg/g )</t>
  </si>
  <si>
    <t>Rb</t>
  </si>
  <si>
    <t>34.1 - 35.9 µg/g   2 values ( compiled: 36.5 µg/g )</t>
  </si>
  <si>
    <t>0.119 - 0.125 ‰IRMM14   2 values</t>
  </si>
  <si>
    <t>d57Fe</t>
  </si>
  <si>
    <t>&lt;0.7 µg/g    , uncertain</t>
  </si>
  <si>
    <t>Br</t>
  </si>
  <si>
    <t>0.34 - 0.56 µg/g   9 values ( compiled: 0.51 µg/g )</t>
  </si>
  <si>
    <t>0.095 - 0.099 ‰IRMM14   2 values</t>
  </si>
  <si>
    <t>d56Fe</t>
  </si>
  <si>
    <t>0.135 - 0.159 µg/g   3 values ( compiled: 0.15 - 0.17 µg/g  , 2 values ) (uncertain : ()0.5 µg/g )</t>
  </si>
  <si>
    <t>Se</t>
  </si>
  <si>
    <t>0.0081 µg/g   </t>
  </si>
  <si>
    <t>6.8 µg/g    ( compiled: 6.8 µg/g )</t>
  </si>
  <si>
    <t>1.31 µg/g    ( compiled: 1.09 - 1.11 µg/g  , 2 values ) (uncertain : ()1.3 µg/g )</t>
  </si>
  <si>
    <t>As</t>
  </si>
  <si>
    <t>0.11 - 0.13 µg/g   2 values compiled</t>
  </si>
  <si>
    <t>3.8 µg/g   </t>
  </si>
  <si>
    <t>0.91 µg/g    ( compiled: 0.84 - 1.01 µg/g  , 2 values )</t>
  </si>
  <si>
    <t>Ge</t>
  </si>
  <si>
    <t>0.31 - 0.8 µg/g   2 values compiled</t>
  </si>
  <si>
    <t>1.21 µg/g    ( compiled: 1.21 µg/g )</t>
  </si>
  <si>
    <t>16.2 - 19.7 µg/g   10 values ( compiled: 17.9 - 18.9 µg/g  , 2 values )</t>
  </si>
  <si>
    <t>Ga</t>
  </si>
  <si>
    <t>0.025 µg/g   </t>
  </si>
  <si>
    <t>0.018 µg/g   </t>
  </si>
  <si>
    <t>87 - 139 µg/g   13 values ( compiled: 109 - 111 µg/g  , 2 values )</t>
  </si>
  <si>
    <t>Zn</t>
  </si>
  <si>
    <t>0.07 µg/g    compiled</t>
  </si>
  <si>
    <t>0.0009 µg/g   </t>
  </si>
  <si>
    <t>52 - 92 µg/g   12 values ( compiled: 85.7 - 86.8 µg/g  , 2 values )</t>
  </si>
  <si>
    <t>Cu</t>
  </si>
  <si>
    <t>&lt;0.2 µg/g    , uncertain</t>
  </si>
  <si>
    <t>0.2 µg/g    ( compiled: 0.2 µg/g )</t>
  </si>
  <si>
    <t>19 - 42 µg/g   14 values ( compiled: 24 - 25.4 µg/g  , 3 values ) (uncertain : &lt;70 µg/g )</t>
  </si>
  <si>
    <t>Ni</t>
  </si>
  <si>
    <t>0.61 - 0.64 µg/g   2 values ( compiled: 0.424 µg/g )</t>
  </si>
  <si>
    <t>0.053 µg/g   </t>
  </si>
  <si>
    <t>54.6 - 66.7 µg/g   14 values ( compiled: 60.1 - 61.6 µg/g  , 2 values )</t>
  </si>
  <si>
    <t>Co</t>
  </si>
  <si>
    <t>0.739 - 1.853 µg/g   8 values ( compiled: 1.91 µg/g )</t>
  </si>
  <si>
    <t>439 µg/g    ( compiled: 439 µg/g )</t>
  </si>
  <si>
    <t>105958 - 109452 µg/g   3 values</t>
  </si>
  <si>
    <t>Fe</t>
  </si>
  <si>
    <t>7.66 - 10.9 µg/g   3 values ( compiled: 11.6 µg/g )</t>
  </si>
  <si>
    <t>39.1 µg/g    ( compiled: 39.1 µg/g )</t>
  </si>
  <si>
    <t>1277 - 1540 µg/g   4 values</t>
  </si>
  <si>
    <t>Mn</t>
  </si>
  <si>
    <t>3.43 - 4.6 µg/g   3 values ( compiled: 4.53 µg/g )</t>
  </si>
  <si>
    <t>0.28 µg/g   </t>
  </si>
  <si>
    <t>44.35 - 82.2 µg/g   15 values ( compiled: 57.8 - 59.3 µg/g  , 3 values )</t>
  </si>
  <si>
    <t>Cr</t>
  </si>
  <si>
    <t>440 - 447 µg/g   2 values ( compiled: 435 - 438 µg/g  , 2 values )</t>
  </si>
  <si>
    <t>0.009 µg/g   </t>
  </si>
  <si>
    <t>632 - 753.03 µg/g   12 values ( compiled: 635 - 640 µg/g  , 2 values )</t>
  </si>
  <si>
    <t>V</t>
  </si>
  <si>
    <t>1.65 - 2.4 µg/g   8 values ( compiled: 2.85 µg/g )</t>
  </si>
  <si>
    <t>1.24 µg/g    ( compiled: 1.24 µg/g )</t>
  </si>
  <si>
    <t>9771 - 10769 µg/g   2 values</t>
  </si>
  <si>
    <t>Ti</t>
  </si>
  <si>
    <t>0.029 µg/g    ( compiled: 2 µg/g )</t>
  </si>
  <si>
    <t>70.9 - 80 µg/g   3 values ( compiled: 80 µg/g )</t>
  </si>
  <si>
    <t>33.7 - 54.13 µg/g   17 values ( compiled: 35.8 - 36.6 µg/g  , 2 values )</t>
  </si>
  <si>
    <t>Sc</t>
  </si>
  <si>
    <t>0.86 - 1.06 µg/g   3 values compiled</t>
  </si>
  <si>
    <t>55.5 µg/g    ( compiled: 55.5 µg/g )</t>
  </si>
  <si>
    <t>87000 µg/g   </t>
  </si>
  <si>
    <t>Ca</t>
  </si>
  <si>
    <t>15.9 µg/g    compiled</t>
  </si>
  <si>
    <t>148 - 151 µg/g   2 values ( compiled: 148 µg/g )</t>
  </si>
  <si>
    <t>&lt;5000 µg/g    , uncertain</t>
  </si>
  <si>
    <t>K</t>
  </si>
  <si>
    <t>48 - 48.5 µg/g   2 values compiled</t>
  </si>
  <si>
    <t>37.4 - 40.3 µg/g   2 values ( compiled: 40.3 µg/g )</t>
  </si>
  <si>
    <t>81 µg/g    compiled</t>
  </si>
  <si>
    <t>Cl</t>
  </si>
  <si>
    <t>11 - 11.4 µg/g   2 values compiled</t>
  </si>
  <si>
    <t>60800 µg/g   </t>
  </si>
  <si>
    <t>1887 - 2146 µg/g   5 values ( compiled: 1910 - 1950 µg/g  , 3 values )</t>
  </si>
  <si>
    <t>S</t>
  </si>
  <si>
    <t>12.9 µg/g    ( compiled: 13.6 - 13.8 µg/g  , 2 values )</t>
  </si>
  <si>
    <t>1098 µg/g   </t>
  </si>
  <si>
    <t>215 - 227 µg/g   3 values</t>
  </si>
  <si>
    <t>P</t>
  </si>
  <si>
    <t>25.8 - 32.43 µg/g   7 values ( compiled: 25.8 - 28 µg/g  , 2 values )</t>
  </si>
  <si>
    <t>439 - 458 µg/g   2 values ( compiled: 439 µg/g )</t>
  </si>
  <si>
    <t>9240 µg/g   </t>
  </si>
  <si>
    <t>Na</t>
  </si>
  <si>
    <t>124 µg/g    ( compiled: 125 - 130 µg/g  , 2 values )</t>
  </si>
  <si>
    <t>214 µg/g    ( compiled: 214 µg/g )</t>
  </si>
  <si>
    <t>133 - 150 µg/g   2 values compiled</t>
  </si>
  <si>
    <t>F</t>
  </si>
  <si>
    <t>175 µg/g    ( compiled: 174 - 175 µg/g  , 2 values )</t>
  </si>
  <si>
    <t>43 - 50.6 µg/g   2 values</t>
  </si>
  <si>
    <t>295 - 300 µg/g   2 values compiled</t>
  </si>
  <si>
    <t>C</t>
  </si>
  <si>
    <t>22.83 - 24.6 µg/g   2 values ( compiled: 24.7 µg/g )</t>
  </si>
  <si>
    <t>10 µg/g   </t>
  </si>
  <si>
    <t>S(t)</t>
  </si>
  <si>
    <t>7 - 9.78 µg/g   2 values ( compiled: 2.4 - 4.03 µg/g  , 2 values )</t>
  </si>
  <si>
    <t>B</t>
  </si>
  <si>
    <t>659 - 699 µg/g   4 values ( compiled: 400 - 707 µg/g  , 4 values )</t>
  </si>
  <si>
    <t>10 µg/g    compiled</t>
  </si>
  <si>
    <t>0.34 - 0.36 µg/g   2 values compiled (uncertain : &lt;2 µg/g )</t>
  </si>
  <si>
    <t>Be</t>
  </si>
  <si>
    <t>70 µg/g    compiled</t>
  </si>
  <si>
    <t>333 - 374 µg/g   2 values</t>
  </si>
  <si>
    <t>4.1 - 5.03 µg/g   8 values ( compiled: 4.3 - 4.59 µg/g  , 2 values )</t>
  </si>
  <si>
    <t>Li</t>
  </si>
  <si>
    <t>710 - 1050 µg/g   3 values compiled</t>
  </si>
  <si>
    <t>419 µg/g   </t>
  </si>
  <si>
    <t>C(t)</t>
  </si>
  <si>
    <t>0.85 - 1.85 %m/m   2 values</t>
  </si>
  <si>
    <t>LOI</t>
  </si>
  <si>
    <t>4.9 µg/g    compiled</t>
  </si>
  <si>
    <t>419 µg/g    compiled</t>
  </si>
  <si>
    <t>0.17 %m/m   </t>
  </si>
  <si>
    <t>LOD</t>
  </si>
  <si>
    <t>0.2 µg/g    compiled</t>
  </si>
  <si>
    <t>4.81 µg/g   </t>
  </si>
  <si>
    <t>13.63 - 15.3 %m/m   3 values</t>
  </si>
  <si>
    <t>FeO(t)</t>
  </si>
  <si>
    <t>11.922 - 13.634 µg/g   6 values ( compiled: 15.2 - 16 µg/g  , 3 values )</t>
  </si>
  <si>
    <t>1.3 µg/g    ( compiled: 1.3 µg/g )</t>
  </si>
  <si>
    <t>10.89 - 12.74 %m/m   2 values</t>
  </si>
  <si>
    <t>FeO</t>
  </si>
  <si>
    <t>1.357 %m/m    compiled</t>
  </si>
  <si>
    <t>10.8 µg/g    ( compiled: 10.8 µg/g )</t>
  </si>
  <si>
    <t>15.27 - 15.85 %m/m   4 values ( compiled: 15.06 - 15.16 %m/m  , 2 values )</t>
  </si>
  <si>
    <t>Fe2O3(t)</t>
  </si>
  <si>
    <t>6.56 %m/m   </t>
  </si>
  <si>
    <t>5.15 %m/m    ( compiled: 5.16 %m/m )</t>
  </si>
  <si>
    <t>15.33 - 16.27 %m/m   3 values</t>
  </si>
  <si>
    <t>Fe2O3</t>
  </si>
  <si>
    <t>5.38 - 5.54 %m/m   2 values</t>
  </si>
  <si>
    <t>9.02 %m/m    ( compiled: 9.02 %m/m )</t>
  </si>
  <si>
    <t>0.15 - 0.2 %m/m   14 values ( compiled: 0.17 - 0.189 %m/m  , 2 values )</t>
  </si>
  <si>
    <t>MnO</t>
  </si>
  <si>
    <t>6.691 - 6.85 %m/m   2 values compiled</t>
  </si>
  <si>
    <t>3.29 %m/m    compiled</t>
  </si>
  <si>
    <t>1.45 - 2.18 %m/m   15 values ( compiled: 1.6 - 1.62 %m/m  , 2 values )</t>
  </si>
  <si>
    <t>TiO2</t>
  </si>
  <si>
    <t>6.58 - 6.85 %m/m   2 values</t>
  </si>
  <si>
    <t>0.147 %m/m    ( compiled: 0.147 %m/m )</t>
  </si>
  <si>
    <t>11.46 - 12.37 %m/m   12 values ( compiled: 11.9 - 11.98 %m/m  , 2 values )</t>
  </si>
  <si>
    <t>CaO</t>
  </si>
  <si>
    <t>0.128 - 0.13 %m/m   3 values ( compiled: 0.126 - 0.127 %m/m  , 2 values )</t>
  </si>
  <si>
    <t>1.26 %m/m    ( compiled: 1.26 %m/m )</t>
  </si>
  <si>
    <t>0.2 - 0.3 %m/m   12 values ( compiled: 0.24 %m/m )</t>
  </si>
  <si>
    <t>K2O</t>
  </si>
  <si>
    <t>0.54 - 0.592 %m/m   3 values ( compiled: 0.561 - 0.58 %m/m  , 2 values )</t>
  </si>
  <si>
    <t>9.6 %m/m    ( compiled: 9.6 %m/m )</t>
  </si>
  <si>
    <t>0.22 %m/m   </t>
  </si>
  <si>
    <t>SO3</t>
  </si>
  <si>
    <t>13.5 - 14.2 %m/m   3 values ( compiled: 14.1 - 14.2 %m/m  , 2 values )</t>
  </si>
  <si>
    <t>1.32 %m/m    ( compiled: 1.32 %m/m )</t>
  </si>
  <si>
    <t>0.03 - 0.19 %m/m   12 values ( compiled: 0.05 - 0.056 %m/m  , 2 values )</t>
  </si>
  <si>
    <t>P2O5</t>
  </si>
  <si>
    <t>0.04 - 0.06 %m/m   3 values ( compiled: 0.059 - 0.06 %m/m  , 2 values )</t>
  </si>
  <si>
    <t>1.32 %m/m    ( compiled: 0.256 %m/m )</t>
  </si>
  <si>
    <t>42.34 - 45.61 %m/m   11 values ( compiled: 43.44 - 43.66 %m/m  , 2 values )</t>
  </si>
  <si>
    <t>SiO2</t>
  </si>
  <si>
    <t>0.01 - 0.017 %m/m   3 values ( compiled: 0.007 - 0.017 %m/m  , 2 values )</t>
  </si>
  <si>
    <t>70.9 - 80</t>
  </si>
  <si>
    <t>148 - 151</t>
  </si>
  <si>
    <t>37.4 - 40.3</t>
  </si>
  <si>
    <t>439 - 458</t>
  </si>
  <si>
    <t>JB-1b</t>
  </si>
  <si>
    <t>51.11 %m/m    ( compiled: 51.11 %m/m )</t>
  </si>
  <si>
    <t>16.63 - 18.35 %m/m   12 values ( compiled: 17.49 - 17.66 %m/m  , 2 values )</t>
  </si>
  <si>
    <t>Al2O3</t>
  </si>
  <si>
    <t>46.3 - 46.93 %m/m   3 values ( compiled: 46.47 - 46.68 %m/m  , 2 values )</t>
  </si>
  <si>
    <t>0.09 - 0.15</t>
  </si>
  <si>
    <t>0.35 - 0.75</t>
  </si>
  <si>
    <t>1.3 - 2.03</t>
  </si>
  <si>
    <t>7.64 - 11.23</t>
  </si>
  <si>
    <t>3.27 - 4.13</t>
  </si>
  <si>
    <t>54.7 - 83</t>
  </si>
  <si>
    <t>0.031 - 0.22</t>
  </si>
  <si>
    <t>0.43 - 0.48</t>
  </si>
  <si>
    <t>0.041 - 0.048</t>
  </si>
  <si>
    <t>0.085 - 0.087</t>
  </si>
  <si>
    <t>0.33 - 0.82</t>
  </si>
  <si>
    <t>2 - 3.4</t>
  </si>
  <si>
    <t>23 - 37.44</t>
  </si>
  <si>
    <t>8.13 - 11.4</t>
  </si>
  <si>
    <t>300 - 375</t>
  </si>
  <si>
    <t>4 - 6.46</t>
  </si>
  <si>
    <t>&lt;0.7</t>
  </si>
  <si>
    <t>0.135 - 0.159</t>
  </si>
  <si>
    <t>16.2 - 19.7</t>
  </si>
  <si>
    <t>87 - 139</t>
  </si>
  <si>
    <t>52 - 92</t>
  </si>
  <si>
    <t>19 - 42</t>
  </si>
  <si>
    <t>54.6 - 66.7</t>
  </si>
  <si>
    <t>44.35 - 82.2</t>
  </si>
  <si>
    <t>632 - 753</t>
  </si>
  <si>
    <t>0.85 - 1.85</t>
  </si>
  <si>
    <t>0.05 - 0.056</t>
  </si>
  <si>
    <t>0.2 - 0.3</t>
  </si>
  <si>
    <t>0.95 - 1.83</t>
  </si>
  <si>
    <t>11.46 - 12.37</t>
  </si>
  <si>
    <t>7.53 - 8.62</t>
  </si>
  <si>
    <t>0.15 - 0.2</t>
  </si>
  <si>
    <t>15.27 - 15.85</t>
  </si>
  <si>
    <t>16.63 - 18.35</t>
  </si>
  <si>
    <t>1.45 - 2.18</t>
  </si>
  <si>
    <t>42.34 - 45.61</t>
  </si>
  <si>
    <t>JGb-1</t>
  </si>
  <si>
    <t>14.38 %m/m    ( compiled: 14.38 %m/m )</t>
  </si>
  <si>
    <t>7.53 - 8.62 %m/m   12 values ( compiled: 7.83 - 7.85 %m/m  , 2 values )</t>
  </si>
  <si>
    <t>MgO</t>
  </si>
  <si>
    <t>23.32 - 23.9 %m/m   3 values ( compiled: 23.32 - 23.48 %m/m  , 2 values )</t>
  </si>
  <si>
    <t>0.02 - 0.053</t>
  </si>
  <si>
    <t>0.081 - 0.21</t>
  </si>
  <si>
    <t>1.07 - 3.17</t>
  </si>
  <si>
    <t>2.278 - 3.42</t>
  </si>
  <si>
    <t>1.126 - 1.58</t>
  </si>
  <si>
    <t>34.1 - 35.9</t>
  </si>
  <si>
    <t>0.11 - 0.13</t>
  </si>
  <si>
    <t>0.31 - 0.8</t>
  </si>
  <si>
    <t>&lt;0.2</t>
  </si>
  <si>
    <t>0.61 - 0.64</t>
  </si>
  <si>
    <t>0.739 - 1.853</t>
  </si>
  <si>
    <t>7.66 - 10.9</t>
  </si>
  <si>
    <t>3.43 - 4.6</t>
  </si>
  <si>
    <t>440 - 447</t>
  </si>
  <si>
    <t>1.65 - 2.4</t>
  </si>
  <si>
    <t>0.86 - 1.06</t>
  </si>
  <si>
    <t>48 - 48.5</t>
  </si>
  <si>
    <t>11 - 11.4</t>
  </si>
  <si>
    <t>25.8 - 32.43</t>
  </si>
  <si>
    <t>0.01 - 0.017</t>
  </si>
  <si>
    <t>0.04 - 0.06</t>
  </si>
  <si>
    <t>0.907 - 0.95</t>
  </si>
  <si>
    <t>13.5 - 14.2</t>
  </si>
  <si>
    <t>6.15 - 6.24</t>
  </si>
  <si>
    <t>0.128 - 0.13</t>
  </si>
  <si>
    <t>6.691 - 6.85</t>
  </si>
  <si>
    <t>23.32 - 23.9</t>
  </si>
  <si>
    <t>0.54 - 0.592</t>
  </si>
  <si>
    <t>46.3 - 46.93</t>
  </si>
  <si>
    <t>JGb-2</t>
  </si>
  <si>
    <t>8.14 %m/m    ( compiled: 8.14 %m/m )</t>
  </si>
  <si>
    <t>0.95 - 1.83 %m/m   11 values ( compiled: 1.2 - 1.23 %m/m  , 2 values )</t>
  </si>
  <si>
    <t>Na2O</t>
  </si>
  <si>
    <t>6.15 - 6.24 %m/m   3 values ( compiled: 6.183 - 6.24 %m/m  , 2 values )</t>
  </si>
  <si>
    <t>2.63 %m/m    ( compiled: 2.63 %m/m )</t>
  </si>
  <si>
    <t>1.23 - 1.28 %m/m   2 values compiled</t>
  </si>
  <si>
    <t>H2O+</t>
  </si>
  <si>
    <t>0.907 - 0.95 %m/m   3 values ( compiled: 0.92 - 0.921 %m/m  , 2 values )</t>
  </si>
  <si>
    <t xml:space="preserve"> %m/m</t>
  </si>
  <si>
    <t>1.53 %m/m   </t>
  </si>
  <si>
    <t>0.85 - 1.27 %m/m   2 values</t>
  </si>
  <si>
    <t>H2O(t)</t>
  </si>
  <si>
    <t>1.26 - 1.77 %m/m   3 values compiled</t>
  </si>
  <si>
    <t>1.06 %m/m   </t>
  </si>
  <si>
    <t>H2O-</t>
  </si>
  <si>
    <t>0.04 %m/m - 0.13 %m/m    2 values compiled</t>
  </si>
  <si>
    <t>0.142 %m/m - 0.16 %m/m    2 values compiled</t>
  </si>
  <si>
    <t>JB-1b  (basalt  powder) [Geological Survey of Japan, 1-1-3 Higashi, Tsukuba, Ibaraki 305-0046, Japan ]    Info</t>
  </si>
  <si>
    <t>JGb-1  (gabbro  powder) [Geological Survey of Japan, 1-1-3 Higashi, Tsukuba, Ibaraki 305-0046, Japan ]    Info</t>
  </si>
  <si>
    <t>JGb-2  (gabbro  powder) [Geological Survey of Japan, 1-1-3 Higashi, Tsukuba, Ibaraki 305-0046, Japan ]    Info</t>
  </si>
  <si>
    <t>% deviation of mean from SRM</t>
  </si>
  <si>
    <t>St. Andrews</t>
  </si>
  <si>
    <t>SD(%)</t>
  </si>
  <si>
    <t>Average</t>
  </si>
  <si>
    <t>&lt; 3</t>
  </si>
  <si>
    <t>&lt; 2</t>
  </si>
  <si>
    <t>JGB1_8</t>
  </si>
  <si>
    <t>JGB1_7</t>
  </si>
  <si>
    <t>JGB1_6</t>
  </si>
  <si>
    <t>JGB1_5</t>
  </si>
  <si>
    <t>JGB1_4</t>
  </si>
  <si>
    <t>JGB1_3</t>
  </si>
  <si>
    <t>JGB1_2</t>
  </si>
  <si>
    <t>JGB1_1</t>
  </si>
  <si>
    <t>mean</t>
  </si>
  <si>
    <t>max</t>
  </si>
  <si>
    <t>min</t>
  </si>
  <si>
    <t>GeoRem</t>
  </si>
  <si>
    <t>&lt; 1</t>
  </si>
  <si>
    <t>&lt; 0.01</t>
  </si>
  <si>
    <t>JB1B_8</t>
  </si>
  <si>
    <t>JB1B_7</t>
  </si>
  <si>
    <t>JB1B_6</t>
  </si>
  <si>
    <t>JB1B_5</t>
  </si>
  <si>
    <t>JB1B_4</t>
  </si>
  <si>
    <t>JB1B_3</t>
  </si>
  <si>
    <t>JB1B_2</t>
  </si>
  <si>
    <t>JB1B_1</t>
  </si>
  <si>
    <t>Chikyu</t>
  </si>
  <si>
    <t>ppm</t>
  </si>
  <si>
    <t>%</t>
  </si>
  <si>
    <t>Total</t>
  </si>
  <si>
    <t>mass%</t>
  </si>
  <si>
    <t>C5703A_156Z1_42-47</t>
  </si>
  <si>
    <t>C5703A_147Z3_45-50</t>
  </si>
  <si>
    <t>C5703A_141Z1_33-38</t>
  </si>
  <si>
    <t>C5703A_134Z3_76-81</t>
  </si>
  <si>
    <t>C5703A_128Z1_40-45</t>
  </si>
  <si>
    <t>C5703A_120Z4_47-52</t>
  </si>
  <si>
    <t>C5703A_113Z4_0-5</t>
  </si>
  <si>
    <t>C5703A_106Z2_13-18</t>
  </si>
  <si>
    <t>C5703A_97Z1_41-46</t>
  </si>
  <si>
    <t>C5703A_90Z2_41-46</t>
  </si>
  <si>
    <t>C5703A_83Z3_15-20</t>
  </si>
  <si>
    <t>C5703A_77Z1_68-73</t>
  </si>
  <si>
    <t>C5703A_70Z1_81-86</t>
  </si>
  <si>
    <t>C5703A_56Z2_0-5</t>
  </si>
  <si>
    <t>C5703A_49Z1_65-70</t>
  </si>
  <si>
    <t>C5703A_42Z1_81-85</t>
  </si>
  <si>
    <t>C5703A_34Z3_25-30</t>
  </si>
  <si>
    <t>C5703A_28Z2_23-29</t>
  </si>
  <si>
    <t>C5703A_20Z2_55-60</t>
  </si>
  <si>
    <t>5057_2_A_53_3_86-91_IGN</t>
  </si>
  <si>
    <t>5057_2_A_26_1_45-50_IGN</t>
  </si>
  <si>
    <t>5057_2_A_12_4_72-77_IGN</t>
  </si>
  <si>
    <t>5057_1_A_97_1_10-15_IGN</t>
  </si>
  <si>
    <t>5057_1_A_81_2_10-15_IGN</t>
  </si>
  <si>
    <t>5057_1_A_74_1_19-24_IGN</t>
  </si>
  <si>
    <t>5057_1_A_44_2_32-37_IGN</t>
  </si>
  <si>
    <t>5057_1_A_12_3_45-50_IGN</t>
  </si>
  <si>
    <t>Chikyu (anhydrous Σ = 100%)</t>
  </si>
  <si>
    <t>GT3A 156_1_42-47</t>
  </si>
  <si>
    <t>GT3A 147_3_45-50</t>
  </si>
  <si>
    <t>GT3A 141_1_33-38</t>
  </si>
  <si>
    <t>GT3A 134_3_76-81</t>
  </si>
  <si>
    <t>GT3A 128_1_40-45</t>
  </si>
  <si>
    <t>GT3A 120_4_47-52</t>
  </si>
  <si>
    <t>GT3A 113_4_0-5</t>
  </si>
  <si>
    <t>GT3A 106_2_13-18</t>
  </si>
  <si>
    <t>GT3A 97_1_41-46</t>
  </si>
  <si>
    <t>GT3A 90_2_41-46</t>
  </si>
  <si>
    <t>GT3A 83_3_15-20</t>
  </si>
  <si>
    <t>GT3A 77_1_68-73</t>
  </si>
  <si>
    <t>GT3A 70_1_81-86</t>
  </si>
  <si>
    <t>GT3A 56_2_0-5</t>
  </si>
  <si>
    <t>GT3A 49_1_65-70</t>
  </si>
  <si>
    <t>GT3A 42_1_81-86</t>
  </si>
  <si>
    <t>GT3A 34_3_25-30</t>
  </si>
  <si>
    <t>GT3A 28_2_23-29</t>
  </si>
  <si>
    <t>GT3A 20_2_55-60</t>
  </si>
  <si>
    <t>GT2A 53_3_86-90.5</t>
  </si>
  <si>
    <t>GT2A 26_1_45-50</t>
  </si>
  <si>
    <t>GT2A 12_4_71.5-76.5</t>
  </si>
  <si>
    <t>GT1A 97_1_10-15</t>
  </si>
  <si>
    <t>Chikyu (recalibrated)</t>
  </si>
  <si>
    <t>GT1A 81_2_10-15</t>
  </si>
  <si>
    <t>GT1A 74_1_19-24</t>
  </si>
  <si>
    <t>GT1A 44_2_32-37</t>
  </si>
  <si>
    <t>GT1A 12_3_45-50</t>
  </si>
  <si>
    <t>St Andrews (anhydrous Σ = 100%)</t>
  </si>
  <si>
    <t>Difference</t>
  </si>
  <si>
    <t>GT1, 2 &amp; 3</t>
  </si>
  <si>
    <t>&lt; 0.012</t>
  </si>
  <si>
    <t>c</t>
  </si>
  <si>
    <t>m</t>
  </si>
  <si>
    <t>GT1 &amp; 2 only</t>
  </si>
  <si>
    <t>St Andrews</t>
  </si>
  <si>
    <r>
      <t>R</t>
    </r>
    <r>
      <rPr>
        <b/>
        <vertAlign val="superscript"/>
        <sz val="10"/>
        <rFont val="Arial"/>
      </rPr>
      <t>2</t>
    </r>
  </si>
  <si>
    <t>with LOI</t>
  </si>
  <si>
    <t>mass %</t>
  </si>
  <si>
    <t>without LOI</t>
  </si>
  <si>
    <t>TOTAL</t>
  </si>
  <si>
    <t>Measured on beads</t>
  </si>
  <si>
    <t>Interval bottom</t>
  </si>
  <si>
    <t>Section</t>
  </si>
  <si>
    <t>Core</t>
  </si>
  <si>
    <t>&lt; 5</t>
  </si>
  <si>
    <t>Lab</t>
  </si>
  <si>
    <t>Sample name</t>
  </si>
  <si>
    <t>GT1A 66_3_6-11</t>
  </si>
  <si>
    <t>St.Andrews</t>
  </si>
  <si>
    <t>Bottom Depth</t>
  </si>
  <si>
    <t>Top Depth</t>
  </si>
  <si>
    <t>Summary</t>
  </si>
  <si>
    <t>60</t>
  </si>
  <si>
    <t>165</t>
  </si>
  <si>
    <t>17</t>
  </si>
  <si>
    <t>251</t>
  </si>
  <si>
    <t>313</t>
  </si>
  <si>
    <t>100</t>
  </si>
  <si>
    <t>29</t>
  </si>
  <si>
    <t>18</t>
  </si>
  <si>
    <t>150</t>
  </si>
  <si>
    <t>133</t>
  </si>
  <si>
    <t>101</t>
  </si>
  <si>
    <t>716</t>
  </si>
  <si>
    <t>194</t>
  </si>
  <si>
    <t>13</t>
  </si>
  <si>
    <t>103</t>
  </si>
  <si>
    <t>137</t>
  </si>
  <si>
    <t>666</t>
  </si>
  <si>
    <t>337</t>
  </si>
  <si>
    <t>38</t>
  </si>
  <si>
    <t>126</t>
  </si>
  <si>
    <t>135</t>
  </si>
  <si>
    <t>21</t>
  </si>
  <si>
    <t>171</t>
  </si>
  <si>
    <t>22</t>
  </si>
  <si>
    <t>119</t>
  </si>
  <si>
    <t>969</t>
  </si>
  <si>
    <t>98</t>
  </si>
  <si>
    <t>158</t>
  </si>
  <si>
    <t>917</t>
  </si>
  <si>
    <t>174</t>
  </si>
  <si>
    <t>154</t>
  </si>
  <si>
    <t>127</t>
  </si>
  <si>
    <t>183</t>
  </si>
  <si>
    <t>428</t>
  </si>
  <si>
    <t>112</t>
  </si>
  <si>
    <t>GT1A 12Z3 45-50</t>
  </si>
  <si>
    <t>GT1A 19Z3 40-45</t>
  </si>
  <si>
    <t>GT1A 44Z2 32-37</t>
  </si>
  <si>
    <t>GT1A 74Z1 19-24</t>
  </si>
  <si>
    <t>GT1A 81Z2 10-15</t>
  </si>
  <si>
    <t>GT1A 97Z1 10-15</t>
  </si>
  <si>
    <t>Interval top</t>
  </si>
  <si>
    <t>GT1A 19z3 40-45</t>
  </si>
  <si>
    <t>GT1A 66Z3 6-11 (mean; n = 2)</t>
  </si>
  <si>
    <t>St Andrews (anhydrous Σ = 100%) without fliers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</si>
</sst>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61" x14ac:knownFonts="1"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Arial"/>
    </font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Tahoma"/>
      <family val="2"/>
    </font>
    <font>
      <sz val="9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9"/>
      <color theme="0"/>
      <name val="Arial"/>
      <family val="2"/>
    </font>
    <font>
      <sz val="11"/>
      <color indexed="9"/>
      <name val="ＭＳ Ｐゴシック"/>
      <family val="3"/>
      <charset val="128"/>
    </font>
    <font>
      <sz val="9"/>
      <color rgb="FFFF0000"/>
      <name val="Arial"/>
      <family val="2"/>
    </font>
    <font>
      <sz val="11"/>
      <color indexed="10"/>
      <name val="ＭＳ Ｐゴシック"/>
      <family val="3"/>
      <charset val="128"/>
    </font>
    <font>
      <b/>
      <sz val="9"/>
      <color rgb="FFFA7D00"/>
      <name val="Arial"/>
      <family val="2"/>
    </font>
    <font>
      <b/>
      <sz val="11"/>
      <color indexed="52"/>
      <name val="ＭＳ Ｐゴシック"/>
      <family val="3"/>
      <charset val="128"/>
    </font>
    <font>
      <sz val="9"/>
      <color rgb="FFFA7D00"/>
      <name val="Arial"/>
      <family val="2"/>
    </font>
    <font>
      <sz val="11"/>
      <color indexed="52"/>
      <name val="ＭＳ Ｐゴシック"/>
      <family val="3"/>
      <charset val="128"/>
    </font>
    <font>
      <sz val="12"/>
      <name val="Osaka"/>
      <family val="3"/>
      <charset val="128"/>
    </font>
    <font>
      <sz val="9"/>
      <color rgb="FF3F3F76"/>
      <name val="Arial"/>
      <family val="2"/>
    </font>
    <font>
      <sz val="11"/>
      <color indexed="62"/>
      <name val="ＭＳ Ｐゴシック"/>
      <family val="3"/>
      <charset val="128"/>
    </font>
    <font>
      <sz val="9"/>
      <color rgb="FF9C0006"/>
      <name val="Arial"/>
      <family val="2"/>
    </font>
    <font>
      <sz val="11"/>
      <color indexed="20"/>
      <name val="ＭＳ Ｐゴシック"/>
      <family val="3"/>
      <charset val="128"/>
    </font>
    <font>
      <sz val="9"/>
      <color rgb="FF9C6500"/>
      <name val="Arial"/>
      <family val="2"/>
    </font>
    <font>
      <sz val="11"/>
      <color indexed="60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0"/>
      <name val="Arial"/>
    </font>
    <font>
      <sz val="8"/>
      <name val="Arial"/>
      <family val="2"/>
    </font>
    <font>
      <sz val="9"/>
      <color rgb="FF006100"/>
      <name val="Arial"/>
      <family val="2"/>
    </font>
    <font>
      <sz val="11"/>
      <color indexed="17"/>
      <name val="ＭＳ Ｐゴシック"/>
      <family val="3"/>
      <charset val="128"/>
    </font>
    <font>
      <b/>
      <sz val="9"/>
      <color rgb="FF3F3F3F"/>
      <name val="Arial"/>
      <family val="2"/>
    </font>
    <font>
      <b/>
      <sz val="11"/>
      <color indexed="63"/>
      <name val="ＭＳ Ｐゴシック"/>
      <family val="3"/>
      <charset val="128"/>
    </font>
    <font>
      <i/>
      <sz val="9"/>
      <color rgb="FF7F7F7F"/>
      <name val="Arial"/>
      <family val="2"/>
    </font>
    <font>
      <i/>
      <sz val="11"/>
      <color indexed="23"/>
      <name val="ＭＳ Ｐゴシック"/>
      <family val="3"/>
      <charset val="128"/>
    </font>
    <font>
      <b/>
      <sz val="15"/>
      <color theme="3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theme="3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theme="3"/>
      <name val="Arial"/>
      <family val="2"/>
    </font>
    <font>
      <b/>
      <sz val="11"/>
      <color indexed="56"/>
      <name val="ＭＳ Ｐゴシック"/>
      <family val="3"/>
      <charset val="128"/>
    </font>
    <font>
      <b/>
      <sz val="9"/>
      <color theme="1"/>
      <name val="Arial"/>
    </font>
    <font>
      <b/>
      <sz val="11"/>
      <color indexed="8"/>
      <name val="ＭＳ Ｐゴシック"/>
      <family val="3"/>
      <charset val="128"/>
    </font>
    <font>
      <b/>
      <sz val="9"/>
      <color theme="0"/>
      <name val="Arial"/>
      <family val="2"/>
    </font>
    <font>
      <b/>
      <sz val="11"/>
      <color indexed="9"/>
      <name val="ＭＳ Ｐゴシック"/>
      <family val="3"/>
      <charset val="128"/>
    </font>
    <font>
      <sz val="12"/>
      <color theme="1"/>
      <name val="Arial"/>
    </font>
    <font>
      <b/>
      <sz val="12"/>
      <color theme="1"/>
      <name val="Arial"/>
    </font>
    <font>
      <b/>
      <sz val="12"/>
      <name val="Arial"/>
      <family val="2"/>
    </font>
    <font>
      <sz val="12"/>
      <color rgb="FFFF0000"/>
      <name val="Arial"/>
    </font>
    <font>
      <b/>
      <sz val="12"/>
      <color rgb="FFFF0000"/>
      <name val="Arial"/>
    </font>
    <font>
      <b/>
      <sz val="12"/>
      <color indexed="12"/>
      <name val="Arial"/>
    </font>
    <font>
      <b/>
      <sz val="12"/>
      <color indexed="61"/>
      <name val="Arial"/>
    </font>
    <font>
      <sz val="10"/>
      <color theme="0" tint="-0.249977111117893"/>
      <name val="Arial"/>
    </font>
    <font>
      <b/>
      <sz val="10"/>
      <color theme="1"/>
      <name val="Arial"/>
    </font>
    <font>
      <sz val="10"/>
      <color rgb="FFFF0000"/>
      <name val="Arial"/>
      <family val="2"/>
    </font>
    <font>
      <sz val="10"/>
      <color theme="8"/>
      <name val="Arial"/>
    </font>
    <font>
      <b/>
      <sz val="10"/>
      <color theme="8"/>
      <name val="Arial"/>
    </font>
    <font>
      <b/>
      <sz val="10"/>
      <color theme="0" tint="-0.249977111117893"/>
      <name val="Arial"/>
    </font>
    <font>
      <b/>
      <vertAlign val="superscript"/>
      <sz val="10"/>
      <name val="Arial"/>
    </font>
    <font>
      <i/>
      <sz val="10"/>
      <name val="Arial"/>
      <family val="2"/>
    </font>
    <font>
      <u/>
      <sz val="12"/>
      <color theme="11"/>
      <name val="Tahoma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AFC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9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8" fillId="22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8" fillId="26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9" fillId="41" borderId="0" applyNumberFormat="0" applyBorder="0" applyAlignment="0" applyProtection="0">
      <alignment vertical="center"/>
    </xf>
    <xf numFmtId="0" fontId="8" fillId="11" borderId="0" applyNumberFormat="0" applyBorder="0" applyAlignment="0" applyProtection="0"/>
    <xf numFmtId="0" fontId="9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/>
    <xf numFmtId="0" fontId="9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/>
    <xf numFmtId="0" fontId="9" fillId="44" borderId="0" applyNumberFormat="0" applyBorder="0" applyAlignment="0" applyProtection="0">
      <alignment vertical="center"/>
    </xf>
    <xf numFmtId="0" fontId="8" fillId="23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8" fillId="27" borderId="0" applyNumberFormat="0" applyBorder="0" applyAlignment="0" applyProtection="0"/>
    <xf numFmtId="0" fontId="9" fillId="42" borderId="0" applyNumberFormat="0" applyBorder="0" applyAlignment="0" applyProtection="0">
      <alignment vertical="center"/>
    </xf>
    <xf numFmtId="0" fontId="8" fillId="31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1" fillId="46" borderId="0" applyNumberFormat="0" applyBorder="0" applyAlignment="0" applyProtection="0">
      <alignment vertical="center"/>
    </xf>
    <xf numFmtId="0" fontId="10" fillId="16" borderId="0" applyNumberFormat="0" applyBorder="0" applyAlignment="0" applyProtection="0"/>
    <xf numFmtId="0" fontId="11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/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/>
    <xf numFmtId="0" fontId="11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1" fillId="50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51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11" fillId="52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/>
    <xf numFmtId="0" fontId="15" fillId="54" borderId="10" applyNumberFormat="0" applyAlignment="0" applyProtection="0">
      <alignment vertical="center"/>
    </xf>
    <xf numFmtId="0" fontId="16" fillId="0" borderId="6" applyNumberFormat="0" applyFill="0" applyAlignment="0" applyProtection="0"/>
    <xf numFmtId="0" fontId="17" fillId="0" borderId="11" applyNumberFormat="0" applyFill="0" applyAlignment="0" applyProtection="0">
      <alignment vertical="center"/>
    </xf>
    <xf numFmtId="0" fontId="8" fillId="8" borderId="8" applyNumberFormat="0" applyFont="0" applyAlignment="0" applyProtection="0"/>
    <xf numFmtId="0" fontId="18" fillId="55" borderId="12" applyNumberFormat="0" applyFont="0" applyAlignment="0" applyProtection="0">
      <alignment vertical="center"/>
    </xf>
    <xf numFmtId="0" fontId="19" fillId="5" borderId="4" applyNumberFormat="0" applyAlignment="0" applyProtection="0"/>
    <xf numFmtId="0" fontId="20" fillId="41" borderId="10" applyNumberFormat="0" applyAlignment="0" applyProtection="0">
      <alignment vertical="center"/>
    </xf>
    <xf numFmtId="0" fontId="21" fillId="3" borderId="0" applyNumberFormat="0" applyBorder="0" applyAlignment="0" applyProtection="0"/>
    <xf numFmtId="0" fontId="22" fillId="37" borderId="0" applyNumberFormat="0" applyBorder="0" applyAlignment="0" applyProtection="0">
      <alignment vertical="center"/>
    </xf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5" fillId="0" borderId="0">
      <alignment vertical="center"/>
    </xf>
    <xf numFmtId="0" fontId="2" fillId="0" borderId="0"/>
    <xf numFmtId="0" fontId="5" fillId="0" borderId="0"/>
    <xf numFmtId="0" fontId="5" fillId="0" borderId="0"/>
    <xf numFmtId="0" fontId="26" fillId="0" borderId="0"/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>
      <alignment vertical="center"/>
    </xf>
    <xf numFmtId="0" fontId="2" fillId="0" borderId="0"/>
    <xf numFmtId="0" fontId="28" fillId="2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30" fillId="6" borderId="5" applyNumberFormat="0" applyAlignment="0" applyProtection="0"/>
    <xf numFmtId="0" fontId="31" fillId="54" borderId="13" applyNumberFormat="0" applyAlignment="0" applyProtection="0">
      <alignment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0" borderId="1" applyNumberFormat="0" applyFill="0" applyAlignment="0" applyProtection="0"/>
    <xf numFmtId="0" fontId="35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" applyNumberFormat="0" applyFill="0" applyAlignment="0" applyProtection="0"/>
    <xf numFmtId="0" fontId="38" fillId="0" borderId="15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40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/>
    <xf numFmtId="0" fontId="42" fillId="0" borderId="17" applyNumberFormat="0" applyFill="0" applyAlignment="0" applyProtection="0">
      <alignment vertical="center"/>
    </xf>
    <xf numFmtId="0" fontId="43" fillId="7" borderId="7" applyNumberFormat="0" applyAlignment="0" applyProtection="0"/>
    <xf numFmtId="0" fontId="44" fillId="57" borderId="18" applyNumberFormat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7" fillId="33" borderId="0" xfId="2" applyFill="1" applyBorder="1" applyAlignment="1">
      <alignment vertical="center" wrapText="1"/>
    </xf>
    <xf numFmtId="0" fontId="0" fillId="33" borderId="0" xfId="0" applyFill="1" applyBorder="1"/>
    <xf numFmtId="0" fontId="0" fillId="0" borderId="0" xfId="0" applyFill="1" applyAlignment="1"/>
    <xf numFmtId="0" fontId="0" fillId="34" borderId="0" xfId="0" applyFill="1" applyAlignment="1"/>
    <xf numFmtId="0" fontId="0" fillId="35" borderId="0" xfId="0" applyFill="1" applyAlignment="1"/>
    <xf numFmtId="0" fontId="45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/>
    <xf numFmtId="1" fontId="47" fillId="0" borderId="0" xfId="0" applyNumberFormat="1" applyFont="1" applyAlignment="1">
      <alignment horizontal="center"/>
    </xf>
    <xf numFmtId="1" fontId="47" fillId="0" borderId="0" xfId="0" applyNumberFormat="1" applyFont="1" applyFill="1" applyAlignment="1">
      <alignment horizontal="center"/>
    </xf>
    <xf numFmtId="0" fontId="48" fillId="0" borderId="0" xfId="0" applyFont="1"/>
    <xf numFmtId="2" fontId="49" fillId="0" borderId="0" xfId="0" applyNumberFormat="1" applyFont="1" applyAlignment="1">
      <alignment horizontal="center"/>
    </xf>
    <xf numFmtId="2" fontId="49" fillId="0" borderId="0" xfId="0" applyNumberFormat="1" applyFont="1" applyFill="1" applyAlignment="1">
      <alignment horizontal="center"/>
    </xf>
    <xf numFmtId="2" fontId="49" fillId="0" borderId="0" xfId="0" applyNumberFormat="1" applyFont="1" applyAlignment="1">
      <alignment horizontal="right"/>
    </xf>
    <xf numFmtId="0" fontId="49" fillId="0" borderId="0" xfId="0" applyFont="1"/>
    <xf numFmtId="0" fontId="45" fillId="0" borderId="0" xfId="1" applyFont="1"/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Fill="1" applyAlignment="1">
      <alignment horizontal="center"/>
    </xf>
    <xf numFmtId="2" fontId="50" fillId="0" borderId="0" xfId="0" applyNumberFormat="1" applyFont="1" applyAlignment="1">
      <alignment horizontal="right"/>
    </xf>
    <xf numFmtId="0" fontId="50" fillId="0" borderId="0" xfId="0" applyFont="1"/>
    <xf numFmtId="1" fontId="50" fillId="0" borderId="0" xfId="0" applyNumberFormat="1" applyFont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1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right"/>
    </xf>
    <xf numFmtId="2" fontId="45" fillId="0" borderId="0" xfId="0" applyNumberFormat="1" applyFont="1" applyAlignment="1">
      <alignment horizontal="right"/>
    </xf>
    <xf numFmtId="0" fontId="47" fillId="0" borderId="0" xfId="0" applyFont="1"/>
    <xf numFmtId="2" fontId="45" fillId="58" borderId="0" xfId="0" applyNumberFormat="1" applyFont="1" applyFill="1" applyAlignment="1">
      <alignment horizontal="center"/>
    </xf>
    <xf numFmtId="0" fontId="45" fillId="58" borderId="0" xfId="0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58" borderId="0" xfId="0" applyNumberFormat="1" applyFont="1" applyFill="1" applyAlignment="1">
      <alignment horizontal="right"/>
    </xf>
    <xf numFmtId="0" fontId="45" fillId="58" borderId="0" xfId="1" applyFont="1" applyFill="1"/>
    <xf numFmtId="0" fontId="45" fillId="58" borderId="0" xfId="0" applyFont="1" applyFill="1" applyAlignment="1">
      <alignment horizontal="right"/>
    </xf>
    <xf numFmtId="0" fontId="45" fillId="58" borderId="0" xfId="0" applyFont="1" applyFill="1"/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Fill="1" applyAlignment="1">
      <alignment horizontal="center"/>
    </xf>
    <xf numFmtId="0" fontId="48" fillId="0" borderId="0" xfId="1" applyFont="1"/>
    <xf numFmtId="0" fontId="45" fillId="0" borderId="0" xfId="1" applyFont="1" applyAlignment="1">
      <alignment horizontal="center"/>
    </xf>
    <xf numFmtId="0" fontId="45" fillId="0" borderId="0" xfId="1" applyFont="1" applyFill="1" applyAlignment="1">
      <alignment horizontal="center"/>
    </xf>
    <xf numFmtId="2" fontId="45" fillId="0" borderId="0" xfId="1" applyNumberFormat="1" applyFont="1"/>
    <xf numFmtId="165" fontId="45" fillId="0" borderId="0" xfId="1" applyNumberFormat="1" applyFont="1"/>
    <xf numFmtId="0" fontId="46" fillId="0" borderId="0" xfId="1" applyFont="1"/>
    <xf numFmtId="14" fontId="45" fillId="0" borderId="0" xfId="1" applyNumberFormat="1" applyFont="1"/>
    <xf numFmtId="2" fontId="45" fillId="0" borderId="0" xfId="1" applyNumberFormat="1" applyFont="1" applyAlignment="1">
      <alignment horizontal="center"/>
    </xf>
    <xf numFmtId="2" fontId="50" fillId="0" borderId="0" xfId="0" applyNumberFormat="1" applyFont="1"/>
    <xf numFmtId="2" fontId="45" fillId="58" borderId="0" xfId="1" applyNumberFormat="1" applyFont="1" applyFill="1"/>
    <xf numFmtId="165" fontId="45" fillId="58" borderId="0" xfId="1" applyNumberFormat="1" applyFont="1" applyFill="1"/>
    <xf numFmtId="2" fontId="47" fillId="0" borderId="0" xfId="0" applyNumberFormat="1" applyFont="1" applyAlignment="1">
      <alignment horizontal="center"/>
    </xf>
    <xf numFmtId="0" fontId="26" fillId="0" borderId="0" xfId="86"/>
    <xf numFmtId="0" fontId="52" fillId="0" borderId="0" xfId="86" applyFont="1"/>
    <xf numFmtId="0" fontId="26" fillId="0" borderId="0" xfId="86" applyAlignment="1">
      <alignment horizontal="center"/>
    </xf>
    <xf numFmtId="0" fontId="26" fillId="0" borderId="0" xfId="86" applyAlignment="1">
      <alignment horizontal="left"/>
    </xf>
    <xf numFmtId="0" fontId="6" fillId="0" borderId="0" xfId="86" applyFont="1"/>
    <xf numFmtId="2" fontId="26" fillId="59" borderId="0" xfId="86" applyNumberFormat="1" applyFill="1" applyAlignment="1">
      <alignment horizontal="center"/>
    </xf>
    <xf numFmtId="2" fontId="26" fillId="0" borderId="0" xfId="86" applyNumberFormat="1" applyFill="1" applyAlignment="1">
      <alignment horizontal="center"/>
    </xf>
    <xf numFmtId="0" fontId="53" fillId="0" borderId="0" xfId="0" applyFont="1" applyBorder="1" applyAlignment="1">
      <alignment horizontal="center"/>
    </xf>
    <xf numFmtId="2" fontId="26" fillId="34" borderId="0" xfId="86" applyNumberFormat="1" applyFill="1" applyAlignment="1">
      <alignment horizontal="center"/>
    </xf>
    <xf numFmtId="0" fontId="26" fillId="34" borderId="0" xfId="86" applyFill="1" applyAlignment="1">
      <alignment horizontal="center"/>
    </xf>
    <xf numFmtId="0" fontId="6" fillId="34" borderId="0" xfId="86" applyFont="1" applyFill="1"/>
    <xf numFmtId="2" fontId="3" fillId="0" borderId="0" xfId="1" applyNumberFormat="1" applyFont="1" applyAlignment="1">
      <alignment horizontal="center"/>
    </xf>
    <xf numFmtId="0" fontId="3" fillId="0" borderId="0" xfId="12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/>
    <xf numFmtId="2" fontId="26" fillId="0" borderId="0" xfId="86" applyNumberFormat="1" applyAlignment="1">
      <alignment horizontal="center"/>
    </xf>
    <xf numFmtId="2" fontId="3" fillId="0" borderId="0" xfId="1" applyNumberFormat="1" applyFont="1" applyFill="1" applyAlignment="1">
      <alignment horizontal="center"/>
    </xf>
    <xf numFmtId="2" fontId="3" fillId="0" borderId="0" xfId="86" applyNumberFormat="1" applyFont="1" applyFill="1" applyAlignment="1">
      <alignment horizontal="center"/>
    </xf>
    <xf numFmtId="2" fontId="52" fillId="0" borderId="0" xfId="86" applyNumberFormat="1" applyFont="1" applyFill="1" applyAlignment="1">
      <alignment horizontal="center"/>
    </xf>
    <xf numFmtId="0" fontId="26" fillId="33" borderId="0" xfId="86" applyFill="1"/>
    <xf numFmtId="0" fontId="6" fillId="33" borderId="0" xfId="86" applyFont="1" applyFill="1"/>
    <xf numFmtId="0" fontId="26" fillId="0" borderId="0" xfId="86" applyFill="1" applyAlignment="1">
      <alignment horizontal="center"/>
    </xf>
    <xf numFmtId="0" fontId="26" fillId="0" borderId="0" xfId="86" applyFill="1"/>
    <xf numFmtId="0" fontId="6" fillId="0" borderId="0" xfId="86" applyFont="1" applyFill="1"/>
    <xf numFmtId="0" fontId="6" fillId="0" borderId="0" xfId="77" applyFont="1" applyAlignment="1">
      <alignment horizontal="left"/>
    </xf>
    <xf numFmtId="2" fontId="54" fillId="0" borderId="0" xfId="86" applyNumberFormat="1" applyFont="1" applyFill="1" applyAlignment="1">
      <alignment horizontal="center"/>
    </xf>
    <xf numFmtId="0" fontId="6" fillId="0" borderId="0" xfId="86" applyFont="1" applyFill="1" applyAlignment="1">
      <alignment horizontal="left"/>
    </xf>
    <xf numFmtId="0" fontId="26" fillId="60" borderId="0" xfId="86" applyFill="1"/>
    <xf numFmtId="0" fontId="52" fillId="60" borderId="0" xfId="86" applyFont="1" applyFill="1"/>
    <xf numFmtId="0" fontId="6" fillId="60" borderId="0" xfId="86" applyFont="1" applyFill="1"/>
    <xf numFmtId="0" fontId="55" fillId="0" borderId="0" xfId="86" applyFont="1" applyAlignment="1">
      <alignment horizontal="center"/>
    </xf>
    <xf numFmtId="0" fontId="56" fillId="0" borderId="0" xfId="86" applyFont="1" applyFill="1" applyAlignment="1">
      <alignment horizontal="left"/>
    </xf>
    <xf numFmtId="2" fontId="56" fillId="0" borderId="0" xfId="86" applyNumberFormat="1" applyFont="1" applyAlignment="1">
      <alignment horizontal="left"/>
    </xf>
    <xf numFmtId="0" fontId="26" fillId="61" borderId="0" xfId="86" applyFill="1" applyAlignment="1">
      <alignment horizontal="center"/>
    </xf>
    <xf numFmtId="0" fontId="6" fillId="61" borderId="0" xfId="86" applyFont="1" applyFill="1"/>
    <xf numFmtId="165" fontId="3" fillId="0" borderId="0" xfId="77" applyNumberFormat="1" applyFont="1" applyAlignment="1">
      <alignment horizontal="center"/>
    </xf>
    <xf numFmtId="2" fontId="3" fillId="0" borderId="0" xfId="77" applyNumberFormat="1" applyFont="1" applyAlignment="1">
      <alignment horizontal="center"/>
    </xf>
    <xf numFmtId="0" fontId="52" fillId="0" borderId="0" xfId="86" applyFont="1" applyFill="1"/>
    <xf numFmtId="0" fontId="52" fillId="0" borderId="0" xfId="86" applyFont="1" applyFill="1" applyAlignment="1">
      <alignment horizontal="center"/>
    </xf>
    <xf numFmtId="0" fontId="57" fillId="0" borderId="0" xfId="86" applyFont="1" applyFill="1" applyAlignment="1">
      <alignment horizontal="left"/>
    </xf>
    <xf numFmtId="2" fontId="6" fillId="0" borderId="0" xfId="86" applyNumberFormat="1" applyFont="1" applyAlignment="1">
      <alignment horizontal="left"/>
    </xf>
    <xf numFmtId="0" fontId="52" fillId="0" borderId="0" xfId="86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2" fillId="34" borderId="0" xfId="86" applyFont="1" applyFill="1" applyAlignment="1">
      <alignment horizontal="center"/>
    </xf>
    <xf numFmtId="0" fontId="6" fillId="0" borderId="0" xfId="86" applyFont="1" applyAlignment="1">
      <alignment horizontal="center"/>
    </xf>
    <xf numFmtId="0" fontId="26" fillId="62" borderId="0" xfId="86" applyFill="1"/>
    <xf numFmtId="0" fontId="6" fillId="62" borderId="0" xfId="86" applyFont="1" applyFill="1"/>
    <xf numFmtId="2" fontId="6" fillId="0" borderId="0" xfId="86" applyNumberFormat="1" applyFont="1" applyAlignment="1">
      <alignment horizontal="center"/>
    </xf>
    <xf numFmtId="2" fontId="57" fillId="0" borderId="0" xfId="86" applyNumberFormat="1" applyFont="1" applyAlignment="1">
      <alignment horizontal="center"/>
    </xf>
    <xf numFmtId="165" fontId="6" fillId="0" borderId="0" xfId="86" applyNumberFormat="1" applyFont="1" applyAlignment="1">
      <alignment horizontal="center"/>
    </xf>
    <xf numFmtId="1" fontId="3" fillId="0" borderId="0" xfId="77" applyNumberFormat="1" applyFont="1" applyAlignment="1">
      <alignment horizontal="center"/>
    </xf>
    <xf numFmtId="1" fontId="26" fillId="0" borderId="0" xfId="77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1" fontId="26" fillId="0" borderId="0" xfId="86" applyNumberFormat="1"/>
    <xf numFmtId="0" fontId="59" fillId="0" borderId="0" xfId="77" applyFont="1" applyFill="1" applyBorder="1" applyAlignment="1">
      <alignment horizontal="left"/>
    </xf>
    <xf numFmtId="0" fontId="3" fillId="0" borderId="0" xfId="77" applyFont="1" applyFill="1" applyBorder="1" applyAlignment="1">
      <alignment horizontal="center"/>
    </xf>
    <xf numFmtId="0" fontId="53" fillId="0" borderId="0" xfId="77" applyFont="1" applyFill="1" applyBorder="1" applyAlignment="1">
      <alignment wrapText="1"/>
    </xf>
    <xf numFmtId="0" fontId="3" fillId="0" borderId="0" xfId="77" applyFont="1" applyFill="1" applyBorder="1"/>
    <xf numFmtId="0" fontId="6" fillId="0" borderId="0" xfId="77" applyFont="1" applyFill="1" applyBorder="1" applyAlignment="1">
      <alignment horizontal="left"/>
    </xf>
    <xf numFmtId="0" fontId="59" fillId="0" borderId="0" xfId="77" applyFont="1" applyBorder="1" applyAlignment="1">
      <alignment horizontal="left"/>
    </xf>
    <xf numFmtId="0" fontId="53" fillId="0" borderId="0" xfId="77" applyFont="1" applyBorder="1"/>
    <xf numFmtId="0" fontId="3" fillId="0" borderId="0" xfId="77" applyFont="1" applyBorder="1"/>
    <xf numFmtId="0" fontId="3" fillId="0" borderId="0" xfId="77" applyFont="1" applyBorder="1" applyAlignment="1">
      <alignment horizontal="center"/>
    </xf>
    <xf numFmtId="1" fontId="3" fillId="0" borderId="0" xfId="77" applyNumberFormat="1" applyFont="1" applyBorder="1" applyAlignment="1">
      <alignment horizontal="center"/>
    </xf>
    <xf numFmtId="0" fontId="26" fillId="0" borderId="0" xfId="77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6" fillId="64" borderId="0" xfId="77" applyFont="1" applyFill="1" applyBorder="1" applyAlignment="1">
      <alignment horizontal="left"/>
    </xf>
    <xf numFmtId="1" fontId="3" fillId="64" borderId="0" xfId="77" applyNumberFormat="1" applyFont="1" applyFill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6" fillId="64" borderId="0" xfId="0" applyNumberFormat="1" applyFont="1" applyFill="1" applyAlignment="1">
      <alignment horizontal="center"/>
    </xf>
    <xf numFmtId="0" fontId="3" fillId="62" borderId="0" xfId="77" applyFont="1" applyFill="1" applyBorder="1"/>
    <xf numFmtId="0" fontId="3" fillId="62" borderId="0" xfId="77" applyFont="1" applyFill="1" applyBorder="1" applyAlignment="1">
      <alignment horizontal="center"/>
    </xf>
    <xf numFmtId="0" fontId="53" fillId="0" borderId="0" xfId="77" applyFont="1" applyFill="1" applyBorder="1" applyAlignment="1">
      <alignment horizontal="center"/>
    </xf>
    <xf numFmtId="0" fontId="53" fillId="0" borderId="0" xfId="77" applyFont="1" applyFill="1" applyBorder="1"/>
    <xf numFmtId="0" fontId="26" fillId="33" borderId="0" xfId="86" applyFill="1" applyAlignment="1">
      <alignment horizontal="center"/>
    </xf>
    <xf numFmtId="1" fontId="26" fillId="0" borderId="0" xfId="86" applyNumberFormat="1" applyFill="1" applyAlignment="1">
      <alignment horizontal="center"/>
    </xf>
    <xf numFmtId="1" fontId="3" fillId="64" borderId="0" xfId="77" applyNumberFormat="1" applyFont="1" applyFill="1" applyAlignment="1">
      <alignment horizontal="center"/>
    </xf>
    <xf numFmtId="0" fontId="6" fillId="64" borderId="0" xfId="77" applyFont="1" applyFill="1" applyAlignment="1">
      <alignment horizontal="left"/>
    </xf>
    <xf numFmtId="0" fontId="6" fillId="60" borderId="0" xfId="77" applyFont="1" applyFill="1" applyAlignment="1">
      <alignment horizontal="left"/>
    </xf>
    <xf numFmtId="1" fontId="26" fillId="60" borderId="0" xfId="0" applyNumberFormat="1" applyFont="1" applyFill="1" applyAlignment="1">
      <alignment horizontal="center"/>
    </xf>
    <xf numFmtId="0" fontId="26" fillId="0" borderId="0" xfId="86" applyFont="1" applyFill="1" applyAlignment="1">
      <alignment horizontal="center"/>
    </xf>
    <xf numFmtId="2" fontId="26" fillId="65" borderId="0" xfId="86" applyNumberFormat="1" applyFill="1" applyAlignment="1">
      <alignment horizontal="center"/>
    </xf>
    <xf numFmtId="0" fontId="53" fillId="63" borderId="0" xfId="77" applyFont="1" applyFill="1" applyBorder="1" applyAlignment="1">
      <alignment horizontal="center"/>
    </xf>
    <xf numFmtId="0" fontId="26" fillId="0" borderId="0" xfId="86" applyAlignment="1">
      <alignment horizontal="center" vertical="center" textRotation="90"/>
    </xf>
    <xf numFmtId="0" fontId="55" fillId="0" borderId="0" xfId="86" applyFont="1" applyAlignment="1">
      <alignment horizontal="center" vertical="center" textRotation="90"/>
    </xf>
    <xf numFmtId="0" fontId="0" fillId="0" borderId="0" xfId="0" applyAlignment="1">
      <alignment horizontal="center"/>
    </xf>
  </cellXfs>
  <cellStyles count="329">
    <cellStyle name="20 % - Accent1 2" xfId="3"/>
    <cellStyle name="20 % - Accent1 3" xfId="4"/>
    <cellStyle name="20 % - Accent2 2" xfId="5"/>
    <cellStyle name="20 % - Accent2 3" xfId="6"/>
    <cellStyle name="20 % - Accent3 2" xfId="7"/>
    <cellStyle name="20 % - Accent3 3" xfId="8"/>
    <cellStyle name="20 % - Accent4 2" xfId="9"/>
    <cellStyle name="20 % - Accent4 3" xfId="10"/>
    <cellStyle name="20 % - Accent5 2" xfId="11"/>
    <cellStyle name="20 % - Accent5 3" xfId="12"/>
    <cellStyle name="20 % - Accent6 2" xfId="13"/>
    <cellStyle name="20 % - Accent6 3" xfId="14"/>
    <cellStyle name="40 % - Accent1 2" xfId="15"/>
    <cellStyle name="40 % - Accent1 3" xfId="16"/>
    <cellStyle name="40 % - Accent2 2" xfId="17"/>
    <cellStyle name="40 % - Accent2 3" xfId="18"/>
    <cellStyle name="40 % - Accent3 2" xfId="19"/>
    <cellStyle name="40 % - Accent3 3" xfId="20"/>
    <cellStyle name="40 % - Accent4 2" xfId="21"/>
    <cellStyle name="40 % - Accent4 3" xfId="22"/>
    <cellStyle name="40 % - Accent5 2" xfId="23"/>
    <cellStyle name="40 % - Accent5 3" xfId="24"/>
    <cellStyle name="40 % - Accent6 2" xfId="25"/>
    <cellStyle name="40 % - Accent6 3" xfId="26"/>
    <cellStyle name="60 % - Accent1 2" xfId="27"/>
    <cellStyle name="60 % - Accent1 3" xfId="28"/>
    <cellStyle name="60 % - Accent2 2" xfId="29"/>
    <cellStyle name="60 % - Accent2 3" xfId="30"/>
    <cellStyle name="60 % - Accent3 2" xfId="31"/>
    <cellStyle name="60 % - Accent3 3" xfId="32"/>
    <cellStyle name="60 % - Accent4 2" xfId="33"/>
    <cellStyle name="60 % - Accent4 3" xfId="34"/>
    <cellStyle name="60 % - Accent5 2" xfId="35"/>
    <cellStyle name="60 % - Accent5 3" xfId="36"/>
    <cellStyle name="60 % - Accent6 2" xfId="37"/>
    <cellStyle name="60 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Avertissement 2" xfId="51"/>
    <cellStyle name="Avertissement 3" xfId="52"/>
    <cellStyle name="Calcul 2" xfId="53"/>
    <cellStyle name="Calcul 3" xfId="54"/>
    <cellStyle name="Cellule liée 2" xfId="55"/>
    <cellStyle name="Cellule liée 3" xfId="56"/>
    <cellStyle name="Commentaire 2" xfId="57"/>
    <cellStyle name="Commentaire 3" xfId="58"/>
    <cellStyle name="Entrée 2" xfId="59"/>
    <cellStyle name="Entrée 3" xfId="60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Hyperlink" xfId="2" builtinId="8"/>
    <cellStyle name="Insatisfaisant 2" xfId="61"/>
    <cellStyle name="Insatisfaisant 3" xfId="62"/>
    <cellStyle name="Monétaire 2" xfId="63"/>
    <cellStyle name="Neutre 2" xfId="64"/>
    <cellStyle name="Neutre 3" xfId="65"/>
    <cellStyle name="Normal" xfId="0" builtinId="0"/>
    <cellStyle name="Normal 2" xfId="66"/>
    <cellStyle name="Normal 2 2" xfId="67"/>
    <cellStyle name="Normal 2 2 2" xfId="68"/>
    <cellStyle name="Normal 2 3" xfId="69"/>
    <cellStyle name="Normal 2 3 2" xfId="70"/>
    <cellStyle name="Normal 2 4" xfId="71"/>
    <cellStyle name="Normal 2 4 2" xfId="72"/>
    <cellStyle name="Normal 2 4 2 2" xfId="73"/>
    <cellStyle name="Normal 2 4 3" xfId="74"/>
    <cellStyle name="Normal 2 4 3 2" xfId="75"/>
    <cellStyle name="Normal 2 4 3 3" xfId="76"/>
    <cellStyle name="Normal 2 5" xfId="77"/>
    <cellStyle name="Normal 2 6" xfId="78"/>
    <cellStyle name="Normal 3" xfId="1"/>
    <cellStyle name="Normal 3 2" xfId="79"/>
    <cellStyle name="Normal 3 2 2" xfId="80"/>
    <cellStyle name="Normal 3 3" xfId="81"/>
    <cellStyle name="Normal 3 4" xfId="82"/>
    <cellStyle name="Normal 4" xfId="83"/>
    <cellStyle name="Normal 4 2" xfId="84"/>
    <cellStyle name="Normal 4 3" xfId="85"/>
    <cellStyle name="Normal 5" xfId="86"/>
    <cellStyle name="Normal 5 2" xfId="87"/>
    <cellStyle name="Normal 5 2 2" xfId="88"/>
    <cellStyle name="Normal 5 2 3" xfId="89"/>
    <cellStyle name="Normal 5 3" xfId="90"/>
    <cellStyle name="Normal 5 3 2" xfId="91"/>
    <cellStyle name="Normal 5 4" xfId="92"/>
    <cellStyle name="Normal 5 5" xfId="93"/>
    <cellStyle name="Normal 6" xfId="94"/>
    <cellStyle name="Normal 6 2" xfId="95"/>
    <cellStyle name="Normal 6 2 2" xfId="96"/>
    <cellStyle name="Normal 6 2 2 2" xfId="97"/>
    <cellStyle name="Normal 6 2 3" xfId="98"/>
    <cellStyle name="Normal 6 2 3 2" xfId="99"/>
    <cellStyle name="Normal 6 2 3 3" xfId="100"/>
    <cellStyle name="Normal 6 2 4" xfId="101"/>
    <cellStyle name="Normal 6 2 4 2" xfId="102"/>
    <cellStyle name="Normal 6 2 4 3" xfId="103"/>
    <cellStyle name="Normal 6 2 5" xfId="104"/>
    <cellStyle name="Normal 6 2 5 2" xfId="105"/>
    <cellStyle name="Normal 6 3" xfId="106"/>
    <cellStyle name="Normal 6 4" xfId="107"/>
    <cellStyle name="Normal 7" xfId="108"/>
    <cellStyle name="Normal 7 2" xfId="109"/>
    <cellStyle name="Normal 7 2 2" xfId="110"/>
    <cellStyle name="Normal 7 3" xfId="111"/>
    <cellStyle name="Normal 7 3 2" xfId="112"/>
    <cellStyle name="Normal 7 3 3" xfId="113"/>
    <cellStyle name="Normal 7 4" xfId="114"/>
    <cellStyle name="Normal 7 5" xfId="115"/>
    <cellStyle name="Normal 7 5 2" xfId="116"/>
    <cellStyle name="Normal 7 5 3" xfId="117"/>
    <cellStyle name="Normal 7 6" xfId="118"/>
    <cellStyle name="Normal 7 6 2" xfId="119"/>
    <cellStyle name="Normal 8" xfId="120"/>
    <cellStyle name="Normal 9" xfId="121"/>
    <cellStyle name="Satisfaisant 2" xfId="122"/>
    <cellStyle name="Satisfaisant 3" xfId="123"/>
    <cellStyle name="Sortie 2" xfId="124"/>
    <cellStyle name="Sortie 3" xfId="125"/>
    <cellStyle name="Texte explicatif 2" xfId="126"/>
    <cellStyle name="Texte explicatif 3" xfId="127"/>
    <cellStyle name="Titre 1 2" xfId="128"/>
    <cellStyle name="Titre 1 3" xfId="129"/>
    <cellStyle name="Titre 2" xfId="130"/>
    <cellStyle name="Titre 2 2" xfId="131"/>
    <cellStyle name="Titre 2 3" xfId="132"/>
    <cellStyle name="Titre 3 2" xfId="133"/>
    <cellStyle name="Titre 3 3" xfId="134"/>
    <cellStyle name="Titre 4 2" xfId="135"/>
    <cellStyle name="Titre 4 3" xfId="136"/>
    <cellStyle name="Total 2" xfId="137"/>
    <cellStyle name="Total 3" xfId="138"/>
    <cellStyle name="Vérification 2" xfId="139"/>
    <cellStyle name="Vérification 3" xfId="140"/>
  </cellStyles>
  <dxfs count="0"/>
  <tableStyles count="0" defaultTableStyle="TableStyleMedium9" defaultPivotStyle="PivotStyleMedium4"/>
  <colors>
    <mruColors>
      <color rgb="FF88BF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SiO2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58927109536639"/>
                  <c:y val="0.5415388076490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StAndrews'!$B$118:$B$144</c:f>
              <c:numCache>
                <c:formatCode>0.00</c:formatCode>
                <c:ptCount val="27"/>
                <c:pt idx="0">
                  <c:v>45.5135655031459</c:v>
                </c:pt>
                <c:pt idx="1">
                  <c:v>45.72842176952507</c:v>
                </c:pt>
                <c:pt idx="2">
                  <c:v>48.53177896199722</c:v>
                </c:pt>
                <c:pt idx="3">
                  <c:v>48.44719252006774</c:v>
                </c:pt>
                <c:pt idx="4">
                  <c:v>49.07564197063569</c:v>
                </c:pt>
                <c:pt idx="5">
                  <c:v>49.07004709890769</c:v>
                </c:pt>
                <c:pt idx="6">
                  <c:v>48.61785016811292</c:v>
                </c:pt>
                <c:pt idx="7">
                  <c:v>47.18573170975547</c:v>
                </c:pt>
                <c:pt idx="8">
                  <c:v>52.49499207701738</c:v>
                </c:pt>
                <c:pt idx="9">
                  <c:v>51.67979055080342</c:v>
                </c:pt>
                <c:pt idx="10">
                  <c:v>51.80304026457872</c:v>
                </c:pt>
                <c:pt idx="11">
                  <c:v>51.50293803685266</c:v>
                </c:pt>
                <c:pt idx="12">
                  <c:v>52.70595489080711</c:v>
                </c:pt>
                <c:pt idx="13">
                  <c:v>50.11565607639232</c:v>
                </c:pt>
                <c:pt idx="14">
                  <c:v>50.500414929462</c:v>
                </c:pt>
                <c:pt idx="15">
                  <c:v>51.06161781758568</c:v>
                </c:pt>
                <c:pt idx="16">
                  <c:v>49.88109334421238</c:v>
                </c:pt>
                <c:pt idx="17">
                  <c:v>57.16678031366571</c:v>
                </c:pt>
                <c:pt idx="18">
                  <c:v>51.42595030114475</c:v>
                </c:pt>
                <c:pt idx="19">
                  <c:v>49.45231575187523</c:v>
                </c:pt>
                <c:pt idx="20">
                  <c:v>52.37877674261536</c:v>
                </c:pt>
                <c:pt idx="21">
                  <c:v>50.12539592138524</c:v>
                </c:pt>
                <c:pt idx="22">
                  <c:v>52.18807590775516</c:v>
                </c:pt>
                <c:pt idx="23">
                  <c:v>46.6932617970521</c:v>
                </c:pt>
                <c:pt idx="24">
                  <c:v>51.35691725824496</c:v>
                </c:pt>
                <c:pt idx="25">
                  <c:v>52.28004746567215</c:v>
                </c:pt>
                <c:pt idx="26">
                  <c:v>52.232262682294</c:v>
                </c:pt>
              </c:numCache>
            </c:numRef>
          </c:xVal>
          <c:yVal>
            <c:numRef>
              <c:f>'CHIKYU_IGN vs StAndrews'!$B$32:$B$58</c:f>
              <c:numCache>
                <c:formatCode>0.00</c:formatCode>
                <c:ptCount val="27"/>
                <c:pt idx="0">
                  <c:v>44.5765586618318</c:v>
                </c:pt>
                <c:pt idx="1">
                  <c:v>45.08635432474433</c:v>
                </c:pt>
                <c:pt idx="2">
                  <c:v>48.16145341772767</c:v>
                </c:pt>
                <c:pt idx="3">
                  <c:v>47.37565016640274</c:v>
                </c:pt>
                <c:pt idx="4">
                  <c:v>49.04130012518242</c:v>
                </c:pt>
                <c:pt idx="5">
                  <c:v>49.1855424821351</c:v>
                </c:pt>
                <c:pt idx="6">
                  <c:v>48.13579292632295</c:v>
                </c:pt>
                <c:pt idx="7">
                  <c:v>46.46333298402778</c:v>
                </c:pt>
                <c:pt idx="8">
                  <c:v>51.65170751368026</c:v>
                </c:pt>
                <c:pt idx="9">
                  <c:v>51.55741209749038</c:v>
                </c:pt>
                <c:pt idx="10">
                  <c:v>51.77857162131587</c:v>
                </c:pt>
                <c:pt idx="11">
                  <c:v>50.3500759157433</c:v>
                </c:pt>
                <c:pt idx="12">
                  <c:v>52.354719279672</c:v>
                </c:pt>
                <c:pt idx="13">
                  <c:v>49.67356852040522</c:v>
                </c:pt>
                <c:pt idx="14">
                  <c:v>50.27074832042947</c:v>
                </c:pt>
                <c:pt idx="15">
                  <c:v>49.61100462284361</c:v>
                </c:pt>
                <c:pt idx="16">
                  <c:v>49.46580228506471</c:v>
                </c:pt>
                <c:pt idx="17">
                  <c:v>56.39621854297895</c:v>
                </c:pt>
                <c:pt idx="18">
                  <c:v>51.57813070838345</c:v>
                </c:pt>
                <c:pt idx="19">
                  <c:v>49.12638851015474</c:v>
                </c:pt>
                <c:pt idx="20">
                  <c:v>52.56726227151366</c:v>
                </c:pt>
                <c:pt idx="21">
                  <c:v>50.4043679702596</c:v>
                </c:pt>
                <c:pt idx="22">
                  <c:v>52.52281816726764</c:v>
                </c:pt>
                <c:pt idx="23">
                  <c:v>45.71860572081841</c:v>
                </c:pt>
                <c:pt idx="24">
                  <c:v>51.41733738846974</c:v>
                </c:pt>
                <c:pt idx="25">
                  <c:v>52.25224853024413</c:v>
                </c:pt>
                <c:pt idx="26">
                  <c:v>49.98520719240788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361191670511885"/>
                  <c:y val="0.093187159297395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StAndrews'!$AM$36:$AM$62</c:f>
              <c:numCache>
                <c:formatCode>0.00</c:formatCode>
                <c:ptCount val="27"/>
                <c:pt idx="0">
                  <c:v>44.94202344006731</c:v>
                </c:pt>
                <c:pt idx="1">
                  <c:v>45.16175694369328</c:v>
                </c:pt>
                <c:pt idx="2">
                  <c:v>48.02875034443454</c:v>
                </c:pt>
                <c:pt idx="3">
                  <c:v>47.94224379027328</c:v>
                </c:pt>
                <c:pt idx="4">
                  <c:v>48.58495904336912</c:v>
                </c:pt>
                <c:pt idx="5">
                  <c:v>48.5792371680529</c:v>
                </c:pt>
                <c:pt idx="6">
                  <c:v>48.11677536692907</c:v>
                </c:pt>
                <c:pt idx="7">
                  <c:v>46.65214781956691</c:v>
                </c:pt>
                <c:pt idx="8">
                  <c:v>52.08192839716567</c:v>
                </c:pt>
                <c:pt idx="9">
                  <c:v>51.24822179630665</c:v>
                </c:pt>
                <c:pt idx="10">
                  <c:v>51.37426927858466</c:v>
                </c:pt>
                <c:pt idx="11">
                  <c:v>51.06735473028921</c:v>
                </c:pt>
                <c:pt idx="12">
                  <c:v>52.29768006682843</c:v>
                </c:pt>
                <c:pt idx="13">
                  <c:v>49.64858146932642</c:v>
                </c:pt>
                <c:pt idx="14">
                  <c:v>50.04207434836077</c:v>
                </c:pt>
                <c:pt idx="15">
                  <c:v>50.61601654204487</c:v>
                </c:pt>
                <c:pt idx="16">
                  <c:v>49.408694163126</c:v>
                </c:pt>
                <c:pt idx="17">
                  <c:v>56.85976622678592</c:v>
                </c:pt>
                <c:pt idx="18">
                  <c:v>50.98861937298073</c:v>
                </c:pt>
                <c:pt idx="19">
                  <c:v>48.9701833194428</c:v>
                </c:pt>
                <c:pt idx="20">
                  <c:v>51.96307497467272</c:v>
                </c:pt>
                <c:pt idx="21">
                  <c:v>49.6585424088007</c:v>
                </c:pt>
                <c:pt idx="22">
                  <c:v>51.7680452308612</c:v>
                </c:pt>
                <c:pt idx="23">
                  <c:v>46.14849883984517</c:v>
                </c:pt>
                <c:pt idx="24">
                  <c:v>50.91801928000712</c:v>
                </c:pt>
                <c:pt idx="25">
                  <c:v>51.8621045431429</c:v>
                </c:pt>
                <c:pt idx="26">
                  <c:v>51.81323504518207</c:v>
                </c:pt>
              </c:numCache>
            </c:numRef>
          </c:xVal>
          <c:yVal>
            <c:numRef>
              <c:f>'CHIKYU_IGN vs StAndrews'!$B$32:$B$58</c:f>
              <c:numCache>
                <c:formatCode>0.00</c:formatCode>
                <c:ptCount val="27"/>
                <c:pt idx="0">
                  <c:v>44.5765586618318</c:v>
                </c:pt>
                <c:pt idx="1">
                  <c:v>45.08635432474433</c:v>
                </c:pt>
                <c:pt idx="2">
                  <c:v>48.16145341772767</c:v>
                </c:pt>
                <c:pt idx="3">
                  <c:v>47.37565016640274</c:v>
                </c:pt>
                <c:pt idx="4">
                  <c:v>49.04130012518242</c:v>
                </c:pt>
                <c:pt idx="5">
                  <c:v>49.1855424821351</c:v>
                </c:pt>
                <c:pt idx="6">
                  <c:v>48.13579292632295</c:v>
                </c:pt>
                <c:pt idx="7">
                  <c:v>46.46333298402778</c:v>
                </c:pt>
                <c:pt idx="8">
                  <c:v>51.65170751368026</c:v>
                </c:pt>
                <c:pt idx="9">
                  <c:v>51.55741209749038</c:v>
                </c:pt>
                <c:pt idx="10">
                  <c:v>51.77857162131587</c:v>
                </c:pt>
                <c:pt idx="11">
                  <c:v>50.3500759157433</c:v>
                </c:pt>
                <c:pt idx="12">
                  <c:v>52.354719279672</c:v>
                </c:pt>
                <c:pt idx="13">
                  <c:v>49.67356852040522</c:v>
                </c:pt>
                <c:pt idx="14">
                  <c:v>50.27074832042947</c:v>
                </c:pt>
                <c:pt idx="15">
                  <c:v>49.61100462284361</c:v>
                </c:pt>
                <c:pt idx="16">
                  <c:v>49.46580228506471</c:v>
                </c:pt>
                <c:pt idx="17">
                  <c:v>56.39621854297895</c:v>
                </c:pt>
                <c:pt idx="18">
                  <c:v>51.57813070838345</c:v>
                </c:pt>
                <c:pt idx="19">
                  <c:v>49.12638851015474</c:v>
                </c:pt>
                <c:pt idx="20">
                  <c:v>52.56726227151366</c:v>
                </c:pt>
                <c:pt idx="21">
                  <c:v>50.4043679702596</c:v>
                </c:pt>
                <c:pt idx="22">
                  <c:v>52.52281816726764</c:v>
                </c:pt>
                <c:pt idx="23">
                  <c:v>45.71860572081841</c:v>
                </c:pt>
                <c:pt idx="24">
                  <c:v>51.41733738846974</c:v>
                </c:pt>
                <c:pt idx="25">
                  <c:v>52.25224853024413</c:v>
                </c:pt>
                <c:pt idx="26">
                  <c:v>49.98520719240788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004728"/>
        <c:axId val="-2068044680"/>
      </c:scatterChart>
      <c:valAx>
        <c:axId val="-2068004728"/>
        <c:scaling>
          <c:orientation val="minMax"/>
          <c:max val="50.0"/>
          <c:min val="4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044680"/>
        <c:crosses val="autoZero"/>
        <c:crossBetween val="midCat"/>
      </c:valAx>
      <c:valAx>
        <c:axId val="-2068044680"/>
        <c:scaling>
          <c:orientation val="minMax"/>
          <c:max val="50.0"/>
          <c:min val="4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0047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910778024202551"/>
                  <c:y val="0.3159287012200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StAndrews'!$K$181:$K$208</c:f>
              <c:numCache>
                <c:formatCode>0</c:formatCode>
                <c:ptCount val="28"/>
                <c:pt idx="7">
                  <c:v>25.0</c:v>
                </c:pt>
                <c:pt idx="8">
                  <c:v>43.0</c:v>
                </c:pt>
                <c:pt idx="9">
                  <c:v>28.0</c:v>
                </c:pt>
                <c:pt idx="10">
                  <c:v>53.0</c:v>
                </c:pt>
                <c:pt idx="11">
                  <c:v>42.0</c:v>
                </c:pt>
                <c:pt idx="12">
                  <c:v>50.0</c:v>
                </c:pt>
                <c:pt idx="13">
                  <c:v>48.0</c:v>
                </c:pt>
                <c:pt idx="14">
                  <c:v>45.0</c:v>
                </c:pt>
                <c:pt idx="15">
                  <c:v>41.0</c:v>
                </c:pt>
                <c:pt idx="16">
                  <c:v>46.0</c:v>
                </c:pt>
                <c:pt idx="17">
                  <c:v>45.0</c:v>
                </c:pt>
                <c:pt idx="18">
                  <c:v>39.0</c:v>
                </c:pt>
                <c:pt idx="19">
                  <c:v>16.0</c:v>
                </c:pt>
                <c:pt idx="20">
                  <c:v>44.0</c:v>
                </c:pt>
                <c:pt idx="21">
                  <c:v>28.0</c:v>
                </c:pt>
                <c:pt idx="22">
                  <c:v>36.0</c:v>
                </c:pt>
                <c:pt idx="23">
                  <c:v>40.0</c:v>
                </c:pt>
                <c:pt idx="24">
                  <c:v>42.0</c:v>
                </c:pt>
                <c:pt idx="25">
                  <c:v>35.0</c:v>
                </c:pt>
                <c:pt idx="26">
                  <c:v>37.0</c:v>
                </c:pt>
                <c:pt idx="27">
                  <c:v>41.0</c:v>
                </c:pt>
              </c:numCache>
            </c:numRef>
          </c:xVal>
          <c:yVal>
            <c:numRef>
              <c:f>'CHIKYU_IGN vs StAndrews'!$K$151:$K$178</c:f>
              <c:numCache>
                <c:formatCode>0</c:formatCode>
                <c:ptCount val="28"/>
                <c:pt idx="0">
                  <c:v>62.1</c:v>
                </c:pt>
                <c:pt idx="1">
                  <c:v>79.4</c:v>
                </c:pt>
                <c:pt idx="2">
                  <c:v>62.4</c:v>
                </c:pt>
                <c:pt idx="3">
                  <c:v>41.1</c:v>
                </c:pt>
                <c:pt idx="4">
                  <c:v>29.7</c:v>
                </c:pt>
                <c:pt idx="5">
                  <c:v>83.2</c:v>
                </c:pt>
                <c:pt idx="6">
                  <c:v>85.5</c:v>
                </c:pt>
                <c:pt idx="7">
                  <c:v>68.4</c:v>
                </c:pt>
                <c:pt idx="8">
                  <c:v>51.5</c:v>
                </c:pt>
                <c:pt idx="9">
                  <c:v>82.6</c:v>
                </c:pt>
                <c:pt idx="10">
                  <c:v>49.50000000000001</c:v>
                </c:pt>
                <c:pt idx="11">
                  <c:v>55.00000000000001</c:v>
                </c:pt>
                <c:pt idx="12">
                  <c:v>44.0</c:v>
                </c:pt>
                <c:pt idx="13">
                  <c:v>53.90000000000001</c:v>
                </c:pt>
                <c:pt idx="14">
                  <c:v>46.2</c:v>
                </c:pt>
                <c:pt idx="15">
                  <c:v>59.40000000000001</c:v>
                </c:pt>
                <c:pt idx="16">
                  <c:v>50.6</c:v>
                </c:pt>
                <c:pt idx="17">
                  <c:v>52.8</c:v>
                </c:pt>
                <c:pt idx="18">
                  <c:v>44.0</c:v>
                </c:pt>
                <c:pt idx="19">
                  <c:v>5.5</c:v>
                </c:pt>
                <c:pt idx="20">
                  <c:v>7.700000000000001</c:v>
                </c:pt>
                <c:pt idx="21">
                  <c:v>46.2</c:v>
                </c:pt>
                <c:pt idx="22">
                  <c:v>53.90000000000001</c:v>
                </c:pt>
                <c:pt idx="23">
                  <c:v>58.3</c:v>
                </c:pt>
                <c:pt idx="24">
                  <c:v>45.1</c:v>
                </c:pt>
                <c:pt idx="25">
                  <c:v>0.0</c:v>
                </c:pt>
                <c:pt idx="26">
                  <c:v>56.1</c:v>
                </c:pt>
                <c:pt idx="27">
                  <c:v>57.2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617340696307101"/>
                  <c:y val="-0.077689711862940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StAndrews'!$AO$184:$AO$211</c:f>
              <c:numCache>
                <c:formatCode>0</c:formatCode>
                <c:ptCount val="28"/>
                <c:pt idx="7">
                  <c:v>43.113</c:v>
                </c:pt>
                <c:pt idx="8">
                  <c:v>48.081</c:v>
                </c:pt>
                <c:pt idx="9">
                  <c:v>43.941</c:v>
                </c:pt>
                <c:pt idx="10">
                  <c:v>50.841</c:v>
                </c:pt>
                <c:pt idx="11">
                  <c:v>47.805</c:v>
                </c:pt>
                <c:pt idx="12">
                  <c:v>50.01300000000001</c:v>
                </c:pt>
                <c:pt idx="13">
                  <c:v>49.461</c:v>
                </c:pt>
                <c:pt idx="14">
                  <c:v>48.633</c:v>
                </c:pt>
                <c:pt idx="15">
                  <c:v>47.529</c:v>
                </c:pt>
                <c:pt idx="16">
                  <c:v>48.90900000000001</c:v>
                </c:pt>
                <c:pt idx="17">
                  <c:v>48.633</c:v>
                </c:pt>
                <c:pt idx="18">
                  <c:v>46.977</c:v>
                </c:pt>
                <c:pt idx="19">
                  <c:v>40.629</c:v>
                </c:pt>
                <c:pt idx="20">
                  <c:v>48.357</c:v>
                </c:pt>
                <c:pt idx="21">
                  <c:v>43.941</c:v>
                </c:pt>
                <c:pt idx="22">
                  <c:v>46.149</c:v>
                </c:pt>
                <c:pt idx="23">
                  <c:v>47.253</c:v>
                </c:pt>
                <c:pt idx="24">
                  <c:v>47.805</c:v>
                </c:pt>
                <c:pt idx="25">
                  <c:v>45.873</c:v>
                </c:pt>
                <c:pt idx="26">
                  <c:v>46.425</c:v>
                </c:pt>
                <c:pt idx="27">
                  <c:v>47.529</c:v>
                </c:pt>
              </c:numCache>
            </c:numRef>
          </c:xVal>
          <c:yVal>
            <c:numRef>
              <c:f>'CHIKYU_IGN vs StAndrews'!$K$151:$K$178</c:f>
              <c:numCache>
                <c:formatCode>0</c:formatCode>
                <c:ptCount val="28"/>
                <c:pt idx="0">
                  <c:v>62.1</c:v>
                </c:pt>
                <c:pt idx="1">
                  <c:v>79.4</c:v>
                </c:pt>
                <c:pt idx="2">
                  <c:v>62.4</c:v>
                </c:pt>
                <c:pt idx="3">
                  <c:v>41.1</c:v>
                </c:pt>
                <c:pt idx="4">
                  <c:v>29.7</c:v>
                </c:pt>
                <c:pt idx="5">
                  <c:v>83.2</c:v>
                </c:pt>
                <c:pt idx="6">
                  <c:v>85.5</c:v>
                </c:pt>
                <c:pt idx="7">
                  <c:v>68.4</c:v>
                </c:pt>
                <c:pt idx="8">
                  <c:v>51.5</c:v>
                </c:pt>
                <c:pt idx="9">
                  <c:v>82.6</c:v>
                </c:pt>
                <c:pt idx="10">
                  <c:v>49.50000000000001</c:v>
                </c:pt>
                <c:pt idx="11">
                  <c:v>55.00000000000001</c:v>
                </c:pt>
                <c:pt idx="12">
                  <c:v>44.0</c:v>
                </c:pt>
                <c:pt idx="13">
                  <c:v>53.90000000000001</c:v>
                </c:pt>
                <c:pt idx="14">
                  <c:v>46.2</c:v>
                </c:pt>
                <c:pt idx="15">
                  <c:v>59.40000000000001</c:v>
                </c:pt>
                <c:pt idx="16">
                  <c:v>50.6</c:v>
                </c:pt>
                <c:pt idx="17">
                  <c:v>52.8</c:v>
                </c:pt>
                <c:pt idx="18">
                  <c:v>44.0</c:v>
                </c:pt>
                <c:pt idx="19">
                  <c:v>5.5</c:v>
                </c:pt>
                <c:pt idx="20">
                  <c:v>7.700000000000001</c:v>
                </c:pt>
                <c:pt idx="21">
                  <c:v>46.2</c:v>
                </c:pt>
                <c:pt idx="22">
                  <c:v>53.90000000000001</c:v>
                </c:pt>
                <c:pt idx="23">
                  <c:v>58.3</c:v>
                </c:pt>
                <c:pt idx="24">
                  <c:v>45.1</c:v>
                </c:pt>
                <c:pt idx="25">
                  <c:v>0.0</c:v>
                </c:pt>
                <c:pt idx="26">
                  <c:v>56.1</c:v>
                </c:pt>
                <c:pt idx="27">
                  <c:v>57.2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5150248"/>
        <c:axId val="-2061892120"/>
      </c:scatterChart>
      <c:valAx>
        <c:axId val="-2065150248"/>
        <c:scaling>
          <c:orientation val="minMax"/>
          <c:max val="6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1892120"/>
        <c:crosses val="autoZero"/>
        <c:crossBetween val="midCat"/>
      </c:valAx>
      <c:valAx>
        <c:axId val="-2061892120"/>
        <c:scaling>
          <c:orientation val="minMax"/>
          <c:max val="6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51502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TiO2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3534822797434"/>
          <c:y val="0.130988664878429"/>
          <c:w val="0.80140839200393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0371016477382671"/>
                  <c:y val="0.49758276369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StAndrews'!$C$118:$C$144</c:f>
              <c:numCache>
                <c:formatCode>0.00</c:formatCode>
                <c:ptCount val="27"/>
                <c:pt idx="0">
                  <c:v>0.100188354105719</c:v>
                </c:pt>
                <c:pt idx="1">
                  <c:v>0.182280712296937</c:v>
                </c:pt>
                <c:pt idx="2">
                  <c:v>0.317939591477619</c:v>
                </c:pt>
                <c:pt idx="3">
                  <c:v>0.295629691242346</c:v>
                </c:pt>
                <c:pt idx="4">
                  <c:v>0.407394864234914</c:v>
                </c:pt>
                <c:pt idx="5">
                  <c:v>0.408858603066439</c:v>
                </c:pt>
                <c:pt idx="6">
                  <c:v>0.371459058970384</c:v>
                </c:pt>
                <c:pt idx="7">
                  <c:v>0.322916041829124</c:v>
                </c:pt>
                <c:pt idx="8">
                  <c:v>1.296578666746395</c:v>
                </c:pt>
                <c:pt idx="9">
                  <c:v>1.115197058118155</c:v>
                </c:pt>
                <c:pt idx="10">
                  <c:v>1.559978483055406</c:v>
                </c:pt>
                <c:pt idx="11">
                  <c:v>1.060486646647446</c:v>
                </c:pt>
                <c:pt idx="12">
                  <c:v>1.201320657146267</c:v>
                </c:pt>
                <c:pt idx="13">
                  <c:v>0.848144560210356</c:v>
                </c:pt>
                <c:pt idx="14">
                  <c:v>0.989831728606137</c:v>
                </c:pt>
                <c:pt idx="15">
                  <c:v>0.85669159102723</c:v>
                </c:pt>
                <c:pt idx="16">
                  <c:v>0.723390282490373</c:v>
                </c:pt>
                <c:pt idx="17">
                  <c:v>1.442982632064498</c:v>
                </c:pt>
                <c:pt idx="18">
                  <c:v>1.794902476965418</c:v>
                </c:pt>
                <c:pt idx="19">
                  <c:v>1.101321585903084</c:v>
                </c:pt>
                <c:pt idx="20">
                  <c:v>1.045867185792892</c:v>
                </c:pt>
                <c:pt idx="21">
                  <c:v>1.153042974331305</c:v>
                </c:pt>
                <c:pt idx="22">
                  <c:v>1.525128256213578</c:v>
                </c:pt>
                <c:pt idx="23">
                  <c:v>1.532354658932301</c:v>
                </c:pt>
                <c:pt idx="24">
                  <c:v>1.788101107909822</c:v>
                </c:pt>
                <c:pt idx="25">
                  <c:v>0.768824227436355</c:v>
                </c:pt>
                <c:pt idx="26">
                  <c:v>0.971240543576591</c:v>
                </c:pt>
              </c:numCache>
            </c:numRef>
          </c:xVal>
          <c:yVal>
            <c:numRef>
              <c:f>'CHIKYU_IGN vs StAndrews'!$C$32:$C$58</c:f>
              <c:numCache>
                <c:formatCode>0.00</c:formatCode>
                <c:ptCount val="27"/>
                <c:pt idx="0">
                  <c:v>0.0983528110677485</c:v>
                </c:pt>
                <c:pt idx="1">
                  <c:v>0.181480739146166</c:v>
                </c:pt>
                <c:pt idx="2">
                  <c:v>0.319324203509976</c:v>
                </c:pt>
                <c:pt idx="3">
                  <c:v>0.302197395093201</c:v>
                </c:pt>
                <c:pt idx="4">
                  <c:v>0.38868455796821</c:v>
                </c:pt>
                <c:pt idx="5">
                  <c:v>0.391600363208562</c:v>
                </c:pt>
                <c:pt idx="6">
                  <c:v>0.36853042579885</c:v>
                </c:pt>
                <c:pt idx="7">
                  <c:v>0.322840917479404</c:v>
                </c:pt>
                <c:pt idx="8">
                  <c:v>1.346582130658771</c:v>
                </c:pt>
                <c:pt idx="9">
                  <c:v>1.152230043087853</c:v>
                </c:pt>
                <c:pt idx="10">
                  <c:v>1.531873556084631</c:v>
                </c:pt>
                <c:pt idx="11">
                  <c:v>1.119461671544395</c:v>
                </c:pt>
                <c:pt idx="12">
                  <c:v>1.255518792381529</c:v>
                </c:pt>
                <c:pt idx="13">
                  <c:v>0.88909687928547</c:v>
                </c:pt>
                <c:pt idx="14">
                  <c:v>1.064374486043661</c:v>
                </c:pt>
                <c:pt idx="15">
                  <c:v>1.060706664495141</c:v>
                </c:pt>
                <c:pt idx="16">
                  <c:v>0.744046393238713</c:v>
                </c:pt>
                <c:pt idx="17">
                  <c:v>1.51115814753381</c:v>
                </c:pt>
                <c:pt idx="18">
                  <c:v>1.83489251306386</c:v>
                </c:pt>
                <c:pt idx="19">
                  <c:v>1.124707814703327</c:v>
                </c:pt>
                <c:pt idx="20">
                  <c:v>1.09776134729924</c:v>
                </c:pt>
                <c:pt idx="21">
                  <c:v>1.175897770387587</c:v>
                </c:pt>
                <c:pt idx="22">
                  <c:v>1.578131260150045</c:v>
                </c:pt>
                <c:pt idx="23">
                  <c:v>1.594978021674081</c:v>
                </c:pt>
                <c:pt idx="24">
                  <c:v>1.802509153844156</c:v>
                </c:pt>
                <c:pt idx="25">
                  <c:v>0.794577086268369</c:v>
                </c:pt>
                <c:pt idx="26">
                  <c:v>1.019255476959426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64-C541-BB11-D80679359DAA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61700132473989"/>
                  <c:y val="0.04230405814657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StAndrews'!$AN$36:$AN$62</c:f>
              <c:numCache>
                <c:formatCode>0.00</c:formatCode>
                <c:ptCount val="27"/>
                <c:pt idx="0">
                  <c:v>0.108813854045606</c:v>
                </c:pt>
                <c:pt idx="1">
                  <c:v>0.193303309096008</c:v>
                </c:pt>
                <c:pt idx="2">
                  <c:v>0.332923427548766</c:v>
                </c:pt>
                <c:pt idx="3">
                  <c:v>0.309962078226623</c:v>
                </c:pt>
                <c:pt idx="4">
                  <c:v>0.424990794270574</c:v>
                </c:pt>
                <c:pt idx="5">
                  <c:v>0.426497274275979</c:v>
                </c:pt>
                <c:pt idx="6">
                  <c:v>0.388005663492319</c:v>
                </c:pt>
                <c:pt idx="7">
                  <c:v>0.338045190250535</c:v>
                </c:pt>
                <c:pt idx="8">
                  <c:v>1.34013876381539</c:v>
                </c:pt>
                <c:pt idx="9">
                  <c:v>1.153460812215205</c:v>
                </c:pt>
                <c:pt idx="10">
                  <c:v>1.611229854760624</c:v>
                </c:pt>
                <c:pt idx="11">
                  <c:v>1.097152856729551</c:v>
                </c:pt>
                <c:pt idx="12">
                  <c:v>1.242099220334937</c:v>
                </c:pt>
                <c:pt idx="13">
                  <c:v>0.878610381368498</c:v>
                </c:pt>
                <c:pt idx="14">
                  <c:v>1.024434815081436</c:v>
                </c:pt>
                <c:pt idx="15">
                  <c:v>0.887406985485226</c:v>
                </c:pt>
                <c:pt idx="16">
                  <c:v>0.750213278739092</c:v>
                </c:pt>
                <c:pt idx="17">
                  <c:v>1.490817724920781</c:v>
                </c:pt>
                <c:pt idx="18">
                  <c:v>1.853013629292808</c:v>
                </c:pt>
                <c:pt idx="19">
                  <c:v>1.139180176211454</c:v>
                </c:pt>
                <c:pt idx="20">
                  <c:v>1.082106507618045</c:v>
                </c:pt>
                <c:pt idx="21">
                  <c:v>1.192411829181779</c:v>
                </c:pt>
                <c:pt idx="22">
                  <c:v>1.575362001295014</c:v>
                </c:pt>
                <c:pt idx="23">
                  <c:v>1.582799414973124</c:v>
                </c:pt>
                <c:pt idx="24">
                  <c:v>1.84601366026079</c:v>
                </c:pt>
                <c:pt idx="25">
                  <c:v>0.796973894877497</c:v>
                </c:pt>
                <c:pt idx="26">
                  <c:v>1.005300767449027</c:v>
                </c:pt>
              </c:numCache>
            </c:numRef>
          </c:xVal>
          <c:yVal>
            <c:numRef>
              <c:f>'CHIKYU_IGN vs StAndrews'!$C$32:$C$58</c:f>
              <c:numCache>
                <c:formatCode>0.00</c:formatCode>
                <c:ptCount val="27"/>
                <c:pt idx="0">
                  <c:v>0.0983528110677485</c:v>
                </c:pt>
                <c:pt idx="1">
                  <c:v>0.181480739146166</c:v>
                </c:pt>
                <c:pt idx="2">
                  <c:v>0.319324203509976</c:v>
                </c:pt>
                <c:pt idx="3">
                  <c:v>0.302197395093201</c:v>
                </c:pt>
                <c:pt idx="4">
                  <c:v>0.38868455796821</c:v>
                </c:pt>
                <c:pt idx="5">
                  <c:v>0.391600363208562</c:v>
                </c:pt>
                <c:pt idx="6">
                  <c:v>0.36853042579885</c:v>
                </c:pt>
                <c:pt idx="7">
                  <c:v>0.322840917479404</c:v>
                </c:pt>
                <c:pt idx="8">
                  <c:v>1.346582130658771</c:v>
                </c:pt>
                <c:pt idx="9">
                  <c:v>1.152230043087853</c:v>
                </c:pt>
                <c:pt idx="10">
                  <c:v>1.531873556084631</c:v>
                </c:pt>
                <c:pt idx="11">
                  <c:v>1.119461671544395</c:v>
                </c:pt>
                <c:pt idx="12">
                  <c:v>1.255518792381529</c:v>
                </c:pt>
                <c:pt idx="13">
                  <c:v>0.88909687928547</c:v>
                </c:pt>
                <c:pt idx="14">
                  <c:v>1.064374486043661</c:v>
                </c:pt>
                <c:pt idx="15">
                  <c:v>1.060706664495141</c:v>
                </c:pt>
                <c:pt idx="16">
                  <c:v>0.744046393238713</c:v>
                </c:pt>
                <c:pt idx="17">
                  <c:v>1.51115814753381</c:v>
                </c:pt>
                <c:pt idx="18">
                  <c:v>1.83489251306386</c:v>
                </c:pt>
                <c:pt idx="19">
                  <c:v>1.124707814703327</c:v>
                </c:pt>
                <c:pt idx="20">
                  <c:v>1.09776134729924</c:v>
                </c:pt>
                <c:pt idx="21">
                  <c:v>1.175897770387587</c:v>
                </c:pt>
                <c:pt idx="22">
                  <c:v>1.578131260150045</c:v>
                </c:pt>
                <c:pt idx="23">
                  <c:v>1.594978021674081</c:v>
                </c:pt>
                <c:pt idx="24">
                  <c:v>1.802509153844156</c:v>
                </c:pt>
                <c:pt idx="25">
                  <c:v>0.794577086268369</c:v>
                </c:pt>
                <c:pt idx="26">
                  <c:v>1.019255476959426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64-C541-BB11-D8067935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4932392"/>
        <c:axId val="-2062410200"/>
      </c:scatterChart>
      <c:valAx>
        <c:axId val="-2064932392"/>
        <c:scaling>
          <c:orientation val="minMax"/>
          <c:max val="2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410200"/>
        <c:crosses val="autoZero"/>
        <c:crossBetween val="midCat"/>
      </c:valAx>
      <c:valAx>
        <c:axId val="-2062410200"/>
        <c:scaling>
          <c:orientation val="minMax"/>
          <c:max val="2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49323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Fe2O3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58927109536639"/>
                  <c:y val="0.5415388076490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StAndrews'!$E$118:$E$144</c:f>
              <c:numCache>
                <c:formatCode>0.00</c:formatCode>
                <c:ptCount val="27"/>
                <c:pt idx="0">
                  <c:v>6.463150723359915</c:v>
                </c:pt>
                <c:pt idx="1">
                  <c:v>7.613725136710534</c:v>
                </c:pt>
                <c:pt idx="2">
                  <c:v>4.962057209130266</c:v>
                </c:pt>
                <c:pt idx="3">
                  <c:v>5.593915039033139</c:v>
                </c:pt>
                <c:pt idx="4">
                  <c:v>5.945574436719326</c:v>
                </c:pt>
                <c:pt idx="5">
                  <c:v>5.72101412967231</c:v>
                </c:pt>
                <c:pt idx="6">
                  <c:v>7.920433268235722</c:v>
                </c:pt>
                <c:pt idx="7">
                  <c:v>6.584288085097875</c:v>
                </c:pt>
                <c:pt idx="8">
                  <c:v>9.691950448969017</c:v>
                </c:pt>
                <c:pt idx="9">
                  <c:v>9.534135422495803</c:v>
                </c:pt>
                <c:pt idx="10">
                  <c:v>10.76345307114538</c:v>
                </c:pt>
                <c:pt idx="11">
                  <c:v>9.771840737452238</c:v>
                </c:pt>
                <c:pt idx="12">
                  <c:v>8.889573968733838</c:v>
                </c:pt>
                <c:pt idx="13">
                  <c:v>7.90909630098258</c:v>
                </c:pt>
                <c:pt idx="14">
                  <c:v>8.82549966505694</c:v>
                </c:pt>
                <c:pt idx="15">
                  <c:v>9.808468951177579</c:v>
                </c:pt>
                <c:pt idx="16">
                  <c:v>7.420969362879234</c:v>
                </c:pt>
                <c:pt idx="17">
                  <c:v>8.644859813084112</c:v>
                </c:pt>
                <c:pt idx="18">
                  <c:v>11.68680946113039</c:v>
                </c:pt>
                <c:pt idx="19">
                  <c:v>7.274675556613883</c:v>
                </c:pt>
                <c:pt idx="20">
                  <c:v>8.437456546353864</c:v>
                </c:pt>
                <c:pt idx="21">
                  <c:v>9.740915040516372</c:v>
                </c:pt>
                <c:pt idx="22">
                  <c:v>10.3222593016885</c:v>
                </c:pt>
                <c:pt idx="23">
                  <c:v>9.987032399204126</c:v>
                </c:pt>
                <c:pt idx="24">
                  <c:v>10.01970277522005</c:v>
                </c:pt>
                <c:pt idx="25">
                  <c:v>8.849954628401624</c:v>
                </c:pt>
                <c:pt idx="26">
                  <c:v>8.789876035111788</c:v>
                </c:pt>
              </c:numCache>
            </c:numRef>
          </c:xVal>
          <c:yVal>
            <c:numRef>
              <c:f>'CHIKYU_IGN vs StAndrews'!$E$32:$E$58</c:f>
              <c:numCache>
                <c:formatCode>0.00</c:formatCode>
                <c:ptCount val="27"/>
                <c:pt idx="0">
                  <c:v>6.612150278076117</c:v>
                </c:pt>
                <c:pt idx="1">
                  <c:v>7.831888237851177</c:v>
                </c:pt>
                <c:pt idx="2">
                  <c:v>4.85972478353572</c:v>
                </c:pt>
                <c:pt idx="3">
                  <c:v>5.772103102760911</c:v>
                </c:pt>
                <c:pt idx="4">
                  <c:v>5.928421035676734</c:v>
                </c:pt>
                <c:pt idx="5">
                  <c:v>5.615381954894203</c:v>
                </c:pt>
                <c:pt idx="6">
                  <c:v>7.799557290462826</c:v>
                </c:pt>
                <c:pt idx="7">
                  <c:v>6.771709554676727</c:v>
                </c:pt>
                <c:pt idx="8">
                  <c:v>10.14948818511112</c:v>
                </c:pt>
                <c:pt idx="9">
                  <c:v>9.87978160049995</c:v>
                </c:pt>
                <c:pt idx="10">
                  <c:v>11.02201704987722</c:v>
                </c:pt>
                <c:pt idx="11">
                  <c:v>10.331120109294</c:v>
                </c:pt>
                <c:pt idx="12">
                  <c:v>9.138767975569179</c:v>
                </c:pt>
                <c:pt idx="13">
                  <c:v>8.156519945510103</c:v>
                </c:pt>
                <c:pt idx="14">
                  <c:v>7.896438120949767</c:v>
                </c:pt>
                <c:pt idx="15">
                  <c:v>9.10265886587907</c:v>
                </c:pt>
                <c:pt idx="16">
                  <c:v>7.627865597996657</c:v>
                </c:pt>
                <c:pt idx="17">
                  <c:v>9.183974600331741</c:v>
                </c:pt>
                <c:pt idx="18">
                  <c:v>12.03763376859009</c:v>
                </c:pt>
                <c:pt idx="19">
                  <c:v>7.484612193318175</c:v>
                </c:pt>
                <c:pt idx="20">
                  <c:v>8.535633600328608</c:v>
                </c:pt>
                <c:pt idx="21">
                  <c:v>9.789961385232072</c:v>
                </c:pt>
                <c:pt idx="22">
                  <c:v>10.20484102978162</c:v>
                </c:pt>
                <c:pt idx="23">
                  <c:v>10.5000158780728</c:v>
                </c:pt>
                <c:pt idx="24">
                  <c:v>10.20403487091438</c:v>
                </c:pt>
                <c:pt idx="25">
                  <c:v>8.87534239218003</c:v>
                </c:pt>
                <c:pt idx="26">
                  <c:v>9.649462183170129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F6-F349-84F5-BE89E7B074A5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67822812318592"/>
                  <c:y val="0.036044302154538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StAndrews'!$AP$36:$AP$62</c:f>
              <c:numCache>
                <c:formatCode>0.00</c:formatCode>
                <c:ptCount val="27"/>
                <c:pt idx="0">
                  <c:v>6.540617861579769</c:v>
                </c:pt>
                <c:pt idx="1">
                  <c:v>7.728125713598942</c:v>
                </c:pt>
                <c:pt idx="2">
                  <c:v>4.991339245543347</c:v>
                </c:pt>
                <c:pt idx="3">
                  <c:v>5.643479711786103</c:v>
                </c:pt>
                <c:pt idx="4">
                  <c:v>6.006427376138017</c:v>
                </c:pt>
                <c:pt idx="5">
                  <c:v>5.774658683234791</c:v>
                </c:pt>
                <c:pt idx="6">
                  <c:v>8.044679176146088</c:v>
                </c:pt>
                <c:pt idx="7">
                  <c:v>6.665643732629517</c:v>
                </c:pt>
                <c:pt idx="8">
                  <c:v>9.87306205838092</c:v>
                </c:pt>
                <c:pt idx="9">
                  <c:v>9.710181169557918</c:v>
                </c:pt>
                <c:pt idx="10">
                  <c:v>10.97895991472914</c:v>
                </c:pt>
                <c:pt idx="11">
                  <c:v>9.955516825124455</c:v>
                </c:pt>
                <c:pt idx="12">
                  <c:v>9.044929293130194</c:v>
                </c:pt>
                <c:pt idx="13">
                  <c:v>8.03297829224412</c:v>
                </c:pt>
                <c:pt idx="14">
                  <c:v>8.978798204305268</c:v>
                </c:pt>
                <c:pt idx="15">
                  <c:v>9.993320804510379</c:v>
                </c:pt>
                <c:pt idx="16">
                  <c:v>7.529182479427657</c:v>
                </c:pt>
                <c:pt idx="17">
                  <c:v>8.79235981308411</c:v>
                </c:pt>
                <c:pt idx="18">
                  <c:v>11.93195604483267</c:v>
                </c:pt>
                <c:pt idx="19">
                  <c:v>7.37819264198119</c:v>
                </c:pt>
                <c:pt idx="20">
                  <c:v>8.578298901491824</c:v>
                </c:pt>
                <c:pt idx="21">
                  <c:v>9.923598413316947</c:v>
                </c:pt>
                <c:pt idx="22">
                  <c:v>10.5236038252727</c:v>
                </c:pt>
                <c:pt idx="23">
                  <c:v>10.17761613921858</c:v>
                </c:pt>
                <c:pt idx="24">
                  <c:v>10.21133523430461</c:v>
                </c:pt>
                <c:pt idx="25">
                  <c:v>9.004038171973315</c:v>
                </c:pt>
                <c:pt idx="26">
                  <c:v>8.942031055838877</c:v>
                </c:pt>
              </c:numCache>
            </c:numRef>
          </c:xVal>
          <c:yVal>
            <c:numRef>
              <c:f>'CHIKYU_IGN vs StAndrews'!$E$32:$E$58</c:f>
              <c:numCache>
                <c:formatCode>0.00</c:formatCode>
                <c:ptCount val="27"/>
                <c:pt idx="0">
                  <c:v>6.612150278076117</c:v>
                </c:pt>
                <c:pt idx="1">
                  <c:v>7.831888237851177</c:v>
                </c:pt>
                <c:pt idx="2">
                  <c:v>4.85972478353572</c:v>
                </c:pt>
                <c:pt idx="3">
                  <c:v>5.772103102760911</c:v>
                </c:pt>
                <c:pt idx="4">
                  <c:v>5.928421035676734</c:v>
                </c:pt>
                <c:pt idx="5">
                  <c:v>5.615381954894203</c:v>
                </c:pt>
                <c:pt idx="6">
                  <c:v>7.799557290462826</c:v>
                </c:pt>
                <c:pt idx="7">
                  <c:v>6.771709554676727</c:v>
                </c:pt>
                <c:pt idx="8">
                  <c:v>10.14948818511112</c:v>
                </c:pt>
                <c:pt idx="9">
                  <c:v>9.87978160049995</c:v>
                </c:pt>
                <c:pt idx="10">
                  <c:v>11.02201704987722</c:v>
                </c:pt>
                <c:pt idx="11">
                  <c:v>10.331120109294</c:v>
                </c:pt>
                <c:pt idx="12">
                  <c:v>9.138767975569179</c:v>
                </c:pt>
                <c:pt idx="13">
                  <c:v>8.156519945510103</c:v>
                </c:pt>
                <c:pt idx="14">
                  <c:v>7.896438120949767</c:v>
                </c:pt>
                <c:pt idx="15">
                  <c:v>9.10265886587907</c:v>
                </c:pt>
                <c:pt idx="16">
                  <c:v>7.627865597996657</c:v>
                </c:pt>
                <c:pt idx="17">
                  <c:v>9.183974600331741</c:v>
                </c:pt>
                <c:pt idx="18">
                  <c:v>12.03763376859009</c:v>
                </c:pt>
                <c:pt idx="19">
                  <c:v>7.484612193318175</c:v>
                </c:pt>
                <c:pt idx="20">
                  <c:v>8.535633600328608</c:v>
                </c:pt>
                <c:pt idx="21">
                  <c:v>9.789961385232072</c:v>
                </c:pt>
                <c:pt idx="22">
                  <c:v>10.20484102978162</c:v>
                </c:pt>
                <c:pt idx="23">
                  <c:v>10.5000158780728</c:v>
                </c:pt>
                <c:pt idx="24">
                  <c:v>10.20403487091438</c:v>
                </c:pt>
                <c:pt idx="25">
                  <c:v>8.87534239218003</c:v>
                </c:pt>
                <c:pt idx="26">
                  <c:v>9.649462183170129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F6-F349-84F5-BE89E7B074A5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F6-F349-84F5-BE89E7B0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2636616"/>
        <c:axId val="-2065245224"/>
      </c:scatterChart>
      <c:valAx>
        <c:axId val="-2062636616"/>
        <c:scaling>
          <c:orientation val="minMax"/>
          <c:max val="13.0"/>
          <c:min val="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5245224"/>
        <c:crosses val="autoZero"/>
        <c:crossBetween val="midCat"/>
      </c:valAx>
      <c:valAx>
        <c:axId val="-2065245224"/>
        <c:scaling>
          <c:orientation val="minMax"/>
          <c:max val="13.0"/>
          <c:min val="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6366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CaO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996755131506482"/>
                  <c:y val="0.5151651812754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StAndrews'!$H$118:$H$144</c:f>
              <c:numCache>
                <c:formatCode>0.00</c:formatCode>
                <c:ptCount val="27"/>
                <c:pt idx="0">
                  <c:v>13.08259527912475</c:v>
                </c:pt>
                <c:pt idx="1">
                  <c:v>13.49878813372594</c:v>
                </c:pt>
                <c:pt idx="2">
                  <c:v>17.31371039502495</c:v>
                </c:pt>
                <c:pt idx="3">
                  <c:v>17.7738583182178</c:v>
                </c:pt>
                <c:pt idx="4">
                  <c:v>18.12359304340897</c:v>
                </c:pt>
                <c:pt idx="5">
                  <c:v>16.01663493336005</c:v>
                </c:pt>
                <c:pt idx="6">
                  <c:v>14.94795546517949</c:v>
                </c:pt>
                <c:pt idx="7">
                  <c:v>14.76316157798972</c:v>
                </c:pt>
                <c:pt idx="8">
                  <c:v>15.17624899094089</c:v>
                </c:pt>
                <c:pt idx="9">
                  <c:v>9.39023902789991</c:v>
                </c:pt>
                <c:pt idx="10">
                  <c:v>14.65742234973004</c:v>
                </c:pt>
                <c:pt idx="11">
                  <c:v>10.85427536737931</c:v>
                </c:pt>
                <c:pt idx="12">
                  <c:v>8.54449262102709</c:v>
                </c:pt>
                <c:pt idx="13">
                  <c:v>10.95767185306736</c:v>
                </c:pt>
                <c:pt idx="14">
                  <c:v>9.043462611356071</c:v>
                </c:pt>
                <c:pt idx="15">
                  <c:v>9.350633771842138</c:v>
                </c:pt>
                <c:pt idx="16">
                  <c:v>12.50659210539409</c:v>
                </c:pt>
                <c:pt idx="17">
                  <c:v>5.48814728651077</c:v>
                </c:pt>
                <c:pt idx="18">
                  <c:v>8.899724781620198</c:v>
                </c:pt>
                <c:pt idx="19">
                  <c:v>14.76663888558162</c:v>
                </c:pt>
                <c:pt idx="20">
                  <c:v>10.26499274944876</c:v>
                </c:pt>
                <c:pt idx="21">
                  <c:v>11.97206318755433</c:v>
                </c:pt>
                <c:pt idx="22">
                  <c:v>7.695372814663547</c:v>
                </c:pt>
                <c:pt idx="23">
                  <c:v>17.02022351788242</c:v>
                </c:pt>
                <c:pt idx="24">
                  <c:v>11.60978604172236</c:v>
                </c:pt>
                <c:pt idx="25">
                  <c:v>9.106229370880408</c:v>
                </c:pt>
                <c:pt idx="26">
                  <c:v>9.373415645223824</c:v>
                </c:pt>
              </c:numCache>
            </c:numRef>
          </c:xVal>
          <c:yVal>
            <c:numRef>
              <c:f>'CHIKYU_IGN vs StAndrews'!$H$32:$H$58</c:f>
              <c:numCache>
                <c:formatCode>0.00</c:formatCode>
                <c:ptCount val="27"/>
                <c:pt idx="0">
                  <c:v>13.69920990227459</c:v>
                </c:pt>
                <c:pt idx="1">
                  <c:v>13.66821718340435</c:v>
                </c:pt>
                <c:pt idx="2">
                  <c:v>17.48705416232113</c:v>
                </c:pt>
                <c:pt idx="3">
                  <c:v>18.56536462205653</c:v>
                </c:pt>
                <c:pt idx="4">
                  <c:v>18.0310977847195</c:v>
                </c:pt>
                <c:pt idx="5">
                  <c:v>15.97518866351535</c:v>
                </c:pt>
                <c:pt idx="6">
                  <c:v>15.06674507434575</c:v>
                </c:pt>
                <c:pt idx="7">
                  <c:v>14.9115955847091</c:v>
                </c:pt>
                <c:pt idx="8">
                  <c:v>15.42937161222982</c:v>
                </c:pt>
                <c:pt idx="9">
                  <c:v>9.39154853139493</c:v>
                </c:pt>
                <c:pt idx="10">
                  <c:v>14.33277358369157</c:v>
                </c:pt>
                <c:pt idx="11">
                  <c:v>11.10209922192788</c:v>
                </c:pt>
                <c:pt idx="12">
                  <c:v>8.464392782631576</c:v>
                </c:pt>
                <c:pt idx="13">
                  <c:v>11.04776576005681</c:v>
                </c:pt>
                <c:pt idx="14">
                  <c:v>12.61940595698024</c:v>
                </c:pt>
                <c:pt idx="15">
                  <c:v>9.155902999628334</c:v>
                </c:pt>
                <c:pt idx="16">
                  <c:v>12.64446403123636</c:v>
                </c:pt>
                <c:pt idx="17">
                  <c:v>5.51649044968403</c:v>
                </c:pt>
                <c:pt idx="18">
                  <c:v>8.636720016748013</c:v>
                </c:pt>
                <c:pt idx="19">
                  <c:v>14.93951512360645</c:v>
                </c:pt>
                <c:pt idx="20">
                  <c:v>10.02772643253235</c:v>
                </c:pt>
                <c:pt idx="21">
                  <c:v>11.49358410986478</c:v>
                </c:pt>
                <c:pt idx="22">
                  <c:v>7.411507920730508</c:v>
                </c:pt>
                <c:pt idx="23">
                  <c:v>17.55807533172367</c:v>
                </c:pt>
                <c:pt idx="24">
                  <c:v>11.46680964535887</c:v>
                </c:pt>
                <c:pt idx="25">
                  <c:v>8.999285262779542</c:v>
                </c:pt>
                <c:pt idx="26">
                  <c:v>9.94428387294323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39-4F4B-97EB-F7722BD4B84E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75644136165399"/>
                  <c:y val="0.062417928528164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StAndrews'!$AS$36:$AS$62</c:f>
              <c:numCache>
                <c:formatCode>0.00</c:formatCode>
                <c:ptCount val="27"/>
                <c:pt idx="0">
                  <c:v>13.06346271470364</c:v>
                </c:pt>
                <c:pt idx="1">
                  <c:v>13.47828213288464</c:v>
                </c:pt>
                <c:pt idx="2">
                  <c:v>17.28061515072137</c:v>
                </c:pt>
                <c:pt idx="3">
                  <c:v>17.73924458576769</c:v>
                </c:pt>
                <c:pt idx="4">
                  <c:v>18.08782518636572</c:v>
                </c:pt>
                <c:pt idx="5">
                  <c:v>15.98782003807996</c:v>
                </c:pt>
                <c:pt idx="6">
                  <c:v>14.9226672121444</c:v>
                </c:pt>
                <c:pt idx="7">
                  <c:v>14.73848314478236</c:v>
                </c:pt>
                <c:pt idx="8">
                  <c:v>15.15020736927079</c:v>
                </c:pt>
                <c:pt idx="9">
                  <c:v>9.38329123910784</c:v>
                </c:pt>
                <c:pt idx="10">
                  <c:v>14.63309285597593</c:v>
                </c:pt>
                <c:pt idx="11">
                  <c:v>10.84249625866696</c:v>
                </c:pt>
                <c:pt idx="12">
                  <c:v>8.5403357953777</c:v>
                </c:pt>
                <c:pt idx="13">
                  <c:v>10.94555153595223</c:v>
                </c:pt>
                <c:pt idx="14">
                  <c:v>9.037659184738596</c:v>
                </c:pt>
                <c:pt idx="15">
                  <c:v>9.34381668039506</c:v>
                </c:pt>
                <c:pt idx="16">
                  <c:v>12.48936035144628</c:v>
                </c:pt>
                <c:pt idx="17">
                  <c:v>5.494076400465285</c:v>
                </c:pt>
                <c:pt idx="18">
                  <c:v>8.894395689840852</c:v>
                </c:pt>
                <c:pt idx="19">
                  <c:v>14.7419489772592</c:v>
                </c:pt>
                <c:pt idx="20">
                  <c:v>10.25515827337558</c:v>
                </c:pt>
                <c:pt idx="21">
                  <c:v>11.9565953790354</c:v>
                </c:pt>
                <c:pt idx="22">
                  <c:v>7.694018084375158</c:v>
                </c:pt>
                <c:pt idx="23">
                  <c:v>16.98809678027341</c:v>
                </c:pt>
                <c:pt idx="24">
                  <c:v>11.59551374778467</c:v>
                </c:pt>
                <c:pt idx="25">
                  <c:v>9.100218813956502</c:v>
                </c:pt>
                <c:pt idx="26">
                  <c:v>9.366523373594585</c:v>
                </c:pt>
              </c:numCache>
            </c:numRef>
          </c:xVal>
          <c:yVal>
            <c:numRef>
              <c:f>'CHIKYU_IGN vs StAndrews'!$H$32:$H$58</c:f>
              <c:numCache>
                <c:formatCode>0.00</c:formatCode>
                <c:ptCount val="27"/>
                <c:pt idx="0">
                  <c:v>13.69920990227459</c:v>
                </c:pt>
                <c:pt idx="1">
                  <c:v>13.66821718340435</c:v>
                </c:pt>
                <c:pt idx="2">
                  <c:v>17.48705416232113</c:v>
                </c:pt>
                <c:pt idx="3">
                  <c:v>18.56536462205653</c:v>
                </c:pt>
                <c:pt idx="4">
                  <c:v>18.0310977847195</c:v>
                </c:pt>
                <c:pt idx="5">
                  <c:v>15.97518866351535</c:v>
                </c:pt>
                <c:pt idx="6">
                  <c:v>15.06674507434575</c:v>
                </c:pt>
                <c:pt idx="7">
                  <c:v>14.9115955847091</c:v>
                </c:pt>
                <c:pt idx="8">
                  <c:v>15.42937161222982</c:v>
                </c:pt>
                <c:pt idx="9">
                  <c:v>9.39154853139493</c:v>
                </c:pt>
                <c:pt idx="10">
                  <c:v>14.33277358369157</c:v>
                </c:pt>
                <c:pt idx="11">
                  <c:v>11.10209922192788</c:v>
                </c:pt>
                <c:pt idx="12">
                  <c:v>8.464392782631576</c:v>
                </c:pt>
                <c:pt idx="13">
                  <c:v>11.04776576005681</c:v>
                </c:pt>
                <c:pt idx="14">
                  <c:v>12.61940595698024</c:v>
                </c:pt>
                <c:pt idx="15">
                  <c:v>9.155902999628334</c:v>
                </c:pt>
                <c:pt idx="16">
                  <c:v>12.64446403123636</c:v>
                </c:pt>
                <c:pt idx="17">
                  <c:v>5.51649044968403</c:v>
                </c:pt>
                <c:pt idx="18">
                  <c:v>8.636720016748013</c:v>
                </c:pt>
                <c:pt idx="19">
                  <c:v>14.93951512360645</c:v>
                </c:pt>
                <c:pt idx="20">
                  <c:v>10.02772643253235</c:v>
                </c:pt>
                <c:pt idx="21">
                  <c:v>11.49358410986478</c:v>
                </c:pt>
                <c:pt idx="22">
                  <c:v>7.411507920730508</c:v>
                </c:pt>
                <c:pt idx="23">
                  <c:v>17.55807533172367</c:v>
                </c:pt>
                <c:pt idx="24">
                  <c:v>11.46680964535887</c:v>
                </c:pt>
                <c:pt idx="25">
                  <c:v>8.999285262779542</c:v>
                </c:pt>
                <c:pt idx="26">
                  <c:v>9.94428387294323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39-4F4B-97EB-F7722BD4B84E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39-4F4B-97EB-F7722BD4B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2160216"/>
        <c:axId val="-2066297528"/>
      </c:scatterChart>
      <c:valAx>
        <c:axId val="-2062160216"/>
        <c:scaling>
          <c:orientation val="minMax"/>
          <c:max val="20.0"/>
          <c:min val="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6297528"/>
        <c:crosses val="autoZero"/>
        <c:crossBetween val="midCat"/>
        <c:majorUnit val="2.0"/>
      </c:valAx>
      <c:valAx>
        <c:axId val="-2066297528"/>
        <c:scaling>
          <c:orientation val="minMax"/>
          <c:max val="20.0"/>
          <c:min val="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1602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Al2O3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58927109536639"/>
                  <c:y val="0.5415388076490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StAndrews'!$D$118:$D$144</c:f>
              <c:numCache>
                <c:formatCode>0.00</c:formatCode>
                <c:ptCount val="27"/>
                <c:pt idx="0">
                  <c:v>20.92233398789724</c:v>
                </c:pt>
                <c:pt idx="1">
                  <c:v>16.34417002183362</c:v>
                </c:pt>
                <c:pt idx="2">
                  <c:v>18.90740759255742</c:v>
                </c:pt>
                <c:pt idx="3">
                  <c:v>16.98818483369577</c:v>
                </c:pt>
                <c:pt idx="4">
                  <c:v>15.00388469430444</c:v>
                </c:pt>
                <c:pt idx="5">
                  <c:v>18.61709590139292</c:v>
                </c:pt>
                <c:pt idx="6">
                  <c:v>14.31879039239768</c:v>
                </c:pt>
                <c:pt idx="7">
                  <c:v>20.10577249915022</c:v>
                </c:pt>
                <c:pt idx="8">
                  <c:v>15.2340518830787</c:v>
                </c:pt>
                <c:pt idx="9">
                  <c:v>15.25301782716444</c:v>
                </c:pt>
                <c:pt idx="10">
                  <c:v>15.30093837786145</c:v>
                </c:pt>
                <c:pt idx="11">
                  <c:v>15.42943224557798</c:v>
                </c:pt>
                <c:pt idx="12">
                  <c:v>15.06424280997653</c:v>
                </c:pt>
                <c:pt idx="13">
                  <c:v>17.53721753227496</c:v>
                </c:pt>
                <c:pt idx="14">
                  <c:v>18.1159202935501</c:v>
                </c:pt>
                <c:pt idx="15">
                  <c:v>15.96925106961494</c:v>
                </c:pt>
                <c:pt idx="16">
                  <c:v>17.92654653280132</c:v>
                </c:pt>
                <c:pt idx="17">
                  <c:v>16.25185512013156</c:v>
                </c:pt>
                <c:pt idx="18">
                  <c:v>15.36237086673846</c:v>
                </c:pt>
                <c:pt idx="19">
                  <c:v>17.04568004127476</c:v>
                </c:pt>
                <c:pt idx="20">
                  <c:v>17.06263284400389</c:v>
                </c:pt>
                <c:pt idx="21">
                  <c:v>15.90479901681604</c:v>
                </c:pt>
                <c:pt idx="22">
                  <c:v>18.61632714050904</c:v>
                </c:pt>
                <c:pt idx="23">
                  <c:v>16.70246780372398</c:v>
                </c:pt>
                <c:pt idx="24">
                  <c:v>16.34538271898298</c:v>
                </c:pt>
                <c:pt idx="25">
                  <c:v>15.76139525143843</c:v>
                </c:pt>
                <c:pt idx="26">
                  <c:v>16.14525861640472</c:v>
                </c:pt>
              </c:numCache>
            </c:numRef>
          </c:xVal>
          <c:yVal>
            <c:numRef>
              <c:f>'CHIKYU_IGN vs StAndrews'!$D$60:$D$86</c:f>
              <c:numCache>
                <c:formatCode>0.00</c:formatCode>
                <c:ptCount val="27"/>
                <c:pt idx="0">
                  <c:v>20.74671147077277</c:v>
                </c:pt>
                <c:pt idx="1">
                  <c:v>16.7008092708233</c:v>
                </c:pt>
                <c:pt idx="2">
                  <c:v>18.97995345678904</c:v>
                </c:pt>
                <c:pt idx="3">
                  <c:v>16.76035603492899</c:v>
                </c:pt>
                <c:pt idx="4">
                  <c:v>15.29168203972313</c:v>
                </c:pt>
                <c:pt idx="5">
                  <c:v>18.67664268505905</c:v>
                </c:pt>
                <c:pt idx="6">
                  <c:v>14.70681512522832</c:v>
                </c:pt>
                <c:pt idx="7">
                  <c:v>20.39049606721533</c:v>
                </c:pt>
                <c:pt idx="8">
                  <c:v>15.17100972990849</c:v>
                </c:pt>
                <c:pt idx="9">
                  <c:v>15.24315034700523</c:v>
                </c:pt>
                <c:pt idx="10">
                  <c:v>15.5263065034052</c:v>
                </c:pt>
                <c:pt idx="11">
                  <c:v>15.51209974619367</c:v>
                </c:pt>
                <c:pt idx="12">
                  <c:v>15.09315908003207</c:v>
                </c:pt>
                <c:pt idx="13">
                  <c:v>17.50264013671921</c:v>
                </c:pt>
                <c:pt idx="16">
                  <c:v>18.12235887213029</c:v>
                </c:pt>
                <c:pt idx="17">
                  <c:v>16.21060558263542</c:v>
                </c:pt>
                <c:pt idx="18">
                  <c:v>15.49601618974512</c:v>
                </c:pt>
                <c:pt idx="19">
                  <c:v>16.93427992704254</c:v>
                </c:pt>
                <c:pt idx="20">
                  <c:v>17.21092626822756</c:v>
                </c:pt>
                <c:pt idx="21">
                  <c:v>16.44419538276391</c:v>
                </c:pt>
                <c:pt idx="22">
                  <c:v>18.98243156588749</c:v>
                </c:pt>
                <c:pt idx="23">
                  <c:v>16.7385618973375</c:v>
                </c:pt>
                <c:pt idx="24">
                  <c:v>16.54845974574438</c:v>
                </c:pt>
                <c:pt idx="25">
                  <c:v>15.70975884848811</c:v>
                </c:pt>
                <c:pt idx="26">
                  <c:v>15.8686481442785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FC-3044-8EF7-8C3F91E5FF10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429244600568596"/>
                  <c:y val="0.027253093363329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StAndrews'!$AO$36:$AO$62</c:f>
              <c:numCache>
                <c:formatCode>0.00</c:formatCode>
                <c:ptCount val="27"/>
                <c:pt idx="0">
                  <c:v>20.95335334428725</c:v>
                </c:pt>
                <c:pt idx="1">
                  <c:v>16.44706655249083</c:v>
                </c:pt>
                <c:pt idx="2">
                  <c:v>18.97006129335426</c:v>
                </c:pt>
                <c:pt idx="3">
                  <c:v>17.08097033180675</c:v>
                </c:pt>
                <c:pt idx="4">
                  <c:v>15.12782370460386</c:v>
                </c:pt>
                <c:pt idx="5">
                  <c:v>18.68430749574105</c:v>
                </c:pt>
                <c:pt idx="6">
                  <c:v>14.45348538323703</c:v>
                </c:pt>
                <c:pt idx="7">
                  <c:v>20.14961187091356</c:v>
                </c:pt>
                <c:pt idx="8">
                  <c:v>15.35437726851437</c:v>
                </c:pt>
                <c:pt idx="9">
                  <c:v>15.37304544727796</c:v>
                </c:pt>
                <c:pt idx="10">
                  <c:v>15.42021364532903</c:v>
                </c:pt>
                <c:pt idx="11">
                  <c:v>15.54669015932241</c:v>
                </c:pt>
                <c:pt idx="12">
                  <c:v>15.1872341978599</c:v>
                </c:pt>
                <c:pt idx="13">
                  <c:v>17.62138321701824</c:v>
                </c:pt>
                <c:pt idx="14">
                  <c:v>18.19100034494137</c:v>
                </c:pt>
                <c:pt idx="15">
                  <c:v>16.07803382782199</c:v>
                </c:pt>
                <c:pt idx="16">
                  <c:v>18.00459975223634</c:v>
                </c:pt>
                <c:pt idx="17">
                  <c:v>16.3562009947455</c:v>
                </c:pt>
                <c:pt idx="18">
                  <c:v>15.48068164413067</c:v>
                </c:pt>
                <c:pt idx="19">
                  <c:v>17.13756286462674</c:v>
                </c:pt>
                <c:pt idx="20">
                  <c:v>17.15424950835303</c:v>
                </c:pt>
                <c:pt idx="21">
                  <c:v>16.01459367225203</c:v>
                </c:pt>
                <c:pt idx="22">
                  <c:v>18.68355080440305</c:v>
                </c:pt>
                <c:pt idx="23">
                  <c:v>16.79973905920551</c:v>
                </c:pt>
                <c:pt idx="24">
                  <c:v>16.44826021029495</c:v>
                </c:pt>
                <c:pt idx="25">
                  <c:v>15.87344134599085</c:v>
                </c:pt>
                <c:pt idx="26">
                  <c:v>16.25127805612717</c:v>
                </c:pt>
              </c:numCache>
            </c:numRef>
          </c:xVal>
          <c:yVal>
            <c:numRef>
              <c:f>'CHIKYU_IGN vs StAndrews'!$D$32:$D$58</c:f>
              <c:numCache>
                <c:formatCode>0.00</c:formatCode>
                <c:ptCount val="27"/>
                <c:pt idx="0">
                  <c:v>20.74671147077277</c:v>
                </c:pt>
                <c:pt idx="1">
                  <c:v>16.7008092708233</c:v>
                </c:pt>
                <c:pt idx="2">
                  <c:v>18.97995345678904</c:v>
                </c:pt>
                <c:pt idx="3">
                  <c:v>16.76035603492899</c:v>
                </c:pt>
                <c:pt idx="4">
                  <c:v>15.29168203972314</c:v>
                </c:pt>
                <c:pt idx="5">
                  <c:v>18.67664268505904</c:v>
                </c:pt>
                <c:pt idx="6">
                  <c:v>14.70681512522832</c:v>
                </c:pt>
                <c:pt idx="7">
                  <c:v>20.39049606721533</c:v>
                </c:pt>
                <c:pt idx="8">
                  <c:v>15.17100972990849</c:v>
                </c:pt>
                <c:pt idx="9">
                  <c:v>15.24315034700523</c:v>
                </c:pt>
                <c:pt idx="10">
                  <c:v>15.5263065034052</c:v>
                </c:pt>
                <c:pt idx="11">
                  <c:v>15.51209974619368</c:v>
                </c:pt>
                <c:pt idx="12">
                  <c:v>15.09315908003207</c:v>
                </c:pt>
                <c:pt idx="13">
                  <c:v>17.50264013671921</c:v>
                </c:pt>
                <c:pt idx="14">
                  <c:v>17.01551049117418</c:v>
                </c:pt>
                <c:pt idx="15">
                  <c:v>18.2282857894539</c:v>
                </c:pt>
                <c:pt idx="16">
                  <c:v>18.12235887213029</c:v>
                </c:pt>
                <c:pt idx="17">
                  <c:v>16.21060558263542</c:v>
                </c:pt>
                <c:pt idx="18">
                  <c:v>15.49601618974513</c:v>
                </c:pt>
                <c:pt idx="19">
                  <c:v>16.93427992704254</c:v>
                </c:pt>
                <c:pt idx="20">
                  <c:v>17.21092626822757</c:v>
                </c:pt>
                <c:pt idx="21">
                  <c:v>16.44419538276392</c:v>
                </c:pt>
                <c:pt idx="22">
                  <c:v>18.98243156588749</c:v>
                </c:pt>
                <c:pt idx="23">
                  <c:v>16.7385618973375</c:v>
                </c:pt>
                <c:pt idx="24">
                  <c:v>16.54845974574437</c:v>
                </c:pt>
                <c:pt idx="25">
                  <c:v>15.7097588484881</c:v>
                </c:pt>
                <c:pt idx="26">
                  <c:v>15.86864814427849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FC-3044-8EF7-8C3F91E5FF10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FC-3044-8EF7-8C3F91E5F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130440"/>
        <c:axId val="-2065490984"/>
      </c:scatterChart>
      <c:valAx>
        <c:axId val="-2068130440"/>
        <c:scaling>
          <c:orientation val="minMax"/>
          <c:max val="20.0"/>
          <c:min val="1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5490984"/>
        <c:crosses val="autoZero"/>
        <c:crossBetween val="midCat"/>
      </c:valAx>
      <c:valAx>
        <c:axId val="-2065490984"/>
        <c:scaling>
          <c:orientation val="minMax"/>
          <c:max val="20.0"/>
          <c:min val="1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1304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MgO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96447910929848"/>
                  <c:y val="0.3630526953361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StAndrews'!$G$118:$G$144</c:f>
              <c:numCache>
                <c:formatCode>0.00</c:formatCode>
                <c:ptCount val="27"/>
                <c:pt idx="0">
                  <c:v>13.02849356790766</c:v>
                </c:pt>
                <c:pt idx="1">
                  <c:v>15.74224305430363</c:v>
                </c:pt>
                <c:pt idx="2">
                  <c:v>8.347413991341644</c:v>
                </c:pt>
                <c:pt idx="3">
                  <c:v>9.67661118181727</c:v>
                </c:pt>
                <c:pt idx="4">
                  <c:v>10.12112277626153</c:v>
                </c:pt>
                <c:pt idx="5">
                  <c:v>7.432608477803384</c:v>
                </c:pt>
                <c:pt idx="6">
                  <c:v>12.4564617769635</c:v>
                </c:pt>
                <c:pt idx="7">
                  <c:v>8.958670745606143</c:v>
                </c:pt>
                <c:pt idx="8">
                  <c:v>5.632792178670734</c:v>
                </c:pt>
                <c:pt idx="9">
                  <c:v>8.386961387800785</c:v>
                </c:pt>
                <c:pt idx="10">
                  <c:v>5.34735919351304</c:v>
                </c:pt>
                <c:pt idx="11">
                  <c:v>7.201931422528607</c:v>
                </c:pt>
                <c:pt idx="12">
                  <c:v>8.791121365209435</c:v>
                </c:pt>
                <c:pt idx="13">
                  <c:v>9.024139499021371</c:v>
                </c:pt>
                <c:pt idx="14">
                  <c:v>8.238599438095525</c:v>
                </c:pt>
                <c:pt idx="15">
                  <c:v>8.498940381462676</c:v>
                </c:pt>
                <c:pt idx="16">
                  <c:v>8.680683389884477</c:v>
                </c:pt>
                <c:pt idx="17">
                  <c:v>3.163731900044122</c:v>
                </c:pt>
                <c:pt idx="18">
                  <c:v>5.777591639743128</c:v>
                </c:pt>
                <c:pt idx="19">
                  <c:v>7.041512878517286</c:v>
                </c:pt>
                <c:pt idx="20">
                  <c:v>6.299040543493374</c:v>
                </c:pt>
                <c:pt idx="21">
                  <c:v>7.964389556667966</c:v>
                </c:pt>
                <c:pt idx="22">
                  <c:v>3.983662897843304</c:v>
                </c:pt>
                <c:pt idx="23">
                  <c:v>6.060126112392473</c:v>
                </c:pt>
                <c:pt idx="24">
                  <c:v>4.18114672131959</c:v>
                </c:pt>
                <c:pt idx="25">
                  <c:v>8.31546722774548</c:v>
                </c:pt>
                <c:pt idx="26">
                  <c:v>7.567126937262038</c:v>
                </c:pt>
              </c:numCache>
            </c:numRef>
          </c:xVal>
          <c:yVal>
            <c:numRef>
              <c:f>'CHIKYU_IGN vs StAndrews'!$G$32:$G$58</c:f>
              <c:numCache>
                <c:formatCode>0.00</c:formatCode>
                <c:ptCount val="27"/>
                <c:pt idx="0">
                  <c:v>13.35616074181988</c:v>
                </c:pt>
                <c:pt idx="1">
                  <c:v>15.68043563706976</c:v>
                </c:pt>
                <c:pt idx="2">
                  <c:v>8.329354104330795</c:v>
                </c:pt>
                <c:pt idx="3">
                  <c:v>9.90598360040041</c:v>
                </c:pt>
                <c:pt idx="4">
                  <c:v>9.903855688400017</c:v>
                </c:pt>
                <c:pt idx="5">
                  <c:v>7.283787404261555</c:v>
                </c:pt>
                <c:pt idx="6">
                  <c:v>12.2126768876165</c:v>
                </c:pt>
                <c:pt idx="7">
                  <c:v>8.922261620905058</c:v>
                </c:pt>
                <c:pt idx="8">
                  <c:v>5.892717811984892</c:v>
                </c:pt>
                <c:pt idx="9">
                  <c:v>8.387330197677861</c:v>
                </c:pt>
                <c:pt idx="10">
                  <c:v>5.402033780095192</c:v>
                </c:pt>
                <c:pt idx="11">
                  <c:v>7.407567314186325</c:v>
                </c:pt>
                <c:pt idx="12">
                  <c:v>8.810385585152561</c:v>
                </c:pt>
                <c:pt idx="13">
                  <c:v>9.121647797020683</c:v>
                </c:pt>
                <c:pt idx="14">
                  <c:v>7.695768878683031</c:v>
                </c:pt>
                <c:pt idx="15">
                  <c:v>8.53785344708786</c:v>
                </c:pt>
                <c:pt idx="16">
                  <c:v>8.78213629661359</c:v>
                </c:pt>
                <c:pt idx="17">
                  <c:v>3.201416519960516</c:v>
                </c:pt>
                <c:pt idx="18">
                  <c:v>5.625772235243894</c:v>
                </c:pt>
                <c:pt idx="19">
                  <c:v>7.085659232630958</c:v>
                </c:pt>
                <c:pt idx="20">
                  <c:v>6.228178270692134</c:v>
                </c:pt>
                <c:pt idx="21">
                  <c:v>7.888314209683397</c:v>
                </c:pt>
                <c:pt idx="22">
                  <c:v>3.927997251523334</c:v>
                </c:pt>
                <c:pt idx="23">
                  <c:v>6.099228735419063</c:v>
                </c:pt>
                <c:pt idx="24">
                  <c:v>4.13151391929138</c:v>
                </c:pt>
                <c:pt idx="25">
                  <c:v>8.290745185852334</c:v>
                </c:pt>
                <c:pt idx="26">
                  <c:v>8.025356734244624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C-D948-A3FB-49CCBFBE65B9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40999955345846"/>
                  <c:y val="-0.020518473652331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StAndrews'!$AR$36:$AR$62</c:f>
              <c:numCache>
                <c:formatCode>0.00</c:formatCode>
                <c:ptCount val="27"/>
                <c:pt idx="0">
                  <c:v>13.02543088205827</c:v>
                </c:pt>
                <c:pt idx="1">
                  <c:v>15.73321011958416</c:v>
                </c:pt>
                <c:pt idx="2">
                  <c:v>8.354649680560694</c:v>
                </c:pt>
                <c:pt idx="3">
                  <c:v>9.680922637217273</c:v>
                </c:pt>
                <c:pt idx="4">
                  <c:v>10.12445630615376</c:v>
                </c:pt>
                <c:pt idx="5">
                  <c:v>7.441856739152217</c:v>
                </c:pt>
                <c:pt idx="6">
                  <c:v>12.45465756105418</c:v>
                </c:pt>
                <c:pt idx="7">
                  <c:v>8.96456166996581</c:v>
                </c:pt>
                <c:pt idx="8">
                  <c:v>5.646000035877659</c:v>
                </c:pt>
                <c:pt idx="9">
                  <c:v>8.394110072747624</c:v>
                </c:pt>
                <c:pt idx="10">
                  <c:v>5.361195003287311</c:v>
                </c:pt>
                <c:pt idx="11">
                  <c:v>7.211687173399044</c:v>
                </c:pt>
                <c:pt idx="12">
                  <c:v>8.797380898205973</c:v>
                </c:pt>
                <c:pt idx="13">
                  <c:v>9.029886392123525</c:v>
                </c:pt>
                <c:pt idx="14">
                  <c:v>8.246074519331715</c:v>
                </c:pt>
                <c:pt idx="15">
                  <c:v>8.505842712623458</c:v>
                </c:pt>
                <c:pt idx="16">
                  <c:v>8.687185886426732</c:v>
                </c:pt>
                <c:pt idx="17">
                  <c:v>3.182371689864024</c:v>
                </c:pt>
                <c:pt idx="18">
                  <c:v>5.790480938135694</c:v>
                </c:pt>
                <c:pt idx="19">
                  <c:v>7.051621550184547</c:v>
                </c:pt>
                <c:pt idx="20">
                  <c:v>6.310782654297689</c:v>
                </c:pt>
                <c:pt idx="21">
                  <c:v>7.972467899643295</c:v>
                </c:pt>
                <c:pt idx="22">
                  <c:v>4.000498839468049</c:v>
                </c:pt>
                <c:pt idx="23">
                  <c:v>6.07239383494521</c:v>
                </c:pt>
                <c:pt idx="24">
                  <c:v>4.197548198532686</c:v>
                </c:pt>
                <c:pt idx="25">
                  <c:v>8.322773199844442</c:v>
                </c:pt>
                <c:pt idx="26">
                  <c:v>7.576079258000061</c:v>
                </c:pt>
              </c:numCache>
            </c:numRef>
          </c:xVal>
          <c:yVal>
            <c:numRef>
              <c:f>'CHIKYU_IGN vs StAndrews'!$G$32:$G$58</c:f>
              <c:numCache>
                <c:formatCode>0.00</c:formatCode>
                <c:ptCount val="27"/>
                <c:pt idx="0">
                  <c:v>13.35616074181988</c:v>
                </c:pt>
                <c:pt idx="1">
                  <c:v>15.68043563706976</c:v>
                </c:pt>
                <c:pt idx="2">
                  <c:v>8.329354104330795</c:v>
                </c:pt>
                <c:pt idx="3">
                  <c:v>9.90598360040041</c:v>
                </c:pt>
                <c:pt idx="4">
                  <c:v>9.903855688400017</c:v>
                </c:pt>
                <c:pt idx="5">
                  <c:v>7.283787404261555</c:v>
                </c:pt>
                <c:pt idx="6">
                  <c:v>12.2126768876165</c:v>
                </c:pt>
                <c:pt idx="7">
                  <c:v>8.922261620905058</c:v>
                </c:pt>
                <c:pt idx="8">
                  <c:v>5.892717811984892</c:v>
                </c:pt>
                <c:pt idx="9">
                  <c:v>8.387330197677861</c:v>
                </c:pt>
                <c:pt idx="10">
                  <c:v>5.402033780095192</c:v>
                </c:pt>
                <c:pt idx="11">
                  <c:v>7.407567314186325</c:v>
                </c:pt>
                <c:pt idx="12">
                  <c:v>8.810385585152561</c:v>
                </c:pt>
                <c:pt idx="13">
                  <c:v>9.121647797020683</c:v>
                </c:pt>
                <c:pt idx="14">
                  <c:v>7.695768878683031</c:v>
                </c:pt>
                <c:pt idx="15">
                  <c:v>8.53785344708786</c:v>
                </c:pt>
                <c:pt idx="16">
                  <c:v>8.78213629661359</c:v>
                </c:pt>
                <c:pt idx="17">
                  <c:v>3.201416519960516</c:v>
                </c:pt>
                <c:pt idx="18">
                  <c:v>5.625772235243894</c:v>
                </c:pt>
                <c:pt idx="19">
                  <c:v>7.085659232630958</c:v>
                </c:pt>
                <c:pt idx="20">
                  <c:v>6.228178270692134</c:v>
                </c:pt>
                <c:pt idx="21">
                  <c:v>7.888314209683397</c:v>
                </c:pt>
                <c:pt idx="22">
                  <c:v>3.927997251523334</c:v>
                </c:pt>
                <c:pt idx="23">
                  <c:v>6.099228735419063</c:v>
                </c:pt>
                <c:pt idx="24">
                  <c:v>4.13151391929138</c:v>
                </c:pt>
                <c:pt idx="25">
                  <c:v>8.290745185852334</c:v>
                </c:pt>
                <c:pt idx="26">
                  <c:v>8.025356734244624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7C-D948-A3FB-49CCBFBE65B9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7C-D948-A3FB-49CCBFBE6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209256"/>
        <c:axId val="-2057795400"/>
      </c:scatterChart>
      <c:valAx>
        <c:axId val="-2063209256"/>
        <c:scaling>
          <c:orientation val="minMax"/>
          <c:max val="20.0"/>
          <c:min val="2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7795400"/>
        <c:crosses val="autoZero"/>
        <c:crossBetween val="midCat"/>
        <c:majorUnit val="2.0"/>
      </c:valAx>
      <c:valAx>
        <c:axId val="-2057795400"/>
        <c:scaling>
          <c:orientation val="minMax"/>
          <c:max val="20.0"/>
          <c:min val="2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2092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Na2O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371778574937112"/>
                  <c:y val="0.50197836808860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StAndrews'!$I$118:$I$144</c:f>
              <c:numCache>
                <c:formatCode>0.00</c:formatCode>
                <c:ptCount val="27"/>
                <c:pt idx="0">
                  <c:v>0.784474812647778</c:v>
                </c:pt>
                <c:pt idx="1">
                  <c:v>0.766179917072291</c:v>
                </c:pt>
                <c:pt idx="2">
                  <c:v>1.528709545186415</c:v>
                </c:pt>
                <c:pt idx="3">
                  <c:v>1.126399230360668</c:v>
                </c:pt>
                <c:pt idx="4">
                  <c:v>1.194294479749786</c:v>
                </c:pt>
                <c:pt idx="5">
                  <c:v>2.547349433811002</c:v>
                </c:pt>
                <c:pt idx="6">
                  <c:v>1.21303026032334</c:v>
                </c:pt>
                <c:pt idx="7">
                  <c:v>1.946493911582989</c:v>
                </c:pt>
                <c:pt idx="8">
                  <c:v>0.196330512950838</c:v>
                </c:pt>
                <c:pt idx="9">
                  <c:v>4.166999760172675</c:v>
                </c:pt>
                <c:pt idx="10">
                  <c:v>0.28091566553105</c:v>
                </c:pt>
                <c:pt idx="11">
                  <c:v>3.657332122868801</c:v>
                </c:pt>
                <c:pt idx="12">
                  <c:v>4.318986435419069</c:v>
                </c:pt>
                <c:pt idx="13">
                  <c:v>3.069334335026986</c:v>
                </c:pt>
                <c:pt idx="14">
                  <c:v>3.876341022026256</c:v>
                </c:pt>
                <c:pt idx="15">
                  <c:v>3.83361989683714</c:v>
                </c:pt>
                <c:pt idx="16">
                  <c:v>2.499527358481179</c:v>
                </c:pt>
                <c:pt idx="17">
                  <c:v>7.34527295335125</c:v>
                </c:pt>
                <c:pt idx="18">
                  <c:v>4.665749272067328</c:v>
                </c:pt>
                <c:pt idx="19">
                  <c:v>2.94082628884391</c:v>
                </c:pt>
                <c:pt idx="20">
                  <c:v>4.090105480622156</c:v>
                </c:pt>
                <c:pt idx="21">
                  <c:v>2.783689537683723</c:v>
                </c:pt>
                <c:pt idx="22">
                  <c:v>5.194003088110776</c:v>
                </c:pt>
                <c:pt idx="23">
                  <c:v>1.670939705605765</c:v>
                </c:pt>
                <c:pt idx="24">
                  <c:v>4.327679923961148</c:v>
                </c:pt>
                <c:pt idx="25">
                  <c:v>4.373622647906425</c:v>
                </c:pt>
                <c:pt idx="26">
                  <c:v>4.458560734842385</c:v>
                </c:pt>
              </c:numCache>
            </c:numRef>
          </c:xVal>
          <c:yVal>
            <c:numRef>
              <c:f>'CHIKYU_IGN vs StAndrews'!$I$32:$I$58</c:f>
              <c:numCache>
                <c:formatCode>0.00</c:formatCode>
                <c:ptCount val="27"/>
                <c:pt idx="0">
                  <c:v>0.700081880921745</c:v>
                </c:pt>
                <c:pt idx="1">
                  <c:v>0.552095019691649</c:v>
                </c:pt>
                <c:pt idx="2">
                  <c:v>1.70054671648845</c:v>
                </c:pt>
                <c:pt idx="3">
                  <c:v>0.993664278826918</c:v>
                </c:pt>
                <c:pt idx="4">
                  <c:v>1.04117328173691</c:v>
                </c:pt>
                <c:pt idx="5">
                  <c:v>2.60497352077428</c:v>
                </c:pt>
                <c:pt idx="6">
                  <c:v>1.350059827065915</c:v>
                </c:pt>
                <c:pt idx="7">
                  <c:v>2.011999935989329</c:v>
                </c:pt>
                <c:pt idx="8">
                  <c:v>0.0930102776356787</c:v>
                </c:pt>
                <c:pt idx="9">
                  <c:v>3.899697398283064</c:v>
                </c:pt>
                <c:pt idx="10">
                  <c:v>0.103785471279447</c:v>
                </c:pt>
                <c:pt idx="11">
                  <c:v>3.710979462144412</c:v>
                </c:pt>
                <c:pt idx="12">
                  <c:v>4.345628163399763</c:v>
                </c:pt>
                <c:pt idx="13">
                  <c:v>3.055720978952042</c:v>
                </c:pt>
                <c:pt idx="14">
                  <c:v>3.041069960124746</c:v>
                </c:pt>
                <c:pt idx="15">
                  <c:v>3.853413679775163</c:v>
                </c:pt>
                <c:pt idx="16">
                  <c:v>2.258087102646689</c:v>
                </c:pt>
                <c:pt idx="17">
                  <c:v>7.426553643570198</c:v>
                </c:pt>
                <c:pt idx="18">
                  <c:v>4.390195845015209</c:v>
                </c:pt>
                <c:pt idx="19">
                  <c:v>3.015490197534768</c:v>
                </c:pt>
                <c:pt idx="20">
                  <c:v>3.933045799958924</c:v>
                </c:pt>
                <c:pt idx="21">
                  <c:v>2.405895004169742</c:v>
                </c:pt>
                <c:pt idx="22">
                  <c:v>4.771094507430367</c:v>
                </c:pt>
                <c:pt idx="23">
                  <c:v>1.45463634603545</c:v>
                </c:pt>
                <c:pt idx="24">
                  <c:v>4.056154779526143</c:v>
                </c:pt>
                <c:pt idx="25">
                  <c:v>4.287390465488107</c:v>
                </c:pt>
                <c:pt idx="26">
                  <c:v>4.930246222661754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8F-D043-A6E6-4633372C8551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68208624205528"/>
                  <c:y val="0.053626719736955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StAndrews'!$AT$36:$AT$62</c:f>
              <c:numCache>
                <c:formatCode>0.00</c:formatCode>
                <c:ptCount val="27"/>
                <c:pt idx="0">
                  <c:v>0.687058465915922</c:v>
                </c:pt>
                <c:pt idx="1">
                  <c:v>0.668838579412295</c:v>
                </c:pt>
                <c:pt idx="2">
                  <c:v>1.42824183605115</c:v>
                </c:pt>
                <c:pt idx="3">
                  <c:v>1.027580993516189</c:v>
                </c:pt>
                <c:pt idx="4">
                  <c:v>1.095197872382812</c:v>
                </c:pt>
                <c:pt idx="5">
                  <c:v>2.442705301132377</c:v>
                </c:pt>
                <c:pt idx="6">
                  <c:v>1.113856836256015</c:v>
                </c:pt>
                <c:pt idx="7">
                  <c:v>1.844313286545498</c:v>
                </c:pt>
                <c:pt idx="8">
                  <c:v>0.01</c:v>
                </c:pt>
                <c:pt idx="9">
                  <c:v>4.055715061155968</c:v>
                </c:pt>
                <c:pt idx="10">
                  <c:v>0.185563911302373</c:v>
                </c:pt>
                <c:pt idx="11">
                  <c:v>3.548137061165038</c:v>
                </c:pt>
                <c:pt idx="12">
                  <c:v>4.207078591033851</c:v>
                </c:pt>
                <c:pt idx="13">
                  <c:v>2.962550064253376</c:v>
                </c:pt>
                <c:pt idx="14">
                  <c:v>3.766248023835948</c:v>
                </c:pt>
                <c:pt idx="15">
                  <c:v>3.723702055260108</c:v>
                </c:pt>
                <c:pt idx="16">
                  <c:v>2.395079296311406</c:v>
                </c:pt>
                <c:pt idx="17">
                  <c:v>7.22095733424251</c:v>
                </c:pt>
                <c:pt idx="18">
                  <c:v>4.552419700051852</c:v>
                </c:pt>
                <c:pt idx="19">
                  <c:v>2.83456890105965</c:v>
                </c:pt>
                <c:pt idx="20">
                  <c:v>3.979136048151606</c:v>
                </c:pt>
                <c:pt idx="21">
                  <c:v>2.67807641057922</c:v>
                </c:pt>
                <c:pt idx="22">
                  <c:v>5.078507675449522</c:v>
                </c:pt>
                <c:pt idx="23">
                  <c:v>1.569888852812781</c:v>
                </c:pt>
                <c:pt idx="24">
                  <c:v>4.215736436272908</c:v>
                </c:pt>
                <c:pt idx="25">
                  <c:v>4.26149079505001</c:v>
                </c:pt>
                <c:pt idx="26">
                  <c:v>4.346080635829532</c:v>
                </c:pt>
              </c:numCache>
            </c:numRef>
          </c:xVal>
          <c:yVal>
            <c:numRef>
              <c:f>'CHIKYU_IGN vs StAndrews'!$I$32:$I$58</c:f>
              <c:numCache>
                <c:formatCode>0.00</c:formatCode>
                <c:ptCount val="27"/>
                <c:pt idx="0">
                  <c:v>0.700081880921745</c:v>
                </c:pt>
                <c:pt idx="1">
                  <c:v>0.552095019691649</c:v>
                </c:pt>
                <c:pt idx="2">
                  <c:v>1.70054671648845</c:v>
                </c:pt>
                <c:pt idx="3">
                  <c:v>0.993664278826918</c:v>
                </c:pt>
                <c:pt idx="4">
                  <c:v>1.04117328173691</c:v>
                </c:pt>
                <c:pt idx="5">
                  <c:v>2.60497352077428</c:v>
                </c:pt>
                <c:pt idx="6">
                  <c:v>1.350059827065915</c:v>
                </c:pt>
                <c:pt idx="7">
                  <c:v>2.011999935989329</c:v>
                </c:pt>
                <c:pt idx="8">
                  <c:v>0.0930102776356787</c:v>
                </c:pt>
                <c:pt idx="9">
                  <c:v>3.899697398283064</c:v>
                </c:pt>
                <c:pt idx="10">
                  <c:v>0.103785471279447</c:v>
                </c:pt>
                <c:pt idx="11">
                  <c:v>3.710979462144412</c:v>
                </c:pt>
                <c:pt idx="12">
                  <c:v>4.345628163399763</c:v>
                </c:pt>
                <c:pt idx="13">
                  <c:v>3.055720978952042</c:v>
                </c:pt>
                <c:pt idx="14">
                  <c:v>3.041069960124746</c:v>
                </c:pt>
                <c:pt idx="15">
                  <c:v>3.853413679775163</c:v>
                </c:pt>
                <c:pt idx="16">
                  <c:v>2.258087102646689</c:v>
                </c:pt>
                <c:pt idx="17">
                  <c:v>7.426553643570198</c:v>
                </c:pt>
                <c:pt idx="18">
                  <c:v>4.390195845015209</c:v>
                </c:pt>
                <c:pt idx="19">
                  <c:v>3.015490197534768</c:v>
                </c:pt>
                <c:pt idx="20">
                  <c:v>3.933045799958924</c:v>
                </c:pt>
                <c:pt idx="21">
                  <c:v>2.405895004169742</c:v>
                </c:pt>
                <c:pt idx="22">
                  <c:v>4.771094507430367</c:v>
                </c:pt>
                <c:pt idx="23">
                  <c:v>1.45463634603545</c:v>
                </c:pt>
                <c:pt idx="24">
                  <c:v>4.056154779526143</c:v>
                </c:pt>
                <c:pt idx="25">
                  <c:v>4.287390465488107</c:v>
                </c:pt>
                <c:pt idx="26">
                  <c:v>4.930246222661754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8F-D043-A6E6-4633372C8551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8F-D043-A6E6-4633372C8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229384"/>
        <c:axId val="-2123186056"/>
      </c:scatterChart>
      <c:valAx>
        <c:axId val="2070229384"/>
        <c:scaling>
          <c:orientation val="minMax"/>
          <c:max val="8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23186056"/>
        <c:crosses val="autoZero"/>
        <c:crossBetween val="midCat"/>
      </c:valAx>
      <c:valAx>
        <c:axId val="-2123186056"/>
        <c:scaling>
          <c:orientation val="minMax"/>
          <c:max val="8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70229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MnO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1058452287037"/>
          <c:y val="0.130988664878429"/>
          <c:w val="0.7636012086390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795531607698376"/>
                  <c:y val="0.4698603443800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StAndrews'!$F$118:$F$144</c:f>
              <c:numCache>
                <c:formatCode>0.00</c:formatCode>
                <c:ptCount val="27"/>
                <c:pt idx="0">
                  <c:v>0.0831563339077465</c:v>
                </c:pt>
                <c:pt idx="1">
                  <c:v>0.117180457905174</c:v>
                </c:pt>
                <c:pt idx="2">
                  <c:v>0.0819844229596377</c:v>
                </c:pt>
                <c:pt idx="3">
                  <c:v>0.0972070510186698</c:v>
                </c:pt>
                <c:pt idx="4">
                  <c:v>0.116540829133215</c:v>
                </c:pt>
                <c:pt idx="5">
                  <c:v>0.10221465076661</c:v>
                </c:pt>
                <c:pt idx="6">
                  <c:v>0.135899655720872</c:v>
                </c:pt>
                <c:pt idx="7">
                  <c:v>0.105972447163737</c:v>
                </c:pt>
                <c:pt idx="8">
                  <c:v>0.114609182687037</c:v>
                </c:pt>
                <c:pt idx="9">
                  <c:v>0.167879127028539</c:v>
                </c:pt>
                <c:pt idx="10">
                  <c:v>0.137469368238599</c:v>
                </c:pt>
                <c:pt idx="11">
                  <c:v>0.15563115416463</c:v>
                </c:pt>
                <c:pt idx="12">
                  <c:v>0.1461871991726</c:v>
                </c:pt>
                <c:pt idx="13">
                  <c:v>0.134437832387655</c:v>
                </c:pt>
                <c:pt idx="14">
                  <c:v>0.112980793265145</c:v>
                </c:pt>
                <c:pt idx="15">
                  <c:v>0.159942420728538</c:v>
                </c:pt>
                <c:pt idx="16">
                  <c:v>0.111443894964129</c:v>
                </c:pt>
                <c:pt idx="17">
                  <c:v>0.114315510809835</c:v>
                </c:pt>
                <c:pt idx="18">
                  <c:v>0.145586534242751</c:v>
                </c:pt>
                <c:pt idx="19">
                  <c:v>0.127991427550899</c:v>
                </c:pt>
                <c:pt idx="20">
                  <c:v>0.128126179456109</c:v>
                </c:pt>
                <c:pt idx="21">
                  <c:v>0.177852382522506</c:v>
                </c:pt>
                <c:pt idx="22">
                  <c:v>0.126512925237834</c:v>
                </c:pt>
                <c:pt idx="23">
                  <c:v>0.137595153482939</c:v>
                </c:pt>
                <c:pt idx="24">
                  <c:v>0.103959366738943</c:v>
                </c:pt>
                <c:pt idx="25">
                  <c:v>0.156556943848908</c:v>
                </c:pt>
                <c:pt idx="26">
                  <c:v>0.157068583301025</c:v>
                </c:pt>
              </c:numCache>
            </c:numRef>
          </c:xVal>
          <c:yVal>
            <c:numRef>
              <c:f>'CHIKYU_IGN vs StAndrews'!$F$60:$F$86</c:f>
              <c:numCache>
                <c:formatCode>0.00</c:formatCode>
                <c:ptCount val="27"/>
                <c:pt idx="0">
                  <c:v>0.0912493752592009</c:v>
                </c:pt>
                <c:pt idx="1">
                  <c:v>0.121507758223509</c:v>
                </c:pt>
                <c:pt idx="2">
                  <c:v>0.0883419434942002</c:v>
                </c:pt>
                <c:pt idx="3">
                  <c:v>0.107000565662016</c:v>
                </c:pt>
                <c:pt idx="4">
                  <c:v>0.121507967228083</c:v>
                </c:pt>
                <c:pt idx="5">
                  <c:v>0.105307769700167</c:v>
                </c:pt>
                <c:pt idx="6">
                  <c:v>0.138252662653828</c:v>
                </c:pt>
                <c:pt idx="7">
                  <c:v>0.10881814103719</c:v>
                </c:pt>
                <c:pt idx="8">
                  <c:v>0.126597322337452</c:v>
                </c:pt>
                <c:pt idx="9">
                  <c:v>0.173605400782817</c:v>
                </c:pt>
                <c:pt idx="10">
                  <c:v>0.146545085446578</c:v>
                </c:pt>
                <c:pt idx="11">
                  <c:v>0.160569249857883</c:v>
                </c:pt>
                <c:pt idx="12">
                  <c:v>0.148031052336073</c:v>
                </c:pt>
                <c:pt idx="13">
                  <c:v>0.142131368486124</c:v>
                </c:pt>
                <c:pt idx="16">
                  <c:v>0.119751723683452</c:v>
                </c:pt>
                <c:pt idx="17">
                  <c:v>0.121910266716869</c:v>
                </c:pt>
                <c:pt idx="18">
                  <c:v>0.151368370065391</c:v>
                </c:pt>
                <c:pt idx="19">
                  <c:v>0.133373370102083</c:v>
                </c:pt>
                <c:pt idx="20">
                  <c:v>0.128363113575683</c:v>
                </c:pt>
                <c:pt idx="21">
                  <c:v>0.175568069884258</c:v>
                </c:pt>
                <c:pt idx="22">
                  <c:v>0.132530402984177</c:v>
                </c:pt>
                <c:pt idx="23">
                  <c:v>0.146795343934423</c:v>
                </c:pt>
                <c:pt idx="24">
                  <c:v>0.10550279567133</c:v>
                </c:pt>
                <c:pt idx="25">
                  <c:v>0.158440302916376</c:v>
                </c:pt>
                <c:pt idx="26">
                  <c:v>0.175237874552854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A6-CE4D-9785-DE9D2E4913D8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46493643601812"/>
                  <c:y val="0.0043007700960456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StAndrews'!$AQ$36:$AQ$62</c:f>
              <c:numCache>
                <c:formatCode>0.00</c:formatCode>
                <c:ptCount val="27"/>
                <c:pt idx="0">
                  <c:v>0.0899603694946499</c:v>
                </c:pt>
                <c:pt idx="1">
                  <c:v>0.123208743464936</c:v>
                </c:pt>
                <c:pt idx="2">
                  <c:v>0.0888151781161579</c:v>
                </c:pt>
                <c:pt idx="3">
                  <c:v>0.103690730255444</c:v>
                </c:pt>
                <c:pt idx="4">
                  <c:v>0.122583698228978</c:v>
                </c:pt>
                <c:pt idx="5">
                  <c:v>0.108584156729131</c:v>
                </c:pt>
                <c:pt idx="6">
                  <c:v>0.141501143570436</c:v>
                </c:pt>
                <c:pt idx="7">
                  <c:v>0.112256275368404</c:v>
                </c:pt>
                <c:pt idx="8">
                  <c:v>0.120696093321773</c:v>
                </c:pt>
                <c:pt idx="9">
                  <c:v>0.172751482932289</c:v>
                </c:pt>
                <c:pt idx="10">
                  <c:v>0.143035066642759</c:v>
                </c:pt>
                <c:pt idx="11">
                  <c:v>0.160782763849676</c:v>
                </c:pt>
                <c:pt idx="12">
                  <c:v>0.151554131031465</c:v>
                </c:pt>
                <c:pt idx="13">
                  <c:v>0.140072649809217</c:v>
                </c:pt>
                <c:pt idx="14">
                  <c:v>0.1191048311787</c:v>
                </c:pt>
                <c:pt idx="15">
                  <c:v>0.164995733535927</c:v>
                </c:pt>
                <c:pt idx="16">
                  <c:v>0.117602974158947</c:v>
                </c:pt>
                <c:pt idx="17">
                  <c:v>0.120409117163371</c:v>
                </c:pt>
                <c:pt idx="18">
                  <c:v>0.150967161262016</c:v>
                </c:pt>
                <c:pt idx="19">
                  <c:v>0.133773223002738</c:v>
                </c:pt>
                <c:pt idx="20">
                  <c:v>0.13390490256451</c:v>
                </c:pt>
                <c:pt idx="21">
                  <c:v>0.182497348200993</c:v>
                </c:pt>
                <c:pt idx="22">
                  <c:v>0.132328430542412</c:v>
                </c:pt>
                <c:pt idx="23">
                  <c:v>0.143157983983528</c:v>
                </c:pt>
                <c:pt idx="24">
                  <c:v>0.110289093177295</c:v>
                </c:pt>
                <c:pt idx="25">
                  <c:v>0.161687445529153</c:v>
                </c:pt>
                <c:pt idx="26">
                  <c:v>0.162187419601762</c:v>
                </c:pt>
              </c:numCache>
            </c:numRef>
          </c:xVal>
          <c:yVal>
            <c:numRef>
              <c:f>'CHIKYU_IGN vs StAndrews'!$F$32:$F$58</c:f>
              <c:numCache>
                <c:formatCode>0.00</c:formatCode>
                <c:ptCount val="27"/>
                <c:pt idx="0">
                  <c:v>0.0912493752592009</c:v>
                </c:pt>
                <c:pt idx="1">
                  <c:v>0.121507758223509</c:v>
                </c:pt>
                <c:pt idx="2">
                  <c:v>0.0883419434942002</c:v>
                </c:pt>
                <c:pt idx="3">
                  <c:v>0.107000565662016</c:v>
                </c:pt>
                <c:pt idx="4">
                  <c:v>0.121507967228083</c:v>
                </c:pt>
                <c:pt idx="5">
                  <c:v>0.105307769700167</c:v>
                </c:pt>
                <c:pt idx="6">
                  <c:v>0.138252662653828</c:v>
                </c:pt>
                <c:pt idx="7">
                  <c:v>0.10881814103719</c:v>
                </c:pt>
                <c:pt idx="8">
                  <c:v>0.126597322337452</c:v>
                </c:pt>
                <c:pt idx="9">
                  <c:v>0.173605400782817</c:v>
                </c:pt>
                <c:pt idx="10">
                  <c:v>0.146545085446579</c:v>
                </c:pt>
                <c:pt idx="11">
                  <c:v>0.160569249857883</c:v>
                </c:pt>
                <c:pt idx="12">
                  <c:v>0.148031052336073</c:v>
                </c:pt>
                <c:pt idx="13">
                  <c:v>0.142131368486124</c:v>
                </c:pt>
                <c:pt idx="14">
                  <c:v>0.153501626558678</c:v>
                </c:pt>
                <c:pt idx="15">
                  <c:v>0.120582302902745</c:v>
                </c:pt>
                <c:pt idx="16">
                  <c:v>0.119751723683452</c:v>
                </c:pt>
                <c:pt idx="17">
                  <c:v>0.121910266716869</c:v>
                </c:pt>
                <c:pt idx="18">
                  <c:v>0.151368370065391</c:v>
                </c:pt>
                <c:pt idx="19">
                  <c:v>0.133373370102083</c:v>
                </c:pt>
                <c:pt idx="20">
                  <c:v>0.128363113575683</c:v>
                </c:pt>
                <c:pt idx="21">
                  <c:v>0.175568069884258</c:v>
                </c:pt>
                <c:pt idx="22">
                  <c:v>0.132530402984177</c:v>
                </c:pt>
                <c:pt idx="23">
                  <c:v>0.146795343934423</c:v>
                </c:pt>
                <c:pt idx="24">
                  <c:v>0.10550279567133</c:v>
                </c:pt>
                <c:pt idx="25">
                  <c:v>0.158440302916376</c:v>
                </c:pt>
                <c:pt idx="26">
                  <c:v>0.175237874552854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A6-CE4D-9785-DE9D2E491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5974600"/>
        <c:axId val="-2068485512"/>
      </c:scatterChart>
      <c:valAx>
        <c:axId val="-2065974600"/>
        <c:scaling>
          <c:orientation val="minMax"/>
          <c:max val="0.2"/>
          <c:min val="0.0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485512"/>
        <c:crosses val="autoZero"/>
        <c:crossBetween val="midCat"/>
        <c:majorUnit val="0.02"/>
      </c:valAx>
      <c:valAx>
        <c:axId val="-2068485512"/>
        <c:scaling>
          <c:orientation val="minMax"/>
          <c:max val="0.2"/>
          <c:min val="0.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59746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K2O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1058452287037"/>
          <c:y val="0.130988664878429"/>
          <c:w val="0.7636012086390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26923775359838"/>
                  <c:y val="0.49560162671973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StAndrews'!$J$118:$J$144</c:f>
              <c:numCache>
                <c:formatCode>0.00</c:formatCode>
                <c:ptCount val="27"/>
                <c:pt idx="0">
                  <c:v>0.0330621568548872</c:v>
                </c:pt>
                <c:pt idx="1">
                  <c:v>0.0170262203793842</c:v>
                </c:pt>
                <c:pt idx="2">
                  <c:v>0.0189963906857697</c:v>
                </c:pt>
                <c:pt idx="3">
                  <c:v>0.0130277491055949</c:v>
                </c:pt>
                <c:pt idx="4">
                  <c:v>0.019921509253541</c:v>
                </c:pt>
                <c:pt idx="5">
                  <c:v>0.0951999198316464</c:v>
                </c:pt>
                <c:pt idx="6">
                  <c:v>0.0281865952606253</c:v>
                </c:pt>
                <c:pt idx="7">
                  <c:v>0.0379901225681323</c:v>
                </c:pt>
                <c:pt idx="8">
                  <c:v>0.0179388285944928</c:v>
                </c:pt>
                <c:pt idx="9">
                  <c:v>0.195858981533296</c:v>
                </c:pt>
                <c:pt idx="10">
                  <c:v>0.00597692905385213</c:v>
                </c:pt>
                <c:pt idx="11">
                  <c:v>0.267366341770005</c:v>
                </c:pt>
                <c:pt idx="12">
                  <c:v>0.226739329328931</c:v>
                </c:pt>
                <c:pt idx="13">
                  <c:v>0.312370257606611</c:v>
                </c:pt>
                <c:pt idx="14">
                  <c:v>0.201965665836808</c:v>
                </c:pt>
                <c:pt idx="15">
                  <c:v>0.389859650525811</c:v>
                </c:pt>
                <c:pt idx="16">
                  <c:v>0.17015094677559</c:v>
                </c:pt>
                <c:pt idx="17">
                  <c:v>0.15944005455056</c:v>
                </c:pt>
                <c:pt idx="18">
                  <c:v>0.0398867217103426</c:v>
                </c:pt>
                <c:pt idx="19">
                  <c:v>0.179584871214827</c:v>
                </c:pt>
                <c:pt idx="20">
                  <c:v>0.164875548757474</c:v>
                </c:pt>
                <c:pt idx="21">
                  <c:v>0.0809328257546236</c:v>
                </c:pt>
                <c:pt idx="22">
                  <c:v>0.141455396722618</c:v>
                </c:pt>
                <c:pt idx="23">
                  <c:v>0.0465249799546629</c:v>
                </c:pt>
                <c:pt idx="24">
                  <c:v>0.0574251740081781</c:v>
                </c:pt>
                <c:pt idx="25">
                  <c:v>0.31710259964301</c:v>
                </c:pt>
                <c:pt idx="26">
                  <c:v>0.201803306393089</c:v>
                </c:pt>
              </c:numCache>
            </c:numRef>
          </c:xVal>
          <c:yVal>
            <c:numRef>
              <c:f>'CHIKYU_IGN vs StAndrews'!$J$60:$J$86</c:f>
              <c:numCache>
                <c:formatCode>0.00</c:formatCode>
                <c:ptCount val="27"/>
                <c:pt idx="0">
                  <c:v>0.0331777241357309</c:v>
                </c:pt>
                <c:pt idx="1">
                  <c:v>0.0117655327157296</c:v>
                </c:pt>
                <c:pt idx="2">
                  <c:v>0.0129524668942085</c:v>
                </c:pt>
                <c:pt idx="3">
                  <c:v>0.0121614778546131</c:v>
                </c:pt>
                <c:pt idx="4">
                  <c:v>0.0132883609561781</c:v>
                </c:pt>
                <c:pt idx="5">
                  <c:v>0.0663851920756936</c:v>
                </c:pt>
                <c:pt idx="6">
                  <c:v>0.0140832805658254</c:v>
                </c:pt>
                <c:pt idx="7">
                  <c:v>0.0246750813167821</c:v>
                </c:pt>
                <c:pt idx="8">
                  <c:v>0.00961106202235347</c:v>
                </c:pt>
                <c:pt idx="9">
                  <c:v>0.185836923987764</c:v>
                </c:pt>
                <c:pt idx="10">
                  <c:v>0.0101709761853858</c:v>
                </c:pt>
                <c:pt idx="11">
                  <c:v>0.217416109762754</c:v>
                </c:pt>
                <c:pt idx="12">
                  <c:v>0.201794604584094</c:v>
                </c:pt>
                <c:pt idx="13">
                  <c:v>0.30877884638361</c:v>
                </c:pt>
                <c:pt idx="14">
                  <c:v>0.145019730751527</c:v>
                </c:pt>
                <c:pt idx="16">
                  <c:v>0.14044828125901</c:v>
                </c:pt>
                <c:pt idx="17">
                  <c:v>0.124657826985112</c:v>
                </c:pt>
                <c:pt idx="18">
                  <c:v>0.0534663869858093</c:v>
                </c:pt>
                <c:pt idx="19">
                  <c:v>0.0951757462064985</c:v>
                </c:pt>
                <c:pt idx="20">
                  <c:v>0.133600328609571</c:v>
                </c:pt>
                <c:pt idx="21">
                  <c:v>0.0714521214645235</c:v>
                </c:pt>
                <c:pt idx="22">
                  <c:v>0.143030888759077</c:v>
                </c:pt>
                <c:pt idx="23">
                  <c:v>0.0282732134863228</c:v>
                </c:pt>
                <c:pt idx="24">
                  <c:v>0.0228114152802876</c:v>
                </c:pt>
                <c:pt idx="25">
                  <c:v>0.300974604105814</c:v>
                </c:pt>
                <c:pt idx="26">
                  <c:v>0.223547253192867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21-F849-849E-1AAFCF21A73E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67145855350312"/>
                  <c:y val="-0.031870900752790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StAndrews'!$AU$36:$AU$62</c:f>
              <c:numCache>
                <c:formatCode>0.00</c:formatCode>
                <c:ptCount val="27"/>
                <c:pt idx="0">
                  <c:v>0.0227775097182703</c:v>
                </c:pt>
                <c:pt idx="1">
                  <c:v>0.00804369128457825</c:v>
                </c:pt>
                <c:pt idx="2">
                  <c:v>0.0098538837620852</c:v>
                </c:pt>
                <c:pt idx="3">
                  <c:v>0.00436989587822061</c:v>
                </c:pt>
                <c:pt idx="4">
                  <c:v>0.0107038827021535</c:v>
                </c:pt>
                <c:pt idx="5">
                  <c:v>0.0798696863413167</c:v>
                </c:pt>
                <c:pt idx="6">
                  <c:v>0.0182978437254626</c:v>
                </c:pt>
                <c:pt idx="7">
                  <c:v>0.0273053246155999</c:v>
                </c:pt>
                <c:pt idx="8">
                  <c:v>0.00888219571261997</c:v>
                </c:pt>
                <c:pt idx="9">
                  <c:v>0.172355232232792</c:v>
                </c:pt>
                <c:pt idx="10">
                  <c:v>-0.00210839758532066</c:v>
                </c:pt>
                <c:pt idx="11">
                  <c:v>0.238056194818281</c:v>
                </c:pt>
                <c:pt idx="12">
                  <c:v>0.200728095787422</c:v>
                </c:pt>
                <c:pt idx="13">
                  <c:v>0.279405792688954</c:v>
                </c:pt>
                <c:pt idx="14">
                  <c:v>0.177966053770859</c:v>
                </c:pt>
                <c:pt idx="15">
                  <c:v>0.350603046903115</c:v>
                </c:pt>
                <c:pt idx="16">
                  <c:v>0.148734689897412</c:v>
                </c:pt>
                <c:pt idx="17">
                  <c:v>0.138893522121054</c:v>
                </c:pt>
                <c:pt idx="18">
                  <c:v>0.0290479199074628</c:v>
                </c:pt>
                <c:pt idx="19">
                  <c:v>0.157402579672183</c:v>
                </c:pt>
                <c:pt idx="20">
                  <c:v>0.143887654198367</c:v>
                </c:pt>
                <c:pt idx="21">
                  <c:v>0.0667610803033482</c:v>
                </c:pt>
                <c:pt idx="22">
                  <c:v>0.122369218508741</c:v>
                </c:pt>
                <c:pt idx="23">
                  <c:v>0.0351471515823443</c:v>
                </c:pt>
                <c:pt idx="24">
                  <c:v>0.0451622498787141</c:v>
                </c:pt>
                <c:pt idx="25">
                  <c:v>0.283753868551998</c:v>
                </c:pt>
                <c:pt idx="26">
                  <c:v>0.17781687791397</c:v>
                </c:pt>
              </c:numCache>
            </c:numRef>
          </c:xVal>
          <c:yVal>
            <c:numRef>
              <c:f>'CHIKYU_IGN vs StAndrews'!$J$32:$J$58</c:f>
              <c:numCache>
                <c:formatCode>0.00</c:formatCode>
                <c:ptCount val="27"/>
                <c:pt idx="0">
                  <c:v>0.0331777241357309</c:v>
                </c:pt>
                <c:pt idx="1">
                  <c:v>0.0117655327157296</c:v>
                </c:pt>
                <c:pt idx="2">
                  <c:v>0.0129524668942085</c:v>
                </c:pt>
                <c:pt idx="3">
                  <c:v>0.0121614778546131</c:v>
                </c:pt>
                <c:pt idx="4">
                  <c:v>0.0132883609561781</c:v>
                </c:pt>
                <c:pt idx="5">
                  <c:v>0.0663851920756935</c:v>
                </c:pt>
                <c:pt idx="6">
                  <c:v>0.0140832805658254</c:v>
                </c:pt>
                <c:pt idx="7">
                  <c:v>0.0246750813167821</c:v>
                </c:pt>
                <c:pt idx="8">
                  <c:v>0.00961106202235347</c:v>
                </c:pt>
                <c:pt idx="9">
                  <c:v>0.185836923987764</c:v>
                </c:pt>
                <c:pt idx="10">
                  <c:v>0.0101709761853858</c:v>
                </c:pt>
                <c:pt idx="11">
                  <c:v>0.217416109762754</c:v>
                </c:pt>
                <c:pt idx="12">
                  <c:v>0.201794604584094</c:v>
                </c:pt>
                <c:pt idx="13">
                  <c:v>0.30877884638361</c:v>
                </c:pt>
                <c:pt idx="14">
                  <c:v>0.145019730751527</c:v>
                </c:pt>
                <c:pt idx="15">
                  <c:v>0.183326860517074</c:v>
                </c:pt>
                <c:pt idx="16">
                  <c:v>0.14044828125901</c:v>
                </c:pt>
                <c:pt idx="17">
                  <c:v>0.124657826985112</c:v>
                </c:pt>
                <c:pt idx="18">
                  <c:v>0.0534663869858093</c:v>
                </c:pt>
                <c:pt idx="19">
                  <c:v>0.0951757462064985</c:v>
                </c:pt>
                <c:pt idx="20">
                  <c:v>0.133600328609571</c:v>
                </c:pt>
                <c:pt idx="21">
                  <c:v>0.0714521214645235</c:v>
                </c:pt>
                <c:pt idx="22">
                  <c:v>0.143030888759077</c:v>
                </c:pt>
                <c:pt idx="23">
                  <c:v>0.0282732134863228</c:v>
                </c:pt>
                <c:pt idx="24">
                  <c:v>0.0228114152802876</c:v>
                </c:pt>
                <c:pt idx="25">
                  <c:v>0.300974604105814</c:v>
                </c:pt>
                <c:pt idx="26">
                  <c:v>0.223547253192867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21-F849-849E-1AAFCF21A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176168"/>
        <c:axId val="-2063456984"/>
      </c:scatterChart>
      <c:valAx>
        <c:axId val="-2066176168"/>
        <c:scaling>
          <c:orientation val="minMax"/>
          <c:max val="0.4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456984"/>
        <c:crosses val="autoZero"/>
        <c:crossBetween val="midCat"/>
      </c:valAx>
      <c:valAx>
        <c:axId val="-2063456984"/>
        <c:scaling>
          <c:orientation val="minMax"/>
          <c:max val="0.4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61761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Ni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3271452599616"/>
                  <c:y val="0.38647572899541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StAndrews'!$L$181:$L$208</c:f>
              <c:numCache>
                <c:formatCode>0</c:formatCode>
                <c:ptCount val="28"/>
                <c:pt idx="0">
                  <c:v>313.0</c:v>
                </c:pt>
                <c:pt idx="1">
                  <c:v>194.0</c:v>
                </c:pt>
                <c:pt idx="2">
                  <c:v>337.0</c:v>
                </c:pt>
                <c:pt idx="3">
                  <c:v>178.5</c:v>
                </c:pt>
                <c:pt idx="4">
                  <c:v>98.0</c:v>
                </c:pt>
                <c:pt idx="5">
                  <c:v>174.0</c:v>
                </c:pt>
                <c:pt idx="6">
                  <c:v>135.0</c:v>
                </c:pt>
                <c:pt idx="7">
                  <c:v>63.0</c:v>
                </c:pt>
                <c:pt idx="8">
                  <c:v>171.0</c:v>
                </c:pt>
                <c:pt idx="9">
                  <c:v>68.0</c:v>
                </c:pt>
                <c:pt idx="10">
                  <c:v>42.0</c:v>
                </c:pt>
                <c:pt idx="11">
                  <c:v>84.0</c:v>
                </c:pt>
                <c:pt idx="12">
                  <c:v>31.0</c:v>
                </c:pt>
                <c:pt idx="13">
                  <c:v>70.0</c:v>
                </c:pt>
                <c:pt idx="14">
                  <c:v>53.0</c:v>
                </c:pt>
                <c:pt idx="15">
                  <c:v>117.0</c:v>
                </c:pt>
                <c:pt idx="16">
                  <c:v>81.0</c:v>
                </c:pt>
                <c:pt idx="17">
                  <c:v>91.0</c:v>
                </c:pt>
                <c:pt idx="18">
                  <c:v>139.0</c:v>
                </c:pt>
                <c:pt idx="19">
                  <c:v>17.0</c:v>
                </c:pt>
                <c:pt idx="20">
                  <c:v>45.0</c:v>
                </c:pt>
                <c:pt idx="21">
                  <c:v>57.0</c:v>
                </c:pt>
                <c:pt idx="22">
                  <c:v>61.0</c:v>
                </c:pt>
                <c:pt idx="23">
                  <c:v>101.0</c:v>
                </c:pt>
                <c:pt idx="24">
                  <c:v>7.0</c:v>
                </c:pt>
                <c:pt idx="25">
                  <c:v>37.0</c:v>
                </c:pt>
                <c:pt idx="26">
                  <c:v>98.0</c:v>
                </c:pt>
                <c:pt idx="27">
                  <c:v>93.0</c:v>
                </c:pt>
              </c:numCache>
            </c:numRef>
          </c:xVal>
          <c:yVal>
            <c:numRef>
              <c:f>'CHIKYU_IGN vs StAndrews'!$L$151:$L$178</c:f>
              <c:numCache>
                <c:formatCode>0</c:formatCode>
                <c:ptCount val="28"/>
                <c:pt idx="0">
                  <c:v>299.5</c:v>
                </c:pt>
                <c:pt idx="1">
                  <c:v>191.5</c:v>
                </c:pt>
                <c:pt idx="2">
                  <c:v>328.2</c:v>
                </c:pt>
                <c:pt idx="3">
                  <c:v>165.9</c:v>
                </c:pt>
                <c:pt idx="4">
                  <c:v>99.9</c:v>
                </c:pt>
                <c:pt idx="5">
                  <c:v>170.7</c:v>
                </c:pt>
                <c:pt idx="6">
                  <c:v>127.0</c:v>
                </c:pt>
                <c:pt idx="7">
                  <c:v>57.2</c:v>
                </c:pt>
                <c:pt idx="8">
                  <c:v>157.3</c:v>
                </c:pt>
                <c:pt idx="9">
                  <c:v>61.2</c:v>
                </c:pt>
                <c:pt idx="10">
                  <c:v>45.0</c:v>
                </c:pt>
                <c:pt idx="11">
                  <c:v>90.0</c:v>
                </c:pt>
                <c:pt idx="12">
                  <c:v>23.0</c:v>
                </c:pt>
                <c:pt idx="13">
                  <c:v>67.0</c:v>
                </c:pt>
                <c:pt idx="14">
                  <c:v>52.0</c:v>
                </c:pt>
                <c:pt idx="15">
                  <c:v>115.0</c:v>
                </c:pt>
                <c:pt idx="16">
                  <c:v>88.0</c:v>
                </c:pt>
                <c:pt idx="17">
                  <c:v>77.0</c:v>
                </c:pt>
                <c:pt idx="18">
                  <c:v>143.0</c:v>
                </c:pt>
                <c:pt idx="19">
                  <c:v>18.0</c:v>
                </c:pt>
                <c:pt idx="20">
                  <c:v>55.0</c:v>
                </c:pt>
                <c:pt idx="21">
                  <c:v>48.0</c:v>
                </c:pt>
                <c:pt idx="22">
                  <c:v>57.0</c:v>
                </c:pt>
                <c:pt idx="23">
                  <c:v>97.0</c:v>
                </c:pt>
                <c:pt idx="24">
                  <c:v>9.0</c:v>
                </c:pt>
                <c:pt idx="25">
                  <c:v>40.0</c:v>
                </c:pt>
                <c:pt idx="26">
                  <c:v>95.0</c:v>
                </c:pt>
                <c:pt idx="27">
                  <c:v>97.0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04551151332926"/>
                  <c:y val="-0.02839560439560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StAndrews'!$AP$184:$AP$211</c:f>
              <c:numCache>
                <c:formatCode>0</c:formatCode>
                <c:ptCount val="28"/>
                <c:pt idx="0">
                  <c:v>301.64262</c:v>
                </c:pt>
                <c:pt idx="1">
                  <c:v>187.39072</c:v>
                </c:pt>
                <c:pt idx="2">
                  <c:v>324.68502</c:v>
                </c:pt>
                <c:pt idx="3">
                  <c:v>172.50917</c:v>
                </c:pt>
                <c:pt idx="4">
                  <c:v>95.22112</c:v>
                </c:pt>
                <c:pt idx="5">
                  <c:v>168.18872</c:v>
                </c:pt>
                <c:pt idx="6">
                  <c:v>130.74482</c:v>
                </c:pt>
                <c:pt idx="7">
                  <c:v>61.61762</c:v>
                </c:pt>
                <c:pt idx="8">
                  <c:v>165.30842</c:v>
                </c:pt>
                <c:pt idx="9">
                  <c:v>66.41812</c:v>
                </c:pt>
                <c:pt idx="10">
                  <c:v>41.45552</c:v>
                </c:pt>
                <c:pt idx="11">
                  <c:v>81.77972</c:v>
                </c:pt>
                <c:pt idx="12">
                  <c:v>30.89442</c:v>
                </c:pt>
                <c:pt idx="13">
                  <c:v>68.33832</c:v>
                </c:pt>
                <c:pt idx="14">
                  <c:v>52.01662</c:v>
                </c:pt>
                <c:pt idx="15">
                  <c:v>113.46302</c:v>
                </c:pt>
                <c:pt idx="16">
                  <c:v>78.89942</c:v>
                </c:pt>
                <c:pt idx="17">
                  <c:v>88.50042</c:v>
                </c:pt>
                <c:pt idx="18">
                  <c:v>134.58522</c:v>
                </c:pt>
                <c:pt idx="19">
                  <c:v>17.45302</c:v>
                </c:pt>
                <c:pt idx="20">
                  <c:v>44.33582</c:v>
                </c:pt>
                <c:pt idx="21">
                  <c:v>55.85702</c:v>
                </c:pt>
                <c:pt idx="22">
                  <c:v>59.69742</c:v>
                </c:pt>
                <c:pt idx="23">
                  <c:v>98.10142</c:v>
                </c:pt>
                <c:pt idx="24">
                  <c:v>7.85202</c:v>
                </c:pt>
                <c:pt idx="25">
                  <c:v>36.65502</c:v>
                </c:pt>
                <c:pt idx="26">
                  <c:v>95.22112</c:v>
                </c:pt>
                <c:pt idx="27">
                  <c:v>90.42062</c:v>
                </c:pt>
              </c:numCache>
            </c:numRef>
          </c:xVal>
          <c:yVal>
            <c:numRef>
              <c:f>'CHIKYU_IGN vs StAndrews'!$L$151:$L$178</c:f>
              <c:numCache>
                <c:formatCode>0</c:formatCode>
                <c:ptCount val="28"/>
                <c:pt idx="0">
                  <c:v>299.5</c:v>
                </c:pt>
                <c:pt idx="1">
                  <c:v>191.5</c:v>
                </c:pt>
                <c:pt idx="2">
                  <c:v>328.2</c:v>
                </c:pt>
                <c:pt idx="3">
                  <c:v>165.9</c:v>
                </c:pt>
                <c:pt idx="4">
                  <c:v>99.9</c:v>
                </c:pt>
                <c:pt idx="5">
                  <c:v>170.7</c:v>
                </c:pt>
                <c:pt idx="6">
                  <c:v>127.0</c:v>
                </c:pt>
                <c:pt idx="7">
                  <c:v>57.2</c:v>
                </c:pt>
                <c:pt idx="8">
                  <c:v>157.3</c:v>
                </c:pt>
                <c:pt idx="9">
                  <c:v>61.2</c:v>
                </c:pt>
                <c:pt idx="10">
                  <c:v>45.0</c:v>
                </c:pt>
                <c:pt idx="11">
                  <c:v>90.0</c:v>
                </c:pt>
                <c:pt idx="12">
                  <c:v>23.0</c:v>
                </c:pt>
                <c:pt idx="13">
                  <c:v>67.0</c:v>
                </c:pt>
                <c:pt idx="14">
                  <c:v>52.0</c:v>
                </c:pt>
                <c:pt idx="15">
                  <c:v>115.0</c:v>
                </c:pt>
                <c:pt idx="16">
                  <c:v>88.0</c:v>
                </c:pt>
                <c:pt idx="17">
                  <c:v>77.0</c:v>
                </c:pt>
                <c:pt idx="18">
                  <c:v>143.0</c:v>
                </c:pt>
                <c:pt idx="19">
                  <c:v>18.0</c:v>
                </c:pt>
                <c:pt idx="20">
                  <c:v>55.0</c:v>
                </c:pt>
                <c:pt idx="21">
                  <c:v>48.0</c:v>
                </c:pt>
                <c:pt idx="22">
                  <c:v>57.0</c:v>
                </c:pt>
                <c:pt idx="23">
                  <c:v>97.0</c:v>
                </c:pt>
                <c:pt idx="24">
                  <c:v>9.0</c:v>
                </c:pt>
                <c:pt idx="25">
                  <c:v>40.0</c:v>
                </c:pt>
                <c:pt idx="26">
                  <c:v>95.0</c:v>
                </c:pt>
                <c:pt idx="27">
                  <c:v>97.0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628504"/>
        <c:axId val="-2068622168"/>
      </c:scatterChart>
      <c:valAx>
        <c:axId val="-2068628504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622168"/>
        <c:crosses val="autoZero"/>
        <c:crossBetween val="midCat"/>
      </c:valAx>
      <c:valAx>
        <c:axId val="-2068622168"/>
        <c:scaling>
          <c:orientation val="minMax"/>
          <c:max val="4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6285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Cu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870124882782847"/>
                  <c:y val="0.40527507138530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StAndrews'!$M$181:$M$208</c:f>
              <c:numCache>
                <c:formatCode>0</c:formatCode>
                <c:ptCount val="28"/>
                <c:pt idx="0">
                  <c:v>100.0</c:v>
                </c:pt>
                <c:pt idx="1">
                  <c:v>165.0</c:v>
                </c:pt>
                <c:pt idx="2">
                  <c:v>137.0</c:v>
                </c:pt>
                <c:pt idx="3">
                  <c:v>114.5</c:v>
                </c:pt>
                <c:pt idx="4">
                  <c:v>13.0</c:v>
                </c:pt>
                <c:pt idx="5">
                  <c:v>154.0</c:v>
                </c:pt>
                <c:pt idx="6">
                  <c:v>171.0</c:v>
                </c:pt>
                <c:pt idx="7">
                  <c:v>142.0</c:v>
                </c:pt>
                <c:pt idx="8">
                  <c:v>89.0</c:v>
                </c:pt>
                <c:pt idx="9">
                  <c:v>139.0</c:v>
                </c:pt>
                <c:pt idx="11">
                  <c:v>21.0</c:v>
                </c:pt>
                <c:pt idx="13">
                  <c:v>5.0</c:v>
                </c:pt>
                <c:pt idx="15">
                  <c:v>3.0</c:v>
                </c:pt>
                <c:pt idx="16">
                  <c:v>10.0</c:v>
                </c:pt>
                <c:pt idx="17">
                  <c:v>5.0</c:v>
                </c:pt>
                <c:pt idx="19">
                  <c:v>6.0</c:v>
                </c:pt>
                <c:pt idx="20">
                  <c:v>14.0</c:v>
                </c:pt>
                <c:pt idx="21">
                  <c:v>3.0</c:v>
                </c:pt>
                <c:pt idx="22">
                  <c:v>3.0</c:v>
                </c:pt>
                <c:pt idx="23">
                  <c:v>36.0</c:v>
                </c:pt>
                <c:pt idx="24">
                  <c:v>22.0</c:v>
                </c:pt>
                <c:pt idx="25">
                  <c:v>28.0</c:v>
                </c:pt>
                <c:pt idx="26">
                  <c:v>13.0</c:v>
                </c:pt>
                <c:pt idx="27">
                  <c:v>83.0</c:v>
                </c:pt>
              </c:numCache>
            </c:numRef>
          </c:xVal>
          <c:yVal>
            <c:numRef>
              <c:f>'CHIKYU_IGN vs StAndrews'!$M$151:$M$178</c:f>
              <c:numCache>
                <c:formatCode>0</c:formatCode>
                <c:ptCount val="28"/>
                <c:pt idx="0">
                  <c:v>106.9</c:v>
                </c:pt>
                <c:pt idx="1">
                  <c:v>171.6</c:v>
                </c:pt>
                <c:pt idx="2">
                  <c:v>135.4</c:v>
                </c:pt>
                <c:pt idx="3">
                  <c:v>111.4</c:v>
                </c:pt>
                <c:pt idx="4">
                  <c:v>13.3</c:v>
                </c:pt>
                <c:pt idx="5">
                  <c:v>160.2</c:v>
                </c:pt>
                <c:pt idx="6">
                  <c:v>171.8</c:v>
                </c:pt>
                <c:pt idx="7">
                  <c:v>141.8</c:v>
                </c:pt>
                <c:pt idx="8">
                  <c:v>87.4</c:v>
                </c:pt>
                <c:pt idx="9">
                  <c:v>149.2</c:v>
                </c:pt>
                <c:pt idx="10">
                  <c:v>2.0</c:v>
                </c:pt>
                <c:pt idx="11">
                  <c:v>17.0</c:v>
                </c:pt>
                <c:pt idx="12">
                  <c:v>0.5</c:v>
                </c:pt>
                <c:pt idx="13">
                  <c:v>0.8</c:v>
                </c:pt>
                <c:pt idx="14">
                  <c:v>8.0</c:v>
                </c:pt>
                <c:pt idx="15">
                  <c:v>5.0</c:v>
                </c:pt>
                <c:pt idx="17">
                  <c:v>8.0</c:v>
                </c:pt>
                <c:pt idx="18">
                  <c:v>6.0</c:v>
                </c:pt>
                <c:pt idx="19">
                  <c:v>6.0</c:v>
                </c:pt>
                <c:pt idx="20">
                  <c:v>8.0</c:v>
                </c:pt>
                <c:pt idx="21">
                  <c:v>2.0</c:v>
                </c:pt>
                <c:pt idx="22">
                  <c:v>4.0</c:v>
                </c:pt>
                <c:pt idx="23">
                  <c:v>36.0</c:v>
                </c:pt>
                <c:pt idx="24">
                  <c:v>16.0</c:v>
                </c:pt>
                <c:pt idx="25">
                  <c:v>33.0</c:v>
                </c:pt>
                <c:pt idx="26">
                  <c:v>10.0</c:v>
                </c:pt>
                <c:pt idx="27">
                  <c:v>93.0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12899989580697"/>
                  <c:y val="0.041583802024746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StAndrews'!$AQ$184:$AQ$211</c:f>
              <c:numCache>
                <c:formatCode>0</c:formatCode>
                <c:ptCount val="28"/>
                <c:pt idx="0">
                  <c:v>102.1073</c:v>
                </c:pt>
                <c:pt idx="1">
                  <c:v>169.2263</c:v>
                </c:pt>
                <c:pt idx="2">
                  <c:v>140.3135</c:v>
                </c:pt>
                <c:pt idx="3">
                  <c:v>117.08</c:v>
                </c:pt>
                <c:pt idx="4">
                  <c:v>12.2711</c:v>
                </c:pt>
                <c:pt idx="5">
                  <c:v>157.8677</c:v>
                </c:pt>
                <c:pt idx="6">
                  <c:v>175.4219</c:v>
                </c:pt>
                <c:pt idx="7">
                  <c:v>145.4765</c:v>
                </c:pt>
                <c:pt idx="8">
                  <c:v>90.7487</c:v>
                </c:pt>
                <c:pt idx="9">
                  <c:v>142.3787</c:v>
                </c:pt>
                <c:pt idx="11">
                  <c:v>20.5319</c:v>
                </c:pt>
                <c:pt idx="13">
                  <c:v>4.0103</c:v>
                </c:pt>
                <c:pt idx="15">
                  <c:v>1.9451</c:v>
                </c:pt>
                <c:pt idx="16">
                  <c:v>9.173300000000001</c:v>
                </c:pt>
                <c:pt idx="17">
                  <c:v>4.0103</c:v>
                </c:pt>
                <c:pt idx="19">
                  <c:v>5.042899999999999</c:v>
                </c:pt>
                <c:pt idx="20">
                  <c:v>13.3037</c:v>
                </c:pt>
                <c:pt idx="21">
                  <c:v>1.9451</c:v>
                </c:pt>
                <c:pt idx="22">
                  <c:v>1.9451</c:v>
                </c:pt>
                <c:pt idx="23">
                  <c:v>36.0209</c:v>
                </c:pt>
                <c:pt idx="24">
                  <c:v>21.5645</c:v>
                </c:pt>
                <c:pt idx="25">
                  <c:v>27.7601</c:v>
                </c:pt>
                <c:pt idx="26">
                  <c:v>12.2711</c:v>
                </c:pt>
                <c:pt idx="27">
                  <c:v>84.5531</c:v>
                </c:pt>
              </c:numCache>
            </c:numRef>
          </c:xVal>
          <c:yVal>
            <c:numRef>
              <c:f>'CHIKYU_IGN vs StAndrews'!$M$151:$M$178</c:f>
              <c:numCache>
                <c:formatCode>0</c:formatCode>
                <c:ptCount val="28"/>
                <c:pt idx="0">
                  <c:v>106.9</c:v>
                </c:pt>
                <c:pt idx="1">
                  <c:v>171.6</c:v>
                </c:pt>
                <c:pt idx="2">
                  <c:v>135.4</c:v>
                </c:pt>
                <c:pt idx="3">
                  <c:v>111.4</c:v>
                </c:pt>
                <c:pt idx="4">
                  <c:v>13.3</c:v>
                </c:pt>
                <c:pt idx="5">
                  <c:v>160.2</c:v>
                </c:pt>
                <c:pt idx="6">
                  <c:v>171.8</c:v>
                </c:pt>
                <c:pt idx="7">
                  <c:v>141.8</c:v>
                </c:pt>
                <c:pt idx="8">
                  <c:v>87.4</c:v>
                </c:pt>
                <c:pt idx="9">
                  <c:v>149.2</c:v>
                </c:pt>
                <c:pt idx="10">
                  <c:v>2.0</c:v>
                </c:pt>
                <c:pt idx="11">
                  <c:v>17.0</c:v>
                </c:pt>
                <c:pt idx="12">
                  <c:v>0.5</c:v>
                </c:pt>
                <c:pt idx="13">
                  <c:v>0.8</c:v>
                </c:pt>
                <c:pt idx="14">
                  <c:v>8.0</c:v>
                </c:pt>
                <c:pt idx="15">
                  <c:v>5.0</c:v>
                </c:pt>
                <c:pt idx="17">
                  <c:v>8.0</c:v>
                </c:pt>
                <c:pt idx="18">
                  <c:v>6.0</c:v>
                </c:pt>
                <c:pt idx="19">
                  <c:v>6.0</c:v>
                </c:pt>
                <c:pt idx="20">
                  <c:v>8.0</c:v>
                </c:pt>
                <c:pt idx="21">
                  <c:v>2.0</c:v>
                </c:pt>
                <c:pt idx="22">
                  <c:v>4.0</c:v>
                </c:pt>
                <c:pt idx="23">
                  <c:v>36.0</c:v>
                </c:pt>
                <c:pt idx="24">
                  <c:v>16.0</c:v>
                </c:pt>
                <c:pt idx="25">
                  <c:v>33.0</c:v>
                </c:pt>
                <c:pt idx="26">
                  <c:v>10.0</c:v>
                </c:pt>
                <c:pt idx="27">
                  <c:v>93.0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589560"/>
        <c:axId val="-2068432296"/>
      </c:scatterChart>
      <c:valAx>
        <c:axId val="-2066589560"/>
        <c:scaling>
          <c:orientation val="minMax"/>
          <c:max val="2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432296"/>
        <c:crosses val="autoZero"/>
        <c:crossBetween val="midCat"/>
      </c:valAx>
      <c:valAx>
        <c:axId val="-2068432296"/>
        <c:scaling>
          <c:orientation val="minMax"/>
          <c:max val="2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658956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Zn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688168137772948"/>
                  <c:y val="0.4939524097949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StAndrews'!$N$181:$N$208</c:f>
              <c:numCache>
                <c:formatCode>0</c:formatCode>
                <c:ptCount val="28"/>
                <c:pt idx="0">
                  <c:v>29.0</c:v>
                </c:pt>
                <c:pt idx="1">
                  <c:v>13.0</c:v>
                </c:pt>
                <c:pt idx="2">
                  <c:v>38.0</c:v>
                </c:pt>
                <c:pt idx="3">
                  <c:v>17.5</c:v>
                </c:pt>
                <c:pt idx="4">
                  <c:v>18.0</c:v>
                </c:pt>
                <c:pt idx="5">
                  <c:v>21.0</c:v>
                </c:pt>
                <c:pt idx="6">
                  <c:v>22.0</c:v>
                </c:pt>
                <c:pt idx="7">
                  <c:v>24.0</c:v>
                </c:pt>
                <c:pt idx="8">
                  <c:v>36.0</c:v>
                </c:pt>
                <c:pt idx="9">
                  <c:v>22.0</c:v>
                </c:pt>
                <c:pt idx="10">
                  <c:v>25.0</c:v>
                </c:pt>
                <c:pt idx="11">
                  <c:v>32.0</c:v>
                </c:pt>
                <c:pt idx="12">
                  <c:v>30.0</c:v>
                </c:pt>
                <c:pt idx="13">
                  <c:v>39.0</c:v>
                </c:pt>
                <c:pt idx="14">
                  <c:v>24.0</c:v>
                </c:pt>
                <c:pt idx="15">
                  <c:v>28.0</c:v>
                </c:pt>
                <c:pt idx="16">
                  <c:v>16.0</c:v>
                </c:pt>
                <c:pt idx="17">
                  <c:v>29.0</c:v>
                </c:pt>
                <c:pt idx="18">
                  <c:v>16.0</c:v>
                </c:pt>
                <c:pt idx="19">
                  <c:v>24.0</c:v>
                </c:pt>
                <c:pt idx="20">
                  <c:v>35.0</c:v>
                </c:pt>
                <c:pt idx="21">
                  <c:v>22.0</c:v>
                </c:pt>
                <c:pt idx="22">
                  <c:v>22.0</c:v>
                </c:pt>
                <c:pt idx="23">
                  <c:v>54.0</c:v>
                </c:pt>
                <c:pt idx="24">
                  <c:v>34.0</c:v>
                </c:pt>
                <c:pt idx="25">
                  <c:v>29.0</c:v>
                </c:pt>
                <c:pt idx="26">
                  <c:v>52.0</c:v>
                </c:pt>
                <c:pt idx="27">
                  <c:v>53.0</c:v>
                </c:pt>
              </c:numCache>
            </c:numRef>
          </c:xVal>
          <c:yVal>
            <c:numRef>
              <c:f>'CHIKYU_IGN vs StAndrews'!$N$151:$N$178</c:f>
              <c:numCache>
                <c:formatCode>0</c:formatCode>
                <c:ptCount val="28"/>
                <c:pt idx="0">
                  <c:v>27.81</c:v>
                </c:pt>
                <c:pt idx="1">
                  <c:v>24.205</c:v>
                </c:pt>
                <c:pt idx="2">
                  <c:v>35.02</c:v>
                </c:pt>
                <c:pt idx="3">
                  <c:v>15.244</c:v>
                </c:pt>
                <c:pt idx="4">
                  <c:v>16.995</c:v>
                </c:pt>
                <c:pt idx="5">
                  <c:v>28.737</c:v>
                </c:pt>
                <c:pt idx="6">
                  <c:v>28.016</c:v>
                </c:pt>
                <c:pt idx="7">
                  <c:v>28.737</c:v>
                </c:pt>
                <c:pt idx="8">
                  <c:v>39.449</c:v>
                </c:pt>
                <c:pt idx="9">
                  <c:v>33.269</c:v>
                </c:pt>
                <c:pt idx="10">
                  <c:v>23.69</c:v>
                </c:pt>
                <c:pt idx="11">
                  <c:v>31.93</c:v>
                </c:pt>
                <c:pt idx="12">
                  <c:v>28.84</c:v>
                </c:pt>
                <c:pt idx="13">
                  <c:v>40.17</c:v>
                </c:pt>
                <c:pt idx="14">
                  <c:v>25.75</c:v>
                </c:pt>
                <c:pt idx="15">
                  <c:v>26.78</c:v>
                </c:pt>
                <c:pt idx="16">
                  <c:v>23.69</c:v>
                </c:pt>
                <c:pt idx="17">
                  <c:v>23.69</c:v>
                </c:pt>
                <c:pt idx="18">
                  <c:v>18.54</c:v>
                </c:pt>
                <c:pt idx="19">
                  <c:v>22.66</c:v>
                </c:pt>
                <c:pt idx="20">
                  <c:v>32.96</c:v>
                </c:pt>
                <c:pt idx="21">
                  <c:v>25.75</c:v>
                </c:pt>
                <c:pt idx="22">
                  <c:v>29.87</c:v>
                </c:pt>
                <c:pt idx="23">
                  <c:v>55.62</c:v>
                </c:pt>
                <c:pt idx="24">
                  <c:v>38.11</c:v>
                </c:pt>
                <c:pt idx="25">
                  <c:v>28.84</c:v>
                </c:pt>
                <c:pt idx="26">
                  <c:v>47.38</c:v>
                </c:pt>
                <c:pt idx="27">
                  <c:v>55.62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90496107646279"/>
                  <c:y val="-0.0099984425023795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StAndrews'!$AR$184:$AR$211</c:f>
              <c:numCache>
                <c:formatCode>0</c:formatCode>
                <c:ptCount val="28"/>
                <c:pt idx="0">
                  <c:v>30.8428</c:v>
                </c:pt>
                <c:pt idx="1">
                  <c:v>17.478</c:v>
                </c:pt>
                <c:pt idx="2">
                  <c:v>38.3605</c:v>
                </c:pt>
                <c:pt idx="3">
                  <c:v>21.23685</c:v>
                </c:pt>
                <c:pt idx="4">
                  <c:v>21.6545</c:v>
                </c:pt>
                <c:pt idx="5">
                  <c:v>24.1604</c:v>
                </c:pt>
                <c:pt idx="6">
                  <c:v>24.9957</c:v>
                </c:pt>
                <c:pt idx="7">
                  <c:v>26.6663</c:v>
                </c:pt>
                <c:pt idx="8">
                  <c:v>36.6899</c:v>
                </c:pt>
                <c:pt idx="9">
                  <c:v>24.9957</c:v>
                </c:pt>
                <c:pt idx="10">
                  <c:v>27.5016</c:v>
                </c:pt>
                <c:pt idx="11">
                  <c:v>33.3487</c:v>
                </c:pt>
                <c:pt idx="12">
                  <c:v>31.6781</c:v>
                </c:pt>
                <c:pt idx="13">
                  <c:v>39.1958</c:v>
                </c:pt>
                <c:pt idx="14">
                  <c:v>26.6663</c:v>
                </c:pt>
                <c:pt idx="15">
                  <c:v>30.0075</c:v>
                </c:pt>
                <c:pt idx="16">
                  <c:v>19.9839</c:v>
                </c:pt>
                <c:pt idx="17">
                  <c:v>30.8428</c:v>
                </c:pt>
                <c:pt idx="18">
                  <c:v>19.9839</c:v>
                </c:pt>
                <c:pt idx="19">
                  <c:v>26.6663</c:v>
                </c:pt>
                <c:pt idx="20">
                  <c:v>35.8546</c:v>
                </c:pt>
                <c:pt idx="21">
                  <c:v>24.9957</c:v>
                </c:pt>
                <c:pt idx="22">
                  <c:v>24.9957</c:v>
                </c:pt>
                <c:pt idx="23">
                  <c:v>51.7253</c:v>
                </c:pt>
                <c:pt idx="24">
                  <c:v>35.0193</c:v>
                </c:pt>
                <c:pt idx="25">
                  <c:v>30.8428</c:v>
                </c:pt>
                <c:pt idx="26">
                  <c:v>50.0547</c:v>
                </c:pt>
                <c:pt idx="27">
                  <c:v>50.89000000000001</c:v>
                </c:pt>
              </c:numCache>
            </c:numRef>
          </c:xVal>
          <c:yVal>
            <c:numRef>
              <c:f>'CHIKYU_IGN vs StAndrews'!$N$151:$N$178</c:f>
              <c:numCache>
                <c:formatCode>0</c:formatCode>
                <c:ptCount val="28"/>
                <c:pt idx="0">
                  <c:v>27.81</c:v>
                </c:pt>
                <c:pt idx="1">
                  <c:v>24.205</c:v>
                </c:pt>
                <c:pt idx="2">
                  <c:v>35.02</c:v>
                </c:pt>
                <c:pt idx="3">
                  <c:v>15.244</c:v>
                </c:pt>
                <c:pt idx="4">
                  <c:v>16.995</c:v>
                </c:pt>
                <c:pt idx="5">
                  <c:v>28.737</c:v>
                </c:pt>
                <c:pt idx="6">
                  <c:v>28.016</c:v>
                </c:pt>
                <c:pt idx="7">
                  <c:v>28.737</c:v>
                </c:pt>
                <c:pt idx="8">
                  <c:v>39.449</c:v>
                </c:pt>
                <c:pt idx="9">
                  <c:v>33.269</c:v>
                </c:pt>
                <c:pt idx="10">
                  <c:v>23.69</c:v>
                </c:pt>
                <c:pt idx="11">
                  <c:v>31.93</c:v>
                </c:pt>
                <c:pt idx="12">
                  <c:v>28.84</c:v>
                </c:pt>
                <c:pt idx="13">
                  <c:v>40.17</c:v>
                </c:pt>
                <c:pt idx="14">
                  <c:v>25.75</c:v>
                </c:pt>
                <c:pt idx="15">
                  <c:v>26.78</c:v>
                </c:pt>
                <c:pt idx="16">
                  <c:v>23.69</c:v>
                </c:pt>
                <c:pt idx="17">
                  <c:v>23.69</c:v>
                </c:pt>
                <c:pt idx="18">
                  <c:v>18.54</c:v>
                </c:pt>
                <c:pt idx="19">
                  <c:v>22.66</c:v>
                </c:pt>
                <c:pt idx="20">
                  <c:v>32.96</c:v>
                </c:pt>
                <c:pt idx="21">
                  <c:v>25.75</c:v>
                </c:pt>
                <c:pt idx="22">
                  <c:v>29.87</c:v>
                </c:pt>
                <c:pt idx="23">
                  <c:v>55.62</c:v>
                </c:pt>
                <c:pt idx="24">
                  <c:v>38.11</c:v>
                </c:pt>
                <c:pt idx="25">
                  <c:v>28.84</c:v>
                </c:pt>
                <c:pt idx="26">
                  <c:v>47.38</c:v>
                </c:pt>
                <c:pt idx="27">
                  <c:v>55.62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557656"/>
        <c:axId val="-2066584680"/>
      </c:scatterChart>
      <c:valAx>
        <c:axId val="-2068557656"/>
        <c:scaling>
          <c:orientation val="minMax"/>
          <c:max val="60.0"/>
          <c:min val="1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6584680"/>
        <c:crosses val="autoZero"/>
        <c:crossBetween val="midCat"/>
      </c:valAx>
      <c:valAx>
        <c:axId val="-2066584680"/>
        <c:scaling>
          <c:orientation val="minMax"/>
          <c:max val="60.0"/>
          <c:min val="1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5576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Sr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23917955435155"/>
                  <c:y val="0.4189190966513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StAndrews'!$O$181:$O$208</c:f>
              <c:numCache>
                <c:formatCode>0</c:formatCode>
                <c:ptCount val="28"/>
                <c:pt idx="0">
                  <c:v>150.0</c:v>
                </c:pt>
                <c:pt idx="1">
                  <c:v>103.0</c:v>
                </c:pt>
                <c:pt idx="2">
                  <c:v>126.0</c:v>
                </c:pt>
                <c:pt idx="3">
                  <c:v>176.0</c:v>
                </c:pt>
                <c:pt idx="4">
                  <c:v>158.0</c:v>
                </c:pt>
                <c:pt idx="5">
                  <c:v>127.0</c:v>
                </c:pt>
                <c:pt idx="6">
                  <c:v>112.0</c:v>
                </c:pt>
                <c:pt idx="7">
                  <c:v>243.0</c:v>
                </c:pt>
                <c:pt idx="8">
                  <c:v>115.0</c:v>
                </c:pt>
                <c:pt idx="9">
                  <c:v>184.0</c:v>
                </c:pt>
                <c:pt idx="10">
                  <c:v>226.0</c:v>
                </c:pt>
                <c:pt idx="11">
                  <c:v>173.0</c:v>
                </c:pt>
                <c:pt idx="12">
                  <c:v>300.0</c:v>
                </c:pt>
                <c:pt idx="13">
                  <c:v>181.0</c:v>
                </c:pt>
                <c:pt idx="14">
                  <c:v>177.0</c:v>
                </c:pt>
                <c:pt idx="15">
                  <c:v>151.0</c:v>
                </c:pt>
                <c:pt idx="16">
                  <c:v>221.0</c:v>
                </c:pt>
                <c:pt idx="17">
                  <c:v>222.0</c:v>
                </c:pt>
                <c:pt idx="18">
                  <c:v>176.0</c:v>
                </c:pt>
                <c:pt idx="19">
                  <c:v>68.0</c:v>
                </c:pt>
                <c:pt idx="20">
                  <c:v>89.0</c:v>
                </c:pt>
                <c:pt idx="21">
                  <c:v>327.0</c:v>
                </c:pt>
                <c:pt idx="22">
                  <c:v>224.0</c:v>
                </c:pt>
                <c:pt idx="23">
                  <c:v>192.0</c:v>
                </c:pt>
                <c:pt idx="24">
                  <c:v>237.0</c:v>
                </c:pt>
                <c:pt idx="25">
                  <c:v>204.0</c:v>
                </c:pt>
                <c:pt idx="26">
                  <c:v>172.0</c:v>
                </c:pt>
                <c:pt idx="27">
                  <c:v>179.0</c:v>
                </c:pt>
              </c:numCache>
            </c:numRef>
          </c:xVal>
          <c:yVal>
            <c:numRef>
              <c:f>'CHIKYU_IGN vs StAndrews'!$O$151:$O$178</c:f>
              <c:numCache>
                <c:formatCode>0</c:formatCode>
                <c:ptCount val="28"/>
                <c:pt idx="0">
                  <c:v>140.3</c:v>
                </c:pt>
                <c:pt idx="1">
                  <c:v>99.7</c:v>
                </c:pt>
                <c:pt idx="2">
                  <c:v>120.6</c:v>
                </c:pt>
                <c:pt idx="3">
                  <c:v>167.3</c:v>
                </c:pt>
                <c:pt idx="4">
                  <c:v>151.9</c:v>
                </c:pt>
                <c:pt idx="5">
                  <c:v>122.4</c:v>
                </c:pt>
                <c:pt idx="6">
                  <c:v>113.3</c:v>
                </c:pt>
                <c:pt idx="7">
                  <c:v>236.0</c:v>
                </c:pt>
                <c:pt idx="8">
                  <c:v>104.9</c:v>
                </c:pt>
                <c:pt idx="9">
                  <c:v>179.5</c:v>
                </c:pt>
                <c:pt idx="10">
                  <c:v>220.0</c:v>
                </c:pt>
                <c:pt idx="11">
                  <c:v>169.0</c:v>
                </c:pt>
                <c:pt idx="12">
                  <c:v>288.0</c:v>
                </c:pt>
                <c:pt idx="13">
                  <c:v>178.0</c:v>
                </c:pt>
                <c:pt idx="14">
                  <c:v>172.0</c:v>
                </c:pt>
                <c:pt idx="15">
                  <c:v>146.0</c:v>
                </c:pt>
                <c:pt idx="16">
                  <c:v>239.0</c:v>
                </c:pt>
                <c:pt idx="17">
                  <c:v>211.0</c:v>
                </c:pt>
                <c:pt idx="18">
                  <c:v>175.0</c:v>
                </c:pt>
                <c:pt idx="19">
                  <c:v>66.0</c:v>
                </c:pt>
                <c:pt idx="20">
                  <c:v>93.0</c:v>
                </c:pt>
                <c:pt idx="21">
                  <c:v>317.0</c:v>
                </c:pt>
                <c:pt idx="22">
                  <c:v>217.0</c:v>
                </c:pt>
                <c:pt idx="23">
                  <c:v>183.0</c:v>
                </c:pt>
                <c:pt idx="24">
                  <c:v>234.0</c:v>
                </c:pt>
                <c:pt idx="25">
                  <c:v>198.0</c:v>
                </c:pt>
                <c:pt idx="26">
                  <c:v>164.0</c:v>
                </c:pt>
                <c:pt idx="27">
                  <c:v>174.0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63580667728443"/>
                  <c:y val="-0.0130130656744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StAndrews'!$AS$184:$AS$211</c:f>
              <c:numCache>
                <c:formatCode>0</c:formatCode>
                <c:ptCount val="28"/>
                <c:pt idx="0">
                  <c:v>145.9458</c:v>
                </c:pt>
                <c:pt idx="1">
                  <c:v>100.0785</c:v>
                </c:pt>
                <c:pt idx="2">
                  <c:v>122.5242</c:v>
                </c:pt>
                <c:pt idx="3">
                  <c:v>171.3192</c:v>
                </c:pt>
                <c:pt idx="4">
                  <c:v>153.753</c:v>
                </c:pt>
                <c:pt idx="5">
                  <c:v>123.5001</c:v>
                </c:pt>
                <c:pt idx="6">
                  <c:v>108.8616</c:v>
                </c:pt>
                <c:pt idx="7">
                  <c:v>236.7045</c:v>
                </c:pt>
                <c:pt idx="8">
                  <c:v>111.7893</c:v>
                </c:pt>
                <c:pt idx="9">
                  <c:v>179.1264</c:v>
                </c:pt>
                <c:pt idx="10">
                  <c:v>220.1142</c:v>
                </c:pt>
                <c:pt idx="11">
                  <c:v>168.3915</c:v>
                </c:pt>
                <c:pt idx="12">
                  <c:v>292.3308</c:v>
                </c:pt>
                <c:pt idx="13">
                  <c:v>176.1987</c:v>
                </c:pt>
                <c:pt idx="14">
                  <c:v>172.2951</c:v>
                </c:pt>
                <c:pt idx="15">
                  <c:v>146.9217</c:v>
                </c:pt>
                <c:pt idx="16">
                  <c:v>215.2347</c:v>
                </c:pt>
                <c:pt idx="17">
                  <c:v>216.2106</c:v>
                </c:pt>
                <c:pt idx="18">
                  <c:v>171.3192</c:v>
                </c:pt>
                <c:pt idx="19">
                  <c:v>65.922</c:v>
                </c:pt>
                <c:pt idx="20">
                  <c:v>86.4159</c:v>
                </c:pt>
                <c:pt idx="21">
                  <c:v>318.6801</c:v>
                </c:pt>
                <c:pt idx="22">
                  <c:v>218.1624</c:v>
                </c:pt>
                <c:pt idx="23">
                  <c:v>186.9336</c:v>
                </c:pt>
                <c:pt idx="24">
                  <c:v>230.8491</c:v>
                </c:pt>
                <c:pt idx="25">
                  <c:v>198.6444</c:v>
                </c:pt>
                <c:pt idx="26">
                  <c:v>167.4156</c:v>
                </c:pt>
                <c:pt idx="27">
                  <c:v>174.2469</c:v>
                </c:pt>
              </c:numCache>
            </c:numRef>
          </c:xVal>
          <c:yVal>
            <c:numRef>
              <c:f>'CHIKYU_IGN vs StAndrews'!$O$151:$O$178</c:f>
              <c:numCache>
                <c:formatCode>0</c:formatCode>
                <c:ptCount val="28"/>
                <c:pt idx="0">
                  <c:v>140.3</c:v>
                </c:pt>
                <c:pt idx="1">
                  <c:v>99.7</c:v>
                </c:pt>
                <c:pt idx="2">
                  <c:v>120.6</c:v>
                </c:pt>
                <c:pt idx="3">
                  <c:v>167.3</c:v>
                </c:pt>
                <c:pt idx="4">
                  <c:v>151.9</c:v>
                </c:pt>
                <c:pt idx="5">
                  <c:v>122.4</c:v>
                </c:pt>
                <c:pt idx="6">
                  <c:v>113.3</c:v>
                </c:pt>
                <c:pt idx="7">
                  <c:v>236.0</c:v>
                </c:pt>
                <c:pt idx="8">
                  <c:v>104.9</c:v>
                </c:pt>
                <c:pt idx="9">
                  <c:v>179.5</c:v>
                </c:pt>
                <c:pt idx="10">
                  <c:v>220.0</c:v>
                </c:pt>
                <c:pt idx="11">
                  <c:v>169.0</c:v>
                </c:pt>
                <c:pt idx="12">
                  <c:v>288.0</c:v>
                </c:pt>
                <c:pt idx="13">
                  <c:v>178.0</c:v>
                </c:pt>
                <c:pt idx="14">
                  <c:v>172.0</c:v>
                </c:pt>
                <c:pt idx="15">
                  <c:v>146.0</c:v>
                </c:pt>
                <c:pt idx="16">
                  <c:v>239.0</c:v>
                </c:pt>
                <c:pt idx="17">
                  <c:v>211.0</c:v>
                </c:pt>
                <c:pt idx="18">
                  <c:v>175.0</c:v>
                </c:pt>
                <c:pt idx="19">
                  <c:v>66.0</c:v>
                </c:pt>
                <c:pt idx="20">
                  <c:v>93.0</c:v>
                </c:pt>
                <c:pt idx="21">
                  <c:v>317.0</c:v>
                </c:pt>
                <c:pt idx="22">
                  <c:v>217.0</c:v>
                </c:pt>
                <c:pt idx="23">
                  <c:v>183.0</c:v>
                </c:pt>
                <c:pt idx="24">
                  <c:v>234.0</c:v>
                </c:pt>
                <c:pt idx="25">
                  <c:v>198.0</c:v>
                </c:pt>
                <c:pt idx="26">
                  <c:v>164.0</c:v>
                </c:pt>
                <c:pt idx="27">
                  <c:v>174.0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5336552"/>
        <c:axId val="-2064327272"/>
      </c:scatterChart>
      <c:valAx>
        <c:axId val="-2065336552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4327272"/>
        <c:crosses val="autoZero"/>
        <c:crossBetween val="midCat"/>
      </c:valAx>
      <c:valAx>
        <c:axId val="-2064327272"/>
        <c:scaling>
          <c:orientation val="minMax"/>
          <c:max val="4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53365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V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167798401381302"/>
                  <c:y val="0.49648455481526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StAndrews'!$I$181:$I$208</c:f>
              <c:numCache>
                <c:formatCode>0</c:formatCode>
                <c:ptCount val="28"/>
                <c:pt idx="0">
                  <c:v>17.0</c:v>
                </c:pt>
                <c:pt idx="1">
                  <c:v>101.0</c:v>
                </c:pt>
                <c:pt idx="2">
                  <c:v>60.0</c:v>
                </c:pt>
                <c:pt idx="3">
                  <c:v>104.0</c:v>
                </c:pt>
                <c:pt idx="4">
                  <c:v>119.0</c:v>
                </c:pt>
                <c:pt idx="5">
                  <c:v>133.0</c:v>
                </c:pt>
                <c:pt idx="6">
                  <c:v>183.0</c:v>
                </c:pt>
                <c:pt idx="7">
                  <c:v>150.0</c:v>
                </c:pt>
                <c:pt idx="8">
                  <c:v>126.0</c:v>
                </c:pt>
                <c:pt idx="9">
                  <c:v>117.0</c:v>
                </c:pt>
                <c:pt idx="10">
                  <c:v>289.0</c:v>
                </c:pt>
                <c:pt idx="11">
                  <c:v>269.0</c:v>
                </c:pt>
                <c:pt idx="12">
                  <c:v>378.0</c:v>
                </c:pt>
                <c:pt idx="13">
                  <c:v>270.0</c:v>
                </c:pt>
                <c:pt idx="14">
                  <c:v>279.0</c:v>
                </c:pt>
                <c:pt idx="15">
                  <c:v>207.0</c:v>
                </c:pt>
                <c:pt idx="16">
                  <c:v>228.0</c:v>
                </c:pt>
                <c:pt idx="17">
                  <c:v>246.0</c:v>
                </c:pt>
                <c:pt idx="18">
                  <c:v>189.0</c:v>
                </c:pt>
                <c:pt idx="19">
                  <c:v>250.0</c:v>
                </c:pt>
                <c:pt idx="20">
                  <c:v>347.0</c:v>
                </c:pt>
                <c:pt idx="21">
                  <c:v>284.0</c:v>
                </c:pt>
                <c:pt idx="22">
                  <c:v>251.0</c:v>
                </c:pt>
                <c:pt idx="23">
                  <c:v>261.0</c:v>
                </c:pt>
                <c:pt idx="24">
                  <c:v>298.0</c:v>
                </c:pt>
                <c:pt idx="25">
                  <c:v>367.0</c:v>
                </c:pt>
                <c:pt idx="26">
                  <c:v>214.0</c:v>
                </c:pt>
                <c:pt idx="27">
                  <c:v>221.0</c:v>
                </c:pt>
              </c:numCache>
            </c:numRef>
          </c:xVal>
          <c:yVal>
            <c:numRef>
              <c:f>'CHIKYU_IGN vs StAndrews'!$I$151:$I$178</c:f>
              <c:numCache>
                <c:formatCode>0</c:formatCode>
                <c:ptCount val="28"/>
                <c:pt idx="0">
                  <c:v>40.17</c:v>
                </c:pt>
                <c:pt idx="1">
                  <c:v>128.544</c:v>
                </c:pt>
                <c:pt idx="2">
                  <c:v>81.164</c:v>
                </c:pt>
                <c:pt idx="3">
                  <c:v>133.282</c:v>
                </c:pt>
                <c:pt idx="4">
                  <c:v>143.582</c:v>
                </c:pt>
                <c:pt idx="5">
                  <c:v>151.513</c:v>
                </c:pt>
                <c:pt idx="6">
                  <c:v>208.266</c:v>
                </c:pt>
                <c:pt idx="7">
                  <c:v>183.237</c:v>
                </c:pt>
                <c:pt idx="8">
                  <c:v>159.856</c:v>
                </c:pt>
                <c:pt idx="9">
                  <c:v>137.402</c:v>
                </c:pt>
                <c:pt idx="10">
                  <c:v>251.68</c:v>
                </c:pt>
                <c:pt idx="11">
                  <c:v>253.76</c:v>
                </c:pt>
                <c:pt idx="12">
                  <c:v>324.48</c:v>
                </c:pt>
                <c:pt idx="13">
                  <c:v>277.68</c:v>
                </c:pt>
                <c:pt idx="14">
                  <c:v>278.72</c:v>
                </c:pt>
                <c:pt idx="15">
                  <c:v>208.0</c:v>
                </c:pt>
                <c:pt idx="16">
                  <c:v>244.4</c:v>
                </c:pt>
                <c:pt idx="17">
                  <c:v>242.32</c:v>
                </c:pt>
                <c:pt idx="18">
                  <c:v>208.0</c:v>
                </c:pt>
                <c:pt idx="19">
                  <c:v>202.8</c:v>
                </c:pt>
                <c:pt idx="20">
                  <c:v>329.68</c:v>
                </c:pt>
                <c:pt idx="21">
                  <c:v>298.48</c:v>
                </c:pt>
                <c:pt idx="22">
                  <c:v>231.92</c:v>
                </c:pt>
                <c:pt idx="23">
                  <c:v>257.92</c:v>
                </c:pt>
                <c:pt idx="24">
                  <c:v>252.72</c:v>
                </c:pt>
                <c:pt idx="25">
                  <c:v>334.88</c:v>
                </c:pt>
                <c:pt idx="26">
                  <c:v>241.28</c:v>
                </c:pt>
                <c:pt idx="27">
                  <c:v>224.64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04551151332926"/>
                  <c:y val="-0.02839560439560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StAndrews'!$AM$184:$AM$211</c:f>
              <c:numCache>
                <c:formatCode>0</c:formatCode>
                <c:ptCount val="28"/>
                <c:pt idx="0">
                  <c:v>63.1169</c:v>
                </c:pt>
                <c:pt idx="1">
                  <c:v>128.4437</c:v>
                </c:pt>
                <c:pt idx="2">
                  <c:v>96.558</c:v>
                </c:pt>
                <c:pt idx="3">
                  <c:v>130.7768</c:v>
                </c:pt>
                <c:pt idx="4">
                  <c:v>142.4423</c:v>
                </c:pt>
                <c:pt idx="5">
                  <c:v>153.3301</c:v>
                </c:pt>
                <c:pt idx="6">
                  <c:v>192.2151</c:v>
                </c:pt>
                <c:pt idx="7">
                  <c:v>166.551</c:v>
                </c:pt>
                <c:pt idx="8">
                  <c:v>147.8862</c:v>
                </c:pt>
                <c:pt idx="9">
                  <c:v>140.8869</c:v>
                </c:pt>
                <c:pt idx="10">
                  <c:v>274.6513</c:v>
                </c:pt>
                <c:pt idx="11">
                  <c:v>259.0973</c:v>
                </c:pt>
                <c:pt idx="12">
                  <c:v>343.8666</c:v>
                </c:pt>
                <c:pt idx="13">
                  <c:v>259.875</c:v>
                </c:pt>
                <c:pt idx="14">
                  <c:v>266.8743</c:v>
                </c:pt>
                <c:pt idx="15">
                  <c:v>210.8799</c:v>
                </c:pt>
                <c:pt idx="16">
                  <c:v>227.2116</c:v>
                </c:pt>
                <c:pt idx="17">
                  <c:v>241.2102</c:v>
                </c:pt>
                <c:pt idx="18">
                  <c:v>196.8813</c:v>
                </c:pt>
                <c:pt idx="19">
                  <c:v>244.321</c:v>
                </c:pt>
                <c:pt idx="20">
                  <c:v>319.7579</c:v>
                </c:pt>
                <c:pt idx="21">
                  <c:v>270.7628</c:v>
                </c:pt>
                <c:pt idx="22">
                  <c:v>245.0987</c:v>
                </c:pt>
                <c:pt idx="23">
                  <c:v>252.8757</c:v>
                </c:pt>
                <c:pt idx="24">
                  <c:v>281.6506</c:v>
                </c:pt>
                <c:pt idx="25">
                  <c:v>335.3119</c:v>
                </c:pt>
                <c:pt idx="26">
                  <c:v>216.3238</c:v>
                </c:pt>
                <c:pt idx="27">
                  <c:v>221.7677</c:v>
                </c:pt>
              </c:numCache>
            </c:numRef>
          </c:xVal>
          <c:yVal>
            <c:numRef>
              <c:f>'CHIKYU_IGN vs StAndrews'!$I$151:$I$178</c:f>
              <c:numCache>
                <c:formatCode>0</c:formatCode>
                <c:ptCount val="28"/>
                <c:pt idx="0">
                  <c:v>40.17</c:v>
                </c:pt>
                <c:pt idx="1">
                  <c:v>128.544</c:v>
                </c:pt>
                <c:pt idx="2">
                  <c:v>81.164</c:v>
                </c:pt>
                <c:pt idx="3">
                  <c:v>133.282</c:v>
                </c:pt>
                <c:pt idx="4">
                  <c:v>143.582</c:v>
                </c:pt>
                <c:pt idx="5">
                  <c:v>151.513</c:v>
                </c:pt>
                <c:pt idx="6">
                  <c:v>208.266</c:v>
                </c:pt>
                <c:pt idx="7">
                  <c:v>183.237</c:v>
                </c:pt>
                <c:pt idx="8">
                  <c:v>159.856</c:v>
                </c:pt>
                <c:pt idx="9">
                  <c:v>137.402</c:v>
                </c:pt>
                <c:pt idx="10">
                  <c:v>251.68</c:v>
                </c:pt>
                <c:pt idx="11">
                  <c:v>253.76</c:v>
                </c:pt>
                <c:pt idx="12">
                  <c:v>324.48</c:v>
                </c:pt>
                <c:pt idx="13">
                  <c:v>277.68</c:v>
                </c:pt>
                <c:pt idx="14">
                  <c:v>278.72</c:v>
                </c:pt>
                <c:pt idx="15">
                  <c:v>208.0</c:v>
                </c:pt>
                <c:pt idx="16">
                  <c:v>244.4</c:v>
                </c:pt>
                <c:pt idx="17">
                  <c:v>242.32</c:v>
                </c:pt>
                <c:pt idx="18">
                  <c:v>208.0</c:v>
                </c:pt>
                <c:pt idx="19">
                  <c:v>202.8</c:v>
                </c:pt>
                <c:pt idx="20">
                  <c:v>329.68</c:v>
                </c:pt>
                <c:pt idx="21">
                  <c:v>298.48</c:v>
                </c:pt>
                <c:pt idx="22">
                  <c:v>231.92</c:v>
                </c:pt>
                <c:pt idx="23">
                  <c:v>257.92</c:v>
                </c:pt>
                <c:pt idx="24">
                  <c:v>252.72</c:v>
                </c:pt>
                <c:pt idx="25">
                  <c:v>334.88</c:v>
                </c:pt>
                <c:pt idx="26">
                  <c:v>241.28</c:v>
                </c:pt>
                <c:pt idx="27">
                  <c:v>224.64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455544"/>
        <c:axId val="-2065541656"/>
      </c:scatterChart>
      <c:valAx>
        <c:axId val="-2068455544"/>
        <c:scaling>
          <c:orientation val="minMax"/>
          <c:max val="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5541656"/>
        <c:crosses val="autoZero"/>
        <c:crossBetween val="midCat"/>
      </c:valAx>
      <c:valAx>
        <c:axId val="-2065541656"/>
        <c:scaling>
          <c:orientation val="minMax"/>
          <c:max val="4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4555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Cr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116383608948692"/>
                  <c:y val="0.51076957687981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StAndrews'!$J$181:$J$208</c:f>
              <c:numCache>
                <c:formatCode>0</c:formatCode>
                <c:ptCount val="28"/>
                <c:pt idx="0">
                  <c:v>251.0</c:v>
                </c:pt>
                <c:pt idx="1">
                  <c:v>716.0</c:v>
                </c:pt>
                <c:pt idx="2">
                  <c:v>666.0</c:v>
                </c:pt>
                <c:pt idx="3">
                  <c:v>652.0</c:v>
                </c:pt>
                <c:pt idx="4">
                  <c:v>969.0</c:v>
                </c:pt>
                <c:pt idx="5">
                  <c:v>917.0</c:v>
                </c:pt>
                <c:pt idx="6">
                  <c:v>428.0</c:v>
                </c:pt>
                <c:pt idx="7">
                  <c:v>117.0</c:v>
                </c:pt>
                <c:pt idx="8">
                  <c:v>241.0</c:v>
                </c:pt>
                <c:pt idx="9">
                  <c:v>82.0</c:v>
                </c:pt>
                <c:pt idx="10">
                  <c:v>143.0</c:v>
                </c:pt>
                <c:pt idx="11">
                  <c:v>342.0</c:v>
                </c:pt>
                <c:pt idx="12">
                  <c:v>65.0</c:v>
                </c:pt>
                <c:pt idx="13">
                  <c:v>217.0</c:v>
                </c:pt>
                <c:pt idx="14">
                  <c:v>129.0</c:v>
                </c:pt>
                <c:pt idx="15">
                  <c:v>282.0</c:v>
                </c:pt>
                <c:pt idx="16">
                  <c:v>207.0</c:v>
                </c:pt>
                <c:pt idx="17">
                  <c:v>317.0</c:v>
                </c:pt>
                <c:pt idx="18">
                  <c:v>499.0</c:v>
                </c:pt>
                <c:pt idx="19">
                  <c:v>24.0</c:v>
                </c:pt>
                <c:pt idx="20">
                  <c:v>139.0</c:v>
                </c:pt>
                <c:pt idx="21">
                  <c:v>73.0</c:v>
                </c:pt>
                <c:pt idx="22">
                  <c:v>209.0</c:v>
                </c:pt>
                <c:pt idx="23">
                  <c:v>294.0</c:v>
                </c:pt>
                <c:pt idx="24">
                  <c:v>29.0</c:v>
                </c:pt>
                <c:pt idx="25">
                  <c:v>100.0</c:v>
                </c:pt>
                <c:pt idx="26">
                  <c:v>237.0</c:v>
                </c:pt>
                <c:pt idx="27">
                  <c:v>227.0</c:v>
                </c:pt>
              </c:numCache>
            </c:numRef>
          </c:xVal>
          <c:yVal>
            <c:numRef>
              <c:f>'CHIKYU_IGN vs StAndrews'!$J$151:$J$178</c:f>
              <c:numCache>
                <c:formatCode>0</c:formatCode>
                <c:ptCount val="28"/>
                <c:pt idx="0">
                  <c:v>270.402</c:v>
                </c:pt>
                <c:pt idx="1">
                  <c:v>716.04</c:v>
                </c:pt>
                <c:pt idx="2">
                  <c:v>666.876</c:v>
                </c:pt>
                <c:pt idx="3">
                  <c:v>701.25</c:v>
                </c:pt>
                <c:pt idx="4">
                  <c:v>1016.532</c:v>
                </c:pt>
                <c:pt idx="5">
                  <c:v>930.9540000000001</c:v>
                </c:pt>
                <c:pt idx="6">
                  <c:v>428.4</c:v>
                </c:pt>
                <c:pt idx="7">
                  <c:v>134.844</c:v>
                </c:pt>
                <c:pt idx="8">
                  <c:v>339.558</c:v>
                </c:pt>
                <c:pt idx="9">
                  <c:v>86.496</c:v>
                </c:pt>
                <c:pt idx="10">
                  <c:v>147.0</c:v>
                </c:pt>
                <c:pt idx="11">
                  <c:v>356.0</c:v>
                </c:pt>
                <c:pt idx="12">
                  <c:v>77.0</c:v>
                </c:pt>
                <c:pt idx="13">
                  <c:v>211.0</c:v>
                </c:pt>
                <c:pt idx="14">
                  <c:v>128.0</c:v>
                </c:pt>
                <c:pt idx="15">
                  <c:v>306.0</c:v>
                </c:pt>
                <c:pt idx="16">
                  <c:v>229.0</c:v>
                </c:pt>
                <c:pt idx="17">
                  <c:v>231.0</c:v>
                </c:pt>
                <c:pt idx="18">
                  <c:v>507.0</c:v>
                </c:pt>
                <c:pt idx="19">
                  <c:v>35.0</c:v>
                </c:pt>
                <c:pt idx="20">
                  <c:v>149.0</c:v>
                </c:pt>
                <c:pt idx="21">
                  <c:v>78.0</c:v>
                </c:pt>
                <c:pt idx="22">
                  <c:v>231.0</c:v>
                </c:pt>
                <c:pt idx="23">
                  <c:v>308.0</c:v>
                </c:pt>
                <c:pt idx="24">
                  <c:v>44.0</c:v>
                </c:pt>
                <c:pt idx="25">
                  <c:v>115.0</c:v>
                </c:pt>
                <c:pt idx="26">
                  <c:v>242.0</c:v>
                </c:pt>
                <c:pt idx="27">
                  <c:v>253.0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40009228525073"/>
                  <c:y val="0.0096706757809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StAndrews'!$AN$184:$AN$211</c:f>
              <c:numCache>
                <c:formatCode>0</c:formatCode>
                <c:ptCount val="28"/>
                <c:pt idx="0">
                  <c:v>263.3807</c:v>
                </c:pt>
                <c:pt idx="1">
                  <c:v>734.3326999999999</c:v>
                </c:pt>
                <c:pt idx="2">
                  <c:v>683.6926999999999</c:v>
                </c:pt>
                <c:pt idx="3">
                  <c:v>669.5135</c:v>
                </c:pt>
                <c:pt idx="4">
                  <c:v>990.5711</c:v>
                </c:pt>
                <c:pt idx="5">
                  <c:v>937.9055</c:v>
                </c:pt>
                <c:pt idx="6">
                  <c:v>442.6462999999999</c:v>
                </c:pt>
                <c:pt idx="7">
                  <c:v>127.6655</c:v>
                </c:pt>
                <c:pt idx="8">
                  <c:v>253.2527</c:v>
                </c:pt>
                <c:pt idx="9">
                  <c:v>92.2175</c:v>
                </c:pt>
                <c:pt idx="10">
                  <c:v>153.9983</c:v>
                </c:pt>
                <c:pt idx="11">
                  <c:v>355.5454999999999</c:v>
                </c:pt>
                <c:pt idx="12">
                  <c:v>74.9999</c:v>
                </c:pt>
                <c:pt idx="13">
                  <c:v>228.9455</c:v>
                </c:pt>
                <c:pt idx="14">
                  <c:v>139.8191</c:v>
                </c:pt>
                <c:pt idx="15">
                  <c:v>294.7775</c:v>
                </c:pt>
                <c:pt idx="16">
                  <c:v>218.8175</c:v>
                </c:pt>
                <c:pt idx="17">
                  <c:v>330.2255</c:v>
                </c:pt>
                <c:pt idx="18">
                  <c:v>514.5550999999999</c:v>
                </c:pt>
                <c:pt idx="19">
                  <c:v>33.4751</c:v>
                </c:pt>
                <c:pt idx="20">
                  <c:v>149.9471</c:v>
                </c:pt>
                <c:pt idx="21">
                  <c:v>83.1023</c:v>
                </c:pt>
                <c:pt idx="22">
                  <c:v>220.8431</c:v>
                </c:pt>
                <c:pt idx="23">
                  <c:v>306.9311</c:v>
                </c:pt>
                <c:pt idx="24">
                  <c:v>38.5391</c:v>
                </c:pt>
                <c:pt idx="25">
                  <c:v>110.4479</c:v>
                </c:pt>
                <c:pt idx="26">
                  <c:v>249.2015</c:v>
                </c:pt>
                <c:pt idx="27">
                  <c:v>239.0735</c:v>
                </c:pt>
              </c:numCache>
            </c:numRef>
          </c:xVal>
          <c:yVal>
            <c:numRef>
              <c:f>'CHIKYU_IGN vs StAndrews'!$J$151:$J$178</c:f>
              <c:numCache>
                <c:formatCode>0</c:formatCode>
                <c:ptCount val="28"/>
                <c:pt idx="0">
                  <c:v>270.402</c:v>
                </c:pt>
                <c:pt idx="1">
                  <c:v>716.04</c:v>
                </c:pt>
                <c:pt idx="2">
                  <c:v>666.876</c:v>
                </c:pt>
                <c:pt idx="3">
                  <c:v>701.25</c:v>
                </c:pt>
                <c:pt idx="4">
                  <c:v>1016.532</c:v>
                </c:pt>
                <c:pt idx="5">
                  <c:v>930.9540000000001</c:v>
                </c:pt>
                <c:pt idx="6">
                  <c:v>428.4</c:v>
                </c:pt>
                <c:pt idx="7">
                  <c:v>134.844</c:v>
                </c:pt>
                <c:pt idx="8">
                  <c:v>339.558</c:v>
                </c:pt>
                <c:pt idx="9">
                  <c:v>86.496</c:v>
                </c:pt>
                <c:pt idx="10">
                  <c:v>147.0</c:v>
                </c:pt>
                <c:pt idx="11">
                  <c:v>356.0</c:v>
                </c:pt>
                <c:pt idx="12">
                  <c:v>77.0</c:v>
                </c:pt>
                <c:pt idx="13">
                  <c:v>211.0</c:v>
                </c:pt>
                <c:pt idx="14">
                  <c:v>128.0</c:v>
                </c:pt>
                <c:pt idx="15">
                  <c:v>306.0</c:v>
                </c:pt>
                <c:pt idx="16">
                  <c:v>229.0</c:v>
                </c:pt>
                <c:pt idx="17">
                  <c:v>231.0</c:v>
                </c:pt>
                <c:pt idx="18">
                  <c:v>507.0</c:v>
                </c:pt>
                <c:pt idx="19">
                  <c:v>35.0</c:v>
                </c:pt>
                <c:pt idx="20">
                  <c:v>149.0</c:v>
                </c:pt>
                <c:pt idx="21">
                  <c:v>78.0</c:v>
                </c:pt>
                <c:pt idx="22">
                  <c:v>231.0</c:v>
                </c:pt>
                <c:pt idx="23">
                  <c:v>308.0</c:v>
                </c:pt>
                <c:pt idx="24">
                  <c:v>44.0</c:v>
                </c:pt>
                <c:pt idx="25">
                  <c:v>115.0</c:v>
                </c:pt>
                <c:pt idx="26">
                  <c:v>242.0</c:v>
                </c:pt>
                <c:pt idx="27">
                  <c:v>253.0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xVal>
          <c:yVal>
            <c:numRef>
              <c:f>'CHIKYU_IGN vs StAndrews'!$Q$62:$Q$63</c:f>
              <c:numCache>
                <c:formatCode>General</c:formatCode>
                <c:ptCount val="2"/>
                <c:pt idx="0">
                  <c:v>0.0</c:v>
                </c:pt>
                <c:pt idx="1">
                  <c:v>1000.0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4300264"/>
        <c:axId val="-2063081608"/>
      </c:scatterChart>
      <c:valAx>
        <c:axId val="-2064300264"/>
        <c:scaling>
          <c:orientation val="minMax"/>
          <c:max val="11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081608"/>
        <c:crosses val="autoZero"/>
        <c:crossBetween val="midCat"/>
        <c:majorUnit val="200.0"/>
      </c:valAx>
      <c:valAx>
        <c:axId val="-2063081608"/>
        <c:scaling>
          <c:orientation val="minMax"/>
          <c:max val="1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43002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</xdr:colOff>
      <xdr:row>2</xdr:row>
      <xdr:rowOff>19050</xdr:rowOff>
    </xdr:from>
    <xdr:to>
      <xdr:col>21</xdr:col>
      <xdr:colOff>0</xdr:colOff>
      <xdr:row>21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25</xdr:col>
      <xdr:colOff>666750</xdr:colOff>
      <xdr:row>39</xdr:row>
      <xdr:rowOff>146050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40</xdr:row>
      <xdr:rowOff>0</xdr:rowOff>
    </xdr:from>
    <xdr:to>
      <xdr:col>30</xdr:col>
      <xdr:colOff>666750</xdr:colOff>
      <xdr:row>58</xdr:row>
      <xdr:rowOff>146050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164</xdr:row>
      <xdr:rowOff>0</xdr:rowOff>
    </xdr:from>
    <xdr:to>
      <xdr:col>20</xdr:col>
      <xdr:colOff>666750</xdr:colOff>
      <xdr:row>182</xdr:row>
      <xdr:rowOff>146050</xdr:rowOff>
    </xdr:to>
    <xdr:graphicFrame macro="">
      <xdr:nvGraphicFramePr>
        <xdr:cNvPr id="27" name="Chart 26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164</xdr:row>
      <xdr:rowOff>0</xdr:rowOff>
    </xdr:from>
    <xdr:to>
      <xdr:col>25</xdr:col>
      <xdr:colOff>666750</xdr:colOff>
      <xdr:row>182</xdr:row>
      <xdr:rowOff>146050</xdr:rowOff>
    </xdr:to>
    <xdr:graphicFrame macro="">
      <xdr:nvGraphicFramePr>
        <xdr:cNvPr id="28" name="Chart 27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164</xdr:row>
      <xdr:rowOff>0</xdr:rowOff>
    </xdr:from>
    <xdr:to>
      <xdr:col>30</xdr:col>
      <xdr:colOff>666750</xdr:colOff>
      <xdr:row>182</xdr:row>
      <xdr:rowOff>146050</xdr:rowOff>
    </xdr:to>
    <xdr:graphicFrame macro="">
      <xdr:nvGraphicFramePr>
        <xdr:cNvPr id="29" name="Chart 28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183</xdr:row>
      <xdr:rowOff>0</xdr:rowOff>
    </xdr:from>
    <xdr:to>
      <xdr:col>20</xdr:col>
      <xdr:colOff>666750</xdr:colOff>
      <xdr:row>201</xdr:row>
      <xdr:rowOff>146050</xdr:rowOff>
    </xdr:to>
    <xdr:graphicFrame macro="">
      <xdr:nvGraphicFramePr>
        <xdr:cNvPr id="30" name="Chart 29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147</xdr:row>
      <xdr:rowOff>0</xdr:rowOff>
    </xdr:from>
    <xdr:to>
      <xdr:col>20</xdr:col>
      <xdr:colOff>666750</xdr:colOff>
      <xdr:row>164</xdr:row>
      <xdr:rowOff>82550</xdr:rowOff>
    </xdr:to>
    <xdr:graphicFrame macro="">
      <xdr:nvGraphicFramePr>
        <xdr:cNvPr id="31" name="Chart 30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147</xdr:row>
      <xdr:rowOff>0</xdr:rowOff>
    </xdr:from>
    <xdr:to>
      <xdr:col>25</xdr:col>
      <xdr:colOff>666750</xdr:colOff>
      <xdr:row>164</xdr:row>
      <xdr:rowOff>82550</xdr:rowOff>
    </xdr:to>
    <xdr:graphicFrame macro="">
      <xdr:nvGraphicFramePr>
        <xdr:cNvPr id="32" name="Chart 3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147</xdr:row>
      <xdr:rowOff>0</xdr:rowOff>
    </xdr:from>
    <xdr:to>
      <xdr:col>30</xdr:col>
      <xdr:colOff>666750</xdr:colOff>
      <xdr:row>164</xdr:row>
      <xdr:rowOff>82550</xdr:rowOff>
    </xdr:to>
    <xdr:graphicFrame macro="">
      <xdr:nvGraphicFramePr>
        <xdr:cNvPr id="33" name="Chart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666749</xdr:colOff>
      <xdr:row>20</xdr:row>
      <xdr:rowOff>146050</xdr:rowOff>
    </xdr:to>
    <xdr:graphicFrame macro="">
      <xdr:nvGraphicFramePr>
        <xdr:cNvPr id="18" name="Chart 17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20</xdr:col>
      <xdr:colOff>666751</xdr:colOff>
      <xdr:row>39</xdr:row>
      <xdr:rowOff>146050</xdr:rowOff>
    </xdr:to>
    <xdr:graphicFrame macro="">
      <xdr:nvGraphicFramePr>
        <xdr:cNvPr id="19" name="Chart 18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666750</xdr:colOff>
      <xdr:row>58</xdr:row>
      <xdr:rowOff>146050</xdr:rowOff>
    </xdr:to>
    <xdr:graphicFrame macro="">
      <xdr:nvGraphicFramePr>
        <xdr:cNvPr id="20" name="Chart 19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2</xdr:row>
      <xdr:rowOff>0</xdr:rowOff>
    </xdr:from>
    <xdr:to>
      <xdr:col>30</xdr:col>
      <xdr:colOff>666750</xdr:colOff>
      <xdr:row>20</xdr:row>
      <xdr:rowOff>146050</xdr:rowOff>
    </xdr:to>
    <xdr:graphicFrame macro="">
      <xdr:nvGraphicFramePr>
        <xdr:cNvPr id="21" name="Chart 20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30</xdr:col>
      <xdr:colOff>666751</xdr:colOff>
      <xdr:row>39</xdr:row>
      <xdr:rowOff>146050</xdr:rowOff>
    </xdr:to>
    <xdr:graphicFrame macro="">
      <xdr:nvGraphicFramePr>
        <xdr:cNvPr id="22" name="Chart 21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40</xdr:row>
      <xdr:rowOff>0</xdr:rowOff>
    </xdr:from>
    <xdr:to>
      <xdr:col>25</xdr:col>
      <xdr:colOff>666749</xdr:colOff>
      <xdr:row>58</xdr:row>
      <xdr:rowOff>146050</xdr:rowOff>
    </xdr:to>
    <xdr:graphicFrame macro="">
      <xdr:nvGraphicFramePr>
        <xdr:cNvPr id="23" name="Chart 2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gneousPetrology/GT1_Plutonic_all_K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utonic"/>
      <sheetName val="Depth_Lookup"/>
      <sheetName val="definitions_list_lookup"/>
      <sheetName val="Plots"/>
      <sheetName val="Sheet1"/>
    </sheetNames>
    <sheetDataSet>
      <sheetData sheetId="0">
        <row r="17">
          <cell r="AC17" t="e">
            <v>#N/A</v>
          </cell>
        </row>
      </sheetData>
      <sheetData sheetId="1">
        <row r="3">
          <cell r="A3" t="str">
            <v>1-1</v>
          </cell>
        </row>
      </sheetData>
      <sheetData sheetId="2">
        <row r="3">
          <cell r="A3" t="str">
            <v>Glassy</v>
          </cell>
          <cell r="J3" t="str">
            <v>Basalt</v>
          </cell>
        </row>
        <row r="4">
          <cell r="J4" t="str">
            <v>Diabase</v>
          </cell>
        </row>
        <row r="5">
          <cell r="J5" t="str">
            <v>Gabbro</v>
          </cell>
        </row>
        <row r="6">
          <cell r="J6" t="str">
            <v>olivine gabbro</v>
          </cell>
        </row>
        <row r="7">
          <cell r="J7" t="str">
            <v>Gabbronorite</v>
          </cell>
        </row>
        <row r="8">
          <cell r="J8" t="str">
            <v>Troctolite</v>
          </cell>
        </row>
        <row r="9">
          <cell r="J9" t="str">
            <v>Diorite</v>
          </cell>
        </row>
        <row r="10">
          <cell r="J10" t="str">
            <v>Tonalite</v>
          </cell>
        </row>
        <row r="11">
          <cell r="J11" t="str">
            <v>Trondjhemite</v>
          </cell>
        </row>
        <row r="12">
          <cell r="J12" t="str">
            <v>Wehrlite</v>
          </cell>
        </row>
        <row r="13">
          <cell r="J13" t="str">
            <v>Dunite</v>
          </cell>
        </row>
        <row r="14">
          <cell r="J14" t="str">
            <v>Harzburgite</v>
          </cell>
        </row>
        <row r="15">
          <cell r="J15" t="str">
            <v>Lherzolite</v>
          </cell>
        </row>
        <row r="16">
          <cell r="J16" t="str">
            <v>ophicalcite</v>
          </cell>
        </row>
        <row r="17">
          <cell r="J17" t="str">
            <v>listvenite</v>
          </cell>
        </row>
        <row r="18">
          <cell r="J18" t="str">
            <v>serpentinite</v>
          </cell>
        </row>
        <row r="19">
          <cell r="J19" t="str">
            <v>Alluvium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AY276"/>
  <sheetViews>
    <sheetView tabSelected="1" topLeftCell="X1" workbookViewId="0">
      <pane ySplit="2" topLeftCell="A193" activePane="bottomLeft" state="frozenSplit"/>
      <selection activeCell="G25" sqref="G25"/>
      <selection pane="bottomLeft" activeCell="AI218" sqref="AI218"/>
    </sheetView>
  </sheetViews>
  <sheetFormatPr baseColWidth="10" defaultColWidth="7.5703125" defaultRowHeight="12" x14ac:dyDescent="0"/>
  <cols>
    <col min="1" max="1" width="21.28515625" style="66" customWidth="1"/>
    <col min="2" max="11" width="6.140625" style="64" bestFit="1" customWidth="1"/>
    <col min="12" max="12" width="6.140625" style="64" customWidth="1"/>
    <col min="13" max="13" width="8.42578125" style="64" bestFit="1" customWidth="1"/>
    <col min="14" max="15" width="7.5703125" style="64"/>
    <col min="16" max="16" width="8.42578125" style="62" bestFit="1" customWidth="1"/>
    <col min="17" max="31" width="7.5703125" style="62"/>
    <col min="32" max="32" width="3" style="62" customWidth="1"/>
    <col min="33" max="33" width="5.42578125" style="65" bestFit="1" customWidth="1"/>
    <col min="34" max="36" width="7.5703125" style="64"/>
    <col min="37" max="37" width="3.140625" style="62" customWidth="1"/>
    <col min="38" max="38" width="21.140625" style="62" bestFit="1" customWidth="1"/>
    <col min="39" max="47" width="7.5703125" style="62"/>
    <col min="48" max="49" width="7.5703125" style="63" customWidth="1"/>
    <col min="50" max="16384" width="7.5703125" style="62"/>
  </cols>
  <sheetData>
    <row r="1" spans="1:50">
      <c r="A1" s="66" t="s">
        <v>507</v>
      </c>
      <c r="B1" s="109" t="s">
        <v>303</v>
      </c>
      <c r="C1" s="109" t="s">
        <v>283</v>
      </c>
      <c r="D1" s="109" t="s">
        <v>312</v>
      </c>
      <c r="E1" s="109" t="s">
        <v>275</v>
      </c>
      <c r="F1" s="109" t="s">
        <v>279</v>
      </c>
      <c r="G1" s="109" t="s">
        <v>353</v>
      </c>
      <c r="H1" s="109" t="s">
        <v>287</v>
      </c>
      <c r="I1" s="109" t="s">
        <v>387</v>
      </c>
      <c r="J1" s="109" t="s">
        <v>291</v>
      </c>
      <c r="K1" s="109" t="s">
        <v>299</v>
      </c>
      <c r="L1" s="69" t="s">
        <v>295</v>
      </c>
      <c r="M1" s="109" t="s">
        <v>506</v>
      </c>
      <c r="N1" s="111" t="s">
        <v>255</v>
      </c>
      <c r="O1" s="109" t="s">
        <v>506</v>
      </c>
      <c r="AM1" s="109" t="s">
        <v>303</v>
      </c>
      <c r="AN1" s="109" t="s">
        <v>283</v>
      </c>
      <c r="AO1" s="109" t="s">
        <v>312</v>
      </c>
      <c r="AP1" s="109" t="s">
        <v>275</v>
      </c>
      <c r="AQ1" s="109" t="s">
        <v>279</v>
      </c>
      <c r="AR1" s="109" t="s">
        <v>353</v>
      </c>
      <c r="AS1" s="109" t="s">
        <v>287</v>
      </c>
      <c r="AT1" s="109" t="s">
        <v>387</v>
      </c>
      <c r="AU1" s="109" t="s">
        <v>291</v>
      </c>
      <c r="AV1" s="110" t="s">
        <v>299</v>
      </c>
      <c r="AW1" s="104" t="s">
        <v>295</v>
      </c>
      <c r="AX1" s="109" t="s">
        <v>506</v>
      </c>
    </row>
    <row r="2" spans="1:50">
      <c r="B2" s="64" t="s">
        <v>504</v>
      </c>
      <c r="C2" s="64" t="s">
        <v>504</v>
      </c>
      <c r="D2" s="64" t="s">
        <v>504</v>
      </c>
      <c r="E2" s="64" t="s">
        <v>504</v>
      </c>
      <c r="F2" s="64" t="s">
        <v>504</v>
      </c>
      <c r="G2" s="64" t="s">
        <v>504</v>
      </c>
      <c r="H2" s="64" t="s">
        <v>504</v>
      </c>
      <c r="I2" s="64" t="s">
        <v>504</v>
      </c>
      <c r="J2" s="64" t="s">
        <v>504</v>
      </c>
      <c r="K2" s="64" t="s">
        <v>504</v>
      </c>
      <c r="L2" s="64" t="s">
        <v>504</v>
      </c>
      <c r="M2" s="64" t="s">
        <v>505</v>
      </c>
      <c r="N2" s="64" t="s">
        <v>504</v>
      </c>
      <c r="O2" s="64" t="s">
        <v>503</v>
      </c>
      <c r="AH2" s="106" t="s">
        <v>499</v>
      </c>
      <c r="AI2" s="106" t="s">
        <v>498</v>
      </c>
      <c r="AJ2" s="106" t="s">
        <v>502</v>
      </c>
      <c r="AL2" s="106" t="s">
        <v>502</v>
      </c>
      <c r="AM2" s="64">
        <f>AJ14</f>
        <v>0.94882999999999995</v>
      </c>
      <c r="AN2" s="83">
        <f>AJ15</f>
        <v>0.99339</v>
      </c>
      <c r="AO2" s="83">
        <f>AJ16</f>
        <v>0.98509999999999998</v>
      </c>
      <c r="AP2" s="83">
        <f>AJ17</f>
        <v>0.96157999999999999</v>
      </c>
      <c r="AQ2" s="83">
        <f>AJ18</f>
        <v>0.97187999999999997</v>
      </c>
      <c r="AR2" s="83">
        <f>AJ19</f>
        <v>0.99504000000000004</v>
      </c>
      <c r="AS2" s="83">
        <f>AJ20</f>
        <v>0.95562999999999998</v>
      </c>
      <c r="AT2" s="83">
        <f>AJ21</f>
        <v>0.98116999999999999</v>
      </c>
      <c r="AU2" s="145">
        <f>AJ22</f>
        <v>0.94786999999999999</v>
      </c>
    </row>
    <row r="3" spans="1:50">
      <c r="A3" s="108" t="s">
        <v>501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AF3" s="148" t="s">
        <v>500</v>
      </c>
      <c r="AG3" s="102" t="s">
        <v>303</v>
      </c>
      <c r="AH3" s="64">
        <v>1.1722999999999999</v>
      </c>
      <c r="AI3" s="64">
        <v>-8.7469000000000001</v>
      </c>
      <c r="AJ3" s="64">
        <v>0.96387999999999996</v>
      </c>
      <c r="AL3" s="106" t="s">
        <v>499</v>
      </c>
      <c r="AM3" s="64">
        <f>AH14</f>
        <v>1.0226999999999999</v>
      </c>
      <c r="AN3" s="83">
        <f>AH15</f>
        <v>1.0291999999999999</v>
      </c>
      <c r="AO3" s="83">
        <f>AH16</f>
        <v>0.98429999999999995</v>
      </c>
      <c r="AP3" s="83">
        <f>AH17</f>
        <v>1.0321</v>
      </c>
      <c r="AQ3" s="83">
        <f>AH18</f>
        <v>0.97719999999999996</v>
      </c>
      <c r="AR3" s="83">
        <f>AH19</f>
        <v>0.99780000000000002</v>
      </c>
      <c r="AS3" s="83">
        <f>AH20</f>
        <v>0.99670000000000003</v>
      </c>
      <c r="AT3" s="83">
        <f>AH21</f>
        <v>0.99590000000000001</v>
      </c>
      <c r="AU3" s="145">
        <f>AH22</f>
        <v>0.91879999999999995</v>
      </c>
    </row>
    <row r="4" spans="1:50" s="84" customFormat="1">
      <c r="A4" s="88" t="s">
        <v>493</v>
      </c>
      <c r="B4" s="68">
        <v>41.919350000000001</v>
      </c>
      <c r="C4" s="68">
        <v>9.2490000000000003E-2</v>
      </c>
      <c r="D4" s="68">
        <v>19.510000000000002</v>
      </c>
      <c r="E4" s="68">
        <v>6.218</v>
      </c>
      <c r="F4" s="68">
        <v>8.5809999999999997E-2</v>
      </c>
      <c r="G4" s="68">
        <v>12.56</v>
      </c>
      <c r="H4" s="68">
        <v>12.882600000000002</v>
      </c>
      <c r="I4" s="68">
        <v>0.65834999999999999</v>
      </c>
      <c r="J4" s="68">
        <v>3.1199999999999999E-2</v>
      </c>
      <c r="K4" s="68">
        <v>0</v>
      </c>
      <c r="L4" s="68">
        <v>8.1199999999999994E-2</v>
      </c>
      <c r="M4" s="77">
        <f t="shared" ref="M4:M30" si="0">SUM(B4:L4)</f>
        <v>94.038999999999987</v>
      </c>
      <c r="N4" s="68">
        <v>5.85</v>
      </c>
      <c r="O4" s="67">
        <f t="shared" ref="O4:O30" si="1">M4+N4</f>
        <v>99.888999999999982</v>
      </c>
      <c r="AF4" s="148"/>
      <c r="AG4" s="102" t="s">
        <v>283</v>
      </c>
      <c r="AH4" s="83">
        <v>0.95650000000000002</v>
      </c>
      <c r="AI4" s="83">
        <v>8.8999999999999999E-3</v>
      </c>
      <c r="AJ4" s="83">
        <v>0.99468000000000001</v>
      </c>
      <c r="AL4" s="106" t="s">
        <v>498</v>
      </c>
      <c r="AM4" s="64">
        <f>AI14</f>
        <v>-1.6047</v>
      </c>
      <c r="AN4" s="83">
        <f>AI15</f>
        <v>5.7000000000000002E-3</v>
      </c>
      <c r="AO4" s="83">
        <f>AI16</f>
        <v>0.35949999999999999</v>
      </c>
      <c r="AP4" s="83">
        <f>AI17</f>
        <v>-0.13</v>
      </c>
      <c r="AQ4" s="83">
        <f>AI18</f>
        <v>8.6999999999999994E-3</v>
      </c>
      <c r="AR4" s="83">
        <f>AI19</f>
        <v>2.5600000000000001E-2</v>
      </c>
      <c r="AS4" s="83">
        <f>AI20</f>
        <v>2.4039999999999999E-2</v>
      </c>
      <c r="AT4" s="83">
        <f>AI21</f>
        <v>-9.4200000000000006E-2</v>
      </c>
      <c r="AU4" s="145">
        <f>AI22</f>
        <v>-7.6E-3</v>
      </c>
      <c r="AV4" s="99"/>
      <c r="AW4" s="99"/>
    </row>
    <row r="5" spans="1:50" s="84" customFormat="1">
      <c r="A5" s="88" t="s">
        <v>492</v>
      </c>
      <c r="B5" s="68">
        <v>43.302400000000006</v>
      </c>
      <c r="C5" s="68">
        <v>0.17430000000000001</v>
      </c>
      <c r="D5" s="68">
        <v>16.04</v>
      </c>
      <c r="E5" s="68">
        <v>7.5220000000000002</v>
      </c>
      <c r="F5" s="68">
        <v>0.1167</v>
      </c>
      <c r="G5" s="68">
        <v>15.06</v>
      </c>
      <c r="H5" s="68">
        <v>13.1274</v>
      </c>
      <c r="I5" s="68">
        <v>0.53025</v>
      </c>
      <c r="J5" s="68">
        <v>1.1299999999999999E-2</v>
      </c>
      <c r="K5" s="68">
        <v>0</v>
      </c>
      <c r="L5" s="68">
        <v>0.15890000000000001</v>
      </c>
      <c r="M5" s="77">
        <f t="shared" si="0"/>
        <v>96.04325</v>
      </c>
      <c r="N5" s="68">
        <v>3.76</v>
      </c>
      <c r="O5" s="67">
        <f t="shared" si="1"/>
        <v>99.803250000000006</v>
      </c>
      <c r="AF5" s="148"/>
      <c r="AG5" s="102" t="s">
        <v>312</v>
      </c>
      <c r="AH5" s="83">
        <v>0.94689999999999996</v>
      </c>
      <c r="AI5" s="83">
        <v>1.0677000000000001</v>
      </c>
      <c r="AJ5" s="83">
        <v>0.99200999999999995</v>
      </c>
      <c r="AV5" s="99"/>
      <c r="AW5" s="99"/>
    </row>
    <row r="6" spans="1:50" s="84" customFormat="1">
      <c r="A6" s="88" t="s">
        <v>491</v>
      </c>
      <c r="B6" s="68">
        <v>47.222700000000003</v>
      </c>
      <c r="C6" s="68">
        <v>0.31309999999999999</v>
      </c>
      <c r="D6" s="68">
        <v>18.61</v>
      </c>
      <c r="E6" s="68">
        <v>4.7649999999999997</v>
      </c>
      <c r="F6" s="68">
        <v>8.6620000000000003E-2</v>
      </c>
      <c r="G6" s="68">
        <v>8.1669999999999998</v>
      </c>
      <c r="H6" s="68">
        <v>17.1462</v>
      </c>
      <c r="I6" s="68">
        <v>1.6674000000000002</v>
      </c>
      <c r="J6" s="68">
        <v>1.2699999999999999E-2</v>
      </c>
      <c r="K6" s="68">
        <v>0</v>
      </c>
      <c r="L6" s="68">
        <v>6.0100000000000001E-2</v>
      </c>
      <c r="M6" s="77">
        <f t="shared" si="0"/>
        <v>98.050820000000002</v>
      </c>
      <c r="N6" s="68">
        <v>1.86</v>
      </c>
      <c r="O6" s="67">
        <f t="shared" si="1"/>
        <v>99.910820000000001</v>
      </c>
      <c r="AF6" s="148"/>
      <c r="AG6" s="102" t="s">
        <v>275</v>
      </c>
      <c r="AH6" s="83">
        <v>1.0316000000000001</v>
      </c>
      <c r="AI6" s="83">
        <v>-0.15229999999999999</v>
      </c>
      <c r="AJ6" s="83">
        <v>0.98109999999999997</v>
      </c>
      <c r="AL6" s="72" t="s">
        <v>465</v>
      </c>
      <c r="AM6" s="71"/>
      <c r="AN6" s="71"/>
      <c r="AO6" s="71"/>
      <c r="AP6" s="71"/>
      <c r="AQ6" s="71"/>
      <c r="AR6" s="71"/>
      <c r="AS6" s="71"/>
      <c r="AT6" s="71"/>
      <c r="AU6" s="71"/>
      <c r="AV6" s="105"/>
      <c r="AW6" s="105"/>
      <c r="AX6" s="70"/>
    </row>
    <row r="7" spans="1:50" s="84" customFormat="1">
      <c r="A7" s="88" t="s">
        <v>490</v>
      </c>
      <c r="B7" s="68">
        <v>46.357050000000001</v>
      </c>
      <c r="C7" s="68">
        <v>0.29570000000000002</v>
      </c>
      <c r="D7" s="68">
        <v>16.399999999999999</v>
      </c>
      <c r="E7" s="68">
        <v>5.6479999999999997</v>
      </c>
      <c r="F7" s="68">
        <v>0.1047</v>
      </c>
      <c r="G7" s="68">
        <v>9.6929999999999996</v>
      </c>
      <c r="H7" s="68">
        <v>18.1662</v>
      </c>
      <c r="I7" s="68">
        <v>0.97230000000000005</v>
      </c>
      <c r="J7" s="68">
        <v>1.1900000000000001E-2</v>
      </c>
      <c r="K7" s="68">
        <v>1.6199999999999999E-2</v>
      </c>
      <c r="L7" s="68">
        <v>0.18490000000000001</v>
      </c>
      <c r="M7" s="77">
        <f t="shared" si="0"/>
        <v>97.849949999999993</v>
      </c>
      <c r="N7" s="68">
        <v>2.04</v>
      </c>
      <c r="O7" s="67">
        <f t="shared" si="1"/>
        <v>99.889949999999999</v>
      </c>
      <c r="AF7" s="148"/>
      <c r="AG7" s="102" t="s">
        <v>279</v>
      </c>
      <c r="AH7" s="83">
        <v>0.90339999999999998</v>
      </c>
      <c r="AI7" s="83">
        <v>1.54E-2</v>
      </c>
      <c r="AJ7" s="83">
        <v>0.98531000000000002</v>
      </c>
      <c r="AL7" s="66" t="s">
        <v>464</v>
      </c>
      <c r="AM7" s="68">
        <v>45.513565503145898</v>
      </c>
      <c r="AN7" s="68">
        <v>0.10018835410571873</v>
      </c>
      <c r="AO7" s="68">
        <v>20.922333987897243</v>
      </c>
      <c r="AP7" s="68">
        <v>6.4631507233599148</v>
      </c>
      <c r="AQ7" s="68">
        <v>8.3156333907746557E-2</v>
      </c>
      <c r="AR7" s="68">
        <v>13.028493567907663</v>
      </c>
      <c r="AS7" s="68">
        <v>13.082595279124753</v>
      </c>
      <c r="AT7" s="68">
        <v>0.78447481264777774</v>
      </c>
      <c r="AU7" s="68">
        <v>3.3062156854887184E-2</v>
      </c>
      <c r="AV7" s="80">
        <v>-1.1020718951629061E-2</v>
      </c>
      <c r="AW7" s="104"/>
      <c r="AX7" s="68">
        <f t="shared" ref="AX7:AX33" si="2">SUM(AM7:AV7)</f>
        <v>99.999999999999972</v>
      </c>
    </row>
    <row r="8" spans="1:50" s="84" customFormat="1">
      <c r="A8" s="88" t="s">
        <v>488</v>
      </c>
      <c r="B8" s="68">
        <v>48.715200000000003</v>
      </c>
      <c r="C8" s="68">
        <v>0.3861</v>
      </c>
      <c r="D8" s="68">
        <v>15.19</v>
      </c>
      <c r="E8" s="68">
        <v>5.8890000000000002</v>
      </c>
      <c r="F8" s="68">
        <v>0.1207</v>
      </c>
      <c r="G8" s="68">
        <v>9.8379999999999992</v>
      </c>
      <c r="H8" s="68">
        <v>17.911199999999997</v>
      </c>
      <c r="I8" s="68">
        <v>1.0342500000000001</v>
      </c>
      <c r="J8" s="68">
        <v>1.32E-2</v>
      </c>
      <c r="K8" s="68">
        <v>2.2100000000000002E-2</v>
      </c>
      <c r="L8" s="68">
        <v>0.21529999999999999</v>
      </c>
      <c r="M8" s="77">
        <f t="shared" si="0"/>
        <v>99.335049999999981</v>
      </c>
      <c r="N8" s="68">
        <v>0.62</v>
      </c>
      <c r="O8" s="67">
        <f t="shared" si="1"/>
        <v>99.955049999999986</v>
      </c>
      <c r="AF8" s="148"/>
      <c r="AG8" s="102" t="s">
        <v>353</v>
      </c>
      <c r="AH8" s="83">
        <v>1.0093000000000001</v>
      </c>
      <c r="AI8" s="83">
        <v>0.12130000000000001</v>
      </c>
      <c r="AJ8" s="83">
        <v>0.99487999999999999</v>
      </c>
      <c r="AL8" s="66" t="s">
        <v>463</v>
      </c>
      <c r="AM8" s="68">
        <v>45.72842176952507</v>
      </c>
      <c r="AN8" s="68">
        <v>0.18228071229693726</v>
      </c>
      <c r="AO8" s="68">
        <v>16.344170021833623</v>
      </c>
      <c r="AP8" s="68">
        <v>7.6137251367105341</v>
      </c>
      <c r="AQ8" s="68">
        <v>0.11718045790517398</v>
      </c>
      <c r="AR8" s="68">
        <v>15.742243054303627</v>
      </c>
      <c r="AS8" s="68">
        <v>13.498788133725936</v>
      </c>
      <c r="AT8" s="68">
        <v>0.76617991707229127</v>
      </c>
      <c r="AU8" s="68">
        <v>1.7026220379384251E-2</v>
      </c>
      <c r="AV8" s="80">
        <v>-1.0015423752578972E-2</v>
      </c>
      <c r="AW8" s="103"/>
      <c r="AX8" s="68">
        <f t="shared" si="2"/>
        <v>100</v>
      </c>
    </row>
    <row r="9" spans="1:50" s="84" customFormat="1">
      <c r="A9" s="88" t="s">
        <v>487</v>
      </c>
      <c r="B9" s="68">
        <v>47.640599999999999</v>
      </c>
      <c r="C9" s="68">
        <v>0.37930000000000003</v>
      </c>
      <c r="D9" s="68">
        <v>18.09</v>
      </c>
      <c r="E9" s="68">
        <v>5.4390000000000001</v>
      </c>
      <c r="F9" s="68">
        <v>0.10199999999999999</v>
      </c>
      <c r="G9" s="68">
        <v>7.0549999999999997</v>
      </c>
      <c r="H9" s="68">
        <v>15.4734</v>
      </c>
      <c r="I9" s="68">
        <v>2.5231500000000002</v>
      </c>
      <c r="J9" s="68">
        <v>6.4299999999999996E-2</v>
      </c>
      <c r="K9" s="68">
        <v>0</v>
      </c>
      <c r="L9" s="68">
        <v>9.2200000000000004E-2</v>
      </c>
      <c r="M9" s="77">
        <f t="shared" si="0"/>
        <v>96.858950000000021</v>
      </c>
      <c r="N9" s="68">
        <v>3</v>
      </c>
      <c r="O9" s="67">
        <f t="shared" si="1"/>
        <v>99.858950000000021</v>
      </c>
      <c r="AF9" s="148"/>
      <c r="AG9" s="102" t="s">
        <v>287</v>
      </c>
      <c r="AH9" s="83">
        <v>0.98029999999999995</v>
      </c>
      <c r="AI9" s="83">
        <v>0.54459999999999997</v>
      </c>
      <c r="AJ9" s="83">
        <v>0.97436</v>
      </c>
      <c r="AL9" s="66" t="s">
        <v>462</v>
      </c>
      <c r="AM9" s="68">
        <v>48.531778961997219</v>
      </c>
      <c r="AN9" s="68">
        <v>0.3179395914776193</v>
      </c>
      <c r="AO9" s="68">
        <v>18.907407592557416</v>
      </c>
      <c r="AP9" s="68">
        <v>4.9620572091302657</v>
      </c>
      <c r="AQ9" s="68">
        <v>8.198442295963769E-2</v>
      </c>
      <c r="AR9" s="68">
        <v>8.3474139913416447</v>
      </c>
      <c r="AS9" s="68">
        <v>17.313710395024948</v>
      </c>
      <c r="AT9" s="68">
        <v>1.5287095451864146</v>
      </c>
      <c r="AU9" s="68">
        <v>1.8996390685769703E-2</v>
      </c>
      <c r="AV9" s="80">
        <v>-9.9981003609314247E-3</v>
      </c>
      <c r="AW9" s="103"/>
      <c r="AX9" s="68">
        <f t="shared" si="2"/>
        <v>99.999999999999986</v>
      </c>
    </row>
    <row r="10" spans="1:50" s="84" customFormat="1">
      <c r="A10" s="88" t="s">
        <v>486</v>
      </c>
      <c r="B10" s="68">
        <v>44.774999999999999</v>
      </c>
      <c r="C10" s="68">
        <v>0.34279999999999999</v>
      </c>
      <c r="D10" s="68">
        <v>13.68</v>
      </c>
      <c r="E10" s="68">
        <v>7.2549999999999999</v>
      </c>
      <c r="F10" s="68">
        <v>0.12859999999999999</v>
      </c>
      <c r="G10" s="68">
        <v>11.36</v>
      </c>
      <c r="H10" s="68">
        <v>14.014800000000001</v>
      </c>
      <c r="I10" s="68">
        <v>1.2558</v>
      </c>
      <c r="J10" s="68">
        <v>1.3100000000000001E-2</v>
      </c>
      <c r="K10" s="68">
        <v>0</v>
      </c>
      <c r="L10" s="68">
        <v>0.193</v>
      </c>
      <c r="M10" s="77">
        <f t="shared" si="0"/>
        <v>93.018099999999976</v>
      </c>
      <c r="N10" s="68">
        <v>6.91</v>
      </c>
      <c r="O10" s="67">
        <f t="shared" si="1"/>
        <v>99.928099999999972</v>
      </c>
      <c r="AF10" s="148"/>
      <c r="AG10" s="102" t="s">
        <v>387</v>
      </c>
      <c r="AH10" s="83">
        <v>1.1374</v>
      </c>
      <c r="AI10" s="83">
        <v>-0.2097</v>
      </c>
      <c r="AJ10" s="83">
        <v>0.97109999999999996</v>
      </c>
      <c r="AL10" s="66" t="s">
        <v>461</v>
      </c>
      <c r="AM10" s="68">
        <v>48.447192520067745</v>
      </c>
      <c r="AN10" s="68">
        <v>0.29562969124234617</v>
      </c>
      <c r="AO10" s="68">
        <v>16.988184833695772</v>
      </c>
      <c r="AP10" s="68">
        <v>5.5939150390331394</v>
      </c>
      <c r="AQ10" s="68">
        <v>9.7207051018669777E-2</v>
      </c>
      <c r="AR10" s="68">
        <v>9.67661118181727</v>
      </c>
      <c r="AS10" s="68">
        <v>17.773858318217805</v>
      </c>
      <c r="AT10" s="68">
        <v>1.1263992303606682</v>
      </c>
      <c r="AU10" s="68">
        <v>1.3027749105594916E-2</v>
      </c>
      <c r="AV10" s="80">
        <v>-1.2025614559010692E-2</v>
      </c>
      <c r="AW10" s="103"/>
      <c r="AX10" s="68">
        <f t="shared" si="2"/>
        <v>99.999999999999986</v>
      </c>
    </row>
    <row r="11" spans="1:50" s="84" customFormat="1">
      <c r="A11" s="88" t="s">
        <v>485</v>
      </c>
      <c r="B11" s="68">
        <v>45.00385</v>
      </c>
      <c r="C11" s="68">
        <v>0.31269999999999998</v>
      </c>
      <c r="D11" s="68">
        <v>19.75</v>
      </c>
      <c r="E11" s="68">
        <v>6.5590000000000002</v>
      </c>
      <c r="F11" s="68">
        <v>0.10539999999999999</v>
      </c>
      <c r="G11" s="68">
        <v>8.6419999999999995</v>
      </c>
      <c r="H11" s="68">
        <v>14.443200000000001</v>
      </c>
      <c r="I11" s="68">
        <v>1.9488000000000001</v>
      </c>
      <c r="J11" s="68">
        <v>2.3900000000000001E-2</v>
      </c>
      <c r="K11" s="68">
        <v>0</v>
      </c>
      <c r="L11" s="68">
        <v>7.0000000000000007E-2</v>
      </c>
      <c r="M11" s="77">
        <f t="shared" si="0"/>
        <v>96.858850000000004</v>
      </c>
      <c r="N11" s="68">
        <v>3.13</v>
      </c>
      <c r="O11" s="67">
        <f t="shared" si="1"/>
        <v>99.988849999999999</v>
      </c>
      <c r="AF11" s="148"/>
      <c r="AG11" s="102" t="s">
        <v>291</v>
      </c>
      <c r="AH11" s="83">
        <v>0.6915</v>
      </c>
      <c r="AI11" s="83">
        <v>8.0000000000000004E-4</v>
      </c>
      <c r="AJ11" s="83">
        <v>0.94262999999999997</v>
      </c>
      <c r="AL11" s="66" t="s">
        <v>460</v>
      </c>
      <c r="AM11" s="68">
        <v>49.075641970635694</v>
      </c>
      <c r="AN11" s="68">
        <v>0.40739486423491444</v>
      </c>
      <c r="AO11" s="68">
        <v>15.003884694304441</v>
      </c>
      <c r="AP11" s="68">
        <v>5.9455744367193262</v>
      </c>
      <c r="AQ11" s="68">
        <v>0.11654082913321516</v>
      </c>
      <c r="AR11" s="68">
        <v>10.121122776261529</v>
      </c>
      <c r="AS11" s="68">
        <v>18.12359304340897</v>
      </c>
      <c r="AT11" s="68">
        <v>1.1942944797497861</v>
      </c>
      <c r="AU11" s="68">
        <v>1.992150925354105E-2</v>
      </c>
      <c r="AV11" s="80">
        <v>-7.9686037014164209E-3</v>
      </c>
      <c r="AW11" s="103"/>
      <c r="AX11" s="68">
        <f t="shared" si="2"/>
        <v>100</v>
      </c>
    </row>
    <row r="12" spans="1:50">
      <c r="A12" s="86" t="s">
        <v>484</v>
      </c>
      <c r="B12" s="98">
        <v>49.98</v>
      </c>
      <c r="C12" s="98">
        <v>1.3029999999999999</v>
      </c>
      <c r="D12" s="98">
        <v>14.68</v>
      </c>
      <c r="E12" s="98">
        <v>9.8209999999999997</v>
      </c>
      <c r="F12" s="98">
        <v>0.1225</v>
      </c>
      <c r="G12" s="98">
        <v>5.702</v>
      </c>
      <c r="H12" s="98">
        <v>14.93</v>
      </c>
      <c r="I12" s="98">
        <v>0.09</v>
      </c>
      <c r="J12" s="98">
        <v>9.2999999999999992E-3</v>
      </c>
      <c r="K12" s="98">
        <v>0.12570000000000001</v>
      </c>
      <c r="L12" s="98" t="s">
        <v>497</v>
      </c>
      <c r="M12" s="77">
        <f t="shared" si="0"/>
        <v>96.763499999999993</v>
      </c>
      <c r="N12" s="97">
        <v>3.16</v>
      </c>
      <c r="O12" s="67">
        <f t="shared" si="1"/>
        <v>99.92349999999999</v>
      </c>
      <c r="AF12" s="148"/>
      <c r="AG12" s="101" t="s">
        <v>420</v>
      </c>
      <c r="AH12" s="100">
        <f>MAX(AH3:AH11)</f>
        <v>1.1722999999999999</v>
      </c>
      <c r="AI12" s="100">
        <f>MAX(AI3:AI11)</f>
        <v>1.0677000000000001</v>
      </c>
      <c r="AJ12" s="100">
        <f>MAX(AJ3:AJ11)</f>
        <v>0.99487999999999999</v>
      </c>
      <c r="AL12" s="66" t="s">
        <v>459</v>
      </c>
      <c r="AM12" s="68">
        <v>49.070047098907693</v>
      </c>
      <c r="AN12" s="68">
        <v>0.4088586030664394</v>
      </c>
      <c r="AO12" s="68">
        <v>18.617095901392922</v>
      </c>
      <c r="AP12" s="68">
        <v>5.7210141296723105</v>
      </c>
      <c r="AQ12" s="68">
        <v>0.10221465076660985</v>
      </c>
      <c r="AR12" s="68">
        <v>7.4326084778033845</v>
      </c>
      <c r="AS12" s="68">
        <v>16.016634933360052</v>
      </c>
      <c r="AT12" s="68">
        <v>2.5473494338110023</v>
      </c>
      <c r="AU12" s="68">
        <v>9.519991983164644E-2</v>
      </c>
      <c r="AV12" s="80">
        <v>-1.1023148612085375E-2</v>
      </c>
      <c r="AW12" s="103"/>
      <c r="AX12" s="68">
        <f t="shared" si="2"/>
        <v>99.999999999999986</v>
      </c>
    </row>
    <row r="13" spans="1:50" s="84" customFormat="1">
      <c r="A13" s="86" t="s">
        <v>483</v>
      </c>
      <c r="B13" s="98">
        <v>50.16</v>
      </c>
      <c r="C13" s="98">
        <v>1.121</v>
      </c>
      <c r="D13" s="98">
        <v>14.83</v>
      </c>
      <c r="E13" s="98">
        <v>9.6120000000000001</v>
      </c>
      <c r="F13" s="98">
        <v>0.16889999999999999</v>
      </c>
      <c r="G13" s="98">
        <v>8.16</v>
      </c>
      <c r="H13" s="98">
        <v>9.1370000000000005</v>
      </c>
      <c r="I13" s="98">
        <v>3.794</v>
      </c>
      <c r="J13" s="98">
        <v>0.18079999999999999</v>
      </c>
      <c r="K13" s="98">
        <v>0.1055</v>
      </c>
      <c r="L13" s="98">
        <v>2.0400000000000001E-2</v>
      </c>
      <c r="M13" s="77">
        <f t="shared" si="0"/>
        <v>97.289599999999993</v>
      </c>
      <c r="N13" s="97">
        <v>2.5</v>
      </c>
      <c r="O13" s="67">
        <f t="shared" si="1"/>
        <v>99.789599999999993</v>
      </c>
      <c r="AF13" s="148"/>
      <c r="AG13" s="101" t="s">
        <v>421</v>
      </c>
      <c r="AH13" s="100">
        <f>MIN(AH3:AH11)</f>
        <v>0.6915</v>
      </c>
      <c r="AI13" s="100">
        <f>MIN(AI3:AI11)</f>
        <v>-8.7469000000000001</v>
      </c>
      <c r="AJ13" s="100">
        <f>MIN(AJ3:AJ11)</f>
        <v>0.94262999999999997</v>
      </c>
      <c r="AL13" s="66" t="s">
        <v>458</v>
      </c>
      <c r="AM13" s="68">
        <v>48.617850168112916</v>
      </c>
      <c r="AN13" s="68">
        <v>0.37145905897038395</v>
      </c>
      <c r="AO13" s="68">
        <v>14.318790392397675</v>
      </c>
      <c r="AP13" s="68">
        <v>7.9204332682357217</v>
      </c>
      <c r="AQ13" s="68">
        <v>0.13589965572087218</v>
      </c>
      <c r="AR13" s="68">
        <v>12.456461776963501</v>
      </c>
      <c r="AS13" s="68">
        <v>14.94795546517949</v>
      </c>
      <c r="AT13" s="68">
        <v>1.2130302603233405</v>
      </c>
      <c r="AU13" s="68">
        <v>2.8186595260625343E-2</v>
      </c>
      <c r="AV13" s="80">
        <v>-1.006664116450905E-2</v>
      </c>
      <c r="AW13" s="103"/>
      <c r="AX13" s="68">
        <f t="shared" si="2"/>
        <v>100</v>
      </c>
    </row>
    <row r="14" spans="1:50" s="84" customFormat="1">
      <c r="A14" s="86" t="s">
        <v>482</v>
      </c>
      <c r="B14" s="98">
        <v>49.89</v>
      </c>
      <c r="C14" s="98">
        <v>1.476</v>
      </c>
      <c r="D14" s="98">
        <v>14.96</v>
      </c>
      <c r="E14" s="98">
        <v>10.62</v>
      </c>
      <c r="F14" s="98">
        <v>0.14119999999999999</v>
      </c>
      <c r="G14" s="98">
        <v>5.2050000000000001</v>
      </c>
      <c r="H14" s="98">
        <v>13.81</v>
      </c>
      <c r="I14" s="98">
        <v>0.1</v>
      </c>
      <c r="J14" s="98">
        <v>9.7999999999999997E-3</v>
      </c>
      <c r="K14" s="98">
        <v>0.1406</v>
      </c>
      <c r="L14" s="98" t="s">
        <v>424</v>
      </c>
      <c r="M14" s="77">
        <f t="shared" si="0"/>
        <v>96.352599999999995</v>
      </c>
      <c r="N14" s="97">
        <v>3.59</v>
      </c>
      <c r="O14" s="67">
        <f t="shared" si="1"/>
        <v>99.942599999999999</v>
      </c>
      <c r="AF14" s="148" t="s">
        <v>496</v>
      </c>
      <c r="AG14" s="102" t="s">
        <v>303</v>
      </c>
      <c r="AH14" s="64">
        <v>1.0226999999999999</v>
      </c>
      <c r="AI14" s="64">
        <v>-1.6047</v>
      </c>
      <c r="AJ14" s="64">
        <v>0.94882999999999995</v>
      </c>
      <c r="AL14" s="66" t="s">
        <v>457</v>
      </c>
      <c r="AM14" s="68">
        <v>47.185731709755466</v>
      </c>
      <c r="AN14" s="68">
        <v>0.32291604182912448</v>
      </c>
      <c r="AO14" s="68">
        <v>20.105772499150223</v>
      </c>
      <c r="AP14" s="68">
        <v>6.5842880850978753</v>
      </c>
      <c r="AQ14" s="68">
        <v>0.10597244716373742</v>
      </c>
      <c r="AR14" s="68">
        <v>8.9586707456061436</v>
      </c>
      <c r="AS14" s="68">
        <v>14.763161577989724</v>
      </c>
      <c r="AT14" s="68">
        <v>1.9464939115829887</v>
      </c>
      <c r="AU14" s="68">
        <v>3.7990122568132285E-2</v>
      </c>
      <c r="AV14" s="80">
        <v>-1.0997140743406714E-2</v>
      </c>
      <c r="AW14" s="103"/>
      <c r="AX14" s="68">
        <f t="shared" si="2"/>
        <v>100</v>
      </c>
    </row>
    <row r="15" spans="1:50" s="84" customFormat="1">
      <c r="A15" s="86" t="s">
        <v>481</v>
      </c>
      <c r="B15" s="98">
        <v>48.98</v>
      </c>
      <c r="C15" s="98">
        <v>1.089</v>
      </c>
      <c r="D15" s="98">
        <v>15.09</v>
      </c>
      <c r="E15" s="98">
        <v>10.050000000000001</v>
      </c>
      <c r="F15" s="98">
        <v>0.15620000000000001</v>
      </c>
      <c r="G15" s="98">
        <v>7.2060000000000004</v>
      </c>
      <c r="H15" s="98">
        <v>10.8</v>
      </c>
      <c r="I15" s="98">
        <v>3.61</v>
      </c>
      <c r="J15" s="98">
        <v>0.21149999999999999</v>
      </c>
      <c r="K15" s="98">
        <v>8.6199999999999999E-2</v>
      </c>
      <c r="L15" s="98" t="s">
        <v>424</v>
      </c>
      <c r="M15" s="77">
        <f t="shared" si="0"/>
        <v>97.278899999999993</v>
      </c>
      <c r="N15" s="97">
        <v>2.54</v>
      </c>
      <c r="O15" s="67">
        <f t="shared" si="1"/>
        <v>99.818899999999999</v>
      </c>
      <c r="AF15" s="148"/>
      <c r="AG15" s="102" t="s">
        <v>283</v>
      </c>
      <c r="AH15" s="83">
        <v>1.0291999999999999</v>
      </c>
      <c r="AI15" s="83">
        <v>5.7000000000000002E-3</v>
      </c>
      <c r="AJ15" s="83">
        <v>0.99339</v>
      </c>
      <c r="AL15" s="66" t="s">
        <v>456</v>
      </c>
      <c r="AM15" s="68">
        <v>52.494992077017379</v>
      </c>
      <c r="AN15" s="68">
        <v>1.296578666746395</v>
      </c>
      <c r="AO15" s="68">
        <v>15.234051883078704</v>
      </c>
      <c r="AP15" s="68">
        <v>9.6919504489690169</v>
      </c>
      <c r="AQ15" s="68">
        <v>0.11460918268703722</v>
      </c>
      <c r="AR15" s="68">
        <v>5.6327921786707345</v>
      </c>
      <c r="AS15" s="68">
        <v>15.176248990940895</v>
      </c>
      <c r="AT15" s="68">
        <v>0.19633051295083767</v>
      </c>
      <c r="AU15" s="68">
        <v>1.7938828594492782E-2</v>
      </c>
      <c r="AV15" s="80">
        <v>0.14450723034452517</v>
      </c>
      <c r="AW15" s="63"/>
      <c r="AX15" s="68">
        <f t="shared" si="2"/>
        <v>100.00000000000001</v>
      </c>
    </row>
    <row r="16" spans="1:50" s="84" customFormat="1">
      <c r="A16" s="86" t="s">
        <v>480</v>
      </c>
      <c r="B16" s="98">
        <v>50.54</v>
      </c>
      <c r="C16" s="98">
        <v>1.212</v>
      </c>
      <c r="D16" s="98">
        <v>14.57</v>
      </c>
      <c r="E16" s="98">
        <v>8.8219999999999992</v>
      </c>
      <c r="F16" s="98">
        <v>0.1429</v>
      </c>
      <c r="G16" s="98">
        <v>8.5050000000000008</v>
      </c>
      <c r="H16" s="98">
        <v>8.1709999999999994</v>
      </c>
      <c r="I16" s="98">
        <v>4.1950000000000003</v>
      </c>
      <c r="J16" s="98">
        <v>0.1948</v>
      </c>
      <c r="K16" s="98">
        <v>0.1167</v>
      </c>
      <c r="L16" s="98">
        <v>6.4399999999999999E-2</v>
      </c>
      <c r="M16" s="77">
        <f t="shared" si="0"/>
        <v>96.533799999999985</v>
      </c>
      <c r="N16" s="97">
        <v>3.33</v>
      </c>
      <c r="O16" s="67">
        <f t="shared" si="1"/>
        <v>99.863799999999983</v>
      </c>
      <c r="AF16" s="148"/>
      <c r="AG16" s="102" t="s">
        <v>312</v>
      </c>
      <c r="AH16" s="83">
        <v>0.98429999999999995</v>
      </c>
      <c r="AI16" s="83">
        <v>0.35949999999999999</v>
      </c>
      <c r="AJ16" s="83">
        <v>0.98509999999999998</v>
      </c>
      <c r="AL16" s="66" t="s">
        <v>455</v>
      </c>
      <c r="AM16" s="68">
        <v>51.679790550803418</v>
      </c>
      <c r="AN16" s="68">
        <v>1.1151970581181549</v>
      </c>
      <c r="AO16" s="68">
        <v>15.25301782716444</v>
      </c>
      <c r="AP16" s="68">
        <v>9.5341354224958028</v>
      </c>
      <c r="AQ16" s="68">
        <v>0.16787912702853947</v>
      </c>
      <c r="AR16" s="68">
        <v>8.3869613878007847</v>
      </c>
      <c r="AS16" s="68">
        <v>9.3902390278999128</v>
      </c>
      <c r="AT16" s="68">
        <v>4.1669997601726756</v>
      </c>
      <c r="AU16" s="68">
        <v>0.19585898153329603</v>
      </c>
      <c r="AV16" s="80">
        <v>0.10992085698297226</v>
      </c>
      <c r="AW16" s="99"/>
      <c r="AX16" s="68">
        <f t="shared" si="2"/>
        <v>99.999999999999986</v>
      </c>
    </row>
    <row r="17" spans="1:50" s="84" customFormat="1">
      <c r="A17" s="86" t="s">
        <v>479</v>
      </c>
      <c r="B17" s="98">
        <v>48.02</v>
      </c>
      <c r="C17" s="98">
        <v>0.85950000000000004</v>
      </c>
      <c r="D17" s="98">
        <v>16.920000000000002</v>
      </c>
      <c r="E17" s="98">
        <v>7.8849999999999998</v>
      </c>
      <c r="F17" s="98">
        <v>0.13739999999999999</v>
      </c>
      <c r="G17" s="98">
        <v>8.8179999999999996</v>
      </c>
      <c r="H17" s="98">
        <v>10.68</v>
      </c>
      <c r="I17" s="98">
        <v>2.9540000000000002</v>
      </c>
      <c r="J17" s="98">
        <v>0.29849999999999999</v>
      </c>
      <c r="K17" s="98">
        <v>8.5500000000000007E-2</v>
      </c>
      <c r="L17" s="98">
        <v>1.323E-2</v>
      </c>
      <c r="M17" s="77">
        <f t="shared" si="0"/>
        <v>96.671129999999977</v>
      </c>
      <c r="N17" s="97">
        <v>3.15</v>
      </c>
      <c r="O17" s="67">
        <f t="shared" si="1"/>
        <v>99.821129999999982</v>
      </c>
      <c r="AF17" s="148"/>
      <c r="AG17" s="102" t="s">
        <v>275</v>
      </c>
      <c r="AH17" s="83">
        <v>1.0321</v>
      </c>
      <c r="AI17" s="83">
        <v>-0.13</v>
      </c>
      <c r="AJ17" s="83">
        <v>0.96157999999999999</v>
      </c>
      <c r="AL17" s="66" t="s">
        <v>454</v>
      </c>
      <c r="AM17" s="68">
        <v>51.803040264578726</v>
      </c>
      <c r="AN17" s="68">
        <v>1.559978483055406</v>
      </c>
      <c r="AO17" s="68">
        <v>15.300938377861453</v>
      </c>
      <c r="AP17" s="68">
        <v>10.763453071145378</v>
      </c>
      <c r="AQ17" s="68">
        <v>0.13746936823859901</v>
      </c>
      <c r="AR17" s="68">
        <v>5.3473591935130402</v>
      </c>
      <c r="AS17" s="68">
        <v>14.657422349730041</v>
      </c>
      <c r="AT17" s="68">
        <v>0.28091566553105007</v>
      </c>
      <c r="AU17" s="68">
        <v>5.97692905385213E-3</v>
      </c>
      <c r="AV17" s="80">
        <v>0.14344629729245112</v>
      </c>
      <c r="AW17" s="99"/>
      <c r="AX17" s="68">
        <f t="shared" si="2"/>
        <v>100.00000000000001</v>
      </c>
    </row>
    <row r="18" spans="1:50" s="84" customFormat="1">
      <c r="A18" s="86" t="s">
        <v>478</v>
      </c>
      <c r="B18" s="98">
        <v>48.6</v>
      </c>
      <c r="C18" s="98">
        <v>1.0289999999999999</v>
      </c>
      <c r="D18" s="98">
        <v>16.45</v>
      </c>
      <c r="E18" s="98">
        <v>7.6340000000000003</v>
      </c>
      <c r="F18" s="98">
        <v>0.1484</v>
      </c>
      <c r="G18" s="98">
        <v>7.44</v>
      </c>
      <c r="H18" s="98">
        <v>12.2</v>
      </c>
      <c r="I18" s="98">
        <v>2.94</v>
      </c>
      <c r="J18" s="98">
        <v>0.14019999999999999</v>
      </c>
      <c r="K18" s="98">
        <v>9.4899999999999998E-2</v>
      </c>
      <c r="L18" s="98" t="s">
        <v>424</v>
      </c>
      <c r="M18" s="77">
        <f t="shared" si="0"/>
        <v>96.67649999999999</v>
      </c>
      <c r="N18" s="97">
        <v>3.14</v>
      </c>
      <c r="O18" s="67">
        <f t="shared" si="1"/>
        <v>99.816499999999991</v>
      </c>
      <c r="AF18" s="148"/>
      <c r="AG18" s="102" t="s">
        <v>279</v>
      </c>
      <c r="AH18" s="83">
        <v>0.97719999999999996</v>
      </c>
      <c r="AI18" s="83">
        <v>8.6999999999999994E-3</v>
      </c>
      <c r="AJ18" s="83">
        <v>0.97187999999999997</v>
      </c>
      <c r="AL18" s="66" t="s">
        <v>453</v>
      </c>
      <c r="AM18" s="68">
        <v>51.502938036852662</v>
      </c>
      <c r="AN18" s="68">
        <v>1.0604866466474456</v>
      </c>
      <c r="AO18" s="68">
        <v>15.42943224557798</v>
      </c>
      <c r="AP18" s="68">
        <v>9.7718407374522389</v>
      </c>
      <c r="AQ18" s="68">
        <v>0.15563115416462983</v>
      </c>
      <c r="AR18" s="68">
        <v>7.2019314225286077</v>
      </c>
      <c r="AS18" s="68">
        <v>10.854275367379312</v>
      </c>
      <c r="AT18" s="68">
        <v>3.6573321228688007</v>
      </c>
      <c r="AU18" s="68">
        <v>0.26736634177000512</v>
      </c>
      <c r="AV18" s="80">
        <v>9.8765924758322785E-2</v>
      </c>
      <c r="AW18" s="99"/>
      <c r="AX18" s="68">
        <f t="shared" si="2"/>
        <v>99.999999999999986</v>
      </c>
    </row>
    <row r="19" spans="1:50" s="84" customFormat="1">
      <c r="A19" s="86" t="s">
        <v>477</v>
      </c>
      <c r="B19" s="98">
        <v>47.52</v>
      </c>
      <c r="C19" s="98">
        <v>1.016</v>
      </c>
      <c r="D19" s="98">
        <v>17.46</v>
      </c>
      <c r="E19" s="98">
        <v>8.7189999999999994</v>
      </c>
      <c r="F19" s="98">
        <v>0.11550000000000001</v>
      </c>
      <c r="G19" s="98">
        <v>8.1780000000000008</v>
      </c>
      <c r="H19" s="98">
        <v>8.77</v>
      </c>
      <c r="I19" s="98">
        <v>3.6909999999999998</v>
      </c>
      <c r="J19" s="98">
        <v>0.17560000000000001</v>
      </c>
      <c r="K19" s="98">
        <v>8.2600000000000007E-2</v>
      </c>
      <c r="L19" s="98">
        <v>5.7500000000000002E-2</v>
      </c>
      <c r="M19" s="77">
        <f t="shared" si="0"/>
        <v>95.785200000000003</v>
      </c>
      <c r="N19" s="97">
        <v>4.05</v>
      </c>
      <c r="O19" s="67">
        <f t="shared" si="1"/>
        <v>99.8352</v>
      </c>
      <c r="AF19" s="148"/>
      <c r="AG19" s="102" t="s">
        <v>353</v>
      </c>
      <c r="AH19" s="83">
        <v>0.99780000000000002</v>
      </c>
      <c r="AI19" s="83">
        <v>2.5600000000000001E-2</v>
      </c>
      <c r="AJ19" s="83">
        <v>0.99504000000000004</v>
      </c>
      <c r="AL19" s="66" t="s">
        <v>452</v>
      </c>
      <c r="AM19" s="68">
        <v>52.705954890807114</v>
      </c>
      <c r="AN19" s="68">
        <v>1.2013206571462667</v>
      </c>
      <c r="AO19" s="68">
        <v>15.064242809976529</v>
      </c>
      <c r="AP19" s="68">
        <v>8.8895739687338384</v>
      </c>
      <c r="AQ19" s="68">
        <v>0.14618719917260031</v>
      </c>
      <c r="AR19" s="68">
        <v>8.7911213652094347</v>
      </c>
      <c r="AS19" s="68">
        <v>8.5444926210270893</v>
      </c>
      <c r="AT19" s="68">
        <v>4.3189864354190695</v>
      </c>
      <c r="AU19" s="68">
        <v>0.22673932932893112</v>
      </c>
      <c r="AV19" s="80">
        <v>0.11138072317912406</v>
      </c>
      <c r="AW19" s="99"/>
      <c r="AX19" s="68">
        <f t="shared" si="2"/>
        <v>100</v>
      </c>
    </row>
    <row r="20" spans="1:50" s="84" customFormat="1">
      <c r="A20" s="86" t="s">
        <v>476</v>
      </c>
      <c r="B20" s="98">
        <v>48.04</v>
      </c>
      <c r="C20" s="98">
        <v>0.72260000000000002</v>
      </c>
      <c r="D20" s="98">
        <v>17.600000000000001</v>
      </c>
      <c r="E20" s="98">
        <v>7.4080000000000004</v>
      </c>
      <c r="F20" s="98">
        <v>0.1163</v>
      </c>
      <c r="G20" s="98">
        <v>8.5289999999999999</v>
      </c>
      <c r="H20" s="98">
        <v>12.28</v>
      </c>
      <c r="I20" s="98">
        <v>2.1930000000000001</v>
      </c>
      <c r="J20" s="98">
        <v>0.13639999999999999</v>
      </c>
      <c r="K20" s="98">
        <v>9.2299999999999993E-2</v>
      </c>
      <c r="L20" s="98" t="s">
        <v>424</v>
      </c>
      <c r="M20" s="77">
        <f t="shared" si="0"/>
        <v>97.117599999999982</v>
      </c>
      <c r="N20" s="97">
        <v>2.69</v>
      </c>
      <c r="O20" s="67">
        <f t="shared" si="1"/>
        <v>99.807599999999979</v>
      </c>
      <c r="AF20" s="148"/>
      <c r="AG20" s="102" t="s">
        <v>287</v>
      </c>
      <c r="AH20" s="83">
        <v>0.99670000000000003</v>
      </c>
      <c r="AI20" s="83">
        <v>2.4039999999999999E-2</v>
      </c>
      <c r="AJ20" s="83">
        <v>0.95562999999999998</v>
      </c>
      <c r="AL20" s="66" t="s">
        <v>451</v>
      </c>
      <c r="AM20" s="68">
        <v>50.11565607639232</v>
      </c>
      <c r="AN20" s="68">
        <v>0.84814456021035556</v>
      </c>
      <c r="AO20" s="68">
        <v>17.537217532274962</v>
      </c>
      <c r="AP20" s="68">
        <v>7.909096300982581</v>
      </c>
      <c r="AQ20" s="68">
        <v>0.13443783238765544</v>
      </c>
      <c r="AR20" s="68">
        <v>9.0241394990213717</v>
      </c>
      <c r="AS20" s="68">
        <v>10.957671853067357</v>
      </c>
      <c r="AT20" s="68">
        <v>3.0693343350269862</v>
      </c>
      <c r="AU20" s="68">
        <v>0.31237025760661119</v>
      </c>
      <c r="AV20" s="80">
        <v>9.1931753029793797E-2</v>
      </c>
      <c r="AW20" s="99"/>
      <c r="AX20" s="68">
        <f t="shared" si="2"/>
        <v>100</v>
      </c>
    </row>
    <row r="21" spans="1:50" s="84" customFormat="1">
      <c r="A21" s="86" t="s">
        <v>475</v>
      </c>
      <c r="B21" s="98">
        <v>55.42</v>
      </c>
      <c r="C21" s="98">
        <v>1.4850000000000001</v>
      </c>
      <c r="D21" s="98">
        <v>15.93</v>
      </c>
      <c r="E21" s="98">
        <v>9.0250000000000004</v>
      </c>
      <c r="F21" s="98">
        <v>0.1198</v>
      </c>
      <c r="G21" s="98">
        <v>3.1459999999999999</v>
      </c>
      <c r="H21" s="98">
        <v>5.4210000000000003</v>
      </c>
      <c r="I21" s="98">
        <v>7.298</v>
      </c>
      <c r="J21" s="98">
        <v>0.1225</v>
      </c>
      <c r="K21" s="98">
        <v>0.26200000000000001</v>
      </c>
      <c r="L21" s="98">
        <v>3.9699999999999999E-2</v>
      </c>
      <c r="M21" s="77">
        <f t="shared" si="0"/>
        <v>98.26900000000002</v>
      </c>
      <c r="N21" s="97">
        <v>1.58</v>
      </c>
      <c r="O21" s="67">
        <f t="shared" si="1"/>
        <v>99.849000000000018</v>
      </c>
      <c r="AF21" s="148"/>
      <c r="AG21" s="102" t="s">
        <v>387</v>
      </c>
      <c r="AH21" s="83">
        <v>0.99590000000000001</v>
      </c>
      <c r="AI21" s="83">
        <v>-9.4200000000000006E-2</v>
      </c>
      <c r="AJ21" s="83">
        <v>0.98116999999999999</v>
      </c>
      <c r="AL21" s="66" t="s">
        <v>450</v>
      </c>
      <c r="AM21" s="68">
        <v>50.500414929461996</v>
      </c>
      <c r="AN21" s="68">
        <v>0.98983172860613711</v>
      </c>
      <c r="AO21" s="68">
        <v>18.115920293550101</v>
      </c>
      <c r="AP21" s="68">
        <v>8.8254996650569417</v>
      </c>
      <c r="AQ21" s="68">
        <v>0.11298079326514496</v>
      </c>
      <c r="AR21" s="68">
        <v>8.238599438095525</v>
      </c>
      <c r="AS21" s="68">
        <v>9.0434626113560714</v>
      </c>
      <c r="AT21" s="68">
        <v>3.876341022026256</v>
      </c>
      <c r="AU21" s="68">
        <v>0.20196566583680781</v>
      </c>
      <c r="AV21" s="80">
        <v>9.4983852745033362E-2</v>
      </c>
      <c r="AW21" s="99"/>
      <c r="AX21" s="68">
        <f t="shared" si="2"/>
        <v>100.00000000000001</v>
      </c>
    </row>
    <row r="22" spans="1:50">
      <c r="A22" s="86" t="s">
        <v>474</v>
      </c>
      <c r="B22" s="98">
        <v>50.26</v>
      </c>
      <c r="C22" s="98">
        <v>1.788</v>
      </c>
      <c r="D22" s="98">
        <v>15.1</v>
      </c>
      <c r="E22" s="98">
        <v>11.73</v>
      </c>
      <c r="F22" s="98">
        <v>0.14749999999999999</v>
      </c>
      <c r="G22" s="98">
        <v>5.4820000000000002</v>
      </c>
      <c r="H22" s="98">
        <v>8.4160000000000004</v>
      </c>
      <c r="I22" s="98">
        <v>4.2779999999999996</v>
      </c>
      <c r="J22" s="98">
        <v>5.21E-2</v>
      </c>
      <c r="K22" s="98">
        <v>0.16950000000000001</v>
      </c>
      <c r="L22" s="98">
        <v>2.1299999999999999E-2</v>
      </c>
      <c r="M22" s="77">
        <f t="shared" si="0"/>
        <v>97.444399999999987</v>
      </c>
      <c r="N22" s="97">
        <v>2.41</v>
      </c>
      <c r="O22" s="67">
        <f t="shared" si="1"/>
        <v>99.854399999999984</v>
      </c>
      <c r="AF22" s="148"/>
      <c r="AG22" s="102" t="s">
        <v>291</v>
      </c>
      <c r="AH22" s="83">
        <v>0.91879999999999995</v>
      </c>
      <c r="AI22" s="83">
        <v>-7.6E-3</v>
      </c>
      <c r="AJ22" s="83">
        <v>0.94786999999999999</v>
      </c>
      <c r="AL22" s="66" t="s">
        <v>449</v>
      </c>
      <c r="AM22" s="68">
        <v>51.061617817585685</v>
      </c>
      <c r="AN22" s="68">
        <v>0.85669159102723047</v>
      </c>
      <c r="AO22" s="68">
        <v>15.969251069614943</v>
      </c>
      <c r="AP22" s="68">
        <v>9.8084689511775789</v>
      </c>
      <c r="AQ22" s="68">
        <v>0.15994242072853776</v>
      </c>
      <c r="AR22" s="68">
        <v>8.4989403814626758</v>
      </c>
      <c r="AS22" s="68">
        <v>9.3506337718421388</v>
      </c>
      <c r="AT22" s="68">
        <v>3.8336198968371398</v>
      </c>
      <c r="AU22" s="68">
        <v>0.38985965052581084</v>
      </c>
      <c r="AV22" s="80">
        <v>7.0974449198288631E-2</v>
      </c>
      <c r="AW22" s="99"/>
      <c r="AX22" s="68">
        <f t="shared" si="2"/>
        <v>100.00000000000001</v>
      </c>
    </row>
    <row r="23" spans="1:50">
      <c r="A23" s="86" t="s">
        <v>473</v>
      </c>
      <c r="B23" s="98">
        <v>46.3</v>
      </c>
      <c r="C23" s="98">
        <v>1.06</v>
      </c>
      <c r="D23" s="98">
        <v>15.96</v>
      </c>
      <c r="E23" s="98">
        <v>7.0540000000000003</v>
      </c>
      <c r="F23" s="98">
        <v>0.12570000000000001</v>
      </c>
      <c r="G23" s="98">
        <v>6.6779999999999999</v>
      </c>
      <c r="H23" s="98">
        <v>14.08</v>
      </c>
      <c r="I23" s="98">
        <v>2.8420000000000001</v>
      </c>
      <c r="J23" s="98">
        <v>8.9700000000000002E-2</v>
      </c>
      <c r="K23" s="98">
        <v>5.7299999999999997E-2</v>
      </c>
      <c r="L23" s="98" t="s">
        <v>424</v>
      </c>
      <c r="M23" s="77">
        <f t="shared" si="0"/>
        <v>94.246699999999976</v>
      </c>
      <c r="N23" s="97">
        <v>5.57</v>
      </c>
      <c r="O23" s="67">
        <f t="shared" si="1"/>
        <v>99.816699999999969</v>
      </c>
      <c r="AF23" s="148"/>
      <c r="AG23" s="101" t="s">
        <v>420</v>
      </c>
      <c r="AH23" s="100">
        <f>MAX(AH14:AH22)</f>
        <v>1.0321</v>
      </c>
      <c r="AI23" s="100">
        <f>MAX(AI14:AI22)</f>
        <v>0.35949999999999999</v>
      </c>
      <c r="AJ23" s="100">
        <f>MAX(AJ14:AJ22)</f>
        <v>0.99504000000000004</v>
      </c>
      <c r="AL23" s="66" t="s">
        <v>448</v>
      </c>
      <c r="AM23" s="68">
        <v>49.881093344212381</v>
      </c>
      <c r="AN23" s="68">
        <v>0.72339028249037307</v>
      </c>
      <c r="AO23" s="68">
        <v>17.926546532801321</v>
      </c>
      <c r="AP23" s="68">
        <v>7.4209693628792337</v>
      </c>
      <c r="AQ23" s="68">
        <v>0.11144389496412901</v>
      </c>
      <c r="AR23" s="68">
        <v>8.6806833898844769</v>
      </c>
      <c r="AS23" s="68">
        <v>12.506592105394086</v>
      </c>
      <c r="AT23" s="68">
        <v>2.499527358481179</v>
      </c>
      <c r="AU23" s="68">
        <v>0.17015094677558984</v>
      </c>
      <c r="AV23" s="80">
        <v>7.9602782117234996E-2</v>
      </c>
      <c r="AW23" s="99"/>
      <c r="AX23" s="68">
        <f t="shared" si="2"/>
        <v>100</v>
      </c>
    </row>
    <row r="24" spans="1:50">
      <c r="A24" s="86" t="s">
        <v>472</v>
      </c>
      <c r="B24" s="98">
        <v>51.19</v>
      </c>
      <c r="C24" s="98">
        <v>1.069</v>
      </c>
      <c r="D24" s="98">
        <v>16.760000000000002</v>
      </c>
      <c r="E24" s="98">
        <v>8.3119999999999994</v>
      </c>
      <c r="F24" s="98">
        <v>0.125</v>
      </c>
      <c r="G24" s="98">
        <v>6.0650000000000004</v>
      </c>
      <c r="H24" s="98">
        <v>9.7650000000000006</v>
      </c>
      <c r="I24" s="98">
        <v>3.83</v>
      </c>
      <c r="J24" s="98">
        <v>0.13009999999999999</v>
      </c>
      <c r="K24" s="98">
        <v>0.13389999999999999</v>
      </c>
      <c r="L24" s="98" t="s">
        <v>424</v>
      </c>
      <c r="M24" s="77">
        <f t="shared" si="0"/>
        <v>97.38</v>
      </c>
      <c r="N24" s="97">
        <v>2.4500000000000002</v>
      </c>
      <c r="O24" s="67">
        <f t="shared" si="1"/>
        <v>99.83</v>
      </c>
      <c r="AF24" s="148"/>
      <c r="AG24" s="101" t="s">
        <v>421</v>
      </c>
      <c r="AH24" s="100">
        <f>MIN(AH14:AH22)</f>
        <v>0.91879999999999995</v>
      </c>
      <c r="AI24" s="100">
        <f>MIN(AI14:AI22)</f>
        <v>-1.6047</v>
      </c>
      <c r="AJ24" s="100">
        <f>MIN(AJ14:AJ22)</f>
        <v>0.94786999999999999</v>
      </c>
      <c r="AL24" s="66" t="s">
        <v>447</v>
      </c>
      <c r="AM24" s="68">
        <v>57.166780313665711</v>
      </c>
      <c r="AN24" s="68">
        <v>1.4429826320644981</v>
      </c>
      <c r="AO24" s="68">
        <v>16.251855120131562</v>
      </c>
      <c r="AP24" s="68">
        <v>8.6448598130841123</v>
      </c>
      <c r="AQ24" s="68">
        <v>0.11431551080983514</v>
      </c>
      <c r="AR24" s="68">
        <v>3.1637319000441217</v>
      </c>
      <c r="AS24" s="68">
        <v>5.4881472865107694</v>
      </c>
      <c r="AT24" s="68">
        <v>7.3452729533512491</v>
      </c>
      <c r="AU24" s="68">
        <v>0.15944005455055954</v>
      </c>
      <c r="AV24" s="80">
        <v>0.22261441578757368</v>
      </c>
      <c r="AW24" s="99"/>
      <c r="AX24" s="68">
        <f t="shared" si="2"/>
        <v>100</v>
      </c>
    </row>
    <row r="25" spans="1:50">
      <c r="A25" s="86" t="s">
        <v>471</v>
      </c>
      <c r="B25" s="98">
        <v>49.38</v>
      </c>
      <c r="C25" s="98">
        <v>1.1519999999999999</v>
      </c>
      <c r="D25" s="98">
        <v>16.11</v>
      </c>
      <c r="E25" s="98">
        <v>9.5909999999999993</v>
      </c>
      <c r="F25" s="98">
        <v>0.17199999999999999</v>
      </c>
      <c r="G25" s="98">
        <v>7.7279999999999998</v>
      </c>
      <c r="H25" s="98">
        <v>11.26</v>
      </c>
      <c r="I25" s="98">
        <v>2.3570000000000002</v>
      </c>
      <c r="J25" s="98">
        <v>7.0000000000000007E-2</v>
      </c>
      <c r="K25" s="98">
        <v>0.1046</v>
      </c>
      <c r="L25" s="98">
        <v>4.3099999999999999E-2</v>
      </c>
      <c r="M25" s="77">
        <f t="shared" si="0"/>
        <v>97.967699999999979</v>
      </c>
      <c r="N25" s="97">
        <v>1.84</v>
      </c>
      <c r="O25" s="67">
        <f t="shared" si="1"/>
        <v>99.807699999999983</v>
      </c>
      <c r="AF25" s="149" t="s">
        <v>495</v>
      </c>
      <c r="AG25" s="94" t="s">
        <v>303</v>
      </c>
      <c r="AH25" s="92">
        <f t="shared" ref="AH25:AJ35" si="3">AH14-AH3</f>
        <v>-0.14959999999999996</v>
      </c>
      <c r="AI25" s="92">
        <f t="shared" si="3"/>
        <v>7.1421999999999999</v>
      </c>
      <c r="AJ25" s="92">
        <f t="shared" si="3"/>
        <v>-1.5050000000000008E-2</v>
      </c>
      <c r="AL25" s="66" t="s">
        <v>446</v>
      </c>
      <c r="AM25" s="68">
        <v>51.425950301144752</v>
      </c>
      <c r="AN25" s="68">
        <v>1.794902476965418</v>
      </c>
      <c r="AO25" s="68">
        <v>15.362370866738463</v>
      </c>
      <c r="AP25" s="68">
        <v>11.686809461130389</v>
      </c>
      <c r="AQ25" s="68">
        <v>0.14558653424275059</v>
      </c>
      <c r="AR25" s="68">
        <v>5.7775916397431288</v>
      </c>
      <c r="AS25" s="68">
        <v>8.8997247816201988</v>
      </c>
      <c r="AT25" s="68">
        <v>4.6657492720673286</v>
      </c>
      <c r="AU25" s="68">
        <v>3.9886721710342625E-2</v>
      </c>
      <c r="AV25" s="80">
        <v>0.20142794463723029</v>
      </c>
      <c r="AX25" s="68">
        <f t="shared" si="2"/>
        <v>100.00000000000001</v>
      </c>
    </row>
    <row r="26" spans="1:50">
      <c r="A26" s="86" t="s">
        <v>470</v>
      </c>
      <c r="B26" s="98">
        <v>51.52</v>
      </c>
      <c r="C26" s="98">
        <v>1.548</v>
      </c>
      <c r="D26" s="98">
        <v>18.62</v>
      </c>
      <c r="E26" s="98">
        <v>10.01</v>
      </c>
      <c r="F26" s="98">
        <v>0.13</v>
      </c>
      <c r="G26" s="98">
        <v>3.8530000000000002</v>
      </c>
      <c r="H26" s="98">
        <v>7.27</v>
      </c>
      <c r="I26" s="98">
        <v>4.68</v>
      </c>
      <c r="J26" s="98">
        <v>0.14030000000000001</v>
      </c>
      <c r="K26" s="98">
        <v>0.21820000000000001</v>
      </c>
      <c r="L26" s="98">
        <v>0.1012</v>
      </c>
      <c r="M26" s="77">
        <f t="shared" si="0"/>
        <v>98.090699999999998</v>
      </c>
      <c r="N26" s="97">
        <v>1.76</v>
      </c>
      <c r="O26" s="67">
        <f t="shared" si="1"/>
        <v>99.850700000000003</v>
      </c>
      <c r="AF26" s="149"/>
      <c r="AG26" s="94" t="s">
        <v>283</v>
      </c>
      <c r="AH26" s="92">
        <f t="shared" si="3"/>
        <v>7.2699999999999876E-2</v>
      </c>
      <c r="AI26" s="92">
        <f t="shared" si="3"/>
        <v>-3.1999999999999997E-3</v>
      </c>
      <c r="AJ26" s="92">
        <f t="shared" si="3"/>
        <v>-1.2900000000000134E-3</v>
      </c>
      <c r="AL26" s="66" t="s">
        <v>445</v>
      </c>
      <c r="AM26" s="68">
        <v>49.452315751875233</v>
      </c>
      <c r="AN26" s="68">
        <v>1.101321585903084</v>
      </c>
      <c r="AO26" s="68">
        <v>17.045680041274757</v>
      </c>
      <c r="AP26" s="68">
        <v>7.2746755566138832</v>
      </c>
      <c r="AQ26" s="68">
        <v>0.12799142755089893</v>
      </c>
      <c r="AR26" s="68">
        <v>7.0415128785172856</v>
      </c>
      <c r="AS26" s="68">
        <v>14.766638885581619</v>
      </c>
      <c r="AT26" s="68">
        <v>2.9408262888439101</v>
      </c>
      <c r="AU26" s="68">
        <v>0.17958487121482716</v>
      </c>
      <c r="AV26" s="80">
        <v>6.9452712624518811E-2</v>
      </c>
      <c r="AX26" s="68">
        <f t="shared" si="2"/>
        <v>100.00000000000001</v>
      </c>
    </row>
    <row r="27" spans="1:50">
      <c r="A27" s="86" t="s">
        <v>469</v>
      </c>
      <c r="B27" s="98">
        <v>44.63</v>
      </c>
      <c r="C27" s="98">
        <v>1.5569999999999999</v>
      </c>
      <c r="D27" s="98">
        <v>16.34</v>
      </c>
      <c r="E27" s="98">
        <v>10.25</v>
      </c>
      <c r="F27" s="98">
        <v>0.14330000000000001</v>
      </c>
      <c r="G27" s="98">
        <v>5.9539999999999997</v>
      </c>
      <c r="H27" s="98">
        <v>17.14</v>
      </c>
      <c r="I27" s="98">
        <v>1.42</v>
      </c>
      <c r="J27" s="98">
        <v>2.76E-2</v>
      </c>
      <c r="K27" s="98">
        <v>0.157</v>
      </c>
      <c r="L27" s="98" t="s">
        <v>424</v>
      </c>
      <c r="M27" s="77">
        <f t="shared" si="0"/>
        <v>97.618899999999996</v>
      </c>
      <c r="N27" s="97">
        <v>2.2000000000000002</v>
      </c>
      <c r="O27" s="67">
        <f t="shared" si="1"/>
        <v>99.818899999999999</v>
      </c>
      <c r="AF27" s="149"/>
      <c r="AG27" s="94" t="s">
        <v>312</v>
      </c>
      <c r="AH27" s="92">
        <f t="shared" si="3"/>
        <v>3.7399999999999989E-2</v>
      </c>
      <c r="AI27" s="92">
        <f t="shared" si="3"/>
        <v>-0.70820000000000016</v>
      </c>
      <c r="AJ27" s="92">
        <f t="shared" si="3"/>
        <v>-6.9099999999999717E-3</v>
      </c>
      <c r="AL27" s="66" t="s">
        <v>444</v>
      </c>
      <c r="AM27" s="68">
        <v>52.378776742615358</v>
      </c>
      <c r="AN27" s="68">
        <v>1.0458671857928925</v>
      </c>
      <c r="AO27" s="68">
        <v>17.062632844003893</v>
      </c>
      <c r="AP27" s="68">
        <v>8.4374565463538644</v>
      </c>
      <c r="AQ27" s="68">
        <v>0.12812617945610932</v>
      </c>
      <c r="AR27" s="68">
        <v>6.2990405434933745</v>
      </c>
      <c r="AS27" s="68">
        <v>10.264992749448759</v>
      </c>
      <c r="AT27" s="68">
        <v>4.0901054806221566</v>
      </c>
      <c r="AU27" s="68">
        <v>0.16487554875747404</v>
      </c>
      <c r="AV27" s="80">
        <v>0.12812617945610932</v>
      </c>
      <c r="AX27" s="68">
        <f t="shared" si="2"/>
        <v>99.999999999999986</v>
      </c>
    </row>
    <row r="28" spans="1:50">
      <c r="A28" s="86" t="s">
        <v>468</v>
      </c>
      <c r="B28" s="98">
        <v>50.49</v>
      </c>
      <c r="C28" s="98">
        <v>1.77</v>
      </c>
      <c r="D28" s="98">
        <v>16.25</v>
      </c>
      <c r="E28" s="98">
        <v>10.02</v>
      </c>
      <c r="F28" s="98">
        <v>0.1036</v>
      </c>
      <c r="G28" s="98">
        <v>4.0570000000000004</v>
      </c>
      <c r="H28" s="98">
        <v>11.26</v>
      </c>
      <c r="I28" s="98">
        <v>3.9830000000000001</v>
      </c>
      <c r="J28" s="98">
        <v>2.24E-2</v>
      </c>
      <c r="K28" s="98">
        <v>0.23100000000000001</v>
      </c>
      <c r="L28" s="98">
        <v>9.4500000000000001E-3</v>
      </c>
      <c r="M28" s="77">
        <f t="shared" si="0"/>
        <v>98.196450000000013</v>
      </c>
      <c r="N28" s="97">
        <v>1.63</v>
      </c>
      <c r="O28" s="67">
        <f t="shared" si="1"/>
        <v>99.826450000000008</v>
      </c>
      <c r="AF28" s="149"/>
      <c r="AG28" s="94" t="s">
        <v>275</v>
      </c>
      <c r="AH28" s="92">
        <f t="shared" si="3"/>
        <v>4.9999999999994493E-4</v>
      </c>
      <c r="AI28" s="92">
        <f t="shared" si="3"/>
        <v>2.2299999999999986E-2</v>
      </c>
      <c r="AJ28" s="92">
        <f t="shared" si="3"/>
        <v>-1.9519999999999982E-2</v>
      </c>
      <c r="AL28" s="66" t="s">
        <v>443</v>
      </c>
      <c r="AM28" s="68">
        <v>50.125395921385248</v>
      </c>
      <c r="AN28" s="68">
        <v>1.1530429743313049</v>
      </c>
      <c r="AO28" s="68">
        <v>15.904799016816042</v>
      </c>
      <c r="AP28" s="68">
        <v>9.7409150405163718</v>
      </c>
      <c r="AQ28" s="68">
        <v>0.17785238252250632</v>
      </c>
      <c r="AR28" s="68">
        <v>7.9643895566679657</v>
      </c>
      <c r="AS28" s="68">
        <v>11.972063187554328</v>
      </c>
      <c r="AT28" s="68">
        <v>2.7836895376837227</v>
      </c>
      <c r="AU28" s="68">
        <v>8.0932825754623655E-2</v>
      </c>
      <c r="AV28" s="80">
        <v>9.6919556767882664E-2</v>
      </c>
      <c r="AX28" s="68">
        <f t="shared" si="2"/>
        <v>100.00000000000001</v>
      </c>
    </row>
    <row r="29" spans="1:50">
      <c r="A29" s="86" t="s">
        <v>467</v>
      </c>
      <c r="B29" s="98">
        <v>50.59</v>
      </c>
      <c r="C29" s="98">
        <v>0.76929999999999998</v>
      </c>
      <c r="D29" s="98">
        <v>15.21</v>
      </c>
      <c r="E29" s="98">
        <v>8.593</v>
      </c>
      <c r="F29" s="98">
        <v>0.15340000000000001</v>
      </c>
      <c r="G29" s="98">
        <v>8.0269999999999992</v>
      </c>
      <c r="H29" s="98">
        <v>8.7129999999999992</v>
      </c>
      <c r="I29" s="98">
        <v>4.1509999999999998</v>
      </c>
      <c r="J29" s="98">
        <v>0.29139999999999999</v>
      </c>
      <c r="K29" s="98">
        <v>7.4800000000000005E-2</v>
      </c>
      <c r="L29" s="98">
        <v>0.24590000000000001</v>
      </c>
      <c r="M29" s="77">
        <f t="shared" si="0"/>
        <v>96.818799999999996</v>
      </c>
      <c r="N29" s="97">
        <v>3</v>
      </c>
      <c r="O29" s="67">
        <f t="shared" si="1"/>
        <v>99.818799999999996</v>
      </c>
      <c r="AF29" s="149"/>
      <c r="AG29" s="94" t="s">
        <v>279</v>
      </c>
      <c r="AH29" s="92">
        <f t="shared" si="3"/>
        <v>7.3799999999999977E-2</v>
      </c>
      <c r="AI29" s="92">
        <f t="shared" si="3"/>
        <v>-6.7000000000000011E-3</v>
      </c>
      <c r="AJ29" s="92">
        <f t="shared" si="3"/>
        <v>-1.3430000000000053E-2</v>
      </c>
      <c r="AL29" s="66" t="s">
        <v>442</v>
      </c>
      <c r="AM29" s="68">
        <v>52.188075907755163</v>
      </c>
      <c r="AN29" s="68">
        <v>1.5251282562135779</v>
      </c>
      <c r="AO29" s="68">
        <v>18.616327140509043</v>
      </c>
      <c r="AP29" s="68">
        <v>10.322259301688502</v>
      </c>
      <c r="AQ29" s="68">
        <v>0.12651292523783436</v>
      </c>
      <c r="AR29" s="68">
        <v>3.9836628978433044</v>
      </c>
      <c r="AS29" s="68">
        <v>7.6953728146635472</v>
      </c>
      <c r="AT29" s="68">
        <v>5.1940030881107759</v>
      </c>
      <c r="AU29" s="68">
        <v>0.14145539672261795</v>
      </c>
      <c r="AV29" s="80">
        <v>0.20720227125566573</v>
      </c>
      <c r="AX29" s="68">
        <f t="shared" si="2"/>
        <v>100.00000000000003</v>
      </c>
    </row>
    <row r="30" spans="1:50">
      <c r="A30" s="86" t="s">
        <v>466</v>
      </c>
      <c r="B30" s="98">
        <v>48.32</v>
      </c>
      <c r="C30" s="98">
        <v>0.98529999999999995</v>
      </c>
      <c r="D30" s="98">
        <v>15.34</v>
      </c>
      <c r="E30" s="98">
        <v>9.3279999999999994</v>
      </c>
      <c r="F30" s="98">
        <v>0.1694</v>
      </c>
      <c r="G30" s="98">
        <v>7.758</v>
      </c>
      <c r="H30" s="98">
        <v>9.6129999999999995</v>
      </c>
      <c r="I30" s="98">
        <v>4.766</v>
      </c>
      <c r="J30" s="98">
        <v>0.21609999999999999</v>
      </c>
      <c r="K30" s="98">
        <v>8.8099999999999998E-2</v>
      </c>
      <c r="L30" s="98">
        <v>8.4699999999999998E-2</v>
      </c>
      <c r="M30" s="77">
        <f t="shared" si="0"/>
        <v>96.668599999999998</v>
      </c>
      <c r="N30" s="97">
        <v>3.14</v>
      </c>
      <c r="O30" s="67">
        <f t="shared" si="1"/>
        <v>99.808599999999998</v>
      </c>
      <c r="AF30" s="149"/>
      <c r="AG30" s="94" t="s">
        <v>353</v>
      </c>
      <c r="AH30" s="92">
        <f t="shared" si="3"/>
        <v>-1.1500000000000066E-2</v>
      </c>
      <c r="AI30" s="92">
        <f t="shared" si="3"/>
        <v>-9.5700000000000007E-2</v>
      </c>
      <c r="AJ30" s="92">
        <f t="shared" si="3"/>
        <v>1.6000000000004899E-4</v>
      </c>
      <c r="AL30" s="66" t="s">
        <v>441</v>
      </c>
      <c r="AM30" s="68">
        <v>46.693261797052095</v>
      </c>
      <c r="AN30" s="68">
        <v>1.5323546589323014</v>
      </c>
      <c r="AO30" s="68">
        <v>16.70246780372398</v>
      </c>
      <c r="AP30" s="68">
        <v>9.9870323992041268</v>
      </c>
      <c r="AQ30" s="68">
        <v>0.13759515348293921</v>
      </c>
      <c r="AR30" s="68">
        <v>6.0601261123924735</v>
      </c>
      <c r="AS30" s="68">
        <v>17.020223517882417</v>
      </c>
      <c r="AT30" s="68">
        <v>1.6709397056057649</v>
      </c>
      <c r="AU30" s="68">
        <v>4.6524979954662891E-2</v>
      </c>
      <c r="AV30" s="80">
        <v>0.1494738717692361</v>
      </c>
      <c r="AX30" s="68">
        <f t="shared" si="2"/>
        <v>99.999999999999972</v>
      </c>
    </row>
    <row r="31" spans="1:50">
      <c r="A31" s="96" t="s">
        <v>494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AF31" s="149"/>
      <c r="AG31" s="94" t="s">
        <v>287</v>
      </c>
      <c r="AH31" s="92">
        <f t="shared" si="3"/>
        <v>1.6400000000000081E-2</v>
      </c>
      <c r="AI31" s="92">
        <f t="shared" si="3"/>
        <v>-0.52056000000000002</v>
      </c>
      <c r="AJ31" s="92">
        <f t="shared" si="3"/>
        <v>-1.8730000000000024E-2</v>
      </c>
      <c r="AL31" s="66" t="s">
        <v>440</v>
      </c>
      <c r="AM31" s="68">
        <v>51.356917258244962</v>
      </c>
      <c r="AN31" s="68">
        <v>1.7881011079098224</v>
      </c>
      <c r="AO31" s="68">
        <v>16.345382718982979</v>
      </c>
      <c r="AP31" s="68">
        <v>10.019702775220045</v>
      </c>
      <c r="AQ31" s="68">
        <v>0.10395936673894315</v>
      </c>
      <c r="AR31" s="68">
        <v>4.1811467213195899</v>
      </c>
      <c r="AS31" s="68">
        <v>11.609786041722359</v>
      </c>
      <c r="AT31" s="68">
        <v>4.3276799239611483</v>
      </c>
      <c r="AU31" s="68">
        <v>5.7425174008178134E-2</v>
      </c>
      <c r="AV31" s="80">
        <v>0.20989891189196141</v>
      </c>
      <c r="AX31" s="68">
        <f t="shared" si="2"/>
        <v>99.999999999999972</v>
      </c>
    </row>
    <row r="32" spans="1:50">
      <c r="A32" s="88" t="s">
        <v>493</v>
      </c>
      <c r="B32" s="68">
        <f t="shared" ref="B32:L32" si="4">100*B4/$M4</f>
        <v>44.576558661831804</v>
      </c>
      <c r="C32" s="68">
        <f t="shared" si="4"/>
        <v>9.8352811067748513E-2</v>
      </c>
      <c r="D32" s="68">
        <f t="shared" si="4"/>
        <v>20.74671147077277</v>
      </c>
      <c r="E32" s="68">
        <f t="shared" si="4"/>
        <v>6.6121502780761174</v>
      </c>
      <c r="F32" s="68">
        <f t="shared" si="4"/>
        <v>9.1249375259200974E-2</v>
      </c>
      <c r="G32" s="68">
        <f t="shared" si="4"/>
        <v>13.356160741819885</v>
      </c>
      <c r="H32" s="68">
        <f t="shared" si="4"/>
        <v>13.699209902274593</v>
      </c>
      <c r="I32" s="68">
        <f t="shared" si="4"/>
        <v>0.70008188092174528</v>
      </c>
      <c r="J32" s="68">
        <f t="shared" si="4"/>
        <v>3.3177724135730918E-2</v>
      </c>
      <c r="K32" s="68">
        <f t="shared" si="4"/>
        <v>0</v>
      </c>
      <c r="L32" s="68">
        <f t="shared" si="4"/>
        <v>8.6347153840427918E-2</v>
      </c>
      <c r="M32" s="67">
        <f t="shared" ref="M32:M58" si="5">SUM(B32:L32)</f>
        <v>100</v>
      </c>
      <c r="AF32" s="149"/>
      <c r="AG32" s="94" t="s">
        <v>387</v>
      </c>
      <c r="AH32" s="92">
        <f t="shared" si="3"/>
        <v>-0.14149999999999996</v>
      </c>
      <c r="AI32" s="92">
        <f t="shared" si="3"/>
        <v>0.11549999999999999</v>
      </c>
      <c r="AJ32" s="92">
        <f t="shared" si="3"/>
        <v>1.0070000000000023E-2</v>
      </c>
      <c r="AL32" s="66" t="s">
        <v>439</v>
      </c>
      <c r="AM32" s="68">
        <v>52.280047465672148</v>
      </c>
      <c r="AN32" s="68">
        <v>0.76882422743635526</v>
      </c>
      <c r="AO32" s="68">
        <v>15.761395251438431</v>
      </c>
      <c r="AP32" s="68">
        <v>8.8499546284016244</v>
      </c>
      <c r="AQ32" s="68">
        <v>0.15655694384890761</v>
      </c>
      <c r="AR32" s="68">
        <v>8.3154672277454829</v>
      </c>
      <c r="AS32" s="68">
        <v>9.1062293708804081</v>
      </c>
      <c r="AT32" s="68">
        <v>4.3736226479064255</v>
      </c>
      <c r="AU32" s="68">
        <v>0.31710259964301035</v>
      </c>
      <c r="AV32" s="80">
        <v>7.0799637027212994E-2</v>
      </c>
      <c r="AX32" s="68">
        <f t="shared" si="2"/>
        <v>100.00000000000001</v>
      </c>
    </row>
    <row r="33" spans="1:50">
      <c r="A33" s="88" t="s">
        <v>492</v>
      </c>
      <c r="B33" s="68">
        <f t="shared" ref="B33:L33" si="6">100*B5/$M5</f>
        <v>45.086354324744327</v>
      </c>
      <c r="C33" s="68">
        <f t="shared" si="6"/>
        <v>0.18148073914616591</v>
      </c>
      <c r="D33" s="68">
        <f t="shared" si="6"/>
        <v>16.700809270823299</v>
      </c>
      <c r="E33" s="68">
        <f t="shared" si="6"/>
        <v>7.8318882378511772</v>
      </c>
      <c r="F33" s="68">
        <f t="shared" si="6"/>
        <v>0.12150775822350868</v>
      </c>
      <c r="G33" s="68">
        <f t="shared" si="6"/>
        <v>15.680435637069758</v>
      </c>
      <c r="H33" s="68">
        <f t="shared" si="6"/>
        <v>13.668217183404352</v>
      </c>
      <c r="I33" s="68">
        <f t="shared" si="6"/>
        <v>0.55209501969164931</v>
      </c>
      <c r="J33" s="68">
        <f t="shared" si="6"/>
        <v>1.176553271572963E-2</v>
      </c>
      <c r="K33" s="68">
        <f t="shared" si="6"/>
        <v>0</v>
      </c>
      <c r="L33" s="68">
        <f t="shared" si="6"/>
        <v>0.16544629633003882</v>
      </c>
      <c r="M33" s="67">
        <f t="shared" si="5"/>
        <v>100.00000000000001</v>
      </c>
      <c r="AF33" s="149"/>
      <c r="AG33" s="94" t="s">
        <v>291</v>
      </c>
      <c r="AH33" s="92">
        <f t="shared" si="3"/>
        <v>0.22729999999999995</v>
      </c>
      <c r="AI33" s="92">
        <f t="shared" si="3"/>
        <v>-8.3999999999999995E-3</v>
      </c>
      <c r="AJ33" s="92">
        <f t="shared" si="3"/>
        <v>5.2400000000000224E-3</v>
      </c>
      <c r="AL33" s="66" t="s">
        <v>438</v>
      </c>
      <c r="AM33" s="68">
        <v>52.232262682293999</v>
      </c>
      <c r="AN33" s="68">
        <v>0.97124054357659095</v>
      </c>
      <c r="AO33" s="68">
        <v>16.145258616404721</v>
      </c>
      <c r="AP33" s="68">
        <v>8.7898760351117886</v>
      </c>
      <c r="AQ33" s="68">
        <v>0.15706858330102494</v>
      </c>
      <c r="AR33" s="68">
        <v>7.5671269372620378</v>
      </c>
      <c r="AS33" s="68">
        <v>9.3734156452238242</v>
      </c>
      <c r="AT33" s="68">
        <v>4.4585607348423855</v>
      </c>
      <c r="AU33" s="68">
        <v>0.20180330639308902</v>
      </c>
      <c r="AV33" s="80">
        <v>0.10338691559054806</v>
      </c>
      <c r="AX33" s="68">
        <f t="shared" si="2"/>
        <v>100</v>
      </c>
    </row>
    <row r="34" spans="1:50">
      <c r="A34" s="88" t="s">
        <v>491</v>
      </c>
      <c r="B34" s="68">
        <f t="shared" ref="B34:L34" si="7">100*B6/$M6</f>
        <v>48.161453417727671</v>
      </c>
      <c r="C34" s="68">
        <f t="shared" si="7"/>
        <v>0.3193242035099757</v>
      </c>
      <c r="D34" s="68">
        <f t="shared" si="7"/>
        <v>18.97995345678904</v>
      </c>
      <c r="E34" s="68">
        <f t="shared" si="7"/>
        <v>4.8597247835357207</v>
      </c>
      <c r="F34" s="68">
        <f t="shared" si="7"/>
        <v>8.8341943494200256E-2</v>
      </c>
      <c r="G34" s="68">
        <f t="shared" si="7"/>
        <v>8.329354104330795</v>
      </c>
      <c r="H34" s="68">
        <f t="shared" si="7"/>
        <v>17.487054162321133</v>
      </c>
      <c r="I34" s="68">
        <f t="shared" si="7"/>
        <v>1.7005467164884496</v>
      </c>
      <c r="J34" s="68">
        <f t="shared" si="7"/>
        <v>1.2952466894208535E-2</v>
      </c>
      <c r="K34" s="68">
        <f t="shared" si="7"/>
        <v>0</v>
      </c>
      <c r="L34" s="68">
        <f t="shared" si="7"/>
        <v>6.1294744908813613E-2</v>
      </c>
      <c r="M34" s="67">
        <f t="shared" si="5"/>
        <v>100</v>
      </c>
      <c r="AF34" s="149"/>
      <c r="AG34" s="93" t="s">
        <v>420</v>
      </c>
      <c r="AH34" s="92">
        <f t="shared" si="3"/>
        <v>-0.14019999999999988</v>
      </c>
      <c r="AI34" s="92">
        <f t="shared" si="3"/>
        <v>-0.70820000000000016</v>
      </c>
      <c r="AJ34" s="92">
        <f t="shared" si="3"/>
        <v>1.6000000000004899E-4</v>
      </c>
    </row>
    <row r="35" spans="1:50">
      <c r="A35" s="88" t="s">
        <v>490</v>
      </c>
      <c r="B35" s="68">
        <f t="shared" ref="B35:L35" si="8">100*B7/$M7</f>
        <v>47.375650166402743</v>
      </c>
      <c r="C35" s="68">
        <f t="shared" si="8"/>
        <v>0.30219739509320143</v>
      </c>
      <c r="D35" s="68">
        <f t="shared" si="8"/>
        <v>16.760356034928989</v>
      </c>
      <c r="E35" s="68">
        <f t="shared" si="8"/>
        <v>5.7721031027609113</v>
      </c>
      <c r="F35" s="68">
        <f t="shared" si="8"/>
        <v>0.1070005656620162</v>
      </c>
      <c r="G35" s="68">
        <f t="shared" si="8"/>
        <v>9.9059836004004094</v>
      </c>
      <c r="H35" s="68">
        <f t="shared" si="8"/>
        <v>18.565364622056528</v>
      </c>
      <c r="I35" s="68">
        <f t="shared" si="8"/>
        <v>0.99366427882691832</v>
      </c>
      <c r="J35" s="68">
        <f t="shared" si="8"/>
        <v>1.2161477854613112E-2</v>
      </c>
      <c r="K35" s="68">
        <f t="shared" si="8"/>
        <v>1.6555961449137173E-2</v>
      </c>
      <c r="L35" s="68">
        <f t="shared" si="8"/>
        <v>0.18896279456453483</v>
      </c>
      <c r="M35" s="67">
        <f t="shared" si="5"/>
        <v>100</v>
      </c>
      <c r="AF35" s="149"/>
      <c r="AG35" s="93" t="s">
        <v>421</v>
      </c>
      <c r="AH35" s="92">
        <f t="shared" si="3"/>
        <v>0.22729999999999995</v>
      </c>
      <c r="AI35" s="92">
        <f t="shared" si="3"/>
        <v>7.1421999999999999</v>
      </c>
      <c r="AJ35" s="92">
        <f t="shared" si="3"/>
        <v>5.2400000000000224E-3</v>
      </c>
      <c r="AL35" s="91" t="s">
        <v>489</v>
      </c>
      <c r="AM35" s="89"/>
      <c r="AN35" s="89"/>
      <c r="AO35" s="89"/>
      <c r="AP35" s="89"/>
      <c r="AQ35" s="89"/>
      <c r="AR35" s="89"/>
      <c r="AS35" s="89"/>
      <c r="AT35" s="89"/>
      <c r="AU35" s="89"/>
      <c r="AV35" s="90"/>
      <c r="AW35" s="90"/>
      <c r="AX35" s="89"/>
    </row>
    <row r="36" spans="1:50">
      <c r="A36" s="88" t="s">
        <v>488</v>
      </c>
      <c r="B36" s="68">
        <f t="shared" ref="B36:L36" si="9">100*B8/$M8</f>
        <v>49.041300125182417</v>
      </c>
      <c r="C36" s="68">
        <f t="shared" si="9"/>
        <v>0.38868455796820967</v>
      </c>
      <c r="D36" s="68">
        <f t="shared" si="9"/>
        <v>15.291682039723142</v>
      </c>
      <c r="E36" s="68">
        <f t="shared" si="9"/>
        <v>5.9284210356767337</v>
      </c>
      <c r="F36" s="68">
        <f t="shared" si="9"/>
        <v>0.12150796722808316</v>
      </c>
      <c r="G36" s="68">
        <f t="shared" si="9"/>
        <v>9.903855688400018</v>
      </c>
      <c r="H36" s="68">
        <f t="shared" si="9"/>
        <v>18.031097784719492</v>
      </c>
      <c r="I36" s="68">
        <f t="shared" si="9"/>
        <v>1.0411732817369099</v>
      </c>
      <c r="J36" s="68">
        <f t="shared" si="9"/>
        <v>1.328836095617811E-2</v>
      </c>
      <c r="K36" s="68">
        <f t="shared" si="9"/>
        <v>2.2247937661480015E-2</v>
      </c>
      <c r="L36" s="68">
        <f t="shared" si="9"/>
        <v>0.21674122074735958</v>
      </c>
      <c r="M36" s="67">
        <f t="shared" si="5"/>
        <v>100.00000000000004</v>
      </c>
      <c r="AL36" s="66" t="s">
        <v>464</v>
      </c>
      <c r="AM36" s="68">
        <f t="shared" ref="AM36:AU36" si="10">(AM$3*AM7)+AM$4</f>
        <v>44.94202344006731</v>
      </c>
      <c r="AN36" s="68">
        <f t="shared" si="10"/>
        <v>0.1088138540456057</v>
      </c>
      <c r="AO36" s="68">
        <f t="shared" si="10"/>
        <v>20.953353344287255</v>
      </c>
      <c r="AP36" s="68">
        <f t="shared" si="10"/>
        <v>6.5406178615797685</v>
      </c>
      <c r="AQ36" s="68">
        <f t="shared" si="10"/>
        <v>8.996036949464993E-2</v>
      </c>
      <c r="AR36" s="68">
        <f t="shared" si="10"/>
        <v>13.025430882058266</v>
      </c>
      <c r="AS36" s="68">
        <f t="shared" si="10"/>
        <v>13.063462714703642</v>
      </c>
      <c r="AT36" s="68">
        <f t="shared" si="10"/>
        <v>0.68705846591592179</v>
      </c>
      <c r="AU36" s="68">
        <f t="shared" si="10"/>
        <v>2.2777509718270344E-2</v>
      </c>
      <c r="AV36" s="80">
        <v>-1.1020718951629061E-2</v>
      </c>
      <c r="AX36" s="68">
        <f t="shared" ref="AX36:AX62" si="11">SUM(AM36:AV36)</f>
        <v>99.422477722919083</v>
      </c>
    </row>
    <row r="37" spans="1:50">
      <c r="A37" s="88" t="s">
        <v>487</v>
      </c>
      <c r="B37" s="68">
        <f t="shared" ref="B37:L37" si="12">100*B9/$M9</f>
        <v>49.185542482135091</v>
      </c>
      <c r="C37" s="68">
        <f t="shared" si="12"/>
        <v>0.39160036320856245</v>
      </c>
      <c r="D37" s="68">
        <f t="shared" si="12"/>
        <v>18.676642685059043</v>
      </c>
      <c r="E37" s="68">
        <f t="shared" si="12"/>
        <v>5.615381954894203</v>
      </c>
      <c r="F37" s="68">
        <f t="shared" si="12"/>
        <v>0.10530776970016707</v>
      </c>
      <c r="G37" s="68">
        <f t="shared" si="12"/>
        <v>7.283787404261556</v>
      </c>
      <c r="H37" s="68">
        <f t="shared" si="12"/>
        <v>15.975188663515345</v>
      </c>
      <c r="I37" s="68">
        <f t="shared" si="12"/>
        <v>2.6049735207742803</v>
      </c>
      <c r="J37" s="68">
        <f t="shared" si="12"/>
        <v>6.6385192075693558E-2</v>
      </c>
      <c r="K37" s="68">
        <f t="shared" si="12"/>
        <v>0</v>
      </c>
      <c r="L37" s="68">
        <f t="shared" si="12"/>
        <v>9.5189964376033387E-2</v>
      </c>
      <c r="M37" s="67">
        <f t="shared" si="5"/>
        <v>99.999999999999972</v>
      </c>
      <c r="AL37" s="66" t="s">
        <v>463</v>
      </c>
      <c r="AM37" s="68">
        <f t="shared" ref="AM37:AU37" si="13">(AM$3*AM8)+AM$4</f>
        <v>45.161756943693284</v>
      </c>
      <c r="AN37" s="68">
        <f t="shared" si="13"/>
        <v>0.19330330909600782</v>
      </c>
      <c r="AO37" s="68">
        <f t="shared" si="13"/>
        <v>16.447066552490835</v>
      </c>
      <c r="AP37" s="68">
        <f t="shared" si="13"/>
        <v>7.7281257135989421</v>
      </c>
      <c r="AQ37" s="68">
        <f t="shared" si="13"/>
        <v>0.123208743464936</v>
      </c>
      <c r="AR37" s="68">
        <f t="shared" si="13"/>
        <v>15.733210119584159</v>
      </c>
      <c r="AS37" s="68">
        <f t="shared" si="13"/>
        <v>13.47828213288464</v>
      </c>
      <c r="AT37" s="68">
        <f t="shared" si="13"/>
        <v>0.66883857941229485</v>
      </c>
      <c r="AU37" s="68">
        <f t="shared" si="13"/>
        <v>8.0436912845782485E-3</v>
      </c>
      <c r="AV37" s="80">
        <v>-1.0015423752578972E-2</v>
      </c>
      <c r="AX37" s="68">
        <f t="shared" si="11"/>
        <v>99.531820361757113</v>
      </c>
    </row>
    <row r="38" spans="1:50">
      <c r="A38" s="88" t="s">
        <v>486</v>
      </c>
      <c r="B38" s="68">
        <f t="shared" ref="B38:L38" si="14">100*B10/$M10</f>
        <v>48.135792926322956</v>
      </c>
      <c r="C38" s="68">
        <f t="shared" si="14"/>
        <v>0.36853042579885004</v>
      </c>
      <c r="D38" s="68">
        <f t="shared" si="14"/>
        <v>14.706815125228319</v>
      </c>
      <c r="E38" s="68">
        <f t="shared" si="14"/>
        <v>7.7995572904628263</v>
      </c>
      <c r="F38" s="68">
        <f t="shared" si="14"/>
        <v>0.13825266265382763</v>
      </c>
      <c r="G38" s="68">
        <f t="shared" si="14"/>
        <v>12.212676887616499</v>
      </c>
      <c r="H38" s="68">
        <f t="shared" si="14"/>
        <v>15.06674507434575</v>
      </c>
      <c r="I38" s="68">
        <f t="shared" si="14"/>
        <v>1.3500598270659154</v>
      </c>
      <c r="J38" s="68">
        <f t="shared" si="14"/>
        <v>1.4083280565825366E-2</v>
      </c>
      <c r="K38" s="68">
        <f t="shared" si="14"/>
        <v>0</v>
      </c>
      <c r="L38" s="68">
        <f t="shared" si="14"/>
        <v>0.20748649993925919</v>
      </c>
      <c r="M38" s="67">
        <f t="shared" si="5"/>
        <v>100.00000000000003</v>
      </c>
      <c r="AL38" s="66" t="s">
        <v>462</v>
      </c>
      <c r="AM38" s="68">
        <f t="shared" ref="AM38:AU38" si="15">(AM$3*AM9)+AM$4</f>
        <v>48.028750344434549</v>
      </c>
      <c r="AN38" s="68">
        <f t="shared" si="15"/>
        <v>0.33292342754876575</v>
      </c>
      <c r="AO38" s="68">
        <f t="shared" si="15"/>
        <v>18.970061293354263</v>
      </c>
      <c r="AP38" s="68">
        <f t="shared" si="15"/>
        <v>4.9913392455433474</v>
      </c>
      <c r="AQ38" s="68">
        <f t="shared" si="15"/>
        <v>8.8815178116157953E-2</v>
      </c>
      <c r="AR38" s="68">
        <f t="shared" si="15"/>
        <v>8.3546496805606942</v>
      </c>
      <c r="AS38" s="68">
        <f t="shared" si="15"/>
        <v>17.280615150721367</v>
      </c>
      <c r="AT38" s="68">
        <f t="shared" si="15"/>
        <v>1.4282418360511502</v>
      </c>
      <c r="AU38" s="68">
        <f t="shared" si="15"/>
        <v>9.8538837620852048E-3</v>
      </c>
      <c r="AV38" s="80">
        <v>-9.9981003609314247E-3</v>
      </c>
      <c r="AX38" s="68">
        <f t="shared" si="11"/>
        <v>99.47525193973145</v>
      </c>
    </row>
    <row r="39" spans="1:50">
      <c r="A39" s="88" t="s">
        <v>485</v>
      </c>
      <c r="B39" s="68">
        <f t="shared" ref="B39:L39" si="16">100*B11/$M11</f>
        <v>46.463332984027787</v>
      </c>
      <c r="C39" s="68">
        <f t="shared" si="16"/>
        <v>0.32284091747940424</v>
      </c>
      <c r="D39" s="68">
        <f t="shared" si="16"/>
        <v>20.390496067215334</v>
      </c>
      <c r="E39" s="68">
        <f t="shared" si="16"/>
        <v>6.7717095546767272</v>
      </c>
      <c r="F39" s="68">
        <f t="shared" si="16"/>
        <v>0.10881814103718968</v>
      </c>
      <c r="G39" s="68">
        <f t="shared" si="16"/>
        <v>8.9222616209050578</v>
      </c>
      <c r="H39" s="68">
        <f t="shared" si="16"/>
        <v>14.91159558470909</v>
      </c>
      <c r="I39" s="68">
        <f t="shared" si="16"/>
        <v>2.0119999359893286</v>
      </c>
      <c r="J39" s="68">
        <f t="shared" si="16"/>
        <v>2.4675081316782102E-2</v>
      </c>
      <c r="K39" s="68">
        <f t="shared" si="16"/>
        <v>0</v>
      </c>
      <c r="L39" s="68">
        <f t="shared" si="16"/>
        <v>7.2270112643294859E-2</v>
      </c>
      <c r="M39" s="67">
        <f t="shared" si="5"/>
        <v>100</v>
      </c>
      <c r="AL39" s="66" t="s">
        <v>461</v>
      </c>
      <c r="AM39" s="68">
        <f t="shared" ref="AM39:AU39" si="17">(AM$3*AM10)+AM$4</f>
        <v>47.942243790273281</v>
      </c>
      <c r="AN39" s="68">
        <f t="shared" si="17"/>
        <v>0.30996207822662264</v>
      </c>
      <c r="AO39" s="68">
        <f t="shared" si="17"/>
        <v>17.08097033180675</v>
      </c>
      <c r="AP39" s="68">
        <f t="shared" si="17"/>
        <v>5.6434797117861031</v>
      </c>
      <c r="AQ39" s="68">
        <f t="shared" si="17"/>
        <v>0.10369073025544411</v>
      </c>
      <c r="AR39" s="68">
        <f t="shared" si="17"/>
        <v>9.6809226372172734</v>
      </c>
      <c r="AS39" s="68">
        <f t="shared" si="17"/>
        <v>17.739244585767686</v>
      </c>
      <c r="AT39" s="68">
        <f t="shared" si="17"/>
        <v>1.0275809935161895</v>
      </c>
      <c r="AU39" s="68">
        <f t="shared" si="17"/>
        <v>4.3698958782206086E-3</v>
      </c>
      <c r="AV39" s="80">
        <v>-1.2025614559010692E-2</v>
      </c>
      <c r="AX39" s="68">
        <f t="shared" si="11"/>
        <v>99.520439140168591</v>
      </c>
    </row>
    <row r="40" spans="1:50">
      <c r="A40" s="86" t="s">
        <v>484</v>
      </c>
      <c r="B40" s="68">
        <f t="shared" ref="B40:K40" si="18">100*B12/$M12</f>
        <v>51.651707513680265</v>
      </c>
      <c r="C40" s="68">
        <f t="shared" si="18"/>
        <v>1.3465821306587711</v>
      </c>
      <c r="D40" s="68">
        <f t="shared" si="18"/>
        <v>15.171009729908489</v>
      </c>
      <c r="E40" s="68">
        <f t="shared" si="18"/>
        <v>10.149488185111123</v>
      </c>
      <c r="F40" s="68">
        <f t="shared" si="18"/>
        <v>0.12659732233745163</v>
      </c>
      <c r="G40" s="68">
        <f t="shared" si="18"/>
        <v>5.892717811984892</v>
      </c>
      <c r="H40" s="68">
        <f t="shared" si="18"/>
        <v>15.429371612229819</v>
      </c>
      <c r="I40" s="68">
        <f t="shared" si="18"/>
        <v>9.3010277635678748E-2</v>
      </c>
      <c r="J40" s="68">
        <f t="shared" si="18"/>
        <v>9.6110620223534698E-3</v>
      </c>
      <c r="K40" s="68">
        <f t="shared" si="18"/>
        <v>0.12990435443116466</v>
      </c>
      <c r="L40" s="68"/>
      <c r="M40" s="67">
        <f t="shared" si="5"/>
        <v>100.00000000000001</v>
      </c>
      <c r="AL40" s="66" t="s">
        <v>460</v>
      </c>
      <c r="AM40" s="68">
        <f t="shared" ref="AM40:AU40" si="19">(AM$3*AM11)+AM$4</f>
        <v>48.584959043369118</v>
      </c>
      <c r="AN40" s="68">
        <f t="shared" si="19"/>
        <v>0.4249907942705739</v>
      </c>
      <c r="AO40" s="68">
        <f t="shared" si="19"/>
        <v>15.127823704603861</v>
      </c>
      <c r="AP40" s="68">
        <f t="shared" si="19"/>
        <v>6.0064273761380171</v>
      </c>
      <c r="AQ40" s="68">
        <f t="shared" si="19"/>
        <v>0.12258369822897786</v>
      </c>
      <c r="AR40" s="68">
        <f t="shared" si="19"/>
        <v>10.124456306153755</v>
      </c>
      <c r="AS40" s="68">
        <f t="shared" si="19"/>
        <v>18.08782518636572</v>
      </c>
      <c r="AT40" s="68">
        <f t="shared" si="19"/>
        <v>1.095197872382812</v>
      </c>
      <c r="AU40" s="68">
        <f t="shared" si="19"/>
        <v>1.0703882702153517E-2</v>
      </c>
      <c r="AV40" s="80">
        <v>-7.9686037014164209E-3</v>
      </c>
      <c r="AX40" s="68">
        <f t="shared" si="11"/>
        <v>99.576999260513588</v>
      </c>
    </row>
    <row r="41" spans="1:50">
      <c r="A41" s="86" t="s">
        <v>483</v>
      </c>
      <c r="B41" s="68">
        <f t="shared" ref="B41:K41" si="20">100*B13/$M13</f>
        <v>51.557412097490385</v>
      </c>
      <c r="C41" s="68">
        <f t="shared" si="20"/>
        <v>1.1522300430878532</v>
      </c>
      <c r="D41" s="68">
        <f t="shared" si="20"/>
        <v>15.243150347005232</v>
      </c>
      <c r="E41" s="68">
        <f t="shared" si="20"/>
        <v>9.8797816004999515</v>
      </c>
      <c r="F41" s="68">
        <f t="shared" si="20"/>
        <v>0.1736054007828175</v>
      </c>
      <c r="G41" s="68">
        <f t="shared" si="20"/>
        <v>8.387330197677862</v>
      </c>
      <c r="H41" s="68">
        <f t="shared" si="20"/>
        <v>9.3915485313949301</v>
      </c>
      <c r="I41" s="68">
        <f t="shared" si="20"/>
        <v>3.8996973982830641</v>
      </c>
      <c r="J41" s="68">
        <f t="shared" si="20"/>
        <v>0.18583692398776436</v>
      </c>
      <c r="K41" s="68">
        <f t="shared" si="20"/>
        <v>0.10843913429595763</v>
      </c>
      <c r="L41" s="68">
        <f>100*L13/$M13</f>
        <v>2.0968325494194653E-2</v>
      </c>
      <c r="M41" s="67">
        <f t="shared" si="5"/>
        <v>100.00000000000001</v>
      </c>
      <c r="AL41" s="66" t="s">
        <v>459</v>
      </c>
      <c r="AM41" s="68">
        <f t="shared" ref="AM41:AU41" si="21">(AM$3*AM12)+AM$4</f>
        <v>48.579237168052892</v>
      </c>
      <c r="AN41" s="68">
        <f t="shared" si="21"/>
        <v>0.42649727427597939</v>
      </c>
      <c r="AO41" s="68">
        <f t="shared" si="21"/>
        <v>18.684307495741052</v>
      </c>
      <c r="AP41" s="68">
        <f t="shared" si="21"/>
        <v>5.7746586832347919</v>
      </c>
      <c r="AQ41" s="68">
        <f t="shared" si="21"/>
        <v>0.10858415672913115</v>
      </c>
      <c r="AR41" s="68">
        <f t="shared" si="21"/>
        <v>7.4418567391522172</v>
      </c>
      <c r="AS41" s="68">
        <f t="shared" si="21"/>
        <v>15.987820038079963</v>
      </c>
      <c r="AT41" s="68">
        <f t="shared" si="21"/>
        <v>2.4427053011323774</v>
      </c>
      <c r="AU41" s="68">
        <f t="shared" si="21"/>
        <v>7.9869686341316748E-2</v>
      </c>
      <c r="AV41" s="80">
        <v>-1.1023148612085375E-2</v>
      </c>
      <c r="AX41" s="68">
        <f t="shared" si="11"/>
        <v>99.514513394127633</v>
      </c>
    </row>
    <row r="42" spans="1:50">
      <c r="A42" s="86" t="s">
        <v>482</v>
      </c>
      <c r="B42" s="68">
        <f t="shared" ref="B42:K42" si="22">100*B14/$M14</f>
        <v>51.778571621315876</v>
      </c>
      <c r="C42" s="68">
        <f t="shared" si="22"/>
        <v>1.5318735560846308</v>
      </c>
      <c r="D42" s="68">
        <f t="shared" si="22"/>
        <v>15.526306503405202</v>
      </c>
      <c r="E42" s="68">
        <f t="shared" si="22"/>
        <v>11.022017049877222</v>
      </c>
      <c r="F42" s="68">
        <f t="shared" si="22"/>
        <v>0.14654508544657852</v>
      </c>
      <c r="G42" s="68">
        <f t="shared" si="22"/>
        <v>5.4020337800951923</v>
      </c>
      <c r="H42" s="68">
        <f t="shared" si="22"/>
        <v>14.332773583691568</v>
      </c>
      <c r="I42" s="68">
        <f t="shared" si="22"/>
        <v>0.10378547127944654</v>
      </c>
      <c r="J42" s="68">
        <f t="shared" si="22"/>
        <v>1.0170976185385761E-2</v>
      </c>
      <c r="K42" s="68">
        <f t="shared" si="22"/>
        <v>0.14592237261890184</v>
      </c>
      <c r="L42" s="68"/>
      <c r="M42" s="67">
        <f t="shared" si="5"/>
        <v>100.00000000000001</v>
      </c>
      <c r="AL42" s="66" t="s">
        <v>458</v>
      </c>
      <c r="AM42" s="68">
        <f t="shared" ref="AM42:AU42" si="23">(AM$3*AM13)+AM$4</f>
        <v>48.116775366929076</v>
      </c>
      <c r="AN42" s="68">
        <f t="shared" si="23"/>
        <v>0.38800566349231913</v>
      </c>
      <c r="AO42" s="68">
        <f t="shared" si="23"/>
        <v>14.453485383237032</v>
      </c>
      <c r="AP42" s="68">
        <f t="shared" si="23"/>
        <v>8.0446791761460883</v>
      </c>
      <c r="AQ42" s="68">
        <f t="shared" si="23"/>
        <v>0.14150114357043631</v>
      </c>
      <c r="AR42" s="68">
        <f t="shared" si="23"/>
        <v>12.454657561054182</v>
      </c>
      <c r="AS42" s="68">
        <f t="shared" si="23"/>
        <v>14.922667212144397</v>
      </c>
      <c r="AT42" s="68">
        <f t="shared" si="23"/>
        <v>1.1138568362560148</v>
      </c>
      <c r="AU42" s="68">
        <f t="shared" si="23"/>
        <v>1.8297843725462563E-2</v>
      </c>
      <c r="AV42" s="80">
        <v>-1.006664116450905E-2</v>
      </c>
      <c r="AX42" s="68">
        <f t="shared" si="11"/>
        <v>99.643859545390484</v>
      </c>
    </row>
    <row r="43" spans="1:50">
      <c r="A43" s="86" t="s">
        <v>481</v>
      </c>
      <c r="B43" s="68">
        <f t="shared" ref="B43:K43" si="24">100*B15/$M15</f>
        <v>50.350075915743297</v>
      </c>
      <c r="C43" s="68">
        <f t="shared" si="24"/>
        <v>1.1194616715443946</v>
      </c>
      <c r="D43" s="68">
        <f t="shared" si="24"/>
        <v>15.512099746193677</v>
      </c>
      <c r="E43" s="68">
        <f t="shared" si="24"/>
        <v>10.331120109294002</v>
      </c>
      <c r="F43" s="68">
        <f t="shared" si="24"/>
        <v>0.16056924985788287</v>
      </c>
      <c r="G43" s="68">
        <f t="shared" si="24"/>
        <v>7.4075673141863252</v>
      </c>
      <c r="H43" s="68">
        <f t="shared" si="24"/>
        <v>11.10209922192788</v>
      </c>
      <c r="I43" s="68">
        <f t="shared" si="24"/>
        <v>3.7109794621444117</v>
      </c>
      <c r="J43" s="68">
        <f t="shared" si="24"/>
        <v>0.2174161097627543</v>
      </c>
      <c r="K43" s="68">
        <f t="shared" si="24"/>
        <v>8.8611199345387331E-2</v>
      </c>
      <c r="L43" s="68"/>
      <c r="M43" s="67">
        <f t="shared" si="5"/>
        <v>100.00000000000001</v>
      </c>
      <c r="AL43" s="66" t="s">
        <v>457</v>
      </c>
      <c r="AM43" s="68">
        <f t="shared" ref="AM43:AU43" si="25">(AM$3*AM14)+AM$4</f>
        <v>46.652147819566913</v>
      </c>
      <c r="AN43" s="68">
        <f t="shared" si="25"/>
        <v>0.33804519025053487</v>
      </c>
      <c r="AO43" s="68">
        <f t="shared" si="25"/>
        <v>20.149611870913564</v>
      </c>
      <c r="AP43" s="68">
        <f t="shared" si="25"/>
        <v>6.6656437326295173</v>
      </c>
      <c r="AQ43" s="68">
        <f t="shared" si="25"/>
        <v>0.1122562753684042</v>
      </c>
      <c r="AR43" s="68">
        <f t="shared" si="25"/>
        <v>8.9645616699658106</v>
      </c>
      <c r="AS43" s="68">
        <f t="shared" si="25"/>
        <v>14.738483144782357</v>
      </c>
      <c r="AT43" s="68">
        <f t="shared" si="25"/>
        <v>1.8443132865454983</v>
      </c>
      <c r="AU43" s="68">
        <f t="shared" si="25"/>
        <v>2.7305324615599941E-2</v>
      </c>
      <c r="AV43" s="80">
        <v>-1.0997140743406714E-2</v>
      </c>
      <c r="AX43" s="68">
        <f t="shared" si="11"/>
        <v>99.481371173894772</v>
      </c>
    </row>
    <row r="44" spans="1:50">
      <c r="A44" s="86" t="s">
        <v>480</v>
      </c>
      <c r="B44" s="68">
        <f t="shared" ref="B44:K44" si="26">100*B16/$M16</f>
        <v>52.354719279671997</v>
      </c>
      <c r="C44" s="68">
        <f t="shared" si="26"/>
        <v>1.2555187923815287</v>
      </c>
      <c r="D44" s="68">
        <f t="shared" si="26"/>
        <v>15.093159080032073</v>
      </c>
      <c r="E44" s="68">
        <f t="shared" si="26"/>
        <v>9.1387679755691789</v>
      </c>
      <c r="F44" s="68">
        <f t="shared" si="26"/>
        <v>0.14803105233607297</v>
      </c>
      <c r="G44" s="68">
        <f t="shared" si="26"/>
        <v>8.8103855851525612</v>
      </c>
      <c r="H44" s="68">
        <f t="shared" si="26"/>
        <v>8.4643927826315757</v>
      </c>
      <c r="I44" s="68">
        <f t="shared" si="26"/>
        <v>4.3456281633997635</v>
      </c>
      <c r="J44" s="68">
        <f t="shared" si="26"/>
        <v>0.2017946045840939</v>
      </c>
      <c r="K44" s="68">
        <f t="shared" si="26"/>
        <v>0.12089029956346897</v>
      </c>
      <c r="L44" s="68">
        <f>100*L16/$M16</f>
        <v>6.6712384677698383E-2</v>
      </c>
      <c r="M44" s="67">
        <f t="shared" si="5"/>
        <v>100.00000000000003</v>
      </c>
      <c r="AL44" s="66" t="s">
        <v>456</v>
      </c>
      <c r="AM44" s="68">
        <f t="shared" ref="AM44:AS53" si="27">(AM$3*AM15)+AM$4</f>
        <v>52.081928397165669</v>
      </c>
      <c r="AN44" s="68">
        <f t="shared" si="27"/>
        <v>1.3401387638153897</v>
      </c>
      <c r="AO44" s="68">
        <f t="shared" si="27"/>
        <v>15.354377268514369</v>
      </c>
      <c r="AP44" s="68">
        <f t="shared" si="27"/>
        <v>9.8730620583809223</v>
      </c>
      <c r="AQ44" s="68">
        <f t="shared" si="27"/>
        <v>0.12069609332177277</v>
      </c>
      <c r="AR44" s="68">
        <f t="shared" si="27"/>
        <v>5.646000035877659</v>
      </c>
      <c r="AS44" s="68">
        <f t="shared" si="27"/>
        <v>15.15020736927079</v>
      </c>
      <c r="AT44" s="87">
        <v>0.01</v>
      </c>
      <c r="AU44" s="68">
        <f t="shared" ref="AU44:AU62" si="28">(AU$3*AU15)+AU$4</f>
        <v>8.882195712619969E-3</v>
      </c>
      <c r="AV44" s="80">
        <v>0.14450723034452517</v>
      </c>
      <c r="AX44" s="68">
        <f t="shared" si="11"/>
        <v>99.729799412403722</v>
      </c>
    </row>
    <row r="45" spans="1:50">
      <c r="A45" s="86" t="s">
        <v>479</v>
      </c>
      <c r="B45" s="68">
        <f t="shared" ref="B45:K45" si="29">100*B17/$M17</f>
        <v>49.673568520405226</v>
      </c>
      <c r="C45" s="68">
        <f t="shared" si="29"/>
        <v>0.88909687928547043</v>
      </c>
      <c r="D45" s="68">
        <f t="shared" si="29"/>
        <v>17.502640136719211</v>
      </c>
      <c r="E45" s="68">
        <f t="shared" si="29"/>
        <v>8.1565199455101034</v>
      </c>
      <c r="F45" s="68">
        <f t="shared" si="29"/>
        <v>0.14213136848612407</v>
      </c>
      <c r="G45" s="68">
        <f t="shared" si="29"/>
        <v>9.1216477970206835</v>
      </c>
      <c r="H45" s="68">
        <f t="shared" si="29"/>
        <v>11.047765760056805</v>
      </c>
      <c r="I45" s="68">
        <f t="shared" si="29"/>
        <v>3.0557209789520421</v>
      </c>
      <c r="J45" s="68">
        <f t="shared" si="29"/>
        <v>0.30877884638361014</v>
      </c>
      <c r="K45" s="68">
        <f t="shared" si="29"/>
        <v>8.8444192180230058E-2</v>
      </c>
      <c r="L45" s="68">
        <f>100*L17/$M17</f>
        <v>1.3685575000519807E-2</v>
      </c>
      <c r="M45" s="67">
        <f t="shared" si="5"/>
        <v>100.00000000000001</v>
      </c>
      <c r="AL45" s="66" t="s">
        <v>455</v>
      </c>
      <c r="AM45" s="68">
        <f t="shared" si="27"/>
        <v>51.248221796306652</v>
      </c>
      <c r="AN45" s="68">
        <f t="shared" si="27"/>
        <v>1.153460812215205</v>
      </c>
      <c r="AO45" s="68">
        <f t="shared" si="27"/>
        <v>15.373045447277958</v>
      </c>
      <c r="AP45" s="68">
        <f t="shared" si="27"/>
        <v>9.7101811695579183</v>
      </c>
      <c r="AQ45" s="68">
        <f t="shared" si="27"/>
        <v>0.17275148293228876</v>
      </c>
      <c r="AR45" s="68">
        <f t="shared" si="27"/>
        <v>8.3941100727476243</v>
      </c>
      <c r="AS45" s="68">
        <f t="shared" si="27"/>
        <v>9.3832912391078427</v>
      </c>
      <c r="AT45" s="68">
        <f t="shared" ref="AT45:AT62" si="30">(AT$3*AT16)+AT$4</f>
        <v>4.0557150611559676</v>
      </c>
      <c r="AU45" s="68">
        <f t="shared" si="28"/>
        <v>0.17235523223279239</v>
      </c>
      <c r="AV45" s="80">
        <v>0.10992085698297226</v>
      </c>
      <c r="AX45" s="68">
        <f t="shared" si="11"/>
        <v>99.773053170517201</v>
      </c>
    </row>
    <row r="46" spans="1:50">
      <c r="A46" s="86" t="s">
        <v>478</v>
      </c>
      <c r="B46" s="68">
        <f t="shared" ref="B46:K46" si="31">100*B18/$M18</f>
        <v>50.270748320429476</v>
      </c>
      <c r="C46" s="68">
        <f t="shared" si="31"/>
        <v>1.064374486043661</v>
      </c>
      <c r="D46" s="146">
        <f t="shared" si="31"/>
        <v>17.015510491174176</v>
      </c>
      <c r="E46" s="68">
        <f t="shared" si="31"/>
        <v>7.8964381209497674</v>
      </c>
      <c r="F46" s="146">
        <f t="shared" si="31"/>
        <v>0.15350162655867766</v>
      </c>
      <c r="G46" s="68">
        <f t="shared" si="31"/>
        <v>7.6957688786830314</v>
      </c>
      <c r="H46" s="68">
        <f t="shared" si="31"/>
        <v>12.619405956980239</v>
      </c>
      <c r="I46" s="68">
        <f t="shared" si="31"/>
        <v>3.0410699601247462</v>
      </c>
      <c r="J46" s="68">
        <f t="shared" si="31"/>
        <v>0.14501973075152702</v>
      </c>
      <c r="K46" s="68">
        <f t="shared" si="31"/>
        <v>9.816242830470695E-2</v>
      </c>
      <c r="L46" s="68"/>
      <c r="M46" s="67">
        <f t="shared" si="5"/>
        <v>100</v>
      </c>
      <c r="AL46" s="66" t="s">
        <v>454</v>
      </c>
      <c r="AM46" s="68">
        <f t="shared" si="27"/>
        <v>51.374269278584656</v>
      </c>
      <c r="AN46" s="68">
        <f t="shared" si="27"/>
        <v>1.6112298547606236</v>
      </c>
      <c r="AO46" s="68">
        <f t="shared" si="27"/>
        <v>15.420213645329028</v>
      </c>
      <c r="AP46" s="68">
        <f t="shared" si="27"/>
        <v>10.978959914729144</v>
      </c>
      <c r="AQ46" s="68">
        <f t="shared" si="27"/>
        <v>0.14303506664275895</v>
      </c>
      <c r="AR46" s="68">
        <f t="shared" si="27"/>
        <v>5.3611950032873112</v>
      </c>
      <c r="AS46" s="68">
        <f t="shared" si="27"/>
        <v>14.633092855975931</v>
      </c>
      <c r="AT46" s="68">
        <f t="shared" si="30"/>
        <v>0.18556391130237276</v>
      </c>
      <c r="AU46" s="68">
        <f t="shared" si="28"/>
        <v>-2.1083975853206632E-3</v>
      </c>
      <c r="AV46" s="80">
        <v>0.14344629729245112</v>
      </c>
      <c r="AX46" s="68">
        <f t="shared" si="11"/>
        <v>99.848897430318956</v>
      </c>
    </row>
    <row r="47" spans="1:50">
      <c r="A47" s="86" t="s">
        <v>477</v>
      </c>
      <c r="B47" s="68">
        <f t="shared" ref="B47:K47" si="32">100*B19/$M19</f>
        <v>49.611004622843609</v>
      </c>
      <c r="C47" s="68">
        <f t="shared" si="32"/>
        <v>1.0607066644951411</v>
      </c>
      <c r="D47" s="146">
        <f t="shared" si="32"/>
        <v>18.228285789453903</v>
      </c>
      <c r="E47" s="68">
        <f t="shared" si="32"/>
        <v>9.1026588658790697</v>
      </c>
      <c r="F47" s="146">
        <f t="shared" si="32"/>
        <v>0.1205823029027449</v>
      </c>
      <c r="G47" s="68">
        <f t="shared" si="32"/>
        <v>8.5378534470878602</v>
      </c>
      <c r="H47" s="68">
        <f t="shared" si="32"/>
        <v>9.155902999628335</v>
      </c>
      <c r="I47" s="68">
        <f t="shared" si="32"/>
        <v>3.853413679775163</v>
      </c>
      <c r="J47" s="146">
        <f t="shared" si="32"/>
        <v>0.18332686051707364</v>
      </c>
      <c r="K47" s="68">
        <f t="shared" si="32"/>
        <v>8.6234616621356966E-2</v>
      </c>
      <c r="L47" s="68">
        <f>100*L19/$M19</f>
        <v>6.0030150795738799E-2</v>
      </c>
      <c r="M47" s="67">
        <f t="shared" si="5"/>
        <v>99.999999999999986</v>
      </c>
      <c r="AL47" s="66" t="s">
        <v>453</v>
      </c>
      <c r="AM47" s="68">
        <f t="shared" si="27"/>
        <v>51.06735473028921</v>
      </c>
      <c r="AN47" s="68">
        <f t="shared" si="27"/>
        <v>1.097152856729551</v>
      </c>
      <c r="AO47" s="68">
        <f t="shared" si="27"/>
        <v>15.546690159322406</v>
      </c>
      <c r="AP47" s="68">
        <f t="shared" si="27"/>
        <v>9.9555168251244552</v>
      </c>
      <c r="AQ47" s="68">
        <f t="shared" si="27"/>
        <v>0.16078276384967627</v>
      </c>
      <c r="AR47" s="68">
        <f t="shared" si="27"/>
        <v>7.2116871733990449</v>
      </c>
      <c r="AS47" s="68">
        <f t="shared" si="27"/>
        <v>10.84249625866696</v>
      </c>
      <c r="AT47" s="68">
        <f t="shared" si="30"/>
        <v>3.5481370611650389</v>
      </c>
      <c r="AU47" s="68">
        <f t="shared" si="28"/>
        <v>0.23805619481828069</v>
      </c>
      <c r="AV47" s="80">
        <v>9.8765924758322785E-2</v>
      </c>
      <c r="AX47" s="68">
        <f t="shared" si="11"/>
        <v>99.766639948122958</v>
      </c>
    </row>
    <row r="48" spans="1:50">
      <c r="A48" s="86" t="s">
        <v>476</v>
      </c>
      <c r="B48" s="68">
        <f t="shared" ref="B48:K48" si="33">100*B20/$M20</f>
        <v>49.465802285064711</v>
      </c>
      <c r="C48" s="68">
        <f t="shared" si="33"/>
        <v>0.7440463932387128</v>
      </c>
      <c r="D48" s="68">
        <f t="shared" si="33"/>
        <v>18.122358872130288</v>
      </c>
      <c r="E48" s="68">
        <f t="shared" si="33"/>
        <v>7.6278655979966574</v>
      </c>
      <c r="F48" s="68">
        <f t="shared" si="33"/>
        <v>0.11975172368345184</v>
      </c>
      <c r="G48" s="68">
        <f t="shared" si="33"/>
        <v>8.7821362966135919</v>
      </c>
      <c r="H48" s="68">
        <f t="shared" si="33"/>
        <v>12.644464031236359</v>
      </c>
      <c r="I48" s="68">
        <f t="shared" si="33"/>
        <v>2.2580871026466887</v>
      </c>
      <c r="J48" s="68">
        <f t="shared" si="33"/>
        <v>0.14044828125900971</v>
      </c>
      <c r="K48" s="68">
        <f t="shared" si="33"/>
        <v>9.503941613054688E-2</v>
      </c>
      <c r="L48" s="68"/>
      <c r="M48" s="67">
        <f t="shared" si="5"/>
        <v>100</v>
      </c>
      <c r="AL48" s="66" t="s">
        <v>452</v>
      </c>
      <c r="AM48" s="68">
        <f t="shared" si="27"/>
        <v>52.297680066828434</v>
      </c>
      <c r="AN48" s="68">
        <f t="shared" si="27"/>
        <v>1.2420992203349375</v>
      </c>
      <c r="AO48" s="68">
        <f t="shared" si="27"/>
        <v>15.187234197859897</v>
      </c>
      <c r="AP48" s="68">
        <f t="shared" si="27"/>
        <v>9.0449292931301937</v>
      </c>
      <c r="AQ48" s="68">
        <f t="shared" si="27"/>
        <v>0.15155413103146503</v>
      </c>
      <c r="AR48" s="68">
        <f t="shared" si="27"/>
        <v>8.797380898205974</v>
      </c>
      <c r="AS48" s="68">
        <f t="shared" si="27"/>
        <v>8.5403357953777004</v>
      </c>
      <c r="AT48" s="68">
        <f t="shared" si="30"/>
        <v>4.2070785910338513</v>
      </c>
      <c r="AU48" s="68">
        <f t="shared" si="28"/>
        <v>0.2007280957874219</v>
      </c>
      <c r="AV48" s="80">
        <v>0.11138072317912406</v>
      </c>
      <c r="AX48" s="68">
        <f t="shared" si="11"/>
        <v>99.780401012768991</v>
      </c>
    </row>
    <row r="49" spans="1:50">
      <c r="A49" s="86" t="s">
        <v>475</v>
      </c>
      <c r="B49" s="68">
        <f t="shared" ref="B49:K49" si="34">100*B21/$M21</f>
        <v>56.396218542978957</v>
      </c>
      <c r="C49" s="68">
        <f t="shared" si="34"/>
        <v>1.5111581475338101</v>
      </c>
      <c r="D49" s="68">
        <f t="shared" si="34"/>
        <v>16.210605582635417</v>
      </c>
      <c r="E49" s="68">
        <f t="shared" si="34"/>
        <v>9.1839746003317408</v>
      </c>
      <c r="F49" s="68">
        <f t="shared" si="34"/>
        <v>0.12191026671686898</v>
      </c>
      <c r="G49" s="68">
        <f t="shared" si="34"/>
        <v>3.2014165199605156</v>
      </c>
      <c r="H49" s="68">
        <f t="shared" si="34"/>
        <v>5.5164904496840297</v>
      </c>
      <c r="I49" s="68">
        <f t="shared" si="34"/>
        <v>7.4265536435701982</v>
      </c>
      <c r="J49" s="68">
        <f t="shared" si="34"/>
        <v>0.12465782698511227</v>
      </c>
      <c r="K49" s="68">
        <f t="shared" si="34"/>
        <v>0.26661510751101564</v>
      </c>
      <c r="L49" s="68">
        <f>100*L21/$M21</f>
        <v>4.0399312092318014E-2</v>
      </c>
      <c r="M49" s="67">
        <f t="shared" si="5"/>
        <v>99.999999999999986</v>
      </c>
      <c r="AL49" s="66" t="s">
        <v>451</v>
      </c>
      <c r="AM49" s="68">
        <f t="shared" si="27"/>
        <v>49.648581469326423</v>
      </c>
      <c r="AN49" s="68">
        <f t="shared" si="27"/>
        <v>0.87861038136849789</v>
      </c>
      <c r="AO49" s="68">
        <f t="shared" si="27"/>
        <v>17.621383217018245</v>
      </c>
      <c r="AP49" s="68">
        <f t="shared" si="27"/>
        <v>8.0329782922441204</v>
      </c>
      <c r="AQ49" s="68">
        <f t="shared" si="27"/>
        <v>0.14007264980921691</v>
      </c>
      <c r="AR49" s="68">
        <f t="shared" si="27"/>
        <v>9.029886392123526</v>
      </c>
      <c r="AS49" s="68">
        <f t="shared" si="27"/>
        <v>10.945551535952234</v>
      </c>
      <c r="AT49" s="68">
        <f t="shared" si="30"/>
        <v>2.9625500642533757</v>
      </c>
      <c r="AU49" s="68">
        <f t="shared" si="28"/>
        <v>0.27940579268895432</v>
      </c>
      <c r="AV49" s="80">
        <v>9.1931753029793797E-2</v>
      </c>
      <c r="AX49" s="68">
        <f t="shared" si="11"/>
        <v>99.630951547814391</v>
      </c>
    </row>
    <row r="50" spans="1:50">
      <c r="A50" s="86" t="s">
        <v>474</v>
      </c>
      <c r="B50" s="68">
        <f t="shared" ref="B50:K50" si="35">100*B22/$M22</f>
        <v>51.578130708383455</v>
      </c>
      <c r="C50" s="68">
        <f t="shared" si="35"/>
        <v>1.8348925130638603</v>
      </c>
      <c r="D50" s="68">
        <f t="shared" si="35"/>
        <v>15.496016189745129</v>
      </c>
      <c r="E50" s="68">
        <f t="shared" si="35"/>
        <v>12.037633768590091</v>
      </c>
      <c r="F50" s="68">
        <f t="shared" si="35"/>
        <v>0.15136837006539117</v>
      </c>
      <c r="G50" s="68">
        <f t="shared" si="35"/>
        <v>5.6257722352438941</v>
      </c>
      <c r="H50" s="68">
        <f t="shared" si="35"/>
        <v>8.6367200167480132</v>
      </c>
      <c r="I50" s="68">
        <f t="shared" si="35"/>
        <v>4.3901958450152092</v>
      </c>
      <c r="J50" s="68">
        <f t="shared" si="35"/>
        <v>5.3466386985809349E-2</v>
      </c>
      <c r="K50" s="68">
        <f t="shared" si="35"/>
        <v>0.17394534729548342</v>
      </c>
      <c r="L50" s="68">
        <f>100*L22/$M22</f>
        <v>2.1858618863680214E-2</v>
      </c>
      <c r="M50" s="67">
        <f t="shared" si="5"/>
        <v>100.00000000000003</v>
      </c>
      <c r="AL50" s="66" t="s">
        <v>450</v>
      </c>
      <c r="AM50" s="68">
        <f t="shared" si="27"/>
        <v>50.042074348360778</v>
      </c>
      <c r="AN50" s="68">
        <f t="shared" si="27"/>
        <v>1.0244348150814362</v>
      </c>
      <c r="AO50" s="68">
        <f t="shared" si="27"/>
        <v>18.191000344941365</v>
      </c>
      <c r="AP50" s="68">
        <f t="shared" si="27"/>
        <v>8.978798204305269</v>
      </c>
      <c r="AQ50" s="68">
        <f t="shared" si="27"/>
        <v>0.11910483117869965</v>
      </c>
      <c r="AR50" s="68">
        <f t="shared" si="27"/>
        <v>8.2460745193317155</v>
      </c>
      <c r="AS50" s="68">
        <f t="shared" si="27"/>
        <v>9.0376591847385956</v>
      </c>
      <c r="AT50" s="68">
        <f t="shared" si="30"/>
        <v>3.7662480238359484</v>
      </c>
      <c r="AU50" s="68">
        <f t="shared" si="28"/>
        <v>0.177966053770859</v>
      </c>
      <c r="AV50" s="80">
        <v>9.4983852745033362E-2</v>
      </c>
      <c r="AX50" s="68">
        <f t="shared" si="11"/>
        <v>99.678344178289692</v>
      </c>
    </row>
    <row r="51" spans="1:50">
      <c r="A51" s="86" t="s">
        <v>473</v>
      </c>
      <c r="B51" s="68">
        <f t="shared" ref="B51:K51" si="36">100*B23/$M23</f>
        <v>49.126388510154747</v>
      </c>
      <c r="C51" s="68">
        <f t="shared" si="36"/>
        <v>1.1247078147033267</v>
      </c>
      <c r="D51" s="68">
        <f t="shared" si="36"/>
        <v>16.934279927042542</v>
      </c>
      <c r="E51" s="68">
        <f t="shared" si="36"/>
        <v>7.484612193318176</v>
      </c>
      <c r="F51" s="68">
        <f t="shared" si="36"/>
        <v>0.13337337010208319</v>
      </c>
      <c r="G51" s="68">
        <f t="shared" si="36"/>
        <v>7.0856592326309578</v>
      </c>
      <c r="H51" s="68">
        <f t="shared" si="36"/>
        <v>14.939515123606453</v>
      </c>
      <c r="I51" s="68">
        <f t="shared" si="36"/>
        <v>3.0154901975347683</v>
      </c>
      <c r="J51" s="68">
        <f t="shared" si="36"/>
        <v>9.5175746206498504E-2</v>
      </c>
      <c r="K51" s="68">
        <f t="shared" si="36"/>
        <v>6.0797884700472281E-2</v>
      </c>
      <c r="L51" s="68"/>
      <c r="M51" s="67">
        <f t="shared" si="5"/>
        <v>100.00000000000003</v>
      </c>
      <c r="AL51" s="66" t="s">
        <v>449</v>
      </c>
      <c r="AM51" s="68">
        <f t="shared" si="27"/>
        <v>50.616016542044875</v>
      </c>
      <c r="AN51" s="68">
        <f t="shared" si="27"/>
        <v>0.88740698548522556</v>
      </c>
      <c r="AO51" s="68">
        <f t="shared" si="27"/>
        <v>16.078033827821987</v>
      </c>
      <c r="AP51" s="68">
        <f t="shared" si="27"/>
        <v>9.993320804510379</v>
      </c>
      <c r="AQ51" s="68">
        <f t="shared" si="27"/>
        <v>0.16499573353592711</v>
      </c>
      <c r="AR51" s="68">
        <f t="shared" si="27"/>
        <v>8.5058427126234584</v>
      </c>
      <c r="AS51" s="68">
        <f t="shared" si="27"/>
        <v>9.3438166803950597</v>
      </c>
      <c r="AT51" s="68">
        <f t="shared" si="30"/>
        <v>3.7237020552601079</v>
      </c>
      <c r="AU51" s="68">
        <f t="shared" si="28"/>
        <v>0.350603046903115</v>
      </c>
      <c r="AV51" s="80">
        <v>7.0974449198288631E-2</v>
      </c>
      <c r="AX51" s="68">
        <f t="shared" si="11"/>
        <v>99.734712837778432</v>
      </c>
    </row>
    <row r="52" spans="1:50">
      <c r="A52" s="86" t="s">
        <v>472</v>
      </c>
      <c r="B52" s="68">
        <f t="shared" ref="B52:K52" si="37">100*B24/$M24</f>
        <v>52.567262271513663</v>
      </c>
      <c r="C52" s="68">
        <f t="shared" si="37"/>
        <v>1.09776134729924</v>
      </c>
      <c r="D52" s="68">
        <f t="shared" si="37"/>
        <v>17.210926268227567</v>
      </c>
      <c r="E52" s="68">
        <f t="shared" si="37"/>
        <v>8.5356336003286088</v>
      </c>
      <c r="F52" s="68">
        <f t="shared" si="37"/>
        <v>0.12836311357568289</v>
      </c>
      <c r="G52" s="68">
        <f t="shared" si="37"/>
        <v>6.2281782706921343</v>
      </c>
      <c r="H52" s="68">
        <f t="shared" si="37"/>
        <v>10.027726432532347</v>
      </c>
      <c r="I52" s="68">
        <f t="shared" si="37"/>
        <v>3.9330457999589239</v>
      </c>
      <c r="J52" s="68">
        <f t="shared" si="37"/>
        <v>0.13360032860957075</v>
      </c>
      <c r="K52" s="68">
        <f t="shared" si="37"/>
        <v>0.1375025672622715</v>
      </c>
      <c r="L52" s="68"/>
      <c r="M52" s="67">
        <f t="shared" si="5"/>
        <v>100.00000000000001</v>
      </c>
      <c r="AL52" s="66" t="s">
        <v>448</v>
      </c>
      <c r="AM52" s="68">
        <f t="shared" si="27"/>
        <v>49.408694163126</v>
      </c>
      <c r="AN52" s="68">
        <f t="shared" si="27"/>
        <v>0.75021327873909194</v>
      </c>
      <c r="AO52" s="68">
        <f t="shared" si="27"/>
        <v>18.004599752236341</v>
      </c>
      <c r="AP52" s="68">
        <f t="shared" si="27"/>
        <v>7.5291824794276572</v>
      </c>
      <c r="AQ52" s="68">
        <f t="shared" si="27"/>
        <v>0.11760297415894687</v>
      </c>
      <c r="AR52" s="68">
        <f t="shared" si="27"/>
        <v>8.6871858864267324</v>
      </c>
      <c r="AS52" s="68">
        <f t="shared" si="27"/>
        <v>12.489360351446285</v>
      </c>
      <c r="AT52" s="68">
        <f t="shared" si="30"/>
        <v>2.3950792963114065</v>
      </c>
      <c r="AU52" s="68">
        <f t="shared" si="28"/>
        <v>0.14873468989741195</v>
      </c>
      <c r="AV52" s="80">
        <v>7.9602782117234996E-2</v>
      </c>
      <c r="AX52" s="68">
        <f t="shared" si="11"/>
        <v>99.610255653887094</v>
      </c>
    </row>
    <row r="53" spans="1:50">
      <c r="A53" s="86" t="s">
        <v>471</v>
      </c>
      <c r="B53" s="68">
        <f t="shared" ref="B53:K53" si="38">100*B25/$M25</f>
        <v>50.404367970259599</v>
      </c>
      <c r="C53" s="68">
        <f t="shared" si="38"/>
        <v>1.175897770387587</v>
      </c>
      <c r="D53" s="68">
        <f t="shared" si="38"/>
        <v>16.444195382763915</v>
      </c>
      <c r="E53" s="68">
        <f t="shared" si="38"/>
        <v>9.7899613852320719</v>
      </c>
      <c r="F53" s="68">
        <f t="shared" si="38"/>
        <v>0.1755680698842578</v>
      </c>
      <c r="G53" s="68">
        <f t="shared" si="38"/>
        <v>7.8883142096833971</v>
      </c>
      <c r="H53" s="68">
        <f t="shared" si="38"/>
        <v>11.493584109864784</v>
      </c>
      <c r="I53" s="68">
        <f t="shared" si="38"/>
        <v>2.4058950041697424</v>
      </c>
      <c r="J53" s="68">
        <f t="shared" si="38"/>
        <v>7.1452121464523538E-2</v>
      </c>
      <c r="K53" s="68">
        <f t="shared" si="38"/>
        <v>0.10676988435984515</v>
      </c>
      <c r="L53" s="68">
        <f>100*L25/$M25</f>
        <v>4.3994091930299482E-2</v>
      </c>
      <c r="M53" s="67">
        <f t="shared" si="5"/>
        <v>100.00000000000003</v>
      </c>
      <c r="AL53" s="66" t="s">
        <v>447</v>
      </c>
      <c r="AM53" s="68">
        <f t="shared" si="27"/>
        <v>56.859766226785922</v>
      </c>
      <c r="AN53" s="68">
        <f t="shared" si="27"/>
        <v>1.4908177249207812</v>
      </c>
      <c r="AO53" s="68">
        <f t="shared" si="27"/>
        <v>16.356200994745496</v>
      </c>
      <c r="AP53" s="68">
        <f t="shared" si="27"/>
        <v>8.7923598130841114</v>
      </c>
      <c r="AQ53" s="68">
        <f t="shared" si="27"/>
        <v>0.1204091171633709</v>
      </c>
      <c r="AR53" s="68">
        <f t="shared" si="27"/>
        <v>3.1823716898640244</v>
      </c>
      <c r="AS53" s="68">
        <f t="shared" si="27"/>
        <v>5.4940764004652847</v>
      </c>
      <c r="AT53" s="68">
        <f t="shared" si="30"/>
        <v>7.2209573342425095</v>
      </c>
      <c r="AU53" s="68">
        <f t="shared" si="28"/>
        <v>0.1388935221210541</v>
      </c>
      <c r="AV53" s="80">
        <v>0.22261441578757368</v>
      </c>
      <c r="AX53" s="68">
        <f t="shared" si="11"/>
        <v>99.878467239180139</v>
      </c>
    </row>
    <row r="54" spans="1:50">
      <c r="A54" s="86" t="s">
        <v>470</v>
      </c>
      <c r="B54" s="68">
        <f t="shared" ref="B54:K54" si="39">100*B26/$M26</f>
        <v>52.522818167267644</v>
      </c>
      <c r="C54" s="68">
        <f t="shared" si="39"/>
        <v>1.578131260150045</v>
      </c>
      <c r="D54" s="68">
        <f t="shared" si="39"/>
        <v>18.982431565887492</v>
      </c>
      <c r="E54" s="68">
        <f t="shared" si="39"/>
        <v>10.204841029781621</v>
      </c>
      <c r="F54" s="68">
        <f t="shared" si="39"/>
        <v>0.1325304029841769</v>
      </c>
      <c r="G54" s="68">
        <f t="shared" si="39"/>
        <v>3.927997251523335</v>
      </c>
      <c r="H54" s="68">
        <f t="shared" si="39"/>
        <v>7.4115079207305081</v>
      </c>
      <c r="I54" s="68">
        <f t="shared" si="39"/>
        <v>4.7710945074303677</v>
      </c>
      <c r="J54" s="68">
        <f t="shared" si="39"/>
        <v>0.14303088875907707</v>
      </c>
      <c r="K54" s="68">
        <f t="shared" si="39"/>
        <v>0.22244718408574921</v>
      </c>
      <c r="L54" s="68">
        <f>100*L26/$M26</f>
        <v>0.10316982139999001</v>
      </c>
      <c r="M54" s="67">
        <f t="shared" si="5"/>
        <v>100</v>
      </c>
      <c r="AL54" s="66" t="s">
        <v>446</v>
      </c>
      <c r="AM54" s="68">
        <f t="shared" ref="AM54:AS62" si="40">(AM$3*AM25)+AM$4</f>
        <v>50.988619372980736</v>
      </c>
      <c r="AN54" s="68">
        <f t="shared" si="40"/>
        <v>1.8530136292928081</v>
      </c>
      <c r="AO54" s="68">
        <f t="shared" si="40"/>
        <v>15.480681644130669</v>
      </c>
      <c r="AP54" s="68">
        <f t="shared" si="40"/>
        <v>11.931956044832674</v>
      </c>
      <c r="AQ54" s="68">
        <f t="shared" si="40"/>
        <v>0.15096716126201587</v>
      </c>
      <c r="AR54" s="68">
        <f t="shared" si="40"/>
        <v>5.7904809381356941</v>
      </c>
      <c r="AS54" s="68">
        <f t="shared" si="40"/>
        <v>8.8943956898408523</v>
      </c>
      <c r="AT54" s="68">
        <f t="shared" si="30"/>
        <v>4.5524197000518525</v>
      </c>
      <c r="AU54" s="68">
        <f t="shared" si="28"/>
        <v>2.9047919907462801E-2</v>
      </c>
      <c r="AV54" s="80">
        <v>0.20142794463723029</v>
      </c>
      <c r="AX54" s="68">
        <f t="shared" si="11"/>
        <v>99.873010045072007</v>
      </c>
    </row>
    <row r="55" spans="1:50">
      <c r="A55" s="86" t="s">
        <v>469</v>
      </c>
      <c r="B55" s="68">
        <f t="shared" ref="B55:K55" si="41">100*B27/$M27</f>
        <v>45.71860572081841</v>
      </c>
      <c r="C55" s="68">
        <f t="shared" si="41"/>
        <v>1.5949780216740814</v>
      </c>
      <c r="D55" s="68">
        <f t="shared" si="41"/>
        <v>16.738561897337505</v>
      </c>
      <c r="E55" s="68">
        <f t="shared" si="41"/>
        <v>10.500015878072791</v>
      </c>
      <c r="F55" s="68">
        <f t="shared" si="41"/>
        <v>0.14679534393442256</v>
      </c>
      <c r="G55" s="68">
        <f t="shared" si="41"/>
        <v>6.0992287354190635</v>
      </c>
      <c r="H55" s="68">
        <f t="shared" si="41"/>
        <v>17.558075331723671</v>
      </c>
      <c r="I55" s="68">
        <f t="shared" si="41"/>
        <v>1.4546363460354501</v>
      </c>
      <c r="J55" s="68">
        <f t="shared" si="41"/>
        <v>2.8273213486322831E-2</v>
      </c>
      <c r="K55" s="68">
        <f t="shared" si="41"/>
        <v>0.16082951149828567</v>
      </c>
      <c r="L55" s="68"/>
      <c r="M55" s="67">
        <f t="shared" si="5"/>
        <v>100.00000000000003</v>
      </c>
      <c r="AL55" s="66" t="s">
        <v>445</v>
      </c>
      <c r="AM55" s="68">
        <f t="shared" si="40"/>
        <v>48.970183319442796</v>
      </c>
      <c r="AN55" s="68">
        <f t="shared" si="40"/>
        <v>1.139180176211454</v>
      </c>
      <c r="AO55" s="68">
        <f t="shared" si="40"/>
        <v>17.137562864626744</v>
      </c>
      <c r="AP55" s="68">
        <f t="shared" si="40"/>
        <v>7.3781926419811894</v>
      </c>
      <c r="AQ55" s="68">
        <f t="shared" si="40"/>
        <v>0.13377322300273842</v>
      </c>
      <c r="AR55" s="68">
        <f t="shared" si="40"/>
        <v>7.0516215501845476</v>
      </c>
      <c r="AS55" s="68">
        <f t="shared" si="40"/>
        <v>14.741948977259199</v>
      </c>
      <c r="AT55" s="68">
        <f t="shared" si="30"/>
        <v>2.8345689010596504</v>
      </c>
      <c r="AU55" s="68">
        <f t="shared" si="28"/>
        <v>0.15740257967218318</v>
      </c>
      <c r="AV55" s="80">
        <v>6.9452712624518811E-2</v>
      </c>
      <c r="AX55" s="68">
        <f t="shared" si="11"/>
        <v>99.613886946065023</v>
      </c>
    </row>
    <row r="56" spans="1:50">
      <c r="A56" s="86" t="s">
        <v>468</v>
      </c>
      <c r="B56" s="68">
        <f t="shared" ref="B56:K56" si="42">100*B28/$M28</f>
        <v>51.41733738846974</v>
      </c>
      <c r="C56" s="68">
        <f t="shared" si="42"/>
        <v>1.802509153844156</v>
      </c>
      <c r="D56" s="68">
        <f t="shared" si="42"/>
        <v>16.548459745744371</v>
      </c>
      <c r="E56" s="68">
        <f t="shared" si="42"/>
        <v>10.204034870914375</v>
      </c>
      <c r="F56" s="68">
        <f t="shared" si="42"/>
        <v>0.10550279567133025</v>
      </c>
      <c r="G56" s="68">
        <f t="shared" si="42"/>
        <v>4.1315139192913799</v>
      </c>
      <c r="H56" s="68">
        <f t="shared" si="42"/>
        <v>11.466809645358868</v>
      </c>
      <c r="I56" s="68">
        <f t="shared" si="42"/>
        <v>4.0561547795261435</v>
      </c>
      <c r="J56" s="68">
        <f t="shared" si="42"/>
        <v>2.2811415280287621E-2</v>
      </c>
      <c r="K56" s="68">
        <f t="shared" si="42"/>
        <v>0.23524272007796615</v>
      </c>
      <c r="L56" s="68">
        <f>100*L28/$M28</f>
        <v>9.6235658213713431E-3</v>
      </c>
      <c r="M56" s="67">
        <f t="shared" si="5"/>
        <v>99.999999999999972</v>
      </c>
      <c r="AL56" s="66" t="s">
        <v>444</v>
      </c>
      <c r="AM56" s="68">
        <f t="shared" si="40"/>
        <v>51.963074974672722</v>
      </c>
      <c r="AN56" s="68">
        <f t="shared" si="40"/>
        <v>1.0821065076180449</v>
      </c>
      <c r="AO56" s="68">
        <f t="shared" si="40"/>
        <v>17.154249508353033</v>
      </c>
      <c r="AP56" s="68">
        <f t="shared" si="40"/>
        <v>8.5782989014918236</v>
      </c>
      <c r="AQ56" s="68">
        <f t="shared" si="40"/>
        <v>0.13390490256451004</v>
      </c>
      <c r="AR56" s="68">
        <f t="shared" si="40"/>
        <v>6.3107826542976895</v>
      </c>
      <c r="AS56" s="68">
        <f t="shared" si="40"/>
        <v>10.255158273375578</v>
      </c>
      <c r="AT56" s="68">
        <f t="shared" si="30"/>
        <v>3.9791360481516058</v>
      </c>
      <c r="AU56" s="68">
        <f t="shared" si="28"/>
        <v>0.14388765419836713</v>
      </c>
      <c r="AV56" s="80">
        <v>0.12812617945610932</v>
      </c>
      <c r="AX56" s="68">
        <f t="shared" si="11"/>
        <v>99.728725604179459</v>
      </c>
    </row>
    <row r="57" spans="1:50">
      <c r="A57" s="86" t="s">
        <v>467</v>
      </c>
      <c r="B57" s="68">
        <f t="shared" ref="B57:K57" si="43">100*B29/$M29</f>
        <v>52.252248530244131</v>
      </c>
      <c r="C57" s="68">
        <f t="shared" si="43"/>
        <v>0.79457708626836931</v>
      </c>
      <c r="D57" s="68">
        <f t="shared" si="43"/>
        <v>15.709758848488104</v>
      </c>
      <c r="E57" s="68">
        <f t="shared" si="43"/>
        <v>8.8753423921800305</v>
      </c>
      <c r="F57" s="68">
        <f t="shared" si="43"/>
        <v>0.15844030291637576</v>
      </c>
      <c r="G57" s="68">
        <f t="shared" si="43"/>
        <v>8.2907451858523338</v>
      </c>
      <c r="H57" s="68">
        <f t="shared" si="43"/>
        <v>8.9992852627795425</v>
      </c>
      <c r="I57" s="68">
        <f t="shared" si="43"/>
        <v>4.2873904654881079</v>
      </c>
      <c r="J57" s="68">
        <f t="shared" si="43"/>
        <v>0.30097460410581417</v>
      </c>
      <c r="K57" s="68">
        <f t="shared" si="43"/>
        <v>7.7257722673695614E-2</v>
      </c>
      <c r="L57" s="68">
        <f>100*L29/$M29</f>
        <v>0.25397959900349931</v>
      </c>
      <c r="M57" s="67">
        <f t="shared" si="5"/>
        <v>99.999999999999986</v>
      </c>
      <c r="AL57" s="66" t="s">
        <v>443</v>
      </c>
      <c r="AM57" s="68">
        <f t="shared" si="40"/>
        <v>49.658542408800692</v>
      </c>
      <c r="AN57" s="68">
        <f t="shared" si="40"/>
        <v>1.1924118291817789</v>
      </c>
      <c r="AO57" s="68">
        <f t="shared" si="40"/>
        <v>16.01459367225203</v>
      </c>
      <c r="AP57" s="68">
        <f t="shared" si="40"/>
        <v>9.923598413316947</v>
      </c>
      <c r="AQ57" s="68">
        <f t="shared" si="40"/>
        <v>0.18249734820099317</v>
      </c>
      <c r="AR57" s="68">
        <f t="shared" si="40"/>
        <v>7.9724678996432958</v>
      </c>
      <c r="AS57" s="68">
        <f t="shared" si="40"/>
        <v>11.956595379035399</v>
      </c>
      <c r="AT57" s="68">
        <f t="shared" si="30"/>
        <v>2.6780764105792199</v>
      </c>
      <c r="AU57" s="68">
        <f t="shared" si="28"/>
        <v>6.6761080303348208E-2</v>
      </c>
      <c r="AV57" s="80">
        <v>9.6919556767882664E-2</v>
      </c>
      <c r="AX57" s="68">
        <f t="shared" si="11"/>
        <v>99.74246399808159</v>
      </c>
    </row>
    <row r="58" spans="1:50">
      <c r="A58" s="86" t="s">
        <v>466</v>
      </c>
      <c r="B58" s="68">
        <f t="shared" ref="B58:K58" si="44">100*B30/$M30</f>
        <v>49.985207192407877</v>
      </c>
      <c r="C58" s="68">
        <f t="shared" si="44"/>
        <v>1.0192554769594264</v>
      </c>
      <c r="D58" s="68">
        <f t="shared" si="44"/>
        <v>15.868648144278493</v>
      </c>
      <c r="E58" s="68">
        <f t="shared" si="44"/>
        <v>9.6494621831701295</v>
      </c>
      <c r="F58" s="68">
        <f t="shared" si="44"/>
        <v>0.17523787455285375</v>
      </c>
      <c r="G58" s="68">
        <f t="shared" si="44"/>
        <v>8.0253567342446246</v>
      </c>
      <c r="H58" s="68">
        <f t="shared" si="44"/>
        <v>9.944283872943231</v>
      </c>
      <c r="I58" s="68">
        <f t="shared" si="44"/>
        <v>4.9302462226617543</v>
      </c>
      <c r="J58" s="68">
        <f t="shared" si="44"/>
        <v>0.22354725319286717</v>
      </c>
      <c r="K58" s="68">
        <f t="shared" si="44"/>
        <v>9.1136108312316513E-2</v>
      </c>
      <c r="L58" s="68">
        <f>100*L30/$M30</f>
        <v>8.7618937276426875E-2</v>
      </c>
      <c r="M58" s="67">
        <f t="shared" si="5"/>
        <v>99.999999999999986</v>
      </c>
      <c r="AL58" s="66" t="s">
        <v>442</v>
      </c>
      <c r="AM58" s="68">
        <f t="shared" si="40"/>
        <v>51.768045230861198</v>
      </c>
      <c r="AN58" s="68">
        <f t="shared" si="40"/>
        <v>1.5753620012950142</v>
      </c>
      <c r="AO58" s="68">
        <f t="shared" si="40"/>
        <v>18.683550804403051</v>
      </c>
      <c r="AP58" s="68">
        <f t="shared" si="40"/>
        <v>10.523603825272703</v>
      </c>
      <c r="AQ58" s="68">
        <f t="shared" si="40"/>
        <v>0.13232843054241172</v>
      </c>
      <c r="AR58" s="68">
        <f t="shared" si="40"/>
        <v>4.0004988394680492</v>
      </c>
      <c r="AS58" s="68">
        <f t="shared" si="40"/>
        <v>7.6940180843751582</v>
      </c>
      <c r="AT58" s="68">
        <f t="shared" si="30"/>
        <v>5.0785076754495222</v>
      </c>
      <c r="AU58" s="68">
        <f t="shared" si="28"/>
        <v>0.12236921850874136</v>
      </c>
      <c r="AV58" s="80">
        <v>0.20720227125566573</v>
      </c>
      <c r="AX58" s="68">
        <f t="shared" si="11"/>
        <v>99.785486381431511</v>
      </c>
    </row>
    <row r="59" spans="1:50">
      <c r="A59" s="96" t="s">
        <v>563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AL59" s="66" t="s">
        <v>441</v>
      </c>
      <c r="AM59" s="68">
        <f t="shared" si="40"/>
        <v>46.148498839845175</v>
      </c>
      <c r="AN59" s="68">
        <f t="shared" si="40"/>
        <v>1.5827994149731244</v>
      </c>
      <c r="AO59" s="68">
        <f t="shared" si="40"/>
        <v>16.799739059205514</v>
      </c>
      <c r="AP59" s="68">
        <f t="shared" si="40"/>
        <v>10.177616139218578</v>
      </c>
      <c r="AQ59" s="68">
        <f t="shared" si="40"/>
        <v>0.14315798398352819</v>
      </c>
      <c r="AR59" s="68">
        <f t="shared" si="40"/>
        <v>6.0723938349452098</v>
      </c>
      <c r="AS59" s="68">
        <f t="shared" si="40"/>
        <v>16.988096780273406</v>
      </c>
      <c r="AT59" s="68">
        <f t="shared" si="30"/>
        <v>1.5698888528127812</v>
      </c>
      <c r="AU59" s="68">
        <f t="shared" si="28"/>
        <v>3.5147151582344258E-2</v>
      </c>
      <c r="AV59" s="80">
        <v>0.1494738717692361</v>
      </c>
      <c r="AX59" s="68">
        <f t="shared" si="11"/>
        <v>99.666811928608894</v>
      </c>
    </row>
    <row r="60" spans="1:50">
      <c r="A60" s="88" t="s">
        <v>493</v>
      </c>
      <c r="B60" s="68">
        <f t="shared" ref="B60:L60" si="45">100*B32/$M32</f>
        <v>44.576558661831804</v>
      </c>
      <c r="C60" s="68">
        <f t="shared" si="45"/>
        <v>9.83528110677485E-2</v>
      </c>
      <c r="D60" s="68">
        <f t="shared" si="45"/>
        <v>20.74671147077277</v>
      </c>
      <c r="E60" s="68">
        <f t="shared" si="45"/>
        <v>6.6121502780761174</v>
      </c>
      <c r="F60" s="68">
        <f t="shared" si="45"/>
        <v>9.1249375259200974E-2</v>
      </c>
      <c r="G60" s="68">
        <f t="shared" si="45"/>
        <v>13.356160741819885</v>
      </c>
      <c r="H60" s="68">
        <f t="shared" si="45"/>
        <v>13.699209902274593</v>
      </c>
      <c r="I60" s="68">
        <f t="shared" si="45"/>
        <v>0.70008188092174517</v>
      </c>
      <c r="J60" s="68">
        <f t="shared" si="45"/>
        <v>3.3177724135730918E-2</v>
      </c>
      <c r="K60" s="68">
        <f t="shared" si="45"/>
        <v>0</v>
      </c>
      <c r="L60" s="68">
        <f t="shared" si="45"/>
        <v>8.6347153840427918E-2</v>
      </c>
      <c r="M60" s="67">
        <f t="shared" ref="M60:M86" si="46">SUM(B60:L60)</f>
        <v>100</v>
      </c>
      <c r="AL60" s="66" t="s">
        <v>440</v>
      </c>
      <c r="AM60" s="68">
        <f t="shared" si="40"/>
        <v>50.918019280007123</v>
      </c>
      <c r="AN60" s="68">
        <f t="shared" si="40"/>
        <v>1.8460136602607891</v>
      </c>
      <c r="AO60" s="68">
        <f t="shared" si="40"/>
        <v>16.448260210294947</v>
      </c>
      <c r="AP60" s="68">
        <f t="shared" si="40"/>
        <v>10.211335234304608</v>
      </c>
      <c r="AQ60" s="68">
        <f t="shared" si="40"/>
        <v>0.11028909317729524</v>
      </c>
      <c r="AR60" s="68">
        <f t="shared" si="40"/>
        <v>4.1975481985326866</v>
      </c>
      <c r="AS60" s="68">
        <f t="shared" si="40"/>
        <v>11.595513747784674</v>
      </c>
      <c r="AT60" s="68">
        <f t="shared" si="30"/>
        <v>4.2157364362729082</v>
      </c>
      <c r="AU60" s="68">
        <f t="shared" si="28"/>
        <v>4.5162249878714061E-2</v>
      </c>
      <c r="AV60" s="80">
        <v>0.20989891189196141</v>
      </c>
      <c r="AX60" s="68">
        <f t="shared" si="11"/>
        <v>99.797777022405711</v>
      </c>
    </row>
    <row r="61" spans="1:50">
      <c r="A61" s="88" t="s">
        <v>492</v>
      </c>
      <c r="B61" s="68">
        <f t="shared" ref="B61:L61" si="47">100*B33/$M33</f>
        <v>45.08635432474432</v>
      </c>
      <c r="C61" s="68">
        <f t="shared" si="47"/>
        <v>0.18148073914616589</v>
      </c>
      <c r="D61" s="68">
        <f t="shared" si="47"/>
        <v>16.700809270823296</v>
      </c>
      <c r="E61" s="68">
        <f t="shared" si="47"/>
        <v>7.8318882378511763</v>
      </c>
      <c r="F61" s="68">
        <f t="shared" si="47"/>
        <v>0.12150775822350866</v>
      </c>
      <c r="G61" s="68">
        <f t="shared" si="47"/>
        <v>15.680435637069756</v>
      </c>
      <c r="H61" s="68">
        <f t="shared" si="47"/>
        <v>13.66821718340435</v>
      </c>
      <c r="I61" s="68">
        <f t="shared" si="47"/>
        <v>0.5520950196916492</v>
      </c>
      <c r="J61" s="68">
        <f t="shared" si="47"/>
        <v>1.1765532715729629E-2</v>
      </c>
      <c r="K61" s="68">
        <f t="shared" si="47"/>
        <v>0</v>
      </c>
      <c r="L61" s="68">
        <f t="shared" si="47"/>
        <v>0.16544629633003879</v>
      </c>
      <c r="M61" s="67">
        <f t="shared" si="46"/>
        <v>99.999999999999986</v>
      </c>
      <c r="AL61" s="66" t="s">
        <v>439</v>
      </c>
      <c r="AM61" s="68">
        <f t="shared" si="40"/>
        <v>51.862104543142898</v>
      </c>
      <c r="AN61" s="68">
        <f t="shared" si="40"/>
        <v>0.79697389487749681</v>
      </c>
      <c r="AO61" s="68">
        <f t="shared" si="40"/>
        <v>15.873441345990848</v>
      </c>
      <c r="AP61" s="68">
        <f t="shared" si="40"/>
        <v>9.0040381719733151</v>
      </c>
      <c r="AQ61" s="68">
        <f t="shared" si="40"/>
        <v>0.16168744552915254</v>
      </c>
      <c r="AR61" s="68">
        <f t="shared" si="40"/>
        <v>8.322773199844443</v>
      </c>
      <c r="AS61" s="68">
        <f t="shared" si="40"/>
        <v>9.1002188139565021</v>
      </c>
      <c r="AT61" s="68">
        <f t="shared" si="30"/>
        <v>4.2614907950500092</v>
      </c>
      <c r="AU61" s="68">
        <f t="shared" si="28"/>
        <v>0.28375386855199791</v>
      </c>
      <c r="AV61" s="80">
        <v>7.0799637027212994E-2</v>
      </c>
      <c r="AX61" s="68">
        <f t="shared" si="11"/>
        <v>99.73728171594388</v>
      </c>
    </row>
    <row r="62" spans="1:50">
      <c r="A62" s="88" t="s">
        <v>491</v>
      </c>
      <c r="B62" s="68">
        <f t="shared" ref="B62:L62" si="48">100*B34/$M34</f>
        <v>48.161453417727671</v>
      </c>
      <c r="C62" s="68">
        <f t="shared" si="48"/>
        <v>0.3193242035099757</v>
      </c>
      <c r="D62" s="68">
        <f t="shared" si="48"/>
        <v>18.97995345678904</v>
      </c>
      <c r="E62" s="68">
        <f t="shared" si="48"/>
        <v>4.8597247835357207</v>
      </c>
      <c r="F62" s="68">
        <f t="shared" si="48"/>
        <v>8.8341943494200256E-2</v>
      </c>
      <c r="G62" s="68">
        <f t="shared" si="48"/>
        <v>8.329354104330795</v>
      </c>
      <c r="H62" s="68">
        <f t="shared" si="48"/>
        <v>17.487054162321133</v>
      </c>
      <c r="I62" s="68">
        <f t="shared" si="48"/>
        <v>1.7005467164884496</v>
      </c>
      <c r="J62" s="68">
        <f t="shared" si="48"/>
        <v>1.2952466894208535E-2</v>
      </c>
      <c r="K62" s="68">
        <f t="shared" si="48"/>
        <v>0</v>
      </c>
      <c r="L62" s="68">
        <f t="shared" si="48"/>
        <v>6.1294744908813613E-2</v>
      </c>
      <c r="M62" s="67">
        <f t="shared" si="46"/>
        <v>100</v>
      </c>
      <c r="Q62" s="64">
        <v>0</v>
      </c>
      <c r="AL62" s="66" t="s">
        <v>438</v>
      </c>
      <c r="AM62" s="68">
        <f t="shared" si="40"/>
        <v>51.813235045182068</v>
      </c>
      <c r="AN62" s="68">
        <f t="shared" si="40"/>
        <v>1.0053007674490273</v>
      </c>
      <c r="AO62" s="68">
        <f t="shared" si="40"/>
        <v>16.251278056127166</v>
      </c>
      <c r="AP62" s="68">
        <f t="shared" si="40"/>
        <v>8.9420310558388767</v>
      </c>
      <c r="AQ62" s="68">
        <f t="shared" si="40"/>
        <v>0.16218741960176158</v>
      </c>
      <c r="AR62" s="68">
        <f t="shared" si="40"/>
        <v>7.5760792580000613</v>
      </c>
      <c r="AS62" s="68">
        <f t="shared" si="40"/>
        <v>9.3665233735945854</v>
      </c>
      <c r="AT62" s="68">
        <f t="shared" si="30"/>
        <v>4.3460806358295319</v>
      </c>
      <c r="AU62" s="68">
        <f t="shared" si="28"/>
        <v>0.17781687791397019</v>
      </c>
      <c r="AV62" s="80">
        <v>0.10338691559054806</v>
      </c>
      <c r="AX62" s="68">
        <f t="shared" si="11"/>
        <v>99.743919405127613</v>
      </c>
    </row>
    <row r="63" spans="1:50">
      <c r="A63" s="88" t="s">
        <v>490</v>
      </c>
      <c r="B63" s="68">
        <f t="shared" ref="B63:L63" si="49">100*B35/$M35</f>
        <v>47.375650166402735</v>
      </c>
      <c r="C63" s="68">
        <f t="shared" si="49"/>
        <v>0.30219739509320143</v>
      </c>
      <c r="D63" s="68">
        <f t="shared" si="49"/>
        <v>16.760356034928989</v>
      </c>
      <c r="E63" s="68">
        <f t="shared" si="49"/>
        <v>5.7721031027609113</v>
      </c>
      <c r="F63" s="68">
        <f t="shared" si="49"/>
        <v>0.10700056566201618</v>
      </c>
      <c r="G63" s="68">
        <f t="shared" si="49"/>
        <v>9.9059836004004094</v>
      </c>
      <c r="H63" s="68">
        <f t="shared" si="49"/>
        <v>18.565364622056528</v>
      </c>
      <c r="I63" s="68">
        <f t="shared" si="49"/>
        <v>0.99366427882691832</v>
      </c>
      <c r="J63" s="68">
        <f t="shared" si="49"/>
        <v>1.2161477854613112E-2</v>
      </c>
      <c r="K63" s="68">
        <f t="shared" si="49"/>
        <v>1.6555961449137173E-2</v>
      </c>
      <c r="L63" s="68">
        <f t="shared" si="49"/>
        <v>0.1889627945645348</v>
      </c>
      <c r="M63" s="67">
        <f t="shared" si="46"/>
        <v>100</v>
      </c>
      <c r="Q63" s="64">
        <v>1000</v>
      </c>
    </row>
    <row r="64" spans="1:50">
      <c r="A64" s="88" t="s">
        <v>488</v>
      </c>
      <c r="B64" s="68">
        <f t="shared" ref="B64:L64" si="50">100*B36/$M36</f>
        <v>49.041300125182396</v>
      </c>
      <c r="C64" s="68">
        <f t="shared" si="50"/>
        <v>0.3886845579682095</v>
      </c>
      <c r="D64" s="68">
        <f t="shared" si="50"/>
        <v>15.291682039723135</v>
      </c>
      <c r="E64" s="68">
        <f t="shared" si="50"/>
        <v>5.9284210356767311</v>
      </c>
      <c r="F64" s="68">
        <f t="shared" si="50"/>
        <v>0.1215079672280831</v>
      </c>
      <c r="G64" s="68">
        <f t="shared" si="50"/>
        <v>9.9038556884000144</v>
      </c>
      <c r="H64" s="68">
        <f t="shared" si="50"/>
        <v>18.031097784719485</v>
      </c>
      <c r="I64" s="68">
        <f t="shared" si="50"/>
        <v>1.0411732817369095</v>
      </c>
      <c r="J64" s="68">
        <f t="shared" si="50"/>
        <v>1.3288360956178103E-2</v>
      </c>
      <c r="K64" s="68">
        <f t="shared" si="50"/>
        <v>2.2247937661480005E-2</v>
      </c>
      <c r="L64" s="68">
        <f t="shared" si="50"/>
        <v>0.21674122074735949</v>
      </c>
      <c r="M64" s="67">
        <f t="shared" si="46"/>
        <v>100</v>
      </c>
    </row>
    <row r="65" spans="1:49">
      <c r="A65" s="88" t="s">
        <v>487</v>
      </c>
      <c r="B65" s="68">
        <f t="shared" ref="B65:L65" si="51">100*B37/$M37</f>
        <v>49.185542482135105</v>
      </c>
      <c r="C65" s="68">
        <f t="shared" si="51"/>
        <v>0.39160036320856256</v>
      </c>
      <c r="D65" s="68">
        <f t="shared" si="51"/>
        <v>18.676642685059051</v>
      </c>
      <c r="E65" s="68">
        <f t="shared" si="51"/>
        <v>5.6153819548942048</v>
      </c>
      <c r="F65" s="68">
        <f t="shared" si="51"/>
        <v>0.1053077697001671</v>
      </c>
      <c r="G65" s="68">
        <f t="shared" si="51"/>
        <v>7.2837874042615578</v>
      </c>
      <c r="H65" s="68">
        <f t="shared" si="51"/>
        <v>15.97518866351535</v>
      </c>
      <c r="I65" s="68">
        <f t="shared" si="51"/>
        <v>2.6049735207742812</v>
      </c>
      <c r="J65" s="68">
        <f t="shared" si="51"/>
        <v>6.6385192075693572E-2</v>
      </c>
      <c r="K65" s="68">
        <f t="shared" si="51"/>
        <v>0</v>
      </c>
      <c r="L65" s="68">
        <f t="shared" si="51"/>
        <v>9.5189964376033401E-2</v>
      </c>
      <c r="M65" s="67">
        <f t="shared" si="46"/>
        <v>100.00000000000001</v>
      </c>
      <c r="AV65" s="62"/>
      <c r="AW65" s="62"/>
    </row>
    <row r="66" spans="1:49">
      <c r="A66" s="88" t="s">
        <v>486</v>
      </c>
      <c r="B66" s="68">
        <f t="shared" ref="B66:L66" si="52">100*B38/$M38</f>
        <v>48.135792926322942</v>
      </c>
      <c r="C66" s="68">
        <f t="shared" si="52"/>
        <v>0.36853042579884998</v>
      </c>
      <c r="D66" s="68">
        <f t="shared" si="52"/>
        <v>14.706815125228315</v>
      </c>
      <c r="E66" s="68">
        <f t="shared" si="52"/>
        <v>7.7995572904628236</v>
      </c>
      <c r="F66" s="68">
        <f t="shared" si="52"/>
        <v>0.13825266265382757</v>
      </c>
      <c r="G66" s="68">
        <f t="shared" si="52"/>
        <v>12.212676887616496</v>
      </c>
      <c r="H66" s="68">
        <f t="shared" si="52"/>
        <v>15.066745074345745</v>
      </c>
      <c r="I66" s="68">
        <f t="shared" si="52"/>
        <v>1.350059827065915</v>
      </c>
      <c r="J66" s="68">
        <f t="shared" si="52"/>
        <v>1.4083280565825362E-2</v>
      </c>
      <c r="K66" s="68">
        <f t="shared" si="52"/>
        <v>0</v>
      </c>
      <c r="L66" s="68">
        <f t="shared" si="52"/>
        <v>0.20748649993925913</v>
      </c>
      <c r="M66" s="67">
        <f t="shared" si="46"/>
        <v>100.00000000000001</v>
      </c>
      <c r="AH66" s="106"/>
      <c r="AI66" s="106"/>
      <c r="AJ66" s="106"/>
      <c r="AV66" s="62"/>
      <c r="AW66" s="62"/>
    </row>
    <row r="67" spans="1:49">
      <c r="A67" s="88" t="s">
        <v>485</v>
      </c>
      <c r="B67" s="68">
        <f t="shared" ref="B67:L67" si="53">100*B39/$M39</f>
        <v>46.463332984027787</v>
      </c>
      <c r="C67" s="68">
        <f t="shared" si="53"/>
        <v>0.32284091747940424</v>
      </c>
      <c r="D67" s="68">
        <f t="shared" si="53"/>
        <v>20.390496067215334</v>
      </c>
      <c r="E67" s="68">
        <f t="shared" si="53"/>
        <v>6.7717095546767272</v>
      </c>
      <c r="F67" s="68">
        <f t="shared" si="53"/>
        <v>0.10881814103718968</v>
      </c>
      <c r="G67" s="68">
        <f t="shared" si="53"/>
        <v>8.9222616209050578</v>
      </c>
      <c r="H67" s="68">
        <f t="shared" si="53"/>
        <v>14.911595584709088</v>
      </c>
      <c r="I67" s="68">
        <f t="shared" si="53"/>
        <v>2.0119999359893286</v>
      </c>
      <c r="J67" s="68">
        <f t="shared" si="53"/>
        <v>2.4675081316782102E-2</v>
      </c>
      <c r="K67" s="68">
        <f t="shared" si="53"/>
        <v>0</v>
      </c>
      <c r="L67" s="68">
        <f t="shared" si="53"/>
        <v>7.2270112643294859E-2</v>
      </c>
      <c r="M67" s="67">
        <f t="shared" si="46"/>
        <v>100</v>
      </c>
      <c r="AF67" s="148"/>
      <c r="AG67" s="102"/>
      <c r="AV67" s="62"/>
      <c r="AW67" s="62"/>
    </row>
    <row r="68" spans="1:49">
      <c r="A68" s="86" t="s">
        <v>484</v>
      </c>
      <c r="B68" s="68">
        <f t="shared" ref="B68:K68" si="54">100*B40/$M40</f>
        <v>51.651707513680257</v>
      </c>
      <c r="C68" s="68">
        <f t="shared" si="54"/>
        <v>1.3465821306587709</v>
      </c>
      <c r="D68" s="68">
        <f t="shared" si="54"/>
        <v>15.171009729908487</v>
      </c>
      <c r="E68" s="68">
        <f t="shared" si="54"/>
        <v>10.149488185111121</v>
      </c>
      <c r="F68" s="68">
        <f t="shared" si="54"/>
        <v>0.12659732233745161</v>
      </c>
      <c r="G68" s="68">
        <f t="shared" si="54"/>
        <v>5.8927178119848911</v>
      </c>
      <c r="H68" s="68">
        <f t="shared" si="54"/>
        <v>15.429371612229815</v>
      </c>
      <c r="I68" s="68">
        <f t="shared" si="54"/>
        <v>9.3010277635678734E-2</v>
      </c>
      <c r="J68" s="68">
        <f t="shared" si="54"/>
        <v>9.6110620223534681E-3</v>
      </c>
      <c r="K68" s="68">
        <f t="shared" si="54"/>
        <v>0.12990435443116463</v>
      </c>
      <c r="L68" s="68"/>
      <c r="M68" s="67">
        <f t="shared" si="46"/>
        <v>100</v>
      </c>
      <c r="AF68" s="148"/>
      <c r="AG68" s="102"/>
      <c r="AH68" s="83"/>
      <c r="AI68" s="83"/>
      <c r="AJ68" s="83"/>
      <c r="AK68" s="84"/>
      <c r="AV68" s="62"/>
      <c r="AW68" s="62"/>
    </row>
    <row r="69" spans="1:49">
      <c r="A69" s="86" t="s">
        <v>483</v>
      </c>
      <c r="B69" s="68">
        <f t="shared" ref="B69:K69" si="55">100*B41/$M41</f>
        <v>51.557412097490378</v>
      </c>
      <c r="C69" s="68">
        <f t="shared" si="55"/>
        <v>1.1522300430878532</v>
      </c>
      <c r="D69" s="68">
        <f t="shared" si="55"/>
        <v>15.24315034700523</v>
      </c>
      <c r="E69" s="68">
        <f t="shared" si="55"/>
        <v>9.8797816004999497</v>
      </c>
      <c r="F69" s="68">
        <f t="shared" si="55"/>
        <v>0.1736054007828175</v>
      </c>
      <c r="G69" s="68">
        <f t="shared" si="55"/>
        <v>8.3873301976778603</v>
      </c>
      <c r="H69" s="68">
        <f t="shared" si="55"/>
        <v>9.3915485313949283</v>
      </c>
      <c r="I69" s="68">
        <f t="shared" si="55"/>
        <v>3.8996973982830632</v>
      </c>
      <c r="J69" s="68">
        <f t="shared" si="55"/>
        <v>0.18583692398776433</v>
      </c>
      <c r="K69" s="68">
        <f t="shared" si="55"/>
        <v>0.10843913429595761</v>
      </c>
      <c r="L69" s="68">
        <f>100*L41/$M41</f>
        <v>2.0968325494194653E-2</v>
      </c>
      <c r="M69" s="67">
        <f t="shared" si="46"/>
        <v>100.00000000000001</v>
      </c>
      <c r="AF69" s="148"/>
      <c r="AG69" s="102"/>
      <c r="AH69" s="83"/>
      <c r="AI69" s="83"/>
      <c r="AJ69" s="83"/>
      <c r="AK69" s="84"/>
      <c r="AV69" s="62"/>
      <c r="AW69" s="62"/>
    </row>
    <row r="70" spans="1:49">
      <c r="A70" s="86" t="s">
        <v>482</v>
      </c>
      <c r="B70" s="68">
        <f t="shared" ref="B70:K70" si="56">100*B42/$M42</f>
        <v>51.778571621315869</v>
      </c>
      <c r="C70" s="68">
        <f t="shared" si="56"/>
        <v>1.5318735560846306</v>
      </c>
      <c r="D70" s="68">
        <f t="shared" si="56"/>
        <v>15.526306503405198</v>
      </c>
      <c r="E70" s="68">
        <f t="shared" si="56"/>
        <v>11.022017049877221</v>
      </c>
      <c r="F70" s="68">
        <f t="shared" si="56"/>
        <v>0.14654508544657849</v>
      </c>
      <c r="G70" s="68">
        <f t="shared" si="56"/>
        <v>5.4020337800951923</v>
      </c>
      <c r="H70" s="68">
        <f t="shared" si="56"/>
        <v>14.332773583691564</v>
      </c>
      <c r="I70" s="68">
        <f t="shared" si="56"/>
        <v>0.10378547127944651</v>
      </c>
      <c r="J70" s="68">
        <f t="shared" si="56"/>
        <v>1.0170976185385759E-2</v>
      </c>
      <c r="K70" s="68">
        <f t="shared" si="56"/>
        <v>0.14592237261890181</v>
      </c>
      <c r="L70" s="68"/>
      <c r="M70" s="67">
        <f t="shared" si="46"/>
        <v>100</v>
      </c>
      <c r="AF70" s="148"/>
      <c r="AG70" s="102"/>
      <c r="AH70" s="83"/>
      <c r="AI70" s="83"/>
      <c r="AJ70" s="83"/>
      <c r="AK70" s="84"/>
      <c r="AV70" s="62"/>
      <c r="AW70" s="62"/>
    </row>
    <row r="71" spans="1:49">
      <c r="A71" s="86" t="s">
        <v>481</v>
      </c>
      <c r="B71" s="68">
        <f t="shared" ref="B71:K71" si="57">100*B43/$M43</f>
        <v>50.350075915743297</v>
      </c>
      <c r="C71" s="68">
        <f t="shared" si="57"/>
        <v>1.1194616715443944</v>
      </c>
      <c r="D71" s="68">
        <f t="shared" si="57"/>
        <v>15.512099746193673</v>
      </c>
      <c r="E71" s="68">
        <f t="shared" si="57"/>
        <v>10.331120109294</v>
      </c>
      <c r="F71" s="68">
        <f t="shared" si="57"/>
        <v>0.16056924985788287</v>
      </c>
      <c r="G71" s="68">
        <f t="shared" si="57"/>
        <v>7.4075673141863243</v>
      </c>
      <c r="H71" s="68">
        <f t="shared" si="57"/>
        <v>11.102099221927878</v>
      </c>
      <c r="I71" s="68">
        <f t="shared" si="57"/>
        <v>3.7109794621444108</v>
      </c>
      <c r="J71" s="68">
        <f t="shared" si="57"/>
        <v>0.21741610976275427</v>
      </c>
      <c r="K71" s="68">
        <f t="shared" si="57"/>
        <v>8.8611199345387318E-2</v>
      </c>
      <c r="L71" s="68"/>
      <c r="M71" s="67">
        <f t="shared" si="46"/>
        <v>100</v>
      </c>
      <c r="AF71" s="148"/>
      <c r="AG71" s="102"/>
      <c r="AH71" s="83"/>
      <c r="AI71" s="83"/>
      <c r="AJ71" s="83"/>
      <c r="AK71" s="84"/>
      <c r="AV71" s="62"/>
      <c r="AW71" s="62"/>
    </row>
    <row r="72" spans="1:49">
      <c r="A72" s="86" t="s">
        <v>480</v>
      </c>
      <c r="B72" s="68">
        <f t="shared" ref="B72:K72" si="58">100*B44/$M44</f>
        <v>52.354719279671983</v>
      </c>
      <c r="C72" s="68">
        <f t="shared" si="58"/>
        <v>1.2555187923815285</v>
      </c>
      <c r="D72" s="68">
        <f t="shared" si="58"/>
        <v>15.09315908003207</v>
      </c>
      <c r="E72" s="68">
        <f t="shared" si="58"/>
        <v>9.1387679755691753</v>
      </c>
      <c r="F72" s="68">
        <f t="shared" si="58"/>
        <v>0.14803105233607294</v>
      </c>
      <c r="G72" s="68">
        <f t="shared" si="58"/>
        <v>8.8103855851525594</v>
      </c>
      <c r="H72" s="68">
        <f t="shared" si="58"/>
        <v>8.4643927826315739</v>
      </c>
      <c r="I72" s="68">
        <f t="shared" si="58"/>
        <v>4.3456281633997618</v>
      </c>
      <c r="J72" s="68">
        <f t="shared" si="58"/>
        <v>0.20179460458409385</v>
      </c>
      <c r="K72" s="68">
        <f t="shared" si="58"/>
        <v>0.12089029956346893</v>
      </c>
      <c r="L72" s="68">
        <f>100*L44/$M44</f>
        <v>6.6712384677698369E-2</v>
      </c>
      <c r="M72" s="67">
        <f t="shared" si="46"/>
        <v>100.00000000000001</v>
      </c>
      <c r="AF72" s="148"/>
      <c r="AG72" s="102"/>
      <c r="AH72" s="83"/>
      <c r="AI72" s="83"/>
      <c r="AJ72" s="83"/>
      <c r="AK72" s="84"/>
      <c r="AV72" s="62"/>
      <c r="AW72" s="62"/>
    </row>
    <row r="73" spans="1:49">
      <c r="A73" s="86" t="s">
        <v>479</v>
      </c>
      <c r="B73" s="68">
        <f t="shared" ref="B73:K73" si="59">100*B45/$M45</f>
        <v>49.673568520405219</v>
      </c>
      <c r="C73" s="68">
        <f t="shared" si="59"/>
        <v>0.88909687928547032</v>
      </c>
      <c r="D73" s="68">
        <f t="shared" si="59"/>
        <v>17.502640136719211</v>
      </c>
      <c r="E73" s="68">
        <f t="shared" si="59"/>
        <v>8.1565199455101034</v>
      </c>
      <c r="F73" s="68">
        <f t="shared" si="59"/>
        <v>0.14213136848612407</v>
      </c>
      <c r="G73" s="68">
        <f t="shared" si="59"/>
        <v>9.1216477970206817</v>
      </c>
      <c r="H73" s="68">
        <f t="shared" si="59"/>
        <v>11.047765760056803</v>
      </c>
      <c r="I73" s="68">
        <f t="shared" si="59"/>
        <v>3.0557209789520416</v>
      </c>
      <c r="J73" s="68">
        <f t="shared" si="59"/>
        <v>0.30877884638361008</v>
      </c>
      <c r="K73" s="68">
        <f t="shared" si="59"/>
        <v>8.8444192180230044E-2</v>
      </c>
      <c r="L73" s="68">
        <f>100*L45/$M45</f>
        <v>1.3685575000519805E-2</v>
      </c>
      <c r="M73" s="67">
        <f t="shared" si="46"/>
        <v>100</v>
      </c>
      <c r="AF73" s="148"/>
      <c r="AG73" s="102"/>
      <c r="AH73" s="83"/>
      <c r="AI73" s="83"/>
      <c r="AJ73" s="83"/>
      <c r="AK73" s="84"/>
      <c r="AV73" s="62"/>
      <c r="AW73" s="62"/>
    </row>
    <row r="74" spans="1:49">
      <c r="A74" s="86" t="s">
        <v>478</v>
      </c>
      <c r="B74" s="68">
        <f t="shared" ref="B74:K74" si="60">100*B46/$M46</f>
        <v>50.270748320429476</v>
      </c>
      <c r="C74" s="68">
        <f t="shared" si="60"/>
        <v>1.064374486043661</v>
      </c>
      <c r="D74" s="146"/>
      <c r="E74" s="68">
        <f t="shared" si="60"/>
        <v>7.8964381209497674</v>
      </c>
      <c r="F74" s="146"/>
      <c r="G74" s="68">
        <f t="shared" si="60"/>
        <v>7.6957688786830314</v>
      </c>
      <c r="H74" s="68">
        <f t="shared" si="60"/>
        <v>12.619405956980239</v>
      </c>
      <c r="I74" s="68">
        <f t="shared" si="60"/>
        <v>3.0410699601247462</v>
      </c>
      <c r="J74" s="68">
        <f t="shared" si="60"/>
        <v>0.14501973075152702</v>
      </c>
      <c r="K74" s="68">
        <f t="shared" si="60"/>
        <v>9.816242830470695E-2</v>
      </c>
      <c r="L74" s="68"/>
      <c r="M74" s="67">
        <f t="shared" si="46"/>
        <v>82.830987882267152</v>
      </c>
      <c r="AF74" s="148"/>
      <c r="AG74" s="102"/>
      <c r="AH74" s="83"/>
      <c r="AI74" s="83"/>
      <c r="AJ74" s="83"/>
      <c r="AK74" s="84"/>
      <c r="AV74" s="62"/>
      <c r="AW74" s="62"/>
    </row>
    <row r="75" spans="1:49">
      <c r="A75" s="86" t="s">
        <v>477</v>
      </c>
      <c r="B75" s="68">
        <f t="shared" ref="B75:K75" si="61">100*B47/$M47</f>
        <v>49.611004622843616</v>
      </c>
      <c r="C75" s="68">
        <f t="shared" si="61"/>
        <v>1.0607066644951413</v>
      </c>
      <c r="D75" s="146"/>
      <c r="E75" s="68">
        <f t="shared" si="61"/>
        <v>9.1026588658790715</v>
      </c>
      <c r="F75" s="146"/>
      <c r="G75" s="68">
        <f t="shared" si="61"/>
        <v>8.537853447087862</v>
      </c>
      <c r="H75" s="68">
        <f t="shared" si="61"/>
        <v>9.155902999628335</v>
      </c>
      <c r="I75" s="68">
        <f t="shared" si="61"/>
        <v>3.8534136797751635</v>
      </c>
      <c r="J75" s="146"/>
      <c r="K75" s="68">
        <f t="shared" si="61"/>
        <v>8.623461662135698E-2</v>
      </c>
      <c r="L75" s="68">
        <f>100*L47/$M47</f>
        <v>6.0030150795738806E-2</v>
      </c>
      <c r="M75" s="67">
        <f t="shared" si="46"/>
        <v>81.467805047126276</v>
      </c>
      <c r="AF75" s="148"/>
      <c r="AG75" s="102"/>
      <c r="AH75" s="83"/>
      <c r="AI75" s="83"/>
      <c r="AJ75" s="83"/>
      <c r="AK75" s="84"/>
      <c r="AV75" s="62"/>
      <c r="AW75" s="62"/>
    </row>
    <row r="76" spans="1:49">
      <c r="A76" s="86" t="s">
        <v>476</v>
      </c>
      <c r="B76" s="68">
        <f t="shared" ref="B76:K76" si="62">100*B48/$M48</f>
        <v>49.465802285064711</v>
      </c>
      <c r="C76" s="68">
        <f t="shared" si="62"/>
        <v>0.7440463932387128</v>
      </c>
      <c r="D76" s="68">
        <f t="shared" si="62"/>
        <v>18.122358872130288</v>
      </c>
      <c r="E76" s="68">
        <f t="shared" si="62"/>
        <v>7.6278655979966574</v>
      </c>
      <c r="F76" s="68">
        <f t="shared" si="62"/>
        <v>0.11975172368345184</v>
      </c>
      <c r="G76" s="68">
        <f t="shared" si="62"/>
        <v>8.7821362966135919</v>
      </c>
      <c r="H76" s="68">
        <f t="shared" si="62"/>
        <v>12.64446403123636</v>
      </c>
      <c r="I76" s="68">
        <f t="shared" si="62"/>
        <v>2.2580871026466887</v>
      </c>
      <c r="J76" s="68">
        <f t="shared" si="62"/>
        <v>0.14044828125900971</v>
      </c>
      <c r="K76" s="68">
        <f t="shared" si="62"/>
        <v>9.5039416130546867E-2</v>
      </c>
      <c r="L76" s="68"/>
      <c r="M76" s="67">
        <f t="shared" si="46"/>
        <v>100</v>
      </c>
      <c r="AF76" s="148"/>
      <c r="AG76" s="101"/>
      <c r="AH76" s="100"/>
      <c r="AI76" s="100"/>
      <c r="AJ76" s="100"/>
      <c r="AV76" s="62"/>
      <c r="AW76" s="62"/>
    </row>
    <row r="77" spans="1:49">
      <c r="A77" s="86" t="s">
        <v>475</v>
      </c>
      <c r="B77" s="68">
        <f t="shared" ref="B77:K77" si="63">100*B49/$M49</f>
        <v>56.396218542978964</v>
      </c>
      <c r="C77" s="68">
        <f t="shared" si="63"/>
        <v>1.5111581475338103</v>
      </c>
      <c r="D77" s="68">
        <f t="shared" si="63"/>
        <v>16.21060558263542</v>
      </c>
      <c r="E77" s="68">
        <f t="shared" si="63"/>
        <v>9.1839746003317426</v>
      </c>
      <c r="F77" s="68">
        <f t="shared" si="63"/>
        <v>0.12191026671686901</v>
      </c>
      <c r="G77" s="68">
        <f t="shared" si="63"/>
        <v>3.201416519960516</v>
      </c>
      <c r="H77" s="68">
        <f t="shared" si="63"/>
        <v>5.5164904496840306</v>
      </c>
      <c r="I77" s="68">
        <f t="shared" si="63"/>
        <v>7.4265536435701991</v>
      </c>
      <c r="J77" s="68">
        <f t="shared" si="63"/>
        <v>0.12465782698511228</v>
      </c>
      <c r="K77" s="68">
        <f t="shared" si="63"/>
        <v>0.26661510751101569</v>
      </c>
      <c r="L77" s="68">
        <f>100*L49/$M49</f>
        <v>4.0399312092318021E-2</v>
      </c>
      <c r="M77" s="67">
        <f t="shared" si="46"/>
        <v>100</v>
      </c>
      <c r="AF77" s="148"/>
      <c r="AG77" s="101"/>
      <c r="AH77" s="100"/>
      <c r="AI77" s="100"/>
      <c r="AJ77" s="100"/>
      <c r="AK77" s="84"/>
      <c r="AV77" s="62"/>
      <c r="AW77" s="62"/>
    </row>
    <row r="78" spans="1:49">
      <c r="A78" s="86" t="s">
        <v>474</v>
      </c>
      <c r="B78" s="68">
        <f t="shared" ref="B78:K78" si="64">100*B50/$M50</f>
        <v>51.578130708383434</v>
      </c>
      <c r="C78" s="68">
        <f t="shared" si="64"/>
        <v>1.8348925130638598</v>
      </c>
      <c r="D78" s="68">
        <f t="shared" si="64"/>
        <v>15.496016189745124</v>
      </c>
      <c r="E78" s="68">
        <f t="shared" si="64"/>
        <v>12.037633768590087</v>
      </c>
      <c r="F78" s="68">
        <f t="shared" si="64"/>
        <v>0.15136837006539114</v>
      </c>
      <c r="G78" s="68">
        <f t="shared" si="64"/>
        <v>5.6257722352438924</v>
      </c>
      <c r="H78" s="68">
        <f t="shared" si="64"/>
        <v>8.6367200167480114</v>
      </c>
      <c r="I78" s="68">
        <f t="shared" si="64"/>
        <v>4.3901958450152074</v>
      </c>
      <c r="J78" s="68">
        <f t="shared" si="64"/>
        <v>5.3466386985809335E-2</v>
      </c>
      <c r="K78" s="68">
        <f t="shared" si="64"/>
        <v>0.17394534729548336</v>
      </c>
      <c r="L78" s="68">
        <f>100*L50/$M50</f>
        <v>2.1858618863680207E-2</v>
      </c>
      <c r="M78" s="67">
        <f t="shared" si="46"/>
        <v>99.999999999999957</v>
      </c>
      <c r="AF78" s="148"/>
      <c r="AG78" s="102"/>
      <c r="AK78" s="84"/>
      <c r="AV78" s="62"/>
      <c r="AW78" s="62"/>
    </row>
    <row r="79" spans="1:49">
      <c r="A79" s="86" t="s">
        <v>473</v>
      </c>
      <c r="B79" s="68">
        <f t="shared" ref="B79:K79" si="65">100*B51/$M51</f>
        <v>49.126388510154733</v>
      </c>
      <c r="C79" s="68">
        <f t="shared" si="65"/>
        <v>1.1247078147033263</v>
      </c>
      <c r="D79" s="68">
        <f t="shared" si="65"/>
        <v>16.934279927042535</v>
      </c>
      <c r="E79" s="68">
        <f t="shared" si="65"/>
        <v>7.4846121933181733</v>
      </c>
      <c r="F79" s="68">
        <f t="shared" si="65"/>
        <v>0.13337337010208317</v>
      </c>
      <c r="G79" s="68">
        <f t="shared" si="65"/>
        <v>7.085659232630956</v>
      </c>
      <c r="H79" s="68">
        <f t="shared" si="65"/>
        <v>14.939515123606448</v>
      </c>
      <c r="I79" s="68">
        <f t="shared" si="65"/>
        <v>3.0154901975347674</v>
      </c>
      <c r="J79" s="68">
        <f t="shared" si="65"/>
        <v>9.517574620649849E-2</v>
      </c>
      <c r="K79" s="68">
        <f t="shared" si="65"/>
        <v>6.0797884700472267E-2</v>
      </c>
      <c r="L79" s="68"/>
      <c r="M79" s="67">
        <f t="shared" si="46"/>
        <v>100</v>
      </c>
      <c r="AF79" s="148"/>
      <c r="AG79" s="102"/>
      <c r="AH79" s="83"/>
      <c r="AI79" s="83"/>
      <c r="AJ79" s="83"/>
      <c r="AK79" s="84"/>
      <c r="AV79" s="62"/>
      <c r="AW79" s="62"/>
    </row>
    <row r="80" spans="1:49">
      <c r="A80" s="86" t="s">
        <v>472</v>
      </c>
      <c r="B80" s="68">
        <f t="shared" ref="B80:K80" si="66">100*B52/$M52</f>
        <v>52.567262271513655</v>
      </c>
      <c r="C80" s="68">
        <f t="shared" si="66"/>
        <v>1.0977613472992398</v>
      </c>
      <c r="D80" s="68">
        <f t="shared" si="66"/>
        <v>17.210926268227563</v>
      </c>
      <c r="E80" s="68">
        <f t="shared" si="66"/>
        <v>8.5356336003286071</v>
      </c>
      <c r="F80" s="68">
        <f t="shared" si="66"/>
        <v>0.12836311357568289</v>
      </c>
      <c r="G80" s="68">
        <f t="shared" si="66"/>
        <v>6.2281782706921334</v>
      </c>
      <c r="H80" s="68">
        <f t="shared" si="66"/>
        <v>10.027726432532345</v>
      </c>
      <c r="I80" s="68">
        <f t="shared" si="66"/>
        <v>3.933045799958923</v>
      </c>
      <c r="J80" s="68">
        <f t="shared" si="66"/>
        <v>0.13360032860957072</v>
      </c>
      <c r="K80" s="68">
        <f t="shared" si="66"/>
        <v>0.13750256726227147</v>
      </c>
      <c r="L80" s="68"/>
      <c r="M80" s="67">
        <f t="shared" si="46"/>
        <v>100.00000000000001</v>
      </c>
      <c r="AF80" s="148"/>
      <c r="AG80" s="102"/>
      <c r="AH80" s="83"/>
      <c r="AI80" s="83"/>
      <c r="AJ80" s="83"/>
      <c r="AK80" s="84"/>
      <c r="AV80" s="62"/>
      <c r="AW80" s="62"/>
    </row>
    <row r="81" spans="1:49">
      <c r="A81" s="86" t="s">
        <v>471</v>
      </c>
      <c r="B81" s="68">
        <f t="shared" ref="B81:K81" si="67">100*B53/$M53</f>
        <v>50.404367970259585</v>
      </c>
      <c r="C81" s="68">
        <f t="shared" si="67"/>
        <v>1.1758977703875866</v>
      </c>
      <c r="D81" s="68">
        <f t="shared" si="67"/>
        <v>16.444195382763908</v>
      </c>
      <c r="E81" s="68">
        <f t="shared" si="67"/>
        <v>9.7899613852320684</v>
      </c>
      <c r="F81" s="68">
        <f t="shared" si="67"/>
        <v>0.17556806988425774</v>
      </c>
      <c r="G81" s="68">
        <f t="shared" si="67"/>
        <v>7.8883142096833945</v>
      </c>
      <c r="H81" s="68">
        <f t="shared" si="67"/>
        <v>11.493584109864781</v>
      </c>
      <c r="I81" s="68">
        <f t="shared" si="67"/>
        <v>2.4058950041697416</v>
      </c>
      <c r="J81" s="68">
        <f t="shared" si="67"/>
        <v>7.1452121464523524E-2</v>
      </c>
      <c r="K81" s="68">
        <f t="shared" si="67"/>
        <v>0.10676988435984512</v>
      </c>
      <c r="L81" s="68">
        <f>100*L53/$M53</f>
        <v>4.3994091930299468E-2</v>
      </c>
      <c r="M81" s="67">
        <f t="shared" si="46"/>
        <v>99.999999999999986</v>
      </c>
      <c r="AF81" s="148"/>
      <c r="AG81" s="102"/>
      <c r="AH81" s="83"/>
      <c r="AI81" s="83"/>
      <c r="AJ81" s="83"/>
      <c r="AK81" s="84"/>
      <c r="AV81" s="62"/>
      <c r="AW81" s="62"/>
    </row>
    <row r="82" spans="1:49">
      <c r="A82" s="86" t="s">
        <v>470</v>
      </c>
      <c r="B82" s="68">
        <f t="shared" ref="B82:K82" si="68">100*B54/$M54</f>
        <v>52.522818167267644</v>
      </c>
      <c r="C82" s="68">
        <f t="shared" si="68"/>
        <v>1.5781312601500452</v>
      </c>
      <c r="D82" s="68">
        <f t="shared" si="68"/>
        <v>18.982431565887492</v>
      </c>
      <c r="E82" s="68">
        <f t="shared" si="68"/>
        <v>10.204841029781621</v>
      </c>
      <c r="F82" s="68">
        <f t="shared" si="68"/>
        <v>0.1325304029841769</v>
      </c>
      <c r="G82" s="68">
        <f t="shared" si="68"/>
        <v>3.927997251523335</v>
      </c>
      <c r="H82" s="68">
        <f t="shared" si="68"/>
        <v>7.411507920730509</v>
      </c>
      <c r="I82" s="68">
        <f t="shared" si="68"/>
        <v>4.7710945074303677</v>
      </c>
      <c r="J82" s="68">
        <f t="shared" si="68"/>
        <v>0.14303088875907707</v>
      </c>
      <c r="K82" s="68">
        <f t="shared" si="68"/>
        <v>0.22244718408574923</v>
      </c>
      <c r="L82" s="68">
        <f>100*L54/$M54</f>
        <v>0.10316982139999001</v>
      </c>
      <c r="M82" s="67">
        <f t="shared" si="46"/>
        <v>100</v>
      </c>
      <c r="AF82" s="148"/>
      <c r="AG82" s="102"/>
      <c r="AH82" s="83"/>
      <c r="AI82" s="83"/>
      <c r="AJ82" s="83"/>
      <c r="AK82" s="84"/>
      <c r="AV82" s="62"/>
      <c r="AW82" s="62"/>
    </row>
    <row r="83" spans="1:49">
      <c r="A83" s="86" t="s">
        <v>469</v>
      </c>
      <c r="B83" s="68">
        <f t="shared" ref="B83:K83" si="69">100*B55/$M55</f>
        <v>45.718605720818402</v>
      </c>
      <c r="C83" s="68">
        <f t="shared" si="69"/>
        <v>1.594978021674081</v>
      </c>
      <c r="D83" s="68">
        <f t="shared" si="69"/>
        <v>16.738561897337501</v>
      </c>
      <c r="E83" s="68">
        <f t="shared" si="69"/>
        <v>10.500015878072787</v>
      </c>
      <c r="F83" s="68">
        <f t="shared" si="69"/>
        <v>0.14679534393442253</v>
      </c>
      <c r="G83" s="68">
        <f t="shared" si="69"/>
        <v>6.0992287354190617</v>
      </c>
      <c r="H83" s="68">
        <f t="shared" si="69"/>
        <v>17.558075331723668</v>
      </c>
      <c r="I83" s="68">
        <f t="shared" si="69"/>
        <v>1.4546363460354497</v>
      </c>
      <c r="J83" s="68">
        <f t="shared" si="69"/>
        <v>2.8273213486322821E-2</v>
      </c>
      <c r="K83" s="68">
        <f t="shared" si="69"/>
        <v>0.16082951149828562</v>
      </c>
      <c r="L83" s="68"/>
      <c r="M83" s="67">
        <f t="shared" si="46"/>
        <v>100</v>
      </c>
      <c r="AF83" s="148"/>
      <c r="AG83" s="102"/>
      <c r="AH83" s="83"/>
      <c r="AI83" s="83"/>
      <c r="AJ83" s="83"/>
      <c r="AK83" s="84"/>
      <c r="AV83" s="62"/>
      <c r="AW83" s="62"/>
    </row>
    <row r="84" spans="1:49">
      <c r="A84" s="86" t="s">
        <v>468</v>
      </c>
      <c r="B84" s="68">
        <f t="shared" ref="B84:K84" si="70">100*B56/$M56</f>
        <v>51.417337388469754</v>
      </c>
      <c r="C84" s="68">
        <f t="shared" si="70"/>
        <v>1.8025091538441567</v>
      </c>
      <c r="D84" s="68">
        <f t="shared" si="70"/>
        <v>16.548459745744378</v>
      </c>
      <c r="E84" s="68">
        <f t="shared" si="70"/>
        <v>10.204034870914379</v>
      </c>
      <c r="F84" s="68">
        <f t="shared" si="70"/>
        <v>0.10550279567133028</v>
      </c>
      <c r="G84" s="68">
        <f t="shared" si="70"/>
        <v>4.1315139192913817</v>
      </c>
      <c r="H84" s="68">
        <f t="shared" si="70"/>
        <v>11.466809645358872</v>
      </c>
      <c r="I84" s="68">
        <f t="shared" si="70"/>
        <v>4.0561547795261443</v>
      </c>
      <c r="J84" s="68">
        <f t="shared" si="70"/>
        <v>2.2811415280287625E-2</v>
      </c>
      <c r="K84" s="68">
        <f t="shared" si="70"/>
        <v>0.23524272007796621</v>
      </c>
      <c r="L84" s="68">
        <f>100*L56/$M56</f>
        <v>9.6235658213713448E-3</v>
      </c>
      <c r="M84" s="67">
        <f t="shared" si="46"/>
        <v>100</v>
      </c>
      <c r="AF84" s="148"/>
      <c r="AG84" s="102"/>
      <c r="AH84" s="83"/>
      <c r="AI84" s="83"/>
      <c r="AJ84" s="83"/>
      <c r="AK84" s="84"/>
      <c r="AV84" s="62"/>
      <c r="AW84" s="62"/>
    </row>
    <row r="85" spans="1:49">
      <c r="A85" s="86" t="s">
        <v>467</v>
      </c>
      <c r="B85" s="68">
        <f t="shared" ref="B85:K85" si="71">100*B57/$M57</f>
        <v>52.252248530244138</v>
      </c>
      <c r="C85" s="68">
        <f t="shared" si="71"/>
        <v>0.79457708626836943</v>
      </c>
      <c r="D85" s="68">
        <f t="shared" si="71"/>
        <v>15.709758848488107</v>
      </c>
      <c r="E85" s="68">
        <f t="shared" si="71"/>
        <v>8.8753423921800305</v>
      </c>
      <c r="F85" s="68">
        <f t="shared" si="71"/>
        <v>0.15844030291637579</v>
      </c>
      <c r="G85" s="68">
        <f t="shared" si="71"/>
        <v>8.2907451858523356</v>
      </c>
      <c r="H85" s="68">
        <f t="shared" si="71"/>
        <v>8.9992852627795443</v>
      </c>
      <c r="I85" s="68">
        <f t="shared" si="71"/>
        <v>4.2873904654881088</v>
      </c>
      <c r="J85" s="68">
        <f t="shared" si="71"/>
        <v>0.30097460410581423</v>
      </c>
      <c r="K85" s="68">
        <f t="shared" si="71"/>
        <v>7.7257722673695628E-2</v>
      </c>
      <c r="L85" s="68">
        <f>100*L57/$M57</f>
        <v>0.25397959900349937</v>
      </c>
      <c r="M85" s="67">
        <f t="shared" si="46"/>
        <v>100.00000000000001</v>
      </c>
      <c r="AF85" s="148"/>
      <c r="AG85" s="102"/>
      <c r="AH85" s="83"/>
      <c r="AI85" s="83"/>
      <c r="AJ85" s="83"/>
      <c r="AK85" s="84"/>
      <c r="AV85" s="62"/>
      <c r="AW85" s="62"/>
    </row>
    <row r="86" spans="1:49">
      <c r="A86" s="86" t="s">
        <v>466</v>
      </c>
      <c r="B86" s="68">
        <f t="shared" ref="B86:K86" si="72">100*B58/$M58</f>
        <v>49.985207192407884</v>
      </c>
      <c r="C86" s="68">
        <f t="shared" si="72"/>
        <v>1.0192554769594266</v>
      </c>
      <c r="D86" s="68">
        <f t="shared" si="72"/>
        <v>15.868648144278495</v>
      </c>
      <c r="E86" s="68">
        <f t="shared" si="72"/>
        <v>9.6494621831701313</v>
      </c>
      <c r="F86" s="68">
        <f t="shared" si="72"/>
        <v>0.17523787455285378</v>
      </c>
      <c r="G86" s="68">
        <f t="shared" si="72"/>
        <v>8.0253567342446246</v>
      </c>
      <c r="H86" s="68">
        <f t="shared" si="72"/>
        <v>9.9442838729432328</v>
      </c>
      <c r="I86" s="68">
        <f t="shared" si="72"/>
        <v>4.9302462226617552</v>
      </c>
      <c r="J86" s="68">
        <f t="shared" si="72"/>
        <v>0.22354725319286722</v>
      </c>
      <c r="K86" s="68">
        <f t="shared" si="72"/>
        <v>9.1136108312316527E-2</v>
      </c>
      <c r="L86" s="68">
        <f>100*L58/$M58</f>
        <v>8.7618937276426889E-2</v>
      </c>
      <c r="M86" s="67">
        <f t="shared" si="46"/>
        <v>100</v>
      </c>
      <c r="AF86" s="148"/>
      <c r="AG86" s="102"/>
      <c r="AH86" s="83"/>
      <c r="AI86" s="83"/>
      <c r="AJ86" s="83"/>
      <c r="AV86" s="62"/>
      <c r="AW86" s="62"/>
    </row>
    <row r="87" spans="1:49">
      <c r="A87" s="85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4"/>
      <c r="M87" s="77"/>
      <c r="N87" s="83"/>
      <c r="O87" s="83"/>
      <c r="AF87" s="148"/>
      <c r="AG87" s="101"/>
      <c r="AH87" s="100"/>
      <c r="AI87" s="100"/>
      <c r="AJ87" s="100"/>
      <c r="AV87" s="62"/>
      <c r="AW87" s="62"/>
    </row>
    <row r="88" spans="1:49">
      <c r="A88" s="82" t="s">
        <v>433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AF88" s="148"/>
      <c r="AG88" s="101"/>
      <c r="AH88" s="100"/>
      <c r="AI88" s="100"/>
      <c r="AJ88" s="100"/>
      <c r="AV88" s="62"/>
      <c r="AW88" s="62"/>
    </row>
    <row r="89" spans="1:49">
      <c r="A89" s="66" t="s">
        <v>464</v>
      </c>
      <c r="B89" s="64">
        <v>45.427999999999997</v>
      </c>
      <c r="C89" s="64">
        <v>0.1</v>
      </c>
      <c r="D89" s="64">
        <v>20.882999999999999</v>
      </c>
      <c r="E89" s="64">
        <v>6.4509999999999996</v>
      </c>
      <c r="F89" s="64">
        <v>8.3000000000000004E-2</v>
      </c>
      <c r="G89" s="64">
        <v>13.004</v>
      </c>
      <c r="H89" s="64">
        <v>13.058</v>
      </c>
      <c r="I89" s="64">
        <v>0.78300000000000003</v>
      </c>
      <c r="J89" s="64">
        <v>3.3000000000000002E-2</v>
      </c>
      <c r="K89" s="64">
        <v>-1.0999999999999999E-2</v>
      </c>
      <c r="M89" s="67">
        <f t="shared" ref="M89:M115" si="73">SUM(B89:L89)</f>
        <v>99.812000000000012</v>
      </c>
      <c r="N89" s="78">
        <v>4.3299692485501664</v>
      </c>
      <c r="O89" s="77">
        <f t="shared" ref="O89:O96" si="74">M89+N89</f>
        <v>104.14196924855018</v>
      </c>
      <c r="AV89" s="62"/>
      <c r="AW89" s="62"/>
    </row>
    <row r="90" spans="1:49">
      <c r="A90" s="66" t="s">
        <v>463</v>
      </c>
      <c r="B90" s="64">
        <v>45.658000000000001</v>
      </c>
      <c r="C90" s="64">
        <v>0.182</v>
      </c>
      <c r="D90" s="64">
        <v>16.318999999999999</v>
      </c>
      <c r="E90" s="64">
        <v>7.6020000000000003</v>
      </c>
      <c r="F90" s="64">
        <v>0.11700000000000001</v>
      </c>
      <c r="G90" s="64">
        <v>15.718</v>
      </c>
      <c r="H90" s="64">
        <v>13.478</v>
      </c>
      <c r="I90" s="64">
        <v>0.76500000000000001</v>
      </c>
      <c r="J90" s="64">
        <v>1.7000000000000001E-2</v>
      </c>
      <c r="K90" s="64">
        <v>-0.01</v>
      </c>
      <c r="M90" s="67">
        <f t="shared" si="73"/>
        <v>99.846000000000004</v>
      </c>
      <c r="N90" s="78">
        <v>2.7172339633566893</v>
      </c>
      <c r="O90" s="77">
        <f t="shared" si="74"/>
        <v>102.56323396335669</v>
      </c>
      <c r="AV90" s="62"/>
      <c r="AW90" s="62"/>
    </row>
    <row r="91" spans="1:49">
      <c r="A91" s="66" t="s">
        <v>462</v>
      </c>
      <c r="B91" s="64">
        <v>48.540999999999997</v>
      </c>
      <c r="C91" s="64">
        <v>0.318</v>
      </c>
      <c r="D91" s="64">
        <v>18.911000000000001</v>
      </c>
      <c r="E91" s="64">
        <v>4.9630000000000001</v>
      </c>
      <c r="F91" s="64">
        <v>8.2000000000000003E-2</v>
      </c>
      <c r="G91" s="64">
        <v>8.3490000000000002</v>
      </c>
      <c r="H91" s="64">
        <v>17.317</v>
      </c>
      <c r="I91" s="64">
        <v>1.5289999999999999</v>
      </c>
      <c r="J91" s="64">
        <v>1.9E-2</v>
      </c>
      <c r="K91" s="64">
        <v>-0.01</v>
      </c>
      <c r="M91" s="67">
        <f t="shared" si="73"/>
        <v>100.01899999999999</v>
      </c>
      <c r="N91" s="78">
        <v>1.3511313690378899</v>
      </c>
      <c r="O91" s="77">
        <f t="shared" si="74"/>
        <v>101.37013136903788</v>
      </c>
      <c r="AV91" s="62"/>
      <c r="AW91" s="62"/>
    </row>
    <row r="92" spans="1:49">
      <c r="A92" s="66" t="s">
        <v>461</v>
      </c>
      <c r="B92" s="64">
        <v>48.344000000000001</v>
      </c>
      <c r="C92" s="64">
        <v>0.29499999999999998</v>
      </c>
      <c r="D92" s="64">
        <v>16.952000000000002</v>
      </c>
      <c r="E92" s="64">
        <v>5.5819999999999999</v>
      </c>
      <c r="F92" s="64">
        <v>9.7000000000000003E-2</v>
      </c>
      <c r="G92" s="64">
        <v>9.6560000000000006</v>
      </c>
      <c r="H92" s="64">
        <v>17.736000000000001</v>
      </c>
      <c r="I92" s="64">
        <v>1.1240000000000001</v>
      </c>
      <c r="J92" s="64">
        <v>1.2999999999999999E-2</v>
      </c>
      <c r="K92" s="64">
        <v>-1.2E-2</v>
      </c>
      <c r="M92" s="67">
        <f t="shared" si="73"/>
        <v>99.787000000000006</v>
      </c>
      <c r="N92" s="78">
        <v>1.0306738389520849</v>
      </c>
      <c r="O92" s="77">
        <f t="shared" si="74"/>
        <v>100.81767383895209</v>
      </c>
      <c r="AV92" s="62"/>
      <c r="AW92" s="62"/>
    </row>
    <row r="93" spans="1:49">
      <c r="A93" s="66" t="s">
        <v>460</v>
      </c>
      <c r="B93" s="64">
        <v>49.268999999999998</v>
      </c>
      <c r="C93" s="64">
        <v>0.40899999999999997</v>
      </c>
      <c r="D93" s="64">
        <v>15.063000000000001</v>
      </c>
      <c r="E93" s="64">
        <v>5.9690000000000003</v>
      </c>
      <c r="F93" s="64">
        <v>0.11700000000000001</v>
      </c>
      <c r="G93" s="64">
        <v>10.161</v>
      </c>
      <c r="H93" s="64">
        <v>18.195</v>
      </c>
      <c r="I93" s="64">
        <v>1.1990000000000001</v>
      </c>
      <c r="J93" s="64">
        <v>0.02</v>
      </c>
      <c r="K93" s="64">
        <v>-8.0000000000000002E-3</v>
      </c>
      <c r="M93" s="67">
        <f t="shared" si="73"/>
        <v>100.39399999999999</v>
      </c>
      <c r="N93" s="78">
        <v>0.38855952571705177</v>
      </c>
      <c r="O93" s="77">
        <f t="shared" si="74"/>
        <v>100.78255952571705</v>
      </c>
      <c r="AV93" s="62"/>
      <c r="AW93" s="62"/>
    </row>
    <row r="94" spans="1:49">
      <c r="A94" s="66" t="s">
        <v>459</v>
      </c>
      <c r="B94" s="64">
        <v>48.966999999999999</v>
      </c>
      <c r="C94" s="64">
        <v>0.40799999999999997</v>
      </c>
      <c r="D94" s="64">
        <v>18.577999999999999</v>
      </c>
      <c r="E94" s="64">
        <v>5.7089999999999996</v>
      </c>
      <c r="F94" s="64">
        <v>0.10199999999999999</v>
      </c>
      <c r="G94" s="64">
        <v>7.4169999999999998</v>
      </c>
      <c r="H94" s="64">
        <v>15.983000000000001</v>
      </c>
      <c r="I94" s="64">
        <v>2.5419999999999998</v>
      </c>
      <c r="J94" s="64">
        <v>9.5000000000000001E-2</v>
      </c>
      <c r="K94" s="64">
        <v>-1.0999999999999999E-2</v>
      </c>
      <c r="M94" s="67">
        <f t="shared" si="73"/>
        <v>99.79000000000002</v>
      </c>
      <c r="N94" s="78">
        <v>2.8550961932050387</v>
      </c>
      <c r="O94" s="77">
        <f t="shared" si="74"/>
        <v>102.64509619320506</v>
      </c>
      <c r="AV94" s="62"/>
      <c r="AW94" s="62"/>
    </row>
    <row r="95" spans="1:49">
      <c r="A95" s="66" t="s">
        <v>458</v>
      </c>
      <c r="B95" s="64">
        <v>48.295999999999999</v>
      </c>
      <c r="C95" s="64">
        <v>0.36899999999999999</v>
      </c>
      <c r="D95" s="64">
        <v>14.224</v>
      </c>
      <c r="E95" s="64">
        <v>7.8680000000000003</v>
      </c>
      <c r="F95" s="64">
        <v>0.13500000000000001</v>
      </c>
      <c r="G95" s="64">
        <v>12.374000000000001</v>
      </c>
      <c r="H95" s="64">
        <v>14.849</v>
      </c>
      <c r="I95" s="64">
        <v>1.2050000000000001</v>
      </c>
      <c r="J95" s="64">
        <v>2.8000000000000001E-2</v>
      </c>
      <c r="K95" s="64">
        <v>-0.01</v>
      </c>
      <c r="M95" s="67">
        <f t="shared" si="73"/>
        <v>99.337999999999994</v>
      </c>
      <c r="N95" s="79">
        <v>7.2838530837265356</v>
      </c>
      <c r="O95" s="77">
        <f t="shared" si="74"/>
        <v>106.62185308372653</v>
      </c>
      <c r="AV95" s="62"/>
      <c r="AW95" s="62"/>
    </row>
    <row r="96" spans="1:49">
      <c r="A96" s="66" t="s">
        <v>457</v>
      </c>
      <c r="B96" s="64">
        <v>47.198</v>
      </c>
      <c r="C96" s="64">
        <v>0.32300000000000001</v>
      </c>
      <c r="D96" s="64">
        <v>20.111000000000001</v>
      </c>
      <c r="E96" s="64">
        <v>6.5860000000000003</v>
      </c>
      <c r="F96" s="64">
        <v>0.106</v>
      </c>
      <c r="G96" s="64">
        <v>8.9610000000000003</v>
      </c>
      <c r="H96" s="64">
        <v>14.766999999999999</v>
      </c>
      <c r="I96" s="64">
        <v>1.9470000000000001</v>
      </c>
      <c r="J96" s="64">
        <v>3.7999999999999999E-2</v>
      </c>
      <c r="K96" s="64">
        <v>-1.0999999999999999E-2</v>
      </c>
      <c r="M96" s="67">
        <f t="shared" si="73"/>
        <v>100.026</v>
      </c>
      <c r="N96" s="78">
        <v>2.8094138260592163</v>
      </c>
      <c r="O96" s="77">
        <f t="shared" si="74"/>
        <v>102.83541382605921</v>
      </c>
      <c r="AV96" s="62"/>
      <c r="AW96" s="62"/>
    </row>
    <row r="97" spans="1:49">
      <c r="A97" s="66" t="s">
        <v>456</v>
      </c>
      <c r="B97" s="75">
        <v>52.673999999999999</v>
      </c>
      <c r="C97" s="75">
        <v>1.3009999999999999</v>
      </c>
      <c r="D97" s="75">
        <v>15.286</v>
      </c>
      <c r="E97" s="75">
        <v>9.7249999999999996</v>
      </c>
      <c r="F97" s="75">
        <v>0.115</v>
      </c>
      <c r="G97" s="75">
        <v>5.6520000000000001</v>
      </c>
      <c r="H97" s="75">
        <v>15.228</v>
      </c>
      <c r="I97" s="75">
        <v>0.19700000000000001</v>
      </c>
      <c r="J97" s="75">
        <v>1.7999999999999999E-2</v>
      </c>
      <c r="K97" s="75">
        <v>0.14499999999999999</v>
      </c>
      <c r="L97" s="74"/>
      <c r="M97" s="67">
        <f t="shared" si="73"/>
        <v>100.34099999999998</v>
      </c>
      <c r="N97" s="74"/>
      <c r="O97" s="73"/>
      <c r="AV97" s="62"/>
      <c r="AW97" s="62"/>
    </row>
    <row r="98" spans="1:49">
      <c r="A98" s="66" t="s">
        <v>455</v>
      </c>
      <c r="B98" s="75">
        <v>51.716999999999999</v>
      </c>
      <c r="C98" s="75">
        <v>1.1160000000000001</v>
      </c>
      <c r="D98" s="75">
        <v>15.263999999999999</v>
      </c>
      <c r="E98" s="75">
        <v>9.5410000000000004</v>
      </c>
      <c r="F98" s="75">
        <v>0.16800000000000001</v>
      </c>
      <c r="G98" s="75">
        <v>8.3930000000000007</v>
      </c>
      <c r="H98" s="75">
        <v>9.3970000000000002</v>
      </c>
      <c r="I98" s="75">
        <v>4.17</v>
      </c>
      <c r="J98" s="75">
        <v>0.19600000000000001</v>
      </c>
      <c r="K98" s="75">
        <v>0.11</v>
      </c>
      <c r="L98" s="74"/>
      <c r="M98" s="67">
        <f t="shared" si="73"/>
        <v>100.072</v>
      </c>
      <c r="N98" s="74"/>
      <c r="O98" s="73"/>
      <c r="AV98" s="62"/>
      <c r="AW98" s="62"/>
    </row>
    <row r="99" spans="1:49">
      <c r="A99" s="66" t="s">
        <v>454</v>
      </c>
      <c r="B99" s="75">
        <v>52.003</v>
      </c>
      <c r="C99" s="75">
        <v>1.5660000000000001</v>
      </c>
      <c r="D99" s="75">
        <v>15.36</v>
      </c>
      <c r="E99" s="75">
        <v>10.805</v>
      </c>
      <c r="F99" s="75">
        <v>0.13800000000000001</v>
      </c>
      <c r="G99" s="75">
        <v>5.3680000000000003</v>
      </c>
      <c r="H99" s="75">
        <v>14.714</v>
      </c>
      <c r="I99" s="75">
        <v>0.28199999999999997</v>
      </c>
      <c r="J99" s="75">
        <v>6.0000000000000001E-3</v>
      </c>
      <c r="K99" s="75">
        <v>0.14399999999999999</v>
      </c>
      <c r="L99" s="74"/>
      <c r="M99" s="67">
        <f t="shared" si="73"/>
        <v>100.38600000000001</v>
      </c>
      <c r="N99" s="74"/>
      <c r="O99" s="73"/>
      <c r="AV99" s="62"/>
      <c r="AW99" s="62"/>
    </row>
    <row r="100" spans="1:49">
      <c r="A100" s="66" t="s">
        <v>453</v>
      </c>
      <c r="B100" s="75">
        <v>51.625</v>
      </c>
      <c r="C100" s="75">
        <v>1.0629999999999999</v>
      </c>
      <c r="D100" s="75">
        <v>15.465999999999999</v>
      </c>
      <c r="E100" s="75">
        <v>9.7949999999999999</v>
      </c>
      <c r="F100" s="75">
        <v>0.156</v>
      </c>
      <c r="G100" s="75">
        <v>7.2190000000000003</v>
      </c>
      <c r="H100" s="75">
        <v>10.88</v>
      </c>
      <c r="I100" s="75">
        <v>3.6659999999999999</v>
      </c>
      <c r="J100" s="75">
        <v>0.26800000000000002</v>
      </c>
      <c r="K100" s="75">
        <v>9.9000000000000005E-2</v>
      </c>
      <c r="L100" s="74"/>
      <c r="M100" s="67">
        <f t="shared" si="73"/>
        <v>100.23699999999999</v>
      </c>
      <c r="N100" s="74"/>
      <c r="O100" s="73"/>
      <c r="AV100" s="62"/>
      <c r="AW100" s="62"/>
    </row>
    <row r="101" spans="1:49">
      <c r="A101" s="66" t="s">
        <v>452</v>
      </c>
      <c r="B101" s="75">
        <v>52.999000000000002</v>
      </c>
      <c r="C101" s="75">
        <v>1.208</v>
      </c>
      <c r="D101" s="75">
        <v>15.148</v>
      </c>
      <c r="E101" s="75">
        <v>8.9390000000000001</v>
      </c>
      <c r="F101" s="75">
        <v>0.14699999999999999</v>
      </c>
      <c r="G101" s="75">
        <v>8.84</v>
      </c>
      <c r="H101" s="75">
        <v>8.5920000000000005</v>
      </c>
      <c r="I101" s="75">
        <v>4.343</v>
      </c>
      <c r="J101" s="75">
        <v>0.22800000000000001</v>
      </c>
      <c r="K101" s="75">
        <v>0.112</v>
      </c>
      <c r="L101" s="74"/>
      <c r="M101" s="67">
        <f t="shared" si="73"/>
        <v>100.55600000000001</v>
      </c>
      <c r="N101" s="74"/>
      <c r="O101" s="73"/>
      <c r="AV101" s="62"/>
      <c r="AW101" s="62"/>
    </row>
    <row r="102" spans="1:49">
      <c r="A102" s="66" t="s">
        <v>451</v>
      </c>
      <c r="B102" s="75">
        <v>50.698</v>
      </c>
      <c r="C102" s="75">
        <v>0.85799999999999998</v>
      </c>
      <c r="D102" s="75">
        <v>17.741</v>
      </c>
      <c r="E102" s="75">
        <v>8.0009999999999994</v>
      </c>
      <c r="F102" s="75">
        <v>0.13600000000000001</v>
      </c>
      <c r="G102" s="75">
        <v>9.1289999999999996</v>
      </c>
      <c r="H102" s="75">
        <v>11.085000000000001</v>
      </c>
      <c r="I102" s="75">
        <v>3.105</v>
      </c>
      <c r="J102" s="75">
        <v>0.316</v>
      </c>
      <c r="K102" s="75">
        <v>9.2999999999999999E-2</v>
      </c>
      <c r="L102" s="74"/>
      <c r="M102" s="67">
        <f t="shared" si="73"/>
        <v>101.16200000000001</v>
      </c>
      <c r="N102" s="74"/>
      <c r="O102" s="73"/>
      <c r="AV102" s="62"/>
      <c r="AW102" s="62"/>
    </row>
    <row r="103" spans="1:49">
      <c r="A103" s="66" t="s">
        <v>450</v>
      </c>
      <c r="B103" s="75">
        <v>50.509</v>
      </c>
      <c r="C103" s="75">
        <v>0.99</v>
      </c>
      <c r="D103" s="75">
        <v>18.119</v>
      </c>
      <c r="E103" s="75">
        <v>8.827</v>
      </c>
      <c r="F103" s="75">
        <v>0.113</v>
      </c>
      <c r="G103" s="75">
        <v>8.24</v>
      </c>
      <c r="H103" s="75">
        <v>9.0449999999999999</v>
      </c>
      <c r="I103" s="75">
        <v>3.8769999999999998</v>
      </c>
      <c r="J103" s="75">
        <v>0.20200000000000001</v>
      </c>
      <c r="K103" s="75">
        <v>9.5000000000000001E-2</v>
      </c>
      <c r="L103" s="74"/>
      <c r="M103" s="67">
        <f t="shared" si="73"/>
        <v>100.01699999999998</v>
      </c>
      <c r="N103" s="74"/>
      <c r="O103" s="73"/>
      <c r="AV103" s="62"/>
      <c r="AW103" s="62"/>
    </row>
    <row r="104" spans="1:49">
      <c r="A104" s="66" t="s">
        <v>449</v>
      </c>
      <c r="B104" s="75">
        <v>51.08</v>
      </c>
      <c r="C104" s="75">
        <v>0.85699999999999998</v>
      </c>
      <c r="D104" s="75">
        <v>15.975</v>
      </c>
      <c r="E104" s="75">
        <v>9.8119999999999994</v>
      </c>
      <c r="F104" s="75">
        <v>0.16</v>
      </c>
      <c r="G104" s="75">
        <v>8.5020000000000007</v>
      </c>
      <c r="H104" s="75">
        <v>9.3539999999999992</v>
      </c>
      <c r="I104" s="75">
        <v>3.835</v>
      </c>
      <c r="J104" s="75">
        <v>0.39</v>
      </c>
      <c r="K104" s="75">
        <v>7.0999999999999994E-2</v>
      </c>
      <c r="L104" s="74"/>
      <c r="M104" s="67">
        <f t="shared" si="73"/>
        <v>100.03599999999997</v>
      </c>
      <c r="N104" s="74"/>
      <c r="O104" s="73"/>
      <c r="AV104" s="62"/>
      <c r="AW104" s="62"/>
    </row>
    <row r="105" spans="1:49">
      <c r="A105" s="66" t="s">
        <v>448</v>
      </c>
      <c r="B105" s="75">
        <v>50.13</v>
      </c>
      <c r="C105" s="75">
        <v>0.72699999999999998</v>
      </c>
      <c r="D105" s="75">
        <v>18.015999999999998</v>
      </c>
      <c r="E105" s="75">
        <v>7.4580000000000002</v>
      </c>
      <c r="F105" s="75">
        <v>0.112</v>
      </c>
      <c r="G105" s="75">
        <v>8.7240000000000002</v>
      </c>
      <c r="H105" s="75">
        <v>12.569000000000001</v>
      </c>
      <c r="I105" s="75">
        <v>2.512</v>
      </c>
      <c r="J105" s="75">
        <v>0.17100000000000001</v>
      </c>
      <c r="K105" s="75">
        <v>0.08</v>
      </c>
      <c r="L105" s="74"/>
      <c r="M105" s="67">
        <f t="shared" si="73"/>
        <v>100.499</v>
      </c>
      <c r="N105" s="74"/>
      <c r="O105" s="73"/>
      <c r="AV105" s="62"/>
      <c r="AW105" s="62"/>
    </row>
    <row r="106" spans="1:49">
      <c r="A106" s="66" t="s">
        <v>447</v>
      </c>
      <c r="B106" s="75">
        <v>57.009</v>
      </c>
      <c r="C106" s="75">
        <v>1.4390000000000001</v>
      </c>
      <c r="D106" s="75">
        <v>16.207000000000001</v>
      </c>
      <c r="E106" s="75">
        <v>8.6210000000000004</v>
      </c>
      <c r="F106" s="75">
        <v>0.114</v>
      </c>
      <c r="G106" s="75">
        <v>3.1549999999999998</v>
      </c>
      <c r="H106" s="75">
        <v>5.4729999999999999</v>
      </c>
      <c r="I106" s="75">
        <v>7.3250000000000002</v>
      </c>
      <c r="J106" s="75">
        <v>0.159</v>
      </c>
      <c r="K106" s="75">
        <v>0.222</v>
      </c>
      <c r="L106" s="74"/>
      <c r="M106" s="67">
        <f t="shared" si="73"/>
        <v>99.724000000000004</v>
      </c>
      <c r="N106" s="74"/>
      <c r="O106" s="73"/>
      <c r="AV106" s="62"/>
      <c r="AW106" s="62"/>
    </row>
    <row r="107" spans="1:49">
      <c r="A107" s="66" t="s">
        <v>446</v>
      </c>
      <c r="B107" s="75">
        <v>51.572000000000003</v>
      </c>
      <c r="C107" s="75">
        <v>1.8</v>
      </c>
      <c r="D107" s="75">
        <v>15.406000000000001</v>
      </c>
      <c r="E107" s="75">
        <v>11.72</v>
      </c>
      <c r="F107" s="75">
        <v>0.14599999999999999</v>
      </c>
      <c r="G107" s="75">
        <v>5.7939999999999996</v>
      </c>
      <c r="H107" s="75">
        <v>8.9250000000000007</v>
      </c>
      <c r="I107" s="75">
        <v>4.6790000000000003</v>
      </c>
      <c r="J107" s="75">
        <v>0.04</v>
      </c>
      <c r="K107" s="75">
        <v>0.20200000000000001</v>
      </c>
      <c r="L107" s="74"/>
      <c r="M107" s="67">
        <f t="shared" si="73"/>
        <v>100.28400000000001</v>
      </c>
      <c r="N107" s="74"/>
      <c r="O107" s="73"/>
      <c r="AV107" s="62"/>
      <c r="AW107" s="62"/>
    </row>
    <row r="108" spans="1:49">
      <c r="A108" s="66" t="s">
        <v>445</v>
      </c>
      <c r="B108" s="75">
        <v>49.841999999999999</v>
      </c>
      <c r="C108" s="75">
        <v>1.1100000000000001</v>
      </c>
      <c r="D108" s="75">
        <v>17.18</v>
      </c>
      <c r="E108" s="75">
        <v>7.3319999999999999</v>
      </c>
      <c r="F108" s="75">
        <v>0.129</v>
      </c>
      <c r="G108" s="75">
        <v>7.0970000000000004</v>
      </c>
      <c r="H108" s="75">
        <v>14.882999999999999</v>
      </c>
      <c r="I108" s="75">
        <v>2.964</v>
      </c>
      <c r="J108" s="75">
        <v>0.18099999999999999</v>
      </c>
      <c r="K108" s="75">
        <v>7.0000000000000007E-2</v>
      </c>
      <c r="L108" s="74"/>
      <c r="M108" s="67">
        <f t="shared" si="73"/>
        <v>100.78799999999998</v>
      </c>
      <c r="N108" s="74"/>
      <c r="O108" s="73"/>
      <c r="AV108" s="62"/>
      <c r="AW108" s="62"/>
    </row>
    <row r="109" spans="1:49">
      <c r="A109" s="66" t="s">
        <v>444</v>
      </c>
      <c r="B109" s="75">
        <v>52.735999999999997</v>
      </c>
      <c r="C109" s="75">
        <v>1.0529999999999999</v>
      </c>
      <c r="D109" s="75">
        <v>17.178999999999998</v>
      </c>
      <c r="E109" s="75">
        <v>8.4949999999999992</v>
      </c>
      <c r="F109" s="75">
        <v>0.129</v>
      </c>
      <c r="G109" s="75">
        <v>6.3419999999999996</v>
      </c>
      <c r="H109" s="75">
        <v>10.335000000000001</v>
      </c>
      <c r="I109" s="75">
        <v>4.1180000000000003</v>
      </c>
      <c r="J109" s="75">
        <v>0.16600000000000001</v>
      </c>
      <c r="K109" s="75">
        <v>0.129</v>
      </c>
      <c r="L109" s="74"/>
      <c r="M109" s="67">
        <f t="shared" si="73"/>
        <v>100.682</v>
      </c>
      <c r="N109" s="74"/>
      <c r="O109" s="73"/>
      <c r="AV109" s="62"/>
      <c r="AW109" s="62"/>
    </row>
    <row r="110" spans="1:49">
      <c r="A110" s="66" t="s">
        <v>443</v>
      </c>
      <c r="B110" s="75">
        <v>50.167000000000002</v>
      </c>
      <c r="C110" s="75">
        <v>1.1539999999999999</v>
      </c>
      <c r="D110" s="75">
        <v>15.917999999999999</v>
      </c>
      <c r="E110" s="75">
        <v>9.7490000000000006</v>
      </c>
      <c r="F110" s="75">
        <v>0.17799999999999999</v>
      </c>
      <c r="G110" s="75">
        <v>7.9710000000000001</v>
      </c>
      <c r="H110" s="75">
        <v>11.981999999999999</v>
      </c>
      <c r="I110" s="75">
        <v>2.786</v>
      </c>
      <c r="J110" s="75">
        <v>8.1000000000000003E-2</v>
      </c>
      <c r="K110" s="75">
        <v>9.7000000000000003E-2</v>
      </c>
      <c r="L110" s="74"/>
      <c r="M110" s="67">
        <f t="shared" si="73"/>
        <v>100.083</v>
      </c>
      <c r="N110" s="74"/>
      <c r="O110" s="73"/>
      <c r="AV110" s="62"/>
      <c r="AW110" s="62"/>
    </row>
    <row r="111" spans="1:49">
      <c r="A111" s="66" t="s">
        <v>442</v>
      </c>
      <c r="B111" s="75">
        <v>52.389000000000003</v>
      </c>
      <c r="C111" s="75">
        <v>1.5309999999999999</v>
      </c>
      <c r="D111" s="75">
        <v>18.687999999999999</v>
      </c>
      <c r="E111" s="75">
        <v>10.362</v>
      </c>
      <c r="F111" s="75">
        <v>0.127</v>
      </c>
      <c r="G111" s="75">
        <v>3.9990000000000001</v>
      </c>
      <c r="H111" s="75">
        <v>7.7249999999999996</v>
      </c>
      <c r="I111" s="75">
        <v>5.2140000000000004</v>
      </c>
      <c r="J111" s="75">
        <v>0.14199999999999999</v>
      </c>
      <c r="K111" s="75">
        <v>0.20799999999999999</v>
      </c>
      <c r="L111" s="74"/>
      <c r="M111" s="67">
        <f t="shared" si="73"/>
        <v>100.38499999999998</v>
      </c>
      <c r="N111" s="74"/>
      <c r="O111" s="73"/>
      <c r="AV111" s="62"/>
      <c r="AW111" s="62"/>
    </row>
    <row r="112" spans="1:49">
      <c r="A112" s="66" t="s">
        <v>441</v>
      </c>
      <c r="B112" s="75">
        <v>47.17</v>
      </c>
      <c r="C112" s="75">
        <v>1.548</v>
      </c>
      <c r="D112" s="75">
        <v>16.873000000000001</v>
      </c>
      <c r="E112" s="75">
        <v>10.089</v>
      </c>
      <c r="F112" s="75">
        <v>0.13900000000000001</v>
      </c>
      <c r="G112" s="75">
        <v>6.1219999999999999</v>
      </c>
      <c r="H112" s="75">
        <v>17.193999999999999</v>
      </c>
      <c r="I112" s="75">
        <v>1.6879999999999999</v>
      </c>
      <c r="J112" s="75">
        <v>4.7E-2</v>
      </c>
      <c r="K112" s="75">
        <v>0.151</v>
      </c>
      <c r="L112" s="74"/>
      <c r="M112" s="67">
        <f t="shared" si="73"/>
        <v>101.021</v>
      </c>
      <c r="N112" s="74"/>
      <c r="O112" s="73"/>
      <c r="AV112" s="62"/>
      <c r="AW112" s="62"/>
    </row>
    <row r="113" spans="1:51">
      <c r="A113" s="66" t="s">
        <v>440</v>
      </c>
      <c r="B113" s="75">
        <v>51.871000000000002</v>
      </c>
      <c r="C113" s="75">
        <v>1.806</v>
      </c>
      <c r="D113" s="75">
        <v>16.509</v>
      </c>
      <c r="E113" s="75">
        <v>10.119999999999999</v>
      </c>
      <c r="F113" s="75">
        <v>0.105</v>
      </c>
      <c r="G113" s="75">
        <v>4.2229999999999999</v>
      </c>
      <c r="H113" s="75">
        <v>11.726000000000001</v>
      </c>
      <c r="I113" s="75">
        <v>4.3710000000000004</v>
      </c>
      <c r="J113" s="75">
        <v>5.8000000000000003E-2</v>
      </c>
      <c r="K113" s="75">
        <v>0.21199999999999999</v>
      </c>
      <c r="L113" s="74"/>
      <c r="M113" s="67">
        <f t="shared" si="73"/>
        <v>101.00100000000002</v>
      </c>
      <c r="N113" s="74"/>
      <c r="O113" s="73"/>
      <c r="AV113" s="62"/>
      <c r="AW113" s="62"/>
    </row>
    <row r="114" spans="1:51">
      <c r="A114" s="66" t="s">
        <v>439</v>
      </c>
      <c r="B114" s="75">
        <v>52.427999999999997</v>
      </c>
      <c r="C114" s="75">
        <v>0.77100000000000002</v>
      </c>
      <c r="D114" s="75">
        <v>15.805999999999999</v>
      </c>
      <c r="E114" s="75">
        <v>8.875</v>
      </c>
      <c r="F114" s="75">
        <v>0.157</v>
      </c>
      <c r="G114" s="75">
        <v>8.3390000000000004</v>
      </c>
      <c r="H114" s="75">
        <v>9.1319999999999997</v>
      </c>
      <c r="I114" s="75">
        <v>4.3860000000000001</v>
      </c>
      <c r="J114" s="75">
        <v>0.318</v>
      </c>
      <c r="K114" s="75">
        <v>7.0999999999999994E-2</v>
      </c>
      <c r="L114" s="74"/>
      <c r="M114" s="67">
        <f t="shared" si="73"/>
        <v>100.28299999999999</v>
      </c>
      <c r="N114" s="74"/>
      <c r="O114" s="73"/>
      <c r="AV114" s="62"/>
      <c r="AW114" s="62"/>
    </row>
    <row r="115" spans="1:51">
      <c r="A115" s="66" t="s">
        <v>438</v>
      </c>
      <c r="B115" s="75">
        <v>52.542000000000002</v>
      </c>
      <c r="C115" s="75">
        <v>0.97699999999999998</v>
      </c>
      <c r="D115" s="75">
        <v>16.241</v>
      </c>
      <c r="E115" s="75">
        <v>8.8420000000000005</v>
      </c>
      <c r="F115" s="75">
        <v>0.158</v>
      </c>
      <c r="G115" s="75">
        <v>7.6120000000000001</v>
      </c>
      <c r="H115" s="75">
        <v>9.4290000000000003</v>
      </c>
      <c r="I115" s="75">
        <v>4.4850000000000003</v>
      </c>
      <c r="J115" s="75">
        <v>0.20300000000000001</v>
      </c>
      <c r="K115" s="75">
        <v>0.104</v>
      </c>
      <c r="L115" s="74"/>
      <c r="M115" s="67">
        <f t="shared" si="73"/>
        <v>100.59299999999999</v>
      </c>
      <c r="N115" s="74"/>
      <c r="O115" s="73"/>
      <c r="AV115" s="62"/>
      <c r="AW115" s="62"/>
    </row>
    <row r="116" spans="1:51">
      <c r="A116" s="76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4"/>
      <c r="M116" s="67"/>
      <c r="N116" s="74"/>
      <c r="O116" s="73"/>
      <c r="AV116" s="62"/>
      <c r="AW116" s="62"/>
    </row>
    <row r="117" spans="1:51">
      <c r="A117" s="72" t="s">
        <v>465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0"/>
      <c r="N117" s="71"/>
      <c r="O117" s="70"/>
      <c r="AV117" s="62"/>
      <c r="AW117" s="62"/>
    </row>
    <row r="118" spans="1:51">
      <c r="A118" s="66" t="s">
        <v>464</v>
      </c>
      <c r="B118" s="68">
        <f t="shared" ref="B118:K118" si="75">100*B89/$M89</f>
        <v>45.513565503145898</v>
      </c>
      <c r="C118" s="68">
        <f t="shared" si="75"/>
        <v>0.10018835410571873</v>
      </c>
      <c r="D118" s="68">
        <f t="shared" si="75"/>
        <v>20.922333987897243</v>
      </c>
      <c r="E118" s="68">
        <f t="shared" si="75"/>
        <v>6.4631507233599148</v>
      </c>
      <c r="F118" s="68">
        <f t="shared" si="75"/>
        <v>8.3156333907746557E-2</v>
      </c>
      <c r="G118" s="68">
        <f t="shared" si="75"/>
        <v>13.028493567907663</v>
      </c>
      <c r="H118" s="68">
        <f t="shared" si="75"/>
        <v>13.082595279124753</v>
      </c>
      <c r="I118" s="68">
        <f t="shared" si="75"/>
        <v>0.78447481264777774</v>
      </c>
      <c r="J118" s="68">
        <f t="shared" si="75"/>
        <v>3.3062156854887184E-2</v>
      </c>
      <c r="K118" s="68">
        <f t="shared" si="75"/>
        <v>-1.1020718951629061E-2</v>
      </c>
      <c r="L118" s="69"/>
      <c r="M118" s="67">
        <f t="shared" ref="M118:M144" si="76">SUM(B118:L118)</f>
        <v>99.999999999999972</v>
      </c>
      <c r="AV118" s="62"/>
      <c r="AW118" s="62"/>
    </row>
    <row r="119" spans="1:51" s="123" customFormat="1">
      <c r="A119" s="66" t="s">
        <v>463</v>
      </c>
      <c r="B119" s="68">
        <f t="shared" ref="B119:K119" si="77">100*B90/$M90</f>
        <v>45.72842176952507</v>
      </c>
      <c r="C119" s="68">
        <f t="shared" si="77"/>
        <v>0.18228071229693726</v>
      </c>
      <c r="D119" s="68">
        <f t="shared" si="77"/>
        <v>16.344170021833623</v>
      </c>
      <c r="E119" s="68">
        <f t="shared" si="77"/>
        <v>7.6137251367105341</v>
      </c>
      <c r="F119" s="68">
        <f t="shared" si="77"/>
        <v>0.11718045790517398</v>
      </c>
      <c r="G119" s="68">
        <f t="shared" si="77"/>
        <v>15.742243054303627</v>
      </c>
      <c r="H119" s="68">
        <f t="shared" si="77"/>
        <v>13.498788133725936</v>
      </c>
      <c r="I119" s="68">
        <f t="shared" si="77"/>
        <v>0.76617991707229127</v>
      </c>
      <c r="J119" s="68">
        <f t="shared" si="77"/>
        <v>1.7026220379384251E-2</v>
      </c>
      <c r="K119" s="68">
        <f t="shared" si="77"/>
        <v>-1.0015423752578972E-2</v>
      </c>
      <c r="L119" s="64"/>
      <c r="M119" s="67">
        <f t="shared" si="76"/>
        <v>100</v>
      </c>
      <c r="N119" s="64"/>
      <c r="O119" s="64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5"/>
      <c r="AH119" s="64"/>
      <c r="AI119" s="64"/>
      <c r="AJ119" s="64"/>
      <c r="AK119" s="62"/>
      <c r="AL119" s="62"/>
    </row>
    <row r="120" spans="1:51" s="138" customFormat="1">
      <c r="A120" s="66" t="s">
        <v>462</v>
      </c>
      <c r="B120" s="68">
        <f t="shared" ref="B120:K120" si="78">100*B91/$M91</f>
        <v>48.531778961997219</v>
      </c>
      <c r="C120" s="68">
        <f t="shared" si="78"/>
        <v>0.3179395914776193</v>
      </c>
      <c r="D120" s="68">
        <f t="shared" si="78"/>
        <v>18.907407592557416</v>
      </c>
      <c r="E120" s="68">
        <f t="shared" si="78"/>
        <v>4.9620572091302657</v>
      </c>
      <c r="F120" s="68">
        <f t="shared" si="78"/>
        <v>8.198442295963769E-2</v>
      </c>
      <c r="G120" s="68">
        <f t="shared" si="78"/>
        <v>8.3474139913416447</v>
      </c>
      <c r="H120" s="68">
        <f t="shared" si="78"/>
        <v>17.313710395024948</v>
      </c>
      <c r="I120" s="68">
        <f t="shared" si="78"/>
        <v>1.5287095451864146</v>
      </c>
      <c r="J120" s="68">
        <f t="shared" si="78"/>
        <v>1.8996390685769703E-2</v>
      </c>
      <c r="K120" s="68">
        <f t="shared" si="78"/>
        <v>-9.9981003609314247E-3</v>
      </c>
      <c r="L120" s="64"/>
      <c r="M120" s="67">
        <f t="shared" si="76"/>
        <v>99.999999999999986</v>
      </c>
      <c r="N120" s="64"/>
      <c r="O120" s="64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5"/>
      <c r="AH120" s="64"/>
      <c r="AI120" s="64"/>
      <c r="AJ120" s="64"/>
      <c r="AK120" s="62"/>
      <c r="AL120" s="62"/>
    </row>
    <row r="121" spans="1:51" s="120" customFormat="1">
      <c r="A121" s="66" t="s">
        <v>461</v>
      </c>
      <c r="B121" s="68">
        <f t="shared" ref="B121:K121" si="79">100*B92/$M92</f>
        <v>48.447192520067745</v>
      </c>
      <c r="C121" s="68">
        <f t="shared" si="79"/>
        <v>0.29562969124234617</v>
      </c>
      <c r="D121" s="68">
        <f t="shared" si="79"/>
        <v>16.988184833695772</v>
      </c>
      <c r="E121" s="68">
        <f t="shared" si="79"/>
        <v>5.5939150390331394</v>
      </c>
      <c r="F121" s="68">
        <f t="shared" si="79"/>
        <v>9.7207051018669777E-2</v>
      </c>
      <c r="G121" s="68">
        <f t="shared" si="79"/>
        <v>9.67661118181727</v>
      </c>
      <c r="H121" s="68">
        <f t="shared" si="79"/>
        <v>17.773858318217805</v>
      </c>
      <c r="I121" s="68">
        <f t="shared" si="79"/>
        <v>1.1263992303606682</v>
      </c>
      <c r="J121" s="68">
        <f t="shared" si="79"/>
        <v>1.3027749105594916E-2</v>
      </c>
      <c r="K121" s="68">
        <f t="shared" si="79"/>
        <v>-1.2025614559010692E-2</v>
      </c>
      <c r="L121" s="64"/>
      <c r="M121" s="67">
        <f t="shared" si="76"/>
        <v>99.999999999999986</v>
      </c>
      <c r="N121" s="64"/>
      <c r="O121" s="64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5"/>
      <c r="AH121" s="64"/>
      <c r="AI121" s="64"/>
      <c r="AJ121" s="64"/>
      <c r="AK121" s="62"/>
      <c r="AL121" s="62"/>
    </row>
    <row r="122" spans="1:51" s="124" customFormat="1" ht="12" customHeight="1">
      <c r="A122" s="66" t="s">
        <v>460</v>
      </c>
      <c r="B122" s="68">
        <f t="shared" ref="B122:K122" si="80">100*B93/$M93</f>
        <v>49.075641970635694</v>
      </c>
      <c r="C122" s="68">
        <f t="shared" si="80"/>
        <v>0.40739486423491444</v>
      </c>
      <c r="D122" s="68">
        <f t="shared" si="80"/>
        <v>15.003884694304441</v>
      </c>
      <c r="E122" s="68">
        <f t="shared" si="80"/>
        <v>5.9455744367193262</v>
      </c>
      <c r="F122" s="68">
        <f t="shared" si="80"/>
        <v>0.11654082913321516</v>
      </c>
      <c r="G122" s="68">
        <f t="shared" si="80"/>
        <v>10.121122776261529</v>
      </c>
      <c r="H122" s="68">
        <f t="shared" si="80"/>
        <v>18.12359304340897</v>
      </c>
      <c r="I122" s="68">
        <f t="shared" si="80"/>
        <v>1.1942944797497861</v>
      </c>
      <c r="J122" s="68">
        <f t="shared" si="80"/>
        <v>1.992150925354105E-2</v>
      </c>
      <c r="K122" s="68">
        <f t="shared" si="80"/>
        <v>-7.9686037014164209E-3</v>
      </c>
      <c r="L122" s="64"/>
      <c r="M122" s="67">
        <f t="shared" si="76"/>
        <v>100</v>
      </c>
      <c r="N122" s="64"/>
      <c r="O122" s="64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5"/>
      <c r="AH122" s="64"/>
      <c r="AI122" s="64"/>
      <c r="AJ122" s="64"/>
      <c r="AK122" s="62"/>
      <c r="AL122" s="62"/>
    </row>
    <row r="123" spans="1:51" s="124" customFormat="1">
      <c r="A123" s="66" t="s">
        <v>459</v>
      </c>
      <c r="B123" s="68">
        <f t="shared" ref="B123:K123" si="81">100*B94/$M94</f>
        <v>49.070047098907693</v>
      </c>
      <c r="C123" s="68">
        <f t="shared" si="81"/>
        <v>0.4088586030664394</v>
      </c>
      <c r="D123" s="68">
        <f t="shared" si="81"/>
        <v>18.617095901392922</v>
      </c>
      <c r="E123" s="68">
        <f t="shared" si="81"/>
        <v>5.7210141296723105</v>
      </c>
      <c r="F123" s="68">
        <f t="shared" si="81"/>
        <v>0.10221465076660985</v>
      </c>
      <c r="G123" s="68">
        <f t="shared" si="81"/>
        <v>7.4326084778033845</v>
      </c>
      <c r="H123" s="68">
        <f t="shared" si="81"/>
        <v>16.016634933360052</v>
      </c>
      <c r="I123" s="68">
        <f t="shared" si="81"/>
        <v>2.5473494338110023</v>
      </c>
      <c r="J123" s="68">
        <f t="shared" si="81"/>
        <v>9.519991983164644E-2</v>
      </c>
      <c r="K123" s="68">
        <f t="shared" si="81"/>
        <v>-1.1023148612085375E-2</v>
      </c>
      <c r="L123" s="64"/>
      <c r="M123" s="67">
        <f t="shared" si="76"/>
        <v>99.999999999999986</v>
      </c>
      <c r="N123" s="64"/>
      <c r="O123" s="64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5"/>
      <c r="AH123" s="64"/>
      <c r="AI123" s="64"/>
      <c r="AJ123" s="64"/>
      <c r="AK123" s="62"/>
      <c r="AL123" s="62"/>
    </row>
    <row r="124" spans="1:51" s="124" customFormat="1">
      <c r="A124" s="66" t="s">
        <v>458</v>
      </c>
      <c r="B124" s="68">
        <f t="shared" ref="B124:K124" si="82">100*B95/$M95</f>
        <v>48.617850168112916</v>
      </c>
      <c r="C124" s="68">
        <f t="shared" si="82"/>
        <v>0.37145905897038395</v>
      </c>
      <c r="D124" s="68">
        <f t="shared" si="82"/>
        <v>14.318790392397675</v>
      </c>
      <c r="E124" s="68">
        <f t="shared" si="82"/>
        <v>7.9204332682357217</v>
      </c>
      <c r="F124" s="68">
        <f t="shared" si="82"/>
        <v>0.13589965572087218</v>
      </c>
      <c r="G124" s="68">
        <f t="shared" si="82"/>
        <v>12.456461776963501</v>
      </c>
      <c r="H124" s="68">
        <f t="shared" si="82"/>
        <v>14.94795546517949</v>
      </c>
      <c r="I124" s="68">
        <f t="shared" si="82"/>
        <v>1.2130302603233405</v>
      </c>
      <c r="J124" s="68">
        <f t="shared" si="82"/>
        <v>2.8186595260625343E-2</v>
      </c>
      <c r="K124" s="68">
        <f t="shared" si="82"/>
        <v>-1.006664116450905E-2</v>
      </c>
      <c r="L124" s="64"/>
      <c r="M124" s="67">
        <f t="shared" si="76"/>
        <v>100</v>
      </c>
      <c r="N124" s="64"/>
      <c r="O124" s="64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5"/>
      <c r="AH124" s="64"/>
      <c r="AI124" s="64"/>
      <c r="AJ124" s="64"/>
      <c r="AK124" s="62"/>
      <c r="AL124" s="62"/>
    </row>
    <row r="125" spans="1:51" s="124" customFormat="1">
      <c r="A125" s="66" t="s">
        <v>457</v>
      </c>
      <c r="B125" s="68">
        <f t="shared" ref="B125:K125" si="83">100*B96/$M96</f>
        <v>47.185731709755466</v>
      </c>
      <c r="C125" s="68">
        <f t="shared" si="83"/>
        <v>0.32291604182912448</v>
      </c>
      <c r="D125" s="68">
        <f t="shared" si="83"/>
        <v>20.105772499150223</v>
      </c>
      <c r="E125" s="68">
        <f t="shared" si="83"/>
        <v>6.5842880850978753</v>
      </c>
      <c r="F125" s="68">
        <f t="shared" si="83"/>
        <v>0.10597244716373742</v>
      </c>
      <c r="G125" s="68">
        <f t="shared" si="83"/>
        <v>8.9586707456061436</v>
      </c>
      <c r="H125" s="68">
        <f t="shared" si="83"/>
        <v>14.763161577989724</v>
      </c>
      <c r="I125" s="68">
        <f t="shared" si="83"/>
        <v>1.9464939115829887</v>
      </c>
      <c r="J125" s="68">
        <f t="shared" si="83"/>
        <v>3.7990122568132285E-2</v>
      </c>
      <c r="K125" s="68">
        <f t="shared" si="83"/>
        <v>-1.0997140743406714E-2</v>
      </c>
      <c r="L125" s="64"/>
      <c r="M125" s="67">
        <f t="shared" si="76"/>
        <v>100</v>
      </c>
      <c r="N125" s="64"/>
      <c r="O125" s="64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5"/>
      <c r="AH125" s="64"/>
      <c r="AI125" s="64"/>
      <c r="AJ125" s="64"/>
      <c r="AK125" s="62"/>
      <c r="AL125" s="62"/>
    </row>
    <row r="126" spans="1:51" s="124" customFormat="1">
      <c r="A126" s="66" t="s">
        <v>456</v>
      </c>
      <c r="B126" s="68">
        <f t="shared" ref="B126:K126" si="84">100*B97/$M97</f>
        <v>52.494992077017379</v>
      </c>
      <c r="C126" s="68">
        <f t="shared" si="84"/>
        <v>1.296578666746395</v>
      </c>
      <c r="D126" s="68">
        <f t="shared" si="84"/>
        <v>15.234051883078704</v>
      </c>
      <c r="E126" s="68">
        <f t="shared" si="84"/>
        <v>9.6919504489690169</v>
      </c>
      <c r="F126" s="68">
        <f t="shared" si="84"/>
        <v>0.11460918268703722</v>
      </c>
      <c r="G126" s="68">
        <f t="shared" si="84"/>
        <v>5.6327921786707345</v>
      </c>
      <c r="H126" s="68">
        <f t="shared" si="84"/>
        <v>15.176248990940895</v>
      </c>
      <c r="I126" s="68">
        <f t="shared" si="84"/>
        <v>0.19633051295083767</v>
      </c>
      <c r="J126" s="68">
        <f t="shared" si="84"/>
        <v>1.7938828594492782E-2</v>
      </c>
      <c r="K126" s="68">
        <f t="shared" si="84"/>
        <v>0.14450723034452517</v>
      </c>
      <c r="L126" s="64"/>
      <c r="M126" s="67">
        <f t="shared" si="76"/>
        <v>100.00000000000001</v>
      </c>
      <c r="N126" s="64"/>
      <c r="O126" s="64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5"/>
      <c r="AH126" s="64"/>
      <c r="AI126" s="64"/>
      <c r="AJ126" s="64"/>
      <c r="AK126" s="62"/>
      <c r="AL126" s="62"/>
    </row>
    <row r="127" spans="1:51" s="124" customFormat="1">
      <c r="A127" s="66" t="s">
        <v>455</v>
      </c>
      <c r="B127" s="68">
        <f t="shared" ref="B127:K127" si="85">100*B98/$M98</f>
        <v>51.679790550803418</v>
      </c>
      <c r="C127" s="68">
        <f t="shared" si="85"/>
        <v>1.1151970581181549</v>
      </c>
      <c r="D127" s="68">
        <f t="shared" si="85"/>
        <v>15.25301782716444</v>
      </c>
      <c r="E127" s="68">
        <f t="shared" si="85"/>
        <v>9.5341354224958028</v>
      </c>
      <c r="F127" s="68">
        <f t="shared" si="85"/>
        <v>0.16787912702853947</v>
      </c>
      <c r="G127" s="68">
        <f t="shared" si="85"/>
        <v>8.3869613878007847</v>
      </c>
      <c r="H127" s="68">
        <f t="shared" si="85"/>
        <v>9.3902390278999128</v>
      </c>
      <c r="I127" s="68">
        <f t="shared" si="85"/>
        <v>4.1669997601726756</v>
      </c>
      <c r="J127" s="68">
        <f t="shared" si="85"/>
        <v>0.19585898153329603</v>
      </c>
      <c r="K127" s="68">
        <f t="shared" si="85"/>
        <v>0.10992085698297226</v>
      </c>
      <c r="L127" s="64"/>
      <c r="M127" s="67">
        <f t="shared" si="76"/>
        <v>99.999999999999986</v>
      </c>
      <c r="N127" s="64"/>
      <c r="O127" s="64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5"/>
      <c r="AH127" s="64"/>
      <c r="AI127" s="64"/>
      <c r="AJ127" s="64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3"/>
      <c r="AW127" s="63"/>
      <c r="AX127" s="62"/>
      <c r="AY127" s="62"/>
    </row>
    <row r="128" spans="1:51" s="124" customFormat="1">
      <c r="A128" s="66" t="s">
        <v>454</v>
      </c>
      <c r="B128" s="68">
        <f t="shared" ref="B128:K128" si="86">100*B99/$M99</f>
        <v>51.803040264578726</v>
      </c>
      <c r="C128" s="68">
        <f t="shared" si="86"/>
        <v>1.559978483055406</v>
      </c>
      <c r="D128" s="68">
        <f t="shared" si="86"/>
        <v>15.300938377861453</v>
      </c>
      <c r="E128" s="68">
        <f t="shared" si="86"/>
        <v>10.763453071145378</v>
      </c>
      <c r="F128" s="68">
        <f t="shared" si="86"/>
        <v>0.13746936823859901</v>
      </c>
      <c r="G128" s="68">
        <f t="shared" si="86"/>
        <v>5.3473591935130402</v>
      </c>
      <c r="H128" s="68">
        <f t="shared" si="86"/>
        <v>14.657422349730041</v>
      </c>
      <c r="I128" s="68">
        <f t="shared" si="86"/>
        <v>0.28091566553105007</v>
      </c>
      <c r="J128" s="68">
        <f t="shared" si="86"/>
        <v>5.97692905385213E-3</v>
      </c>
      <c r="K128" s="68">
        <f t="shared" si="86"/>
        <v>0.14344629729245112</v>
      </c>
      <c r="L128" s="64"/>
      <c r="M128" s="67">
        <f t="shared" si="76"/>
        <v>100.00000000000001</v>
      </c>
      <c r="N128" s="64"/>
      <c r="O128" s="64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5"/>
      <c r="AH128" s="64"/>
      <c r="AI128" s="64"/>
      <c r="AJ128" s="64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3"/>
      <c r="AW128" s="63"/>
      <c r="AX128" s="62"/>
      <c r="AY128" s="62"/>
    </row>
    <row r="129" spans="1:51" s="124" customFormat="1">
      <c r="A129" s="66" t="s">
        <v>453</v>
      </c>
      <c r="B129" s="68">
        <f t="shared" ref="B129:K129" si="87">100*B100/$M100</f>
        <v>51.502938036852662</v>
      </c>
      <c r="C129" s="68">
        <f t="shared" si="87"/>
        <v>1.0604866466474456</v>
      </c>
      <c r="D129" s="68">
        <f t="shared" si="87"/>
        <v>15.42943224557798</v>
      </c>
      <c r="E129" s="68">
        <f t="shared" si="87"/>
        <v>9.7718407374522389</v>
      </c>
      <c r="F129" s="68">
        <f t="shared" si="87"/>
        <v>0.15563115416462983</v>
      </c>
      <c r="G129" s="68">
        <f t="shared" si="87"/>
        <v>7.2019314225286077</v>
      </c>
      <c r="H129" s="68">
        <f t="shared" si="87"/>
        <v>10.854275367379312</v>
      </c>
      <c r="I129" s="68">
        <f t="shared" si="87"/>
        <v>3.6573321228688007</v>
      </c>
      <c r="J129" s="68">
        <f t="shared" si="87"/>
        <v>0.26736634177000512</v>
      </c>
      <c r="K129" s="68">
        <f t="shared" si="87"/>
        <v>9.8765924758322785E-2</v>
      </c>
      <c r="L129" s="64"/>
      <c r="M129" s="67">
        <f t="shared" si="76"/>
        <v>99.999999999999986</v>
      </c>
      <c r="N129" s="64"/>
      <c r="O129" s="64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5"/>
      <c r="AH129" s="64"/>
      <c r="AI129" s="64"/>
      <c r="AJ129" s="64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3"/>
      <c r="AW129" s="63"/>
      <c r="AX129" s="62"/>
      <c r="AY129" s="62"/>
    </row>
    <row r="130" spans="1:51">
      <c r="A130" s="66" t="s">
        <v>452</v>
      </c>
      <c r="B130" s="68">
        <f t="shared" ref="B130:K130" si="88">100*B101/$M101</f>
        <v>52.705954890807114</v>
      </c>
      <c r="C130" s="68">
        <f t="shared" si="88"/>
        <v>1.2013206571462667</v>
      </c>
      <c r="D130" s="68">
        <f t="shared" si="88"/>
        <v>15.064242809976529</v>
      </c>
      <c r="E130" s="68">
        <f t="shared" si="88"/>
        <v>8.8895739687338384</v>
      </c>
      <c r="F130" s="68">
        <f t="shared" si="88"/>
        <v>0.14618719917260031</v>
      </c>
      <c r="G130" s="68">
        <f t="shared" si="88"/>
        <v>8.7911213652094347</v>
      </c>
      <c r="H130" s="68">
        <f t="shared" si="88"/>
        <v>8.5444926210270893</v>
      </c>
      <c r="I130" s="68">
        <f t="shared" si="88"/>
        <v>4.3189864354190695</v>
      </c>
      <c r="J130" s="68">
        <f t="shared" si="88"/>
        <v>0.22673932932893112</v>
      </c>
      <c r="K130" s="68">
        <f t="shared" si="88"/>
        <v>0.11138072317912406</v>
      </c>
      <c r="M130" s="67">
        <f t="shared" si="76"/>
        <v>100</v>
      </c>
    </row>
    <row r="131" spans="1:51">
      <c r="A131" s="66" t="s">
        <v>451</v>
      </c>
      <c r="B131" s="68">
        <f t="shared" ref="B131:K131" si="89">100*B102/$M102</f>
        <v>50.11565607639232</v>
      </c>
      <c r="C131" s="68">
        <f t="shared" si="89"/>
        <v>0.84814456021035556</v>
      </c>
      <c r="D131" s="68">
        <f t="shared" si="89"/>
        <v>17.537217532274962</v>
      </c>
      <c r="E131" s="68">
        <f t="shared" si="89"/>
        <v>7.909096300982581</v>
      </c>
      <c r="F131" s="68">
        <f t="shared" si="89"/>
        <v>0.13443783238765544</v>
      </c>
      <c r="G131" s="68">
        <f t="shared" si="89"/>
        <v>9.0241394990213717</v>
      </c>
      <c r="H131" s="68">
        <f t="shared" si="89"/>
        <v>10.957671853067357</v>
      </c>
      <c r="I131" s="68">
        <f t="shared" si="89"/>
        <v>3.0693343350269862</v>
      </c>
      <c r="J131" s="68">
        <f t="shared" si="89"/>
        <v>0.31237025760661119</v>
      </c>
      <c r="K131" s="68">
        <f t="shared" si="89"/>
        <v>9.1931753029793797E-2</v>
      </c>
      <c r="M131" s="67">
        <f t="shared" si="76"/>
        <v>100</v>
      </c>
    </row>
    <row r="132" spans="1:51">
      <c r="A132" s="66" t="s">
        <v>450</v>
      </c>
      <c r="B132" s="68">
        <f t="shared" ref="B132:K132" si="90">100*B103/$M103</f>
        <v>50.500414929461996</v>
      </c>
      <c r="C132" s="68">
        <f t="shared" si="90"/>
        <v>0.98983172860613711</v>
      </c>
      <c r="D132" s="68">
        <f t="shared" si="90"/>
        <v>18.115920293550101</v>
      </c>
      <c r="E132" s="68">
        <f t="shared" si="90"/>
        <v>8.8254996650569417</v>
      </c>
      <c r="F132" s="68">
        <f t="shared" si="90"/>
        <v>0.11298079326514496</v>
      </c>
      <c r="G132" s="68">
        <f t="shared" si="90"/>
        <v>8.238599438095525</v>
      </c>
      <c r="H132" s="68">
        <f t="shared" si="90"/>
        <v>9.0434626113560714</v>
      </c>
      <c r="I132" s="68">
        <f t="shared" si="90"/>
        <v>3.876341022026256</v>
      </c>
      <c r="J132" s="68">
        <f t="shared" si="90"/>
        <v>0.20196566583680781</v>
      </c>
      <c r="K132" s="68">
        <f t="shared" si="90"/>
        <v>9.4983852745033362E-2</v>
      </c>
      <c r="M132" s="67">
        <f t="shared" si="76"/>
        <v>100.00000000000001</v>
      </c>
    </row>
    <row r="133" spans="1:51" ht="12" customHeight="1">
      <c r="A133" s="66" t="s">
        <v>449</v>
      </c>
      <c r="B133" s="68">
        <f t="shared" ref="B133:K133" si="91">100*B104/$M104</f>
        <v>51.061617817585685</v>
      </c>
      <c r="C133" s="68">
        <f t="shared" si="91"/>
        <v>0.85669159102723047</v>
      </c>
      <c r="D133" s="68">
        <f t="shared" si="91"/>
        <v>15.969251069614943</v>
      </c>
      <c r="E133" s="68">
        <f t="shared" si="91"/>
        <v>9.8084689511775789</v>
      </c>
      <c r="F133" s="68">
        <f t="shared" si="91"/>
        <v>0.15994242072853776</v>
      </c>
      <c r="G133" s="68">
        <f t="shared" si="91"/>
        <v>8.4989403814626758</v>
      </c>
      <c r="H133" s="68">
        <f t="shared" si="91"/>
        <v>9.3506337718421388</v>
      </c>
      <c r="I133" s="68">
        <f t="shared" si="91"/>
        <v>3.8336198968371398</v>
      </c>
      <c r="J133" s="68">
        <f t="shared" si="91"/>
        <v>0.38985965052581084</v>
      </c>
      <c r="K133" s="68">
        <f t="shared" si="91"/>
        <v>7.0974449198288631E-2</v>
      </c>
      <c r="M133" s="67">
        <f t="shared" si="76"/>
        <v>100.00000000000001</v>
      </c>
    </row>
    <row r="134" spans="1:51">
      <c r="A134" s="66" t="s">
        <v>448</v>
      </c>
      <c r="B134" s="68">
        <f t="shared" ref="B134:K134" si="92">100*B105/$M105</f>
        <v>49.881093344212381</v>
      </c>
      <c r="C134" s="68">
        <f t="shared" si="92"/>
        <v>0.72339028249037307</v>
      </c>
      <c r="D134" s="68">
        <f t="shared" si="92"/>
        <v>17.926546532801321</v>
      </c>
      <c r="E134" s="68">
        <f t="shared" si="92"/>
        <v>7.4209693628792337</v>
      </c>
      <c r="F134" s="68">
        <f t="shared" si="92"/>
        <v>0.11144389496412901</v>
      </c>
      <c r="G134" s="68">
        <f t="shared" si="92"/>
        <v>8.6806833898844769</v>
      </c>
      <c r="H134" s="68">
        <f t="shared" si="92"/>
        <v>12.506592105394086</v>
      </c>
      <c r="I134" s="68">
        <f t="shared" si="92"/>
        <v>2.499527358481179</v>
      </c>
      <c r="J134" s="68">
        <f t="shared" si="92"/>
        <v>0.17015094677558984</v>
      </c>
      <c r="K134" s="68">
        <f t="shared" si="92"/>
        <v>7.9602782117234996E-2</v>
      </c>
      <c r="M134" s="67">
        <f t="shared" si="76"/>
        <v>100</v>
      </c>
    </row>
    <row r="135" spans="1:51">
      <c r="A135" s="66" t="s">
        <v>447</v>
      </c>
      <c r="B135" s="68">
        <f t="shared" ref="B135:K135" si="93">100*B106/$M106</f>
        <v>57.166780313665711</v>
      </c>
      <c r="C135" s="68">
        <f t="shared" si="93"/>
        <v>1.4429826320644981</v>
      </c>
      <c r="D135" s="68">
        <f t="shared" si="93"/>
        <v>16.251855120131562</v>
      </c>
      <c r="E135" s="68">
        <f t="shared" si="93"/>
        <v>8.6448598130841123</v>
      </c>
      <c r="F135" s="68">
        <f t="shared" si="93"/>
        <v>0.11431551080983514</v>
      </c>
      <c r="G135" s="68">
        <f t="shared" si="93"/>
        <v>3.1637319000441217</v>
      </c>
      <c r="H135" s="68">
        <f t="shared" si="93"/>
        <v>5.4881472865107694</v>
      </c>
      <c r="I135" s="68">
        <f t="shared" si="93"/>
        <v>7.3452729533512491</v>
      </c>
      <c r="J135" s="68">
        <f t="shared" si="93"/>
        <v>0.15944005455055954</v>
      </c>
      <c r="K135" s="68">
        <f t="shared" si="93"/>
        <v>0.22261441578757368</v>
      </c>
      <c r="M135" s="67">
        <f t="shared" si="76"/>
        <v>100</v>
      </c>
    </row>
    <row r="136" spans="1:51">
      <c r="A136" s="66" t="s">
        <v>446</v>
      </c>
      <c r="B136" s="68">
        <f t="shared" ref="B136:K136" si="94">100*B107/$M107</f>
        <v>51.425950301144752</v>
      </c>
      <c r="C136" s="68">
        <f t="shared" si="94"/>
        <v>1.794902476965418</v>
      </c>
      <c r="D136" s="68">
        <f t="shared" si="94"/>
        <v>15.362370866738463</v>
      </c>
      <c r="E136" s="68">
        <f t="shared" si="94"/>
        <v>11.686809461130389</v>
      </c>
      <c r="F136" s="68">
        <f t="shared" si="94"/>
        <v>0.14558653424275059</v>
      </c>
      <c r="G136" s="68">
        <f t="shared" si="94"/>
        <v>5.7775916397431288</v>
      </c>
      <c r="H136" s="68">
        <f t="shared" si="94"/>
        <v>8.8997247816201988</v>
      </c>
      <c r="I136" s="68">
        <f t="shared" si="94"/>
        <v>4.6657492720673286</v>
      </c>
      <c r="J136" s="68">
        <f t="shared" si="94"/>
        <v>3.9886721710342625E-2</v>
      </c>
      <c r="K136" s="68">
        <f t="shared" si="94"/>
        <v>0.20142794463723029</v>
      </c>
      <c r="M136" s="67">
        <f t="shared" si="76"/>
        <v>100.00000000000001</v>
      </c>
    </row>
    <row r="137" spans="1:51">
      <c r="A137" s="66" t="s">
        <v>445</v>
      </c>
      <c r="B137" s="68">
        <f t="shared" ref="B137:K137" si="95">100*B108/$M108</f>
        <v>49.452315751875233</v>
      </c>
      <c r="C137" s="68">
        <f t="shared" si="95"/>
        <v>1.101321585903084</v>
      </c>
      <c r="D137" s="68">
        <f t="shared" si="95"/>
        <v>17.045680041274757</v>
      </c>
      <c r="E137" s="68">
        <f t="shared" si="95"/>
        <v>7.2746755566138832</v>
      </c>
      <c r="F137" s="68">
        <f t="shared" si="95"/>
        <v>0.12799142755089893</v>
      </c>
      <c r="G137" s="68">
        <f t="shared" si="95"/>
        <v>7.0415128785172856</v>
      </c>
      <c r="H137" s="68">
        <f t="shared" si="95"/>
        <v>14.766638885581619</v>
      </c>
      <c r="I137" s="68">
        <f t="shared" si="95"/>
        <v>2.9408262888439101</v>
      </c>
      <c r="J137" s="68">
        <f t="shared" si="95"/>
        <v>0.17958487121482716</v>
      </c>
      <c r="K137" s="68">
        <f t="shared" si="95"/>
        <v>6.9452712624518811E-2</v>
      </c>
      <c r="M137" s="67">
        <f t="shared" si="76"/>
        <v>100.00000000000001</v>
      </c>
    </row>
    <row r="138" spans="1:51">
      <c r="A138" s="66" t="s">
        <v>444</v>
      </c>
      <c r="B138" s="68">
        <f t="shared" ref="B138:K138" si="96">100*B109/$M109</f>
        <v>52.378776742615358</v>
      </c>
      <c r="C138" s="68">
        <f t="shared" si="96"/>
        <v>1.0458671857928925</v>
      </c>
      <c r="D138" s="68">
        <f t="shared" si="96"/>
        <v>17.062632844003893</v>
      </c>
      <c r="E138" s="68">
        <f t="shared" si="96"/>
        <v>8.4374565463538644</v>
      </c>
      <c r="F138" s="68">
        <f t="shared" si="96"/>
        <v>0.12812617945610932</v>
      </c>
      <c r="G138" s="68">
        <f t="shared" si="96"/>
        <v>6.2990405434933745</v>
      </c>
      <c r="H138" s="68">
        <f t="shared" si="96"/>
        <v>10.264992749448759</v>
      </c>
      <c r="I138" s="68">
        <f t="shared" si="96"/>
        <v>4.0901054806221566</v>
      </c>
      <c r="J138" s="68">
        <f t="shared" si="96"/>
        <v>0.16487554875747404</v>
      </c>
      <c r="K138" s="68">
        <f t="shared" si="96"/>
        <v>0.12812617945610932</v>
      </c>
      <c r="M138" s="67">
        <f t="shared" si="76"/>
        <v>99.999999999999986</v>
      </c>
    </row>
    <row r="139" spans="1:51">
      <c r="A139" s="66" t="s">
        <v>443</v>
      </c>
      <c r="B139" s="68">
        <f t="shared" ref="B139:K139" si="97">100*B110/$M110</f>
        <v>50.125395921385248</v>
      </c>
      <c r="C139" s="68">
        <f t="shared" si="97"/>
        <v>1.1530429743313049</v>
      </c>
      <c r="D139" s="68">
        <f t="shared" si="97"/>
        <v>15.904799016816042</v>
      </c>
      <c r="E139" s="68">
        <f t="shared" si="97"/>
        <v>9.7409150405163718</v>
      </c>
      <c r="F139" s="68">
        <f t="shared" si="97"/>
        <v>0.17785238252250632</v>
      </c>
      <c r="G139" s="68">
        <f t="shared" si="97"/>
        <v>7.9643895566679657</v>
      </c>
      <c r="H139" s="68">
        <f t="shared" si="97"/>
        <v>11.972063187554328</v>
      </c>
      <c r="I139" s="68">
        <f t="shared" si="97"/>
        <v>2.7836895376837227</v>
      </c>
      <c r="J139" s="68">
        <f t="shared" si="97"/>
        <v>8.0932825754623655E-2</v>
      </c>
      <c r="K139" s="68">
        <f t="shared" si="97"/>
        <v>9.6919556767882664E-2</v>
      </c>
      <c r="M139" s="67">
        <f t="shared" si="76"/>
        <v>100.00000000000001</v>
      </c>
    </row>
    <row r="140" spans="1:51">
      <c r="A140" s="66" t="s">
        <v>442</v>
      </c>
      <c r="B140" s="68">
        <f t="shared" ref="B140:K140" si="98">100*B111/$M111</f>
        <v>52.188075907755163</v>
      </c>
      <c r="C140" s="68">
        <f t="shared" si="98"/>
        <v>1.5251282562135779</v>
      </c>
      <c r="D140" s="68">
        <f t="shared" si="98"/>
        <v>18.616327140509043</v>
      </c>
      <c r="E140" s="68">
        <f t="shared" si="98"/>
        <v>10.322259301688502</v>
      </c>
      <c r="F140" s="68">
        <f t="shared" si="98"/>
        <v>0.12651292523783436</v>
      </c>
      <c r="G140" s="68">
        <f t="shared" si="98"/>
        <v>3.9836628978433044</v>
      </c>
      <c r="H140" s="68">
        <f t="shared" si="98"/>
        <v>7.6953728146635472</v>
      </c>
      <c r="I140" s="68">
        <f t="shared" si="98"/>
        <v>5.1940030881107759</v>
      </c>
      <c r="J140" s="68">
        <f t="shared" si="98"/>
        <v>0.14145539672261795</v>
      </c>
      <c r="K140" s="68">
        <f t="shared" si="98"/>
        <v>0.20720227125566573</v>
      </c>
      <c r="M140" s="67">
        <f t="shared" si="76"/>
        <v>100.00000000000003</v>
      </c>
    </row>
    <row r="141" spans="1:51">
      <c r="A141" s="66" t="s">
        <v>441</v>
      </c>
      <c r="B141" s="68">
        <f t="shared" ref="B141:K141" si="99">100*B112/$M112</f>
        <v>46.693261797052095</v>
      </c>
      <c r="C141" s="68">
        <f t="shared" si="99"/>
        <v>1.5323546589323014</v>
      </c>
      <c r="D141" s="68">
        <f t="shared" si="99"/>
        <v>16.70246780372398</v>
      </c>
      <c r="E141" s="68">
        <f t="shared" si="99"/>
        <v>9.9870323992041268</v>
      </c>
      <c r="F141" s="68">
        <f t="shared" si="99"/>
        <v>0.13759515348293921</v>
      </c>
      <c r="G141" s="68">
        <f t="shared" si="99"/>
        <v>6.0601261123924735</v>
      </c>
      <c r="H141" s="68">
        <f t="shared" si="99"/>
        <v>17.020223517882417</v>
      </c>
      <c r="I141" s="68">
        <f t="shared" si="99"/>
        <v>1.6709397056057649</v>
      </c>
      <c r="J141" s="68">
        <f t="shared" si="99"/>
        <v>4.6524979954662891E-2</v>
      </c>
      <c r="K141" s="68">
        <f t="shared" si="99"/>
        <v>0.1494738717692361</v>
      </c>
      <c r="M141" s="67">
        <f t="shared" si="76"/>
        <v>99.999999999999972</v>
      </c>
    </row>
    <row r="142" spans="1:51">
      <c r="A142" s="66" t="s">
        <v>440</v>
      </c>
      <c r="B142" s="68">
        <f t="shared" ref="B142:K142" si="100">100*B113/$M113</f>
        <v>51.356917258244962</v>
      </c>
      <c r="C142" s="68">
        <f t="shared" si="100"/>
        <v>1.7881011079098224</v>
      </c>
      <c r="D142" s="68">
        <f t="shared" si="100"/>
        <v>16.345382718982979</v>
      </c>
      <c r="E142" s="68">
        <f t="shared" si="100"/>
        <v>10.019702775220045</v>
      </c>
      <c r="F142" s="68">
        <f t="shared" si="100"/>
        <v>0.10395936673894315</v>
      </c>
      <c r="G142" s="68">
        <f t="shared" si="100"/>
        <v>4.1811467213195899</v>
      </c>
      <c r="H142" s="68">
        <f t="shared" si="100"/>
        <v>11.609786041722359</v>
      </c>
      <c r="I142" s="68">
        <f t="shared" si="100"/>
        <v>4.3276799239611483</v>
      </c>
      <c r="J142" s="68">
        <f t="shared" si="100"/>
        <v>5.7425174008178134E-2</v>
      </c>
      <c r="K142" s="68">
        <f t="shared" si="100"/>
        <v>0.20989891189196141</v>
      </c>
      <c r="M142" s="67">
        <f t="shared" si="76"/>
        <v>99.999999999999972</v>
      </c>
    </row>
    <row r="143" spans="1:51">
      <c r="A143" s="66" t="s">
        <v>439</v>
      </c>
      <c r="B143" s="68">
        <f t="shared" ref="B143:K143" si="101">100*B114/$M114</f>
        <v>52.280047465672148</v>
      </c>
      <c r="C143" s="68">
        <f t="shared" si="101"/>
        <v>0.76882422743635526</v>
      </c>
      <c r="D143" s="68">
        <f t="shared" si="101"/>
        <v>15.761395251438431</v>
      </c>
      <c r="E143" s="68">
        <f t="shared" si="101"/>
        <v>8.8499546284016244</v>
      </c>
      <c r="F143" s="68">
        <f t="shared" si="101"/>
        <v>0.15655694384890761</v>
      </c>
      <c r="G143" s="68">
        <f t="shared" si="101"/>
        <v>8.3154672277454829</v>
      </c>
      <c r="H143" s="68">
        <f t="shared" si="101"/>
        <v>9.1062293708804081</v>
      </c>
      <c r="I143" s="68">
        <f t="shared" si="101"/>
        <v>4.3736226479064255</v>
      </c>
      <c r="J143" s="68">
        <f t="shared" si="101"/>
        <v>0.31710259964301035</v>
      </c>
      <c r="K143" s="68">
        <f t="shared" si="101"/>
        <v>7.0799637027212994E-2</v>
      </c>
      <c r="M143" s="67">
        <f t="shared" si="76"/>
        <v>100.00000000000001</v>
      </c>
    </row>
    <row r="144" spans="1:51" ht="12" customHeight="1">
      <c r="A144" s="66" t="s">
        <v>438</v>
      </c>
      <c r="B144" s="68">
        <f t="shared" ref="B144:K144" si="102">100*B115/$M115</f>
        <v>52.232262682293999</v>
      </c>
      <c r="C144" s="68">
        <f t="shared" si="102"/>
        <v>0.97124054357659095</v>
      </c>
      <c r="D144" s="68">
        <f t="shared" si="102"/>
        <v>16.145258616404721</v>
      </c>
      <c r="E144" s="68">
        <f t="shared" si="102"/>
        <v>8.7898760351117886</v>
      </c>
      <c r="F144" s="68">
        <f t="shared" si="102"/>
        <v>0.15706858330102494</v>
      </c>
      <c r="G144" s="68">
        <f t="shared" si="102"/>
        <v>7.5671269372620378</v>
      </c>
      <c r="H144" s="68">
        <f t="shared" si="102"/>
        <v>9.3734156452238242</v>
      </c>
      <c r="I144" s="68">
        <f t="shared" si="102"/>
        <v>4.4585607348423855</v>
      </c>
      <c r="J144" s="68">
        <f t="shared" si="102"/>
        <v>0.20180330639308902</v>
      </c>
      <c r="K144" s="68">
        <f t="shared" si="102"/>
        <v>0.10338691559054806</v>
      </c>
      <c r="M144" s="67">
        <f t="shared" si="76"/>
        <v>100</v>
      </c>
    </row>
    <row r="146" spans="1:51">
      <c r="O146" s="62"/>
      <c r="AF146" s="65"/>
      <c r="AG146" s="64"/>
      <c r="AJ146" s="62"/>
      <c r="AU146" s="63"/>
      <c r="AW146" s="62"/>
    </row>
    <row r="147" spans="1:51">
      <c r="A147" s="123"/>
      <c r="B147" s="123"/>
      <c r="C147" s="123"/>
      <c r="D147" s="123"/>
      <c r="E147" s="123"/>
      <c r="F147" s="123"/>
      <c r="G147" s="123"/>
      <c r="H147" s="123"/>
      <c r="I147" s="147" t="s">
        <v>518</v>
      </c>
      <c r="J147" s="147"/>
      <c r="K147" s="147"/>
      <c r="L147" s="147"/>
      <c r="M147" s="147"/>
      <c r="N147" s="147"/>
      <c r="O147" s="147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</row>
    <row r="148" spans="1:51" ht="24">
      <c r="A148" s="119" t="s">
        <v>513</v>
      </c>
      <c r="B148" s="128" t="s">
        <v>510</v>
      </c>
      <c r="C148" s="128" t="s">
        <v>509</v>
      </c>
      <c r="D148" s="129" t="s">
        <v>560</v>
      </c>
      <c r="E148" s="129" t="s">
        <v>508</v>
      </c>
      <c r="F148" s="119" t="s">
        <v>517</v>
      </c>
      <c r="G148" s="119" t="s">
        <v>516</v>
      </c>
      <c r="H148" s="119" t="s">
        <v>512</v>
      </c>
      <c r="I148" s="137" t="s">
        <v>197</v>
      </c>
      <c r="J148" s="137" t="s">
        <v>193</v>
      </c>
      <c r="K148" s="137" t="s">
        <v>181</v>
      </c>
      <c r="L148" s="137" t="s">
        <v>177</v>
      </c>
      <c r="M148" s="137" t="s">
        <v>173</v>
      </c>
      <c r="N148" s="137" t="s">
        <v>169</v>
      </c>
      <c r="O148" s="137" t="s">
        <v>138</v>
      </c>
      <c r="X148" s="138"/>
      <c r="Y148" s="138"/>
      <c r="Z148" s="138"/>
      <c r="AA148" s="138"/>
      <c r="AB148" s="138"/>
      <c r="AC148" s="138"/>
      <c r="AD148" s="138"/>
      <c r="AE148" s="138"/>
      <c r="AM148" s="137" t="s">
        <v>197</v>
      </c>
      <c r="AN148" s="137" t="s">
        <v>193</v>
      </c>
      <c r="AO148" s="137" t="s">
        <v>181</v>
      </c>
      <c r="AP148" s="137" t="s">
        <v>177</v>
      </c>
      <c r="AQ148" s="137" t="s">
        <v>173</v>
      </c>
      <c r="AR148" s="137" t="s">
        <v>169</v>
      </c>
      <c r="AS148" s="137" t="s">
        <v>138</v>
      </c>
      <c r="AT148" s="123"/>
      <c r="AU148" s="123"/>
      <c r="AV148" s="138"/>
      <c r="AW148" s="138"/>
      <c r="AX148" s="138"/>
      <c r="AY148" s="138"/>
    </row>
    <row r="149" spans="1:51">
      <c r="A149" s="120"/>
      <c r="B149" s="120"/>
      <c r="C149" s="120"/>
      <c r="D149" s="120"/>
      <c r="E149" s="120"/>
      <c r="F149" s="120"/>
      <c r="G149" s="120"/>
      <c r="H149" s="120"/>
      <c r="I149" s="118" t="s">
        <v>434</v>
      </c>
      <c r="J149" s="118" t="s">
        <v>434</v>
      </c>
      <c r="K149" s="118" t="s">
        <v>434</v>
      </c>
      <c r="L149" s="118" t="s">
        <v>434</v>
      </c>
      <c r="M149" s="118" t="s">
        <v>434</v>
      </c>
      <c r="N149" s="118" t="s">
        <v>434</v>
      </c>
      <c r="O149" s="118" t="s">
        <v>434</v>
      </c>
      <c r="X149" s="120"/>
      <c r="Y149" s="120"/>
      <c r="Z149" s="120"/>
      <c r="AA149" s="120"/>
      <c r="AB149" s="120"/>
      <c r="AC149" s="120"/>
      <c r="AD149" s="120"/>
      <c r="AE149" s="120"/>
      <c r="AH149" s="106" t="s">
        <v>499</v>
      </c>
      <c r="AI149" s="106" t="s">
        <v>498</v>
      </c>
      <c r="AJ149" s="106" t="s">
        <v>502</v>
      </c>
      <c r="AL149" s="106" t="s">
        <v>502</v>
      </c>
      <c r="AM149" s="64">
        <f>AJ150</f>
        <v>0.94811999999999996</v>
      </c>
      <c r="AN149" s="83">
        <f>AJ151</f>
        <v>0.98872000000000004</v>
      </c>
      <c r="AO149" s="83">
        <f>AJ152</f>
        <v>1.521E-2</v>
      </c>
      <c r="AP149" s="83">
        <f>AJ153</f>
        <v>0.99426000000000003</v>
      </c>
      <c r="AQ149" s="83">
        <f>AJ154</f>
        <v>0.99577000000000004</v>
      </c>
      <c r="AR149" s="83">
        <f>AJ155</f>
        <v>0.83521000000000001</v>
      </c>
      <c r="AS149" s="83">
        <f>AJ156</f>
        <v>0.99082999999999999</v>
      </c>
      <c r="AT149" s="123"/>
      <c r="AU149" s="123"/>
      <c r="AV149" s="120"/>
      <c r="AW149" s="120"/>
      <c r="AX149" s="120"/>
      <c r="AY149" s="120"/>
    </row>
    <row r="150" spans="1:51">
      <c r="A150" s="108" t="s">
        <v>501</v>
      </c>
      <c r="B150" s="135"/>
      <c r="C150" s="135"/>
      <c r="D150" s="135"/>
      <c r="E150" s="135"/>
      <c r="F150" s="135"/>
      <c r="G150" s="135"/>
      <c r="H150" s="135"/>
      <c r="I150" s="136"/>
      <c r="J150" s="136"/>
      <c r="K150" s="136"/>
      <c r="L150" s="136"/>
      <c r="M150" s="136"/>
      <c r="N150" s="136"/>
      <c r="O150" s="136"/>
      <c r="X150" s="124"/>
      <c r="Y150" s="124"/>
      <c r="Z150" s="124"/>
      <c r="AA150" s="124"/>
      <c r="AB150" s="124"/>
      <c r="AC150" s="124"/>
      <c r="AD150" s="124"/>
      <c r="AE150" s="124"/>
      <c r="AF150" s="148" t="s">
        <v>496</v>
      </c>
      <c r="AG150" s="102" t="s">
        <v>197</v>
      </c>
      <c r="AH150" s="64">
        <v>0.77769999999999995</v>
      </c>
      <c r="AI150" s="64">
        <v>49.896000000000001</v>
      </c>
      <c r="AJ150" s="64">
        <v>0.94811999999999996</v>
      </c>
      <c r="AL150" s="106" t="s">
        <v>499</v>
      </c>
      <c r="AM150" s="64">
        <f>AH150</f>
        <v>0.77769999999999995</v>
      </c>
      <c r="AN150" s="83">
        <f>AH151</f>
        <v>1.0127999999999999</v>
      </c>
      <c r="AO150" s="83">
        <f>AH152</f>
        <v>0.27600000000000002</v>
      </c>
      <c r="AP150" s="83">
        <f>AH153</f>
        <v>0.96009999999999995</v>
      </c>
      <c r="AQ150" s="83">
        <f>AH154</f>
        <v>1.0326</v>
      </c>
      <c r="AR150" s="83">
        <f>AH155</f>
        <v>0.83530000000000004</v>
      </c>
      <c r="AS150" s="83">
        <f>AH156</f>
        <v>0.97589999999999999</v>
      </c>
      <c r="AT150" s="123"/>
      <c r="AU150" s="123"/>
      <c r="AV150" s="124"/>
      <c r="AW150" s="124"/>
      <c r="AX150" s="124"/>
      <c r="AY150" s="124"/>
    </row>
    <row r="151" spans="1:51" s="124" customFormat="1">
      <c r="A151" s="121" t="s">
        <v>554</v>
      </c>
      <c r="B151" s="127">
        <v>12</v>
      </c>
      <c r="C151" s="127">
        <v>3</v>
      </c>
      <c r="D151" s="127">
        <v>45</v>
      </c>
      <c r="E151" s="127">
        <v>50</v>
      </c>
      <c r="F151" s="117">
        <v>20.09</v>
      </c>
      <c r="G151" s="117">
        <v>20.14</v>
      </c>
      <c r="H151" s="122" t="s">
        <v>515</v>
      </c>
      <c r="I151" s="126">
        <v>40.17</v>
      </c>
      <c r="J151" s="126">
        <v>270.40200000000004</v>
      </c>
      <c r="K151" s="132">
        <v>62.1</v>
      </c>
      <c r="L151" s="126">
        <v>299.5</v>
      </c>
      <c r="M151" s="126">
        <v>106.9</v>
      </c>
      <c r="N151" s="126">
        <v>27.81</v>
      </c>
      <c r="O151" s="126">
        <v>140.30000000000001</v>
      </c>
      <c r="P151" s="62"/>
      <c r="Q151" s="62"/>
      <c r="R151" s="62"/>
      <c r="S151" s="62"/>
      <c r="T151" s="62"/>
      <c r="U151" s="62"/>
      <c r="V151" s="62"/>
      <c r="W151" s="62"/>
      <c r="AF151" s="148"/>
      <c r="AG151" s="102" t="s">
        <v>193</v>
      </c>
      <c r="AH151" s="83">
        <v>1.0127999999999999</v>
      </c>
      <c r="AI151" s="83">
        <v>9.1678999999999995</v>
      </c>
      <c r="AJ151" s="83">
        <v>0.98872000000000004</v>
      </c>
      <c r="AK151" s="84"/>
      <c r="AL151" s="106" t="s">
        <v>498</v>
      </c>
      <c r="AM151" s="64">
        <f>AI150</f>
        <v>49.896000000000001</v>
      </c>
      <c r="AN151" s="83">
        <f>AI151</f>
        <v>9.1678999999999995</v>
      </c>
      <c r="AO151" s="83">
        <f>AI152</f>
        <v>36.213000000000001</v>
      </c>
      <c r="AP151" s="83">
        <f>AI153</f>
        <v>1.1313200000000001</v>
      </c>
      <c r="AQ151" s="83">
        <f>AI154</f>
        <v>-1.1527000000000001</v>
      </c>
      <c r="AR151" s="83">
        <f>AI155</f>
        <v>6.6191000000000004</v>
      </c>
      <c r="AS151" s="83">
        <f>AI156</f>
        <v>-0.43919999999999998</v>
      </c>
      <c r="AT151" s="123"/>
      <c r="AU151" s="123"/>
    </row>
    <row r="152" spans="1:51">
      <c r="A152" s="121" t="s">
        <v>561</v>
      </c>
      <c r="B152" s="127">
        <v>19</v>
      </c>
      <c r="C152" s="127">
        <v>3</v>
      </c>
      <c r="D152" s="127">
        <v>40</v>
      </c>
      <c r="E152" s="127">
        <v>45</v>
      </c>
      <c r="F152" s="117">
        <v>41.379999999999995</v>
      </c>
      <c r="G152" s="117">
        <v>41.43</v>
      </c>
      <c r="H152" s="122" t="s">
        <v>515</v>
      </c>
      <c r="I152" s="126">
        <v>128.54400000000001</v>
      </c>
      <c r="J152" s="126">
        <v>716.04</v>
      </c>
      <c r="K152" s="132">
        <v>79.400000000000006</v>
      </c>
      <c r="L152" s="126">
        <v>191.5</v>
      </c>
      <c r="M152" s="126">
        <v>171.6</v>
      </c>
      <c r="N152" s="126">
        <v>24.204999999999998</v>
      </c>
      <c r="O152" s="126">
        <v>99.7</v>
      </c>
      <c r="X152" s="124"/>
      <c r="Y152" s="124"/>
      <c r="Z152" s="124"/>
      <c r="AA152" s="124"/>
      <c r="AB152" s="124"/>
      <c r="AC152" s="124"/>
      <c r="AD152" s="124"/>
      <c r="AE152" s="124"/>
      <c r="AF152" s="148"/>
      <c r="AG152" s="102" t="s">
        <v>181</v>
      </c>
      <c r="AH152" s="83">
        <v>0.27600000000000002</v>
      </c>
      <c r="AI152" s="83">
        <v>36.213000000000001</v>
      </c>
      <c r="AJ152" s="83">
        <v>1.521E-2</v>
      </c>
      <c r="AK152" s="84"/>
      <c r="AL152" s="84"/>
      <c r="AM152" s="84"/>
      <c r="AN152" s="84"/>
      <c r="AO152" s="84"/>
      <c r="AP152" s="84"/>
      <c r="AQ152" s="84"/>
      <c r="AR152" s="84"/>
      <c r="AS152" s="84"/>
      <c r="AT152" s="123"/>
      <c r="AU152" s="123"/>
      <c r="AV152" s="124"/>
      <c r="AW152" s="124"/>
      <c r="AX152" s="124"/>
      <c r="AY152" s="124"/>
    </row>
    <row r="153" spans="1:51">
      <c r="A153" s="121" t="s">
        <v>492</v>
      </c>
      <c r="B153" s="127">
        <v>44</v>
      </c>
      <c r="C153" s="127">
        <v>2</v>
      </c>
      <c r="D153" s="127">
        <v>32</v>
      </c>
      <c r="E153" s="127">
        <v>37</v>
      </c>
      <c r="F153" s="117">
        <v>102.233</v>
      </c>
      <c r="G153" s="117">
        <v>102.283</v>
      </c>
      <c r="H153" s="122" t="s">
        <v>515</v>
      </c>
      <c r="I153" s="126">
        <v>81.164000000000001</v>
      </c>
      <c r="J153" s="126">
        <v>666.87599999999998</v>
      </c>
      <c r="K153" s="132">
        <v>62.4</v>
      </c>
      <c r="L153" s="126">
        <v>328.2</v>
      </c>
      <c r="M153" s="126">
        <v>135.4</v>
      </c>
      <c r="N153" s="126">
        <v>35.020000000000003</v>
      </c>
      <c r="O153" s="126">
        <v>120.6</v>
      </c>
      <c r="X153" s="124"/>
      <c r="Y153" s="124"/>
      <c r="Z153" s="124"/>
      <c r="AA153" s="124"/>
      <c r="AB153" s="124"/>
      <c r="AC153" s="124"/>
      <c r="AD153" s="124"/>
      <c r="AE153" s="124"/>
      <c r="AF153" s="148"/>
      <c r="AG153" s="102" t="s">
        <v>177</v>
      </c>
      <c r="AH153" s="83">
        <v>0.96009999999999995</v>
      </c>
      <c r="AI153" s="83">
        <v>1.1313200000000001</v>
      </c>
      <c r="AJ153" s="83">
        <v>0.99426000000000003</v>
      </c>
      <c r="AK153" s="84"/>
      <c r="AL153" s="72" t="s">
        <v>433</v>
      </c>
      <c r="AM153" s="71"/>
      <c r="AN153" s="71"/>
      <c r="AO153" s="71"/>
      <c r="AP153" s="71"/>
      <c r="AQ153" s="71"/>
      <c r="AR153" s="71"/>
      <c r="AS153" s="71"/>
      <c r="AT153" s="123"/>
      <c r="AU153" s="123"/>
      <c r="AV153" s="124"/>
      <c r="AW153" s="124"/>
      <c r="AX153" s="124"/>
      <c r="AY153" s="124"/>
    </row>
    <row r="154" spans="1:51">
      <c r="A154" s="121" t="s">
        <v>514</v>
      </c>
      <c r="B154" s="127">
        <v>66</v>
      </c>
      <c r="C154" s="127">
        <v>3</v>
      </c>
      <c r="D154" s="127">
        <v>6</v>
      </c>
      <c r="E154" s="127">
        <v>11</v>
      </c>
      <c r="F154" s="117">
        <v>162.72800000000001</v>
      </c>
      <c r="G154" s="117">
        <v>162.77799999999999</v>
      </c>
      <c r="H154" s="122" t="s">
        <v>515</v>
      </c>
      <c r="I154" s="126">
        <v>133.28200000000001</v>
      </c>
      <c r="J154" s="126">
        <v>701.25</v>
      </c>
      <c r="K154" s="132">
        <v>41.1</v>
      </c>
      <c r="L154" s="126">
        <v>165.9</v>
      </c>
      <c r="M154" s="126">
        <v>111.4</v>
      </c>
      <c r="N154" s="126">
        <v>15.244000000000002</v>
      </c>
      <c r="O154" s="126">
        <v>167.3</v>
      </c>
      <c r="X154" s="124"/>
      <c r="Y154" s="124"/>
      <c r="Z154" s="124"/>
      <c r="AA154" s="124"/>
      <c r="AB154" s="124"/>
      <c r="AC154" s="124"/>
      <c r="AD154" s="124"/>
      <c r="AE154" s="124"/>
      <c r="AF154" s="148"/>
      <c r="AG154" s="102" t="s">
        <v>173</v>
      </c>
      <c r="AH154" s="83">
        <v>1.0326</v>
      </c>
      <c r="AI154" s="83">
        <v>-1.1527000000000001</v>
      </c>
      <c r="AJ154" s="83">
        <v>0.99577000000000004</v>
      </c>
      <c r="AK154" s="84"/>
      <c r="AL154" s="121" t="s">
        <v>554</v>
      </c>
      <c r="AM154" s="133" t="s">
        <v>521</v>
      </c>
      <c r="AN154" s="133" t="s">
        <v>522</v>
      </c>
      <c r="AO154" s="134"/>
      <c r="AP154" s="133" t="s">
        <v>523</v>
      </c>
      <c r="AQ154" s="133" t="s">
        <v>524</v>
      </c>
      <c r="AR154" s="133" t="s">
        <v>525</v>
      </c>
      <c r="AS154" s="133" t="s">
        <v>527</v>
      </c>
      <c r="AT154" s="123"/>
      <c r="AU154" s="123"/>
      <c r="AV154" s="124"/>
      <c r="AW154" s="124"/>
      <c r="AX154" s="124"/>
      <c r="AY154" s="124"/>
    </row>
    <row r="155" spans="1:51">
      <c r="A155" s="121" t="s">
        <v>491</v>
      </c>
      <c r="B155" s="127">
        <v>74</v>
      </c>
      <c r="C155" s="127">
        <v>1</v>
      </c>
      <c r="D155" s="127">
        <v>19</v>
      </c>
      <c r="E155" s="127">
        <v>24</v>
      </c>
      <c r="F155" s="117">
        <v>182.26599999999999</v>
      </c>
      <c r="G155" s="117">
        <v>182.316</v>
      </c>
      <c r="H155" s="122" t="s">
        <v>515</v>
      </c>
      <c r="I155" s="126">
        <v>143.58200000000002</v>
      </c>
      <c r="J155" s="126">
        <v>1016.532</v>
      </c>
      <c r="K155" s="132">
        <v>29.7</v>
      </c>
      <c r="L155" s="126">
        <v>99.9</v>
      </c>
      <c r="M155" s="126">
        <v>13.3</v>
      </c>
      <c r="N155" s="126">
        <v>16.995000000000001</v>
      </c>
      <c r="O155" s="126">
        <v>151.9</v>
      </c>
      <c r="X155" s="124"/>
      <c r="Y155" s="124"/>
      <c r="Z155" s="124"/>
      <c r="AA155" s="124"/>
      <c r="AB155" s="124"/>
      <c r="AC155" s="124"/>
      <c r="AD155" s="124"/>
      <c r="AE155" s="124"/>
      <c r="AF155" s="148"/>
      <c r="AG155" s="102" t="s">
        <v>169</v>
      </c>
      <c r="AH155" s="83">
        <v>0.83530000000000004</v>
      </c>
      <c r="AI155" s="83">
        <v>6.6191000000000004</v>
      </c>
      <c r="AJ155" s="83">
        <v>0.83521000000000001</v>
      </c>
      <c r="AK155" s="84"/>
      <c r="AL155" s="121" t="s">
        <v>555</v>
      </c>
      <c r="AM155" s="133" t="s">
        <v>529</v>
      </c>
      <c r="AN155" s="133" t="s">
        <v>530</v>
      </c>
      <c r="AO155" s="134"/>
      <c r="AP155" s="133" t="s">
        <v>531</v>
      </c>
      <c r="AQ155" s="133" t="s">
        <v>520</v>
      </c>
      <c r="AR155" s="133" t="s">
        <v>532</v>
      </c>
      <c r="AS155" s="133" t="s">
        <v>533</v>
      </c>
      <c r="AT155" s="123"/>
      <c r="AU155" s="123"/>
      <c r="AV155" s="124"/>
      <c r="AW155" s="124"/>
      <c r="AX155" s="124"/>
      <c r="AY155" s="124"/>
    </row>
    <row r="156" spans="1:51">
      <c r="A156" s="121" t="s">
        <v>490</v>
      </c>
      <c r="B156" s="127">
        <v>81</v>
      </c>
      <c r="C156" s="127">
        <v>2</v>
      </c>
      <c r="D156" s="127">
        <v>10</v>
      </c>
      <c r="E156" s="127">
        <v>15</v>
      </c>
      <c r="F156" s="117">
        <v>203.21299999999999</v>
      </c>
      <c r="G156" s="117">
        <v>203.26299999999998</v>
      </c>
      <c r="H156" s="122" t="s">
        <v>515</v>
      </c>
      <c r="I156" s="126">
        <v>151.51300000000001</v>
      </c>
      <c r="J156" s="126">
        <v>930.95400000000006</v>
      </c>
      <c r="K156" s="132">
        <v>83.2</v>
      </c>
      <c r="L156" s="126">
        <v>170.7</v>
      </c>
      <c r="M156" s="126">
        <v>160.19999999999999</v>
      </c>
      <c r="N156" s="126">
        <v>28.736999999999998</v>
      </c>
      <c r="O156" s="126">
        <v>122.4</v>
      </c>
      <c r="X156" s="124"/>
      <c r="Y156" s="124"/>
      <c r="Z156" s="124"/>
      <c r="AA156" s="124"/>
      <c r="AB156" s="124"/>
      <c r="AC156" s="124"/>
      <c r="AD156" s="124"/>
      <c r="AE156" s="124"/>
      <c r="AF156" s="148"/>
      <c r="AG156" s="102" t="s">
        <v>138</v>
      </c>
      <c r="AH156" s="83">
        <v>0.97589999999999999</v>
      </c>
      <c r="AI156" s="83">
        <v>-0.43919999999999998</v>
      </c>
      <c r="AJ156" s="83">
        <v>0.99082999999999999</v>
      </c>
      <c r="AK156" s="84"/>
      <c r="AL156" s="121" t="s">
        <v>556</v>
      </c>
      <c r="AM156" s="133" t="s">
        <v>519</v>
      </c>
      <c r="AN156" s="133" t="s">
        <v>535</v>
      </c>
      <c r="AO156" s="134"/>
      <c r="AP156" s="133" t="s">
        <v>536</v>
      </c>
      <c r="AQ156" s="133" t="s">
        <v>534</v>
      </c>
      <c r="AR156" s="133" t="s">
        <v>537</v>
      </c>
      <c r="AS156" s="133" t="s">
        <v>538</v>
      </c>
      <c r="AT156" s="123"/>
      <c r="AU156" s="123"/>
      <c r="AV156" s="124"/>
      <c r="AW156" s="124"/>
      <c r="AX156" s="124"/>
      <c r="AY156" s="124"/>
    </row>
    <row r="157" spans="1:51">
      <c r="A157" s="121" t="s">
        <v>488</v>
      </c>
      <c r="B157" s="127">
        <v>97</v>
      </c>
      <c r="C157" s="127">
        <v>1</v>
      </c>
      <c r="D157" s="127">
        <v>10</v>
      </c>
      <c r="E157" s="127">
        <v>15</v>
      </c>
      <c r="F157" s="117">
        <v>242.262</v>
      </c>
      <c r="G157" s="117">
        <v>242.31199999999998</v>
      </c>
      <c r="H157" s="122" t="s">
        <v>515</v>
      </c>
      <c r="I157" s="126">
        <v>208.26599999999999</v>
      </c>
      <c r="J157" s="126">
        <v>428.4</v>
      </c>
      <c r="K157" s="132">
        <v>85.5</v>
      </c>
      <c r="L157" s="126">
        <v>127</v>
      </c>
      <c r="M157" s="126">
        <v>171.8</v>
      </c>
      <c r="N157" s="126">
        <v>28.015999999999998</v>
      </c>
      <c r="O157" s="126">
        <v>113.3</v>
      </c>
      <c r="X157" s="124"/>
      <c r="Y157" s="124"/>
      <c r="Z157" s="124"/>
      <c r="AA157" s="124"/>
      <c r="AB157" s="124"/>
      <c r="AC157" s="124"/>
      <c r="AD157" s="124"/>
      <c r="AE157" s="124"/>
      <c r="AF157" s="148"/>
      <c r="AG157" s="101" t="s">
        <v>420</v>
      </c>
      <c r="AH157" s="100">
        <f>MAX(AH150:AH156)</f>
        <v>1.0326</v>
      </c>
      <c r="AI157" s="100">
        <f>MAX(AI150:AI156)</f>
        <v>49.896000000000001</v>
      </c>
      <c r="AJ157" s="100">
        <f>MAX(AJ150:AJ156)</f>
        <v>0.99577000000000004</v>
      </c>
      <c r="AK157" s="84"/>
      <c r="AL157" s="131" t="s">
        <v>562</v>
      </c>
      <c r="AM157" s="133">
        <v>104</v>
      </c>
      <c r="AN157" s="133">
        <v>652</v>
      </c>
      <c r="AO157" s="134"/>
      <c r="AP157" s="133">
        <v>178.5</v>
      </c>
      <c r="AQ157" s="133">
        <v>114.5</v>
      </c>
      <c r="AR157" s="133">
        <v>17.5</v>
      </c>
      <c r="AS157" s="133">
        <v>176</v>
      </c>
      <c r="AT157" s="123"/>
      <c r="AU157" s="123"/>
      <c r="AV157" s="124"/>
      <c r="AW157" s="124"/>
      <c r="AX157" s="124"/>
      <c r="AY157" s="124"/>
    </row>
    <row r="158" spans="1:51" ht="13">
      <c r="A158" s="115" t="s">
        <v>487</v>
      </c>
      <c r="B158" s="130">
        <v>12</v>
      </c>
      <c r="C158" s="130">
        <v>4</v>
      </c>
      <c r="D158" s="118">
        <v>71.5</v>
      </c>
      <c r="E158" s="127">
        <v>76.5</v>
      </c>
      <c r="H158" s="122" t="s">
        <v>515</v>
      </c>
      <c r="I158" s="114">
        <v>183.23700000000002</v>
      </c>
      <c r="J158" s="114">
        <v>134.84399999999999</v>
      </c>
      <c r="K158" s="114">
        <v>68.400000000000006</v>
      </c>
      <c r="L158" s="114">
        <v>57.2</v>
      </c>
      <c r="M158" s="114">
        <v>141.80000000000001</v>
      </c>
      <c r="N158" s="114">
        <v>28.736999999999998</v>
      </c>
      <c r="O158" s="114">
        <v>236</v>
      </c>
      <c r="AD158" s="65"/>
      <c r="AE158" s="64"/>
      <c r="AF158" s="148"/>
      <c r="AG158" s="101" t="s">
        <v>421</v>
      </c>
      <c r="AH158" s="100">
        <f>MIN(AH150:AH156)</f>
        <v>0.27600000000000002</v>
      </c>
      <c r="AI158" s="100">
        <f>MIN(AI150:AI156)</f>
        <v>-1.1527000000000001</v>
      </c>
      <c r="AJ158" s="100">
        <f>MIN(AJ150:AJ156)</f>
        <v>1.521E-2</v>
      </c>
      <c r="AK158" s="84"/>
      <c r="AL158" s="121" t="s">
        <v>557</v>
      </c>
      <c r="AM158" s="133" t="s">
        <v>543</v>
      </c>
      <c r="AN158" s="133" t="s">
        <v>544</v>
      </c>
      <c r="AO158" s="134"/>
      <c r="AP158" s="133" t="s">
        <v>545</v>
      </c>
      <c r="AQ158" s="133" t="s">
        <v>532</v>
      </c>
      <c r="AR158" s="133" t="s">
        <v>526</v>
      </c>
      <c r="AS158" s="133" t="s">
        <v>546</v>
      </c>
      <c r="AT158" s="123"/>
      <c r="AU158" s="123"/>
      <c r="AV158" s="62"/>
      <c r="AW158" s="62"/>
    </row>
    <row r="159" spans="1:51" ht="13">
      <c r="A159" s="115" t="s">
        <v>486</v>
      </c>
      <c r="B159" s="130">
        <v>26</v>
      </c>
      <c r="C159" s="130">
        <v>1</v>
      </c>
      <c r="D159" s="118">
        <v>45</v>
      </c>
      <c r="E159" s="127">
        <v>50</v>
      </c>
      <c r="H159" s="122" t="s">
        <v>515</v>
      </c>
      <c r="I159" s="114">
        <v>159.85599999999999</v>
      </c>
      <c r="J159" s="114">
        <v>339.55799999999999</v>
      </c>
      <c r="K159" s="114">
        <v>51.5</v>
      </c>
      <c r="L159" s="114">
        <v>157.30000000000001</v>
      </c>
      <c r="M159" s="114">
        <v>87.4</v>
      </c>
      <c r="N159" s="114">
        <v>39.448999999999998</v>
      </c>
      <c r="O159" s="114">
        <v>104.9</v>
      </c>
      <c r="AD159" s="65"/>
      <c r="AE159" s="64"/>
      <c r="AL159" s="121" t="s">
        <v>558</v>
      </c>
      <c r="AM159" s="133" t="s">
        <v>528</v>
      </c>
      <c r="AN159" s="133" t="s">
        <v>547</v>
      </c>
      <c r="AO159" s="134"/>
      <c r="AP159" s="133" t="s">
        <v>548</v>
      </c>
      <c r="AQ159" s="133" t="s">
        <v>549</v>
      </c>
      <c r="AR159" s="133" t="s">
        <v>540</v>
      </c>
      <c r="AS159" s="133" t="s">
        <v>550</v>
      </c>
      <c r="AT159" s="123"/>
      <c r="AU159" s="123"/>
      <c r="AV159" s="62"/>
      <c r="AW159" s="62"/>
    </row>
    <row r="160" spans="1:51" ht="13">
      <c r="A160" s="115" t="s">
        <v>485</v>
      </c>
      <c r="B160" s="130">
        <v>53</v>
      </c>
      <c r="C160" s="130">
        <v>3</v>
      </c>
      <c r="D160" s="118">
        <v>86</v>
      </c>
      <c r="E160" s="127">
        <v>90.5</v>
      </c>
      <c r="H160" s="122" t="s">
        <v>515</v>
      </c>
      <c r="I160" s="114">
        <v>137.40200000000002</v>
      </c>
      <c r="J160" s="114">
        <v>86.495999999999995</v>
      </c>
      <c r="K160" s="114">
        <v>82.6</v>
      </c>
      <c r="L160" s="114">
        <v>61.2</v>
      </c>
      <c r="M160" s="114">
        <v>149.19999999999999</v>
      </c>
      <c r="N160" s="114">
        <v>33.268999999999998</v>
      </c>
      <c r="O160" s="114">
        <v>179.5</v>
      </c>
      <c r="AD160" s="65"/>
      <c r="AE160" s="64"/>
      <c r="AK160" s="84"/>
      <c r="AL160" s="121" t="s">
        <v>559</v>
      </c>
      <c r="AM160" s="133" t="s">
        <v>551</v>
      </c>
      <c r="AN160" s="133" t="s">
        <v>552</v>
      </c>
      <c r="AO160" s="134"/>
      <c r="AP160" s="133" t="s">
        <v>539</v>
      </c>
      <c r="AQ160" s="133" t="s">
        <v>541</v>
      </c>
      <c r="AR160" s="133" t="s">
        <v>542</v>
      </c>
      <c r="AS160" s="133" t="s">
        <v>553</v>
      </c>
      <c r="AT160" s="123"/>
      <c r="AU160" s="123"/>
      <c r="AV160" s="62"/>
      <c r="AW160" s="62"/>
    </row>
    <row r="161" spans="1:47">
      <c r="A161" s="86" t="s">
        <v>484</v>
      </c>
      <c r="B161" s="127"/>
      <c r="H161" s="122" t="s">
        <v>515</v>
      </c>
      <c r="I161" s="112">
        <v>251.68</v>
      </c>
      <c r="J161" s="112">
        <v>147</v>
      </c>
      <c r="K161" s="112">
        <v>49.500000000000007</v>
      </c>
      <c r="L161" s="112">
        <v>45</v>
      </c>
      <c r="M161" s="112">
        <v>2</v>
      </c>
      <c r="N161" s="112">
        <v>23.69</v>
      </c>
      <c r="O161" s="112">
        <v>220</v>
      </c>
      <c r="AK161" s="84"/>
      <c r="AL161" s="121" t="s">
        <v>487</v>
      </c>
      <c r="AM161" s="133">
        <v>150</v>
      </c>
      <c r="AN161" s="133">
        <v>117</v>
      </c>
      <c r="AO161" s="133">
        <v>25</v>
      </c>
      <c r="AP161" s="133">
        <v>63</v>
      </c>
      <c r="AQ161" s="133">
        <v>142</v>
      </c>
      <c r="AR161" s="133">
        <v>24</v>
      </c>
      <c r="AS161" s="133">
        <v>243</v>
      </c>
      <c r="AT161" s="123"/>
      <c r="AU161" s="123"/>
    </row>
    <row r="162" spans="1:47">
      <c r="A162" s="86" t="s">
        <v>483</v>
      </c>
      <c r="B162" s="127"/>
      <c r="H162" s="122" t="s">
        <v>515</v>
      </c>
      <c r="I162" s="112">
        <v>253.76000000000002</v>
      </c>
      <c r="J162" s="112">
        <v>356</v>
      </c>
      <c r="K162" s="112">
        <v>55.000000000000007</v>
      </c>
      <c r="L162" s="112">
        <v>90</v>
      </c>
      <c r="M162" s="112">
        <v>17</v>
      </c>
      <c r="N162" s="112">
        <v>31.93</v>
      </c>
      <c r="O162" s="112">
        <v>169</v>
      </c>
      <c r="AK162" s="84"/>
      <c r="AL162" s="121" t="s">
        <v>486</v>
      </c>
      <c r="AM162" s="133">
        <v>126</v>
      </c>
      <c r="AN162" s="133">
        <v>241</v>
      </c>
      <c r="AO162" s="133">
        <v>43</v>
      </c>
      <c r="AP162" s="133">
        <v>171</v>
      </c>
      <c r="AQ162" s="133">
        <v>89</v>
      </c>
      <c r="AR162" s="133">
        <v>36</v>
      </c>
      <c r="AS162" s="133">
        <v>115</v>
      </c>
      <c r="AT162" s="123"/>
      <c r="AU162" s="123"/>
    </row>
    <row r="163" spans="1:47">
      <c r="A163" s="86" t="s">
        <v>482</v>
      </c>
      <c r="B163" s="127"/>
      <c r="H163" s="122" t="s">
        <v>515</v>
      </c>
      <c r="I163" s="112">
        <v>324.48</v>
      </c>
      <c r="J163" s="112">
        <v>77</v>
      </c>
      <c r="K163" s="112">
        <v>44</v>
      </c>
      <c r="L163" s="112">
        <v>23</v>
      </c>
      <c r="M163" s="112">
        <v>0.5</v>
      </c>
      <c r="N163" s="112">
        <v>28.84</v>
      </c>
      <c r="O163" s="112">
        <v>288</v>
      </c>
      <c r="AF163" s="124"/>
      <c r="AG163" s="124"/>
      <c r="AH163" s="124"/>
      <c r="AI163" s="124"/>
      <c r="AJ163" s="124"/>
      <c r="AK163" s="84"/>
      <c r="AL163" s="121" t="s">
        <v>485</v>
      </c>
      <c r="AM163" s="133">
        <v>117</v>
      </c>
      <c r="AN163" s="133">
        <v>82</v>
      </c>
      <c r="AO163" s="133">
        <v>28</v>
      </c>
      <c r="AP163" s="133">
        <v>68</v>
      </c>
      <c r="AQ163" s="133">
        <v>139</v>
      </c>
      <c r="AR163" s="133">
        <v>22</v>
      </c>
      <c r="AS163" s="133">
        <v>184</v>
      </c>
      <c r="AT163" s="123"/>
      <c r="AU163" s="123"/>
    </row>
    <row r="164" spans="1:47">
      <c r="A164" s="86" t="s">
        <v>481</v>
      </c>
      <c r="B164" s="127"/>
      <c r="H164" s="122" t="s">
        <v>515</v>
      </c>
      <c r="I164" s="112">
        <v>277.68</v>
      </c>
      <c r="J164" s="112">
        <v>211</v>
      </c>
      <c r="K164" s="112">
        <v>53.900000000000006</v>
      </c>
      <c r="L164" s="112">
        <v>67</v>
      </c>
      <c r="M164" s="112">
        <v>0.8</v>
      </c>
      <c r="N164" s="112">
        <v>40.17</v>
      </c>
      <c r="O164" s="112">
        <v>178</v>
      </c>
      <c r="AF164" s="124"/>
      <c r="AG164" s="124"/>
      <c r="AH164" s="124"/>
      <c r="AI164" s="124"/>
      <c r="AJ164" s="124"/>
      <c r="AK164" s="84"/>
      <c r="AL164" s="86" t="s">
        <v>484</v>
      </c>
      <c r="AM164" s="133">
        <v>289</v>
      </c>
      <c r="AN164" s="133">
        <v>143</v>
      </c>
      <c r="AO164" s="133">
        <v>53</v>
      </c>
      <c r="AP164" s="133">
        <v>42</v>
      </c>
      <c r="AQ164" s="133"/>
      <c r="AR164" s="133">
        <v>25</v>
      </c>
      <c r="AS164" s="133">
        <v>226</v>
      </c>
      <c r="AT164" s="123"/>
      <c r="AU164" s="123"/>
    </row>
    <row r="165" spans="1:47">
      <c r="A165" s="86" t="s">
        <v>480</v>
      </c>
      <c r="B165" s="127"/>
      <c r="H165" s="122" t="s">
        <v>515</v>
      </c>
      <c r="I165" s="112">
        <v>278.72000000000003</v>
      </c>
      <c r="J165" s="112">
        <v>128</v>
      </c>
      <c r="K165" s="112">
        <v>46.2</v>
      </c>
      <c r="L165" s="112">
        <v>52</v>
      </c>
      <c r="M165" s="112">
        <v>8</v>
      </c>
      <c r="N165" s="112">
        <v>25.75</v>
      </c>
      <c r="O165" s="112">
        <v>172</v>
      </c>
      <c r="AF165" s="124"/>
      <c r="AG165" s="124"/>
      <c r="AH165" s="124"/>
      <c r="AI165" s="124"/>
      <c r="AJ165" s="124"/>
      <c r="AK165" s="84"/>
      <c r="AL165" s="86" t="s">
        <v>483</v>
      </c>
      <c r="AM165" s="133">
        <v>269</v>
      </c>
      <c r="AN165" s="133">
        <v>342</v>
      </c>
      <c r="AO165" s="133">
        <v>42</v>
      </c>
      <c r="AP165" s="133">
        <v>84</v>
      </c>
      <c r="AQ165" s="133">
        <v>21</v>
      </c>
      <c r="AR165" s="133">
        <v>32</v>
      </c>
      <c r="AS165" s="133">
        <v>173</v>
      </c>
      <c r="AT165" s="123"/>
      <c r="AU165" s="123"/>
    </row>
    <row r="166" spans="1:47">
      <c r="A166" s="86" t="s">
        <v>479</v>
      </c>
      <c r="B166" s="127"/>
      <c r="H166" s="122" t="s">
        <v>515</v>
      </c>
      <c r="I166" s="112">
        <v>208</v>
      </c>
      <c r="J166" s="112">
        <v>306</v>
      </c>
      <c r="K166" s="112">
        <v>59.400000000000006</v>
      </c>
      <c r="L166" s="112">
        <v>115</v>
      </c>
      <c r="M166" s="112">
        <v>5</v>
      </c>
      <c r="N166" s="112">
        <v>26.78</v>
      </c>
      <c r="O166" s="112">
        <v>146</v>
      </c>
      <c r="AF166" s="124"/>
      <c r="AG166" s="124"/>
      <c r="AH166" s="124"/>
      <c r="AI166" s="124"/>
      <c r="AJ166" s="124"/>
      <c r="AK166" s="84"/>
      <c r="AL166" s="86" t="s">
        <v>482</v>
      </c>
      <c r="AM166" s="133">
        <v>378</v>
      </c>
      <c r="AN166" s="133">
        <v>65</v>
      </c>
      <c r="AO166" s="133">
        <v>50</v>
      </c>
      <c r="AP166" s="133">
        <v>31</v>
      </c>
      <c r="AQ166" s="133"/>
      <c r="AR166" s="133">
        <v>30</v>
      </c>
      <c r="AS166" s="133">
        <v>300</v>
      </c>
      <c r="AT166" s="123"/>
      <c r="AU166" s="123"/>
    </row>
    <row r="167" spans="1:47">
      <c r="A167" s="86" t="s">
        <v>478</v>
      </c>
      <c r="B167" s="127"/>
      <c r="H167" s="122" t="s">
        <v>515</v>
      </c>
      <c r="I167" s="112">
        <v>244.4</v>
      </c>
      <c r="J167" s="112">
        <v>229</v>
      </c>
      <c r="K167" s="112">
        <v>50.6</v>
      </c>
      <c r="L167" s="112">
        <v>88</v>
      </c>
      <c r="M167" s="112"/>
      <c r="N167" s="112">
        <v>23.69</v>
      </c>
      <c r="O167" s="112">
        <v>239</v>
      </c>
      <c r="AF167" s="124"/>
      <c r="AG167" s="124"/>
      <c r="AH167" s="124"/>
      <c r="AI167" s="124"/>
      <c r="AJ167" s="124"/>
      <c r="AK167" s="84"/>
      <c r="AL167" s="86" t="s">
        <v>481</v>
      </c>
      <c r="AM167" s="133">
        <v>270</v>
      </c>
      <c r="AN167" s="133">
        <v>217</v>
      </c>
      <c r="AO167" s="133">
        <v>48</v>
      </c>
      <c r="AP167" s="133">
        <v>70</v>
      </c>
      <c r="AQ167" s="133">
        <v>5</v>
      </c>
      <c r="AR167" s="133">
        <v>39</v>
      </c>
      <c r="AS167" s="133">
        <v>181</v>
      </c>
      <c r="AT167" s="123"/>
      <c r="AU167" s="123"/>
    </row>
    <row r="168" spans="1:47">
      <c r="A168" s="86" t="s">
        <v>477</v>
      </c>
      <c r="B168" s="127"/>
      <c r="H168" s="122" t="s">
        <v>515</v>
      </c>
      <c r="I168" s="112">
        <v>242.32000000000002</v>
      </c>
      <c r="J168" s="112">
        <v>231</v>
      </c>
      <c r="K168" s="112">
        <v>52.800000000000004</v>
      </c>
      <c r="L168" s="112">
        <v>77</v>
      </c>
      <c r="M168" s="112">
        <v>8</v>
      </c>
      <c r="N168" s="112">
        <v>23.69</v>
      </c>
      <c r="O168" s="112">
        <v>211</v>
      </c>
      <c r="AF168" s="124"/>
      <c r="AG168" s="124"/>
      <c r="AH168" s="124"/>
      <c r="AI168" s="124"/>
      <c r="AJ168" s="124"/>
      <c r="AK168" s="84"/>
      <c r="AL168" s="86" t="s">
        <v>480</v>
      </c>
      <c r="AM168" s="133">
        <v>279</v>
      </c>
      <c r="AN168" s="133">
        <v>129</v>
      </c>
      <c r="AO168" s="133">
        <v>45</v>
      </c>
      <c r="AP168" s="133">
        <v>53</v>
      </c>
      <c r="AQ168" s="133"/>
      <c r="AR168" s="133">
        <v>24</v>
      </c>
      <c r="AS168" s="133">
        <v>177</v>
      </c>
      <c r="AT168" s="123"/>
      <c r="AU168" s="123"/>
    </row>
    <row r="169" spans="1:47">
      <c r="A169" s="86" t="s">
        <v>476</v>
      </c>
      <c r="B169" s="127"/>
      <c r="H169" s="122" t="s">
        <v>515</v>
      </c>
      <c r="I169" s="112">
        <v>208</v>
      </c>
      <c r="J169" s="112">
        <v>507</v>
      </c>
      <c r="K169" s="112">
        <v>44</v>
      </c>
      <c r="L169" s="112">
        <v>143</v>
      </c>
      <c r="M169" s="112">
        <v>6</v>
      </c>
      <c r="N169" s="112">
        <v>18.54</v>
      </c>
      <c r="O169" s="112">
        <v>175</v>
      </c>
      <c r="AF169" s="124"/>
      <c r="AG169" s="124"/>
      <c r="AH169" s="124"/>
      <c r="AI169" s="124"/>
      <c r="AJ169" s="124"/>
      <c r="AL169" s="86" t="s">
        <v>479</v>
      </c>
      <c r="AM169" s="133">
        <v>207</v>
      </c>
      <c r="AN169" s="133">
        <v>282</v>
      </c>
      <c r="AO169" s="133">
        <v>41</v>
      </c>
      <c r="AP169" s="133">
        <v>117</v>
      </c>
      <c r="AQ169" s="133">
        <v>3</v>
      </c>
      <c r="AR169" s="133">
        <v>28</v>
      </c>
      <c r="AS169" s="133">
        <v>151</v>
      </c>
      <c r="AT169" s="123"/>
      <c r="AU169" s="123"/>
    </row>
    <row r="170" spans="1:47">
      <c r="A170" s="86" t="s">
        <v>475</v>
      </c>
      <c r="B170" s="127"/>
      <c r="H170" s="122" t="s">
        <v>515</v>
      </c>
      <c r="I170" s="112">
        <v>202.8</v>
      </c>
      <c r="J170" s="112">
        <v>35</v>
      </c>
      <c r="K170" s="112">
        <v>5.5</v>
      </c>
      <c r="L170" s="112">
        <v>18</v>
      </c>
      <c r="M170" s="112">
        <v>6</v>
      </c>
      <c r="N170" s="112">
        <v>22.66</v>
      </c>
      <c r="O170" s="112">
        <v>66</v>
      </c>
      <c r="AF170" s="124"/>
      <c r="AG170" s="124"/>
      <c r="AH170" s="124"/>
      <c r="AI170" s="124"/>
      <c r="AJ170" s="124"/>
      <c r="AL170" s="86" t="s">
        <v>478</v>
      </c>
      <c r="AM170" s="133">
        <v>228</v>
      </c>
      <c r="AN170" s="133">
        <v>207</v>
      </c>
      <c r="AO170" s="133">
        <v>46</v>
      </c>
      <c r="AP170" s="133">
        <v>81</v>
      </c>
      <c r="AQ170" s="133">
        <v>10</v>
      </c>
      <c r="AR170" s="133">
        <v>16</v>
      </c>
      <c r="AS170" s="133">
        <v>221</v>
      </c>
      <c r="AT170" s="123"/>
      <c r="AU170" s="123"/>
    </row>
    <row r="171" spans="1:47">
      <c r="A171" s="86" t="s">
        <v>474</v>
      </c>
      <c r="B171" s="127"/>
      <c r="H171" s="122" t="s">
        <v>515</v>
      </c>
      <c r="I171" s="112">
        <v>329.68</v>
      </c>
      <c r="J171" s="112">
        <v>149</v>
      </c>
      <c r="K171" s="112">
        <v>7.7000000000000011</v>
      </c>
      <c r="L171" s="112">
        <v>55</v>
      </c>
      <c r="M171" s="112">
        <v>8</v>
      </c>
      <c r="N171" s="112">
        <v>32.96</v>
      </c>
      <c r="O171" s="112">
        <v>93</v>
      </c>
      <c r="AF171" s="124"/>
      <c r="AG171" s="124"/>
      <c r="AH171" s="124"/>
      <c r="AI171" s="124"/>
      <c r="AJ171" s="124"/>
      <c r="AL171" s="86" t="s">
        <v>477</v>
      </c>
      <c r="AM171" s="133">
        <v>246</v>
      </c>
      <c r="AN171" s="133">
        <v>317</v>
      </c>
      <c r="AO171" s="133">
        <v>45</v>
      </c>
      <c r="AP171" s="133">
        <v>91</v>
      </c>
      <c r="AQ171" s="133">
        <v>5</v>
      </c>
      <c r="AR171" s="133">
        <v>29</v>
      </c>
      <c r="AS171" s="133">
        <v>222</v>
      </c>
      <c r="AT171" s="123"/>
      <c r="AU171" s="123"/>
    </row>
    <row r="172" spans="1:47">
      <c r="A172" s="86" t="s">
        <v>473</v>
      </c>
      <c r="B172" s="127"/>
      <c r="H172" s="122" t="s">
        <v>515</v>
      </c>
      <c r="I172" s="112">
        <v>298.48</v>
      </c>
      <c r="J172" s="112">
        <v>78</v>
      </c>
      <c r="K172" s="112">
        <v>46.2</v>
      </c>
      <c r="L172" s="112">
        <v>48</v>
      </c>
      <c r="M172" s="112">
        <v>2</v>
      </c>
      <c r="N172" s="112">
        <v>25.75</v>
      </c>
      <c r="O172" s="112">
        <v>317</v>
      </c>
      <c r="AF172" s="124"/>
      <c r="AG172" s="124"/>
      <c r="AH172" s="124"/>
      <c r="AI172" s="124"/>
      <c r="AJ172" s="124"/>
      <c r="AL172" s="86" t="s">
        <v>476</v>
      </c>
      <c r="AM172" s="133">
        <v>189</v>
      </c>
      <c r="AN172" s="133">
        <v>499</v>
      </c>
      <c r="AO172" s="133">
        <v>39</v>
      </c>
      <c r="AP172" s="133">
        <v>139</v>
      </c>
      <c r="AQ172" s="133"/>
      <c r="AR172" s="133">
        <v>16</v>
      </c>
      <c r="AS172" s="133">
        <v>176</v>
      </c>
      <c r="AT172" s="123"/>
      <c r="AU172" s="123"/>
    </row>
    <row r="173" spans="1:47">
      <c r="A173" s="86" t="s">
        <v>472</v>
      </c>
      <c r="B173" s="127"/>
      <c r="H173" s="122" t="s">
        <v>515</v>
      </c>
      <c r="I173" s="112">
        <v>231.92000000000002</v>
      </c>
      <c r="J173" s="112">
        <v>231</v>
      </c>
      <c r="K173" s="112">
        <v>53.900000000000006</v>
      </c>
      <c r="L173" s="112">
        <v>57</v>
      </c>
      <c r="M173" s="112">
        <v>4</v>
      </c>
      <c r="N173" s="112">
        <v>29.87</v>
      </c>
      <c r="O173" s="112">
        <v>217</v>
      </c>
      <c r="AF173" s="124"/>
      <c r="AG173" s="124"/>
      <c r="AH173" s="124"/>
      <c r="AI173" s="124"/>
      <c r="AJ173" s="124"/>
      <c r="AL173" s="86" t="s">
        <v>475</v>
      </c>
      <c r="AM173" s="133">
        <v>250</v>
      </c>
      <c r="AN173" s="133">
        <v>24</v>
      </c>
      <c r="AO173" s="133">
        <v>16</v>
      </c>
      <c r="AP173" s="133">
        <v>17</v>
      </c>
      <c r="AQ173" s="133">
        <v>6</v>
      </c>
      <c r="AR173" s="133">
        <v>24</v>
      </c>
      <c r="AS173" s="133">
        <v>68</v>
      </c>
      <c r="AT173" s="123"/>
      <c r="AU173" s="123"/>
    </row>
    <row r="174" spans="1:47">
      <c r="A174" s="86" t="s">
        <v>471</v>
      </c>
      <c r="B174" s="127"/>
      <c r="H174" s="122" t="s">
        <v>515</v>
      </c>
      <c r="I174" s="112">
        <v>257.92</v>
      </c>
      <c r="J174" s="112">
        <v>308</v>
      </c>
      <c r="K174" s="112">
        <v>58.300000000000004</v>
      </c>
      <c r="L174" s="112">
        <v>97</v>
      </c>
      <c r="M174" s="112">
        <v>36</v>
      </c>
      <c r="N174" s="112">
        <v>55.620000000000005</v>
      </c>
      <c r="O174" s="112">
        <v>183</v>
      </c>
      <c r="AF174" s="124"/>
      <c r="AG174" s="124"/>
      <c r="AH174" s="124"/>
      <c r="AI174" s="124"/>
      <c r="AJ174" s="124"/>
      <c r="AL174" s="86" t="s">
        <v>474</v>
      </c>
      <c r="AM174" s="133">
        <v>347</v>
      </c>
      <c r="AN174" s="133">
        <v>139</v>
      </c>
      <c r="AO174" s="133">
        <v>44</v>
      </c>
      <c r="AP174" s="133">
        <v>45</v>
      </c>
      <c r="AQ174" s="133">
        <v>14</v>
      </c>
      <c r="AR174" s="133">
        <v>35</v>
      </c>
      <c r="AS174" s="133">
        <v>89</v>
      </c>
      <c r="AT174" s="123"/>
      <c r="AU174" s="123"/>
    </row>
    <row r="175" spans="1:47">
      <c r="A175" s="86" t="s">
        <v>470</v>
      </c>
      <c r="B175" s="127"/>
      <c r="H175" s="122" t="s">
        <v>515</v>
      </c>
      <c r="I175" s="112">
        <v>252.72</v>
      </c>
      <c r="J175" s="112">
        <v>44</v>
      </c>
      <c r="K175" s="112">
        <v>45.1</v>
      </c>
      <c r="L175" s="112">
        <v>9</v>
      </c>
      <c r="M175" s="112">
        <v>16</v>
      </c>
      <c r="N175" s="112">
        <v>38.11</v>
      </c>
      <c r="O175" s="112">
        <v>234</v>
      </c>
      <c r="AF175" s="124"/>
      <c r="AG175" s="124"/>
      <c r="AH175" s="124"/>
      <c r="AI175" s="124"/>
      <c r="AJ175" s="124"/>
      <c r="AL175" s="86" t="s">
        <v>473</v>
      </c>
      <c r="AM175" s="133">
        <v>284</v>
      </c>
      <c r="AN175" s="133">
        <v>73</v>
      </c>
      <c r="AO175" s="133">
        <v>28</v>
      </c>
      <c r="AP175" s="133">
        <v>57</v>
      </c>
      <c r="AQ175" s="133">
        <v>3</v>
      </c>
      <c r="AR175" s="133">
        <v>22</v>
      </c>
      <c r="AS175" s="133">
        <v>327</v>
      </c>
      <c r="AT175" s="123"/>
      <c r="AU175" s="123"/>
    </row>
    <row r="176" spans="1:47">
      <c r="A176" s="86" t="s">
        <v>468</v>
      </c>
      <c r="B176" s="127"/>
      <c r="H176" s="122" t="s">
        <v>515</v>
      </c>
      <c r="I176" s="112">
        <v>334.88</v>
      </c>
      <c r="J176" s="112">
        <v>115</v>
      </c>
      <c r="K176" s="113" t="s">
        <v>511</v>
      </c>
      <c r="L176" s="112">
        <v>40</v>
      </c>
      <c r="M176" s="112">
        <v>33</v>
      </c>
      <c r="N176" s="112">
        <v>28.84</v>
      </c>
      <c r="O176" s="112">
        <v>198</v>
      </c>
      <c r="AF176" s="124"/>
      <c r="AG176" s="124"/>
      <c r="AH176" s="124"/>
      <c r="AI176" s="124"/>
      <c r="AJ176" s="124"/>
      <c r="AL176" s="86" t="s">
        <v>472</v>
      </c>
      <c r="AM176" s="133">
        <v>251</v>
      </c>
      <c r="AN176" s="133">
        <v>209</v>
      </c>
      <c r="AO176" s="133">
        <v>36</v>
      </c>
      <c r="AP176" s="133">
        <v>61</v>
      </c>
      <c r="AQ176" s="133">
        <v>3</v>
      </c>
      <c r="AR176" s="133">
        <v>22</v>
      </c>
      <c r="AS176" s="133">
        <v>224</v>
      </c>
      <c r="AT176" s="123"/>
      <c r="AU176" s="123"/>
    </row>
    <row r="177" spans="1:51">
      <c r="A177" s="86" t="s">
        <v>467</v>
      </c>
      <c r="B177" s="127"/>
      <c r="H177" s="122" t="s">
        <v>515</v>
      </c>
      <c r="I177" s="112">
        <v>241.28</v>
      </c>
      <c r="J177" s="112">
        <v>242</v>
      </c>
      <c r="K177" s="112">
        <v>56.1</v>
      </c>
      <c r="L177" s="112">
        <v>95</v>
      </c>
      <c r="M177" s="112">
        <v>10</v>
      </c>
      <c r="N177" s="112">
        <v>47.38</v>
      </c>
      <c r="O177" s="112">
        <v>164</v>
      </c>
      <c r="AF177" s="124"/>
      <c r="AG177" s="124"/>
      <c r="AH177" s="124"/>
      <c r="AI177" s="124"/>
      <c r="AJ177" s="124"/>
      <c r="AL177" s="86" t="s">
        <v>471</v>
      </c>
      <c r="AM177" s="133">
        <v>261</v>
      </c>
      <c r="AN177" s="133">
        <v>294</v>
      </c>
      <c r="AO177" s="133">
        <v>40</v>
      </c>
      <c r="AP177" s="133">
        <v>101</v>
      </c>
      <c r="AQ177" s="133">
        <v>36</v>
      </c>
      <c r="AR177" s="133">
        <v>54</v>
      </c>
      <c r="AS177" s="133">
        <v>192</v>
      </c>
      <c r="AT177" s="123"/>
      <c r="AU177" s="123"/>
    </row>
    <row r="178" spans="1:51">
      <c r="A178" s="86" t="s">
        <v>466</v>
      </c>
      <c r="B178" s="127"/>
      <c r="H178" s="122" t="s">
        <v>515</v>
      </c>
      <c r="I178" s="112">
        <v>224.64000000000001</v>
      </c>
      <c r="J178" s="112">
        <v>253</v>
      </c>
      <c r="K178" s="112">
        <v>57.2</v>
      </c>
      <c r="L178" s="112">
        <v>97</v>
      </c>
      <c r="M178" s="112">
        <v>93</v>
      </c>
      <c r="N178" s="112">
        <v>55.620000000000005</v>
      </c>
      <c r="O178" s="112">
        <v>174</v>
      </c>
      <c r="AF178" s="124"/>
      <c r="AG178" s="124"/>
      <c r="AH178" s="124"/>
      <c r="AI178" s="124"/>
      <c r="AJ178" s="124"/>
      <c r="AL178" s="86" t="s">
        <v>470</v>
      </c>
      <c r="AM178" s="133">
        <v>298</v>
      </c>
      <c r="AN178" s="133">
        <v>29</v>
      </c>
      <c r="AO178" s="133">
        <v>42</v>
      </c>
      <c r="AP178" s="133">
        <v>7</v>
      </c>
      <c r="AQ178" s="133">
        <v>22</v>
      </c>
      <c r="AR178" s="133">
        <v>34</v>
      </c>
      <c r="AS178" s="133">
        <v>237</v>
      </c>
      <c r="AT178" s="123"/>
      <c r="AU178" s="123"/>
    </row>
    <row r="179" spans="1:51">
      <c r="A179" s="121"/>
      <c r="B179" s="124"/>
      <c r="C179" s="127"/>
      <c r="D179" s="127"/>
      <c r="E179" s="127"/>
      <c r="F179" s="117"/>
      <c r="G179" s="117"/>
      <c r="H179" s="122"/>
      <c r="I179" s="126"/>
      <c r="J179" s="126"/>
      <c r="K179" s="126"/>
      <c r="L179" s="126"/>
      <c r="M179" s="126"/>
      <c r="N179" s="126"/>
      <c r="O179" s="126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L179" s="86" t="s">
        <v>468</v>
      </c>
      <c r="AM179" s="133">
        <v>367</v>
      </c>
      <c r="AN179" s="133">
        <v>100</v>
      </c>
      <c r="AO179" s="133">
        <v>35</v>
      </c>
      <c r="AP179" s="133">
        <v>37</v>
      </c>
      <c r="AQ179" s="133">
        <v>28</v>
      </c>
      <c r="AR179" s="133">
        <v>29</v>
      </c>
      <c r="AS179" s="133">
        <v>204</v>
      </c>
      <c r="AT179" s="123"/>
      <c r="AU179" s="123"/>
      <c r="AV179" s="124"/>
      <c r="AW179" s="124"/>
      <c r="AX179" s="124"/>
      <c r="AY179" s="124"/>
    </row>
    <row r="180" spans="1:51">
      <c r="A180" s="82" t="s">
        <v>433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AF180" s="124"/>
      <c r="AG180" s="124"/>
      <c r="AH180" s="124"/>
      <c r="AI180" s="124"/>
      <c r="AJ180" s="124"/>
      <c r="AL180" s="86" t="s">
        <v>467</v>
      </c>
      <c r="AM180" s="133">
        <v>214</v>
      </c>
      <c r="AN180" s="133">
        <v>237</v>
      </c>
      <c r="AO180" s="133">
        <v>37</v>
      </c>
      <c r="AP180" s="133">
        <v>98</v>
      </c>
      <c r="AQ180" s="133">
        <v>13</v>
      </c>
      <c r="AR180" s="133">
        <v>52</v>
      </c>
      <c r="AS180" s="133">
        <v>172</v>
      </c>
      <c r="AT180" s="123"/>
      <c r="AU180" s="123"/>
    </row>
    <row r="181" spans="1:51">
      <c r="A181" s="86" t="s">
        <v>554</v>
      </c>
      <c r="B181" s="127">
        <v>12</v>
      </c>
      <c r="C181" s="64">
        <v>3</v>
      </c>
      <c r="D181" s="64">
        <v>45</v>
      </c>
      <c r="E181" s="64">
        <v>50</v>
      </c>
      <c r="H181" s="122" t="s">
        <v>433</v>
      </c>
      <c r="I181" s="112">
        <v>17</v>
      </c>
      <c r="J181" s="112">
        <v>251</v>
      </c>
      <c r="K181" s="141"/>
      <c r="L181" s="112">
        <v>313</v>
      </c>
      <c r="M181" s="112">
        <v>100</v>
      </c>
      <c r="N181" s="112">
        <v>29</v>
      </c>
      <c r="O181" s="112">
        <v>150</v>
      </c>
      <c r="AF181" s="124"/>
      <c r="AG181" s="124"/>
      <c r="AH181" s="124"/>
      <c r="AI181" s="124"/>
      <c r="AJ181" s="124"/>
      <c r="AL181" s="86" t="s">
        <v>466</v>
      </c>
      <c r="AM181" s="133">
        <v>221</v>
      </c>
      <c r="AN181" s="133">
        <v>227</v>
      </c>
      <c r="AO181" s="133">
        <v>41</v>
      </c>
      <c r="AP181" s="133">
        <v>93</v>
      </c>
      <c r="AQ181" s="133">
        <v>83</v>
      </c>
      <c r="AR181" s="133">
        <v>53</v>
      </c>
      <c r="AS181" s="133">
        <v>179</v>
      </c>
      <c r="AT181" s="123"/>
      <c r="AU181" s="123"/>
    </row>
    <row r="182" spans="1:51">
      <c r="A182" s="86" t="s">
        <v>555</v>
      </c>
      <c r="B182" s="127">
        <v>19</v>
      </c>
      <c r="C182" s="64">
        <v>3</v>
      </c>
      <c r="D182" s="64">
        <v>40</v>
      </c>
      <c r="E182" s="64">
        <v>45</v>
      </c>
      <c r="H182" s="122" t="s">
        <v>433</v>
      </c>
      <c r="I182" s="112">
        <v>101</v>
      </c>
      <c r="J182" s="112">
        <v>716</v>
      </c>
      <c r="K182" s="141"/>
      <c r="L182" s="112">
        <v>194</v>
      </c>
      <c r="M182" s="112">
        <v>165</v>
      </c>
      <c r="N182" s="112">
        <v>13</v>
      </c>
      <c r="O182" s="112">
        <v>103</v>
      </c>
      <c r="AF182" s="124"/>
      <c r="AG182" s="124"/>
      <c r="AH182" s="124"/>
      <c r="AI182" s="124"/>
      <c r="AJ182" s="124"/>
      <c r="AL182" s="86"/>
      <c r="AM182" s="133"/>
      <c r="AN182" s="133"/>
      <c r="AO182" s="133"/>
      <c r="AP182" s="133"/>
      <c r="AQ182" s="133"/>
      <c r="AR182" s="133"/>
      <c r="AS182" s="133"/>
      <c r="AT182" s="123"/>
      <c r="AU182" s="123"/>
    </row>
    <row r="183" spans="1:51">
      <c r="A183" s="86" t="s">
        <v>556</v>
      </c>
      <c r="B183" s="127">
        <v>44</v>
      </c>
      <c r="C183" s="64">
        <v>2</v>
      </c>
      <c r="D183" s="64">
        <v>32</v>
      </c>
      <c r="E183" s="64">
        <v>37</v>
      </c>
      <c r="H183" s="122" t="s">
        <v>433</v>
      </c>
      <c r="I183" s="112">
        <v>60</v>
      </c>
      <c r="J183" s="112">
        <v>666</v>
      </c>
      <c r="K183" s="141"/>
      <c r="L183" s="112">
        <v>337</v>
      </c>
      <c r="M183" s="112">
        <v>137</v>
      </c>
      <c r="N183" s="112">
        <v>38</v>
      </c>
      <c r="O183" s="112">
        <v>126</v>
      </c>
      <c r="AF183" s="124"/>
      <c r="AG183" s="124"/>
      <c r="AH183" s="124"/>
      <c r="AI183" s="124"/>
      <c r="AJ183" s="124"/>
      <c r="AL183" s="143" t="s">
        <v>489</v>
      </c>
      <c r="AM183" s="144"/>
      <c r="AN183" s="144"/>
      <c r="AO183" s="144"/>
      <c r="AP183" s="144"/>
      <c r="AQ183" s="144"/>
      <c r="AR183" s="144"/>
      <c r="AS183" s="144"/>
      <c r="AT183" s="123"/>
      <c r="AU183" s="123"/>
    </row>
    <row r="184" spans="1:51">
      <c r="A184" s="142" t="s">
        <v>562</v>
      </c>
      <c r="B184" s="127">
        <v>66</v>
      </c>
      <c r="C184" s="64">
        <v>3</v>
      </c>
      <c r="D184" s="64">
        <v>6</v>
      </c>
      <c r="E184" s="64">
        <v>11</v>
      </c>
      <c r="H184" s="122" t="s">
        <v>433</v>
      </c>
      <c r="I184" s="112">
        <v>104</v>
      </c>
      <c r="J184" s="112">
        <v>652</v>
      </c>
      <c r="K184" s="141"/>
      <c r="L184" s="112">
        <v>178.5</v>
      </c>
      <c r="M184" s="112">
        <v>114.5</v>
      </c>
      <c r="N184" s="112">
        <v>17.5</v>
      </c>
      <c r="O184" s="112">
        <v>176</v>
      </c>
      <c r="AF184" s="124"/>
      <c r="AG184" s="124"/>
      <c r="AH184" s="124"/>
      <c r="AI184" s="124"/>
      <c r="AJ184" s="124"/>
      <c r="AL184" s="86" t="s">
        <v>554</v>
      </c>
      <c r="AM184" s="133">
        <f>(AM$150*AM154)+AM$151</f>
        <v>63.116900000000001</v>
      </c>
      <c r="AN184" s="133">
        <f t="shared" ref="AN184:AQ184" si="103">(AN$150*AN154)+AN$151</f>
        <v>263.38069999999999</v>
      </c>
      <c r="AO184" s="133"/>
      <c r="AP184" s="133">
        <f t="shared" si="103"/>
        <v>301.64262000000002</v>
      </c>
      <c r="AQ184" s="133">
        <f t="shared" si="103"/>
        <v>102.1073</v>
      </c>
      <c r="AR184" s="133">
        <f t="shared" ref="AR184:AS184" si="104">(AR$150*AR154)+AR$151</f>
        <v>30.8428</v>
      </c>
      <c r="AS184" s="133">
        <f t="shared" si="104"/>
        <v>145.94579999999999</v>
      </c>
      <c r="AT184" s="123"/>
      <c r="AU184" s="123"/>
    </row>
    <row r="185" spans="1:51">
      <c r="A185" s="86" t="s">
        <v>557</v>
      </c>
      <c r="B185" s="127">
        <v>74</v>
      </c>
      <c r="C185" s="64">
        <v>1</v>
      </c>
      <c r="D185" s="64">
        <v>19</v>
      </c>
      <c r="E185" s="64">
        <v>24</v>
      </c>
      <c r="H185" s="122" t="s">
        <v>433</v>
      </c>
      <c r="I185" s="112">
        <v>119</v>
      </c>
      <c r="J185" s="112">
        <v>969</v>
      </c>
      <c r="K185" s="141"/>
      <c r="L185" s="112">
        <v>98</v>
      </c>
      <c r="M185" s="112">
        <v>13</v>
      </c>
      <c r="N185" s="112">
        <v>18</v>
      </c>
      <c r="O185" s="112">
        <v>158</v>
      </c>
      <c r="AF185" s="124"/>
      <c r="AG185" s="124"/>
      <c r="AH185" s="124"/>
      <c r="AI185" s="124"/>
      <c r="AJ185" s="124"/>
      <c r="AL185" s="86" t="s">
        <v>555</v>
      </c>
      <c r="AM185" s="133">
        <f t="shared" ref="AM185:AQ185" si="105">(AM$150*AM155)+AM$151</f>
        <v>128.44369999999998</v>
      </c>
      <c r="AN185" s="133">
        <f t="shared" si="105"/>
        <v>734.33269999999993</v>
      </c>
      <c r="AO185" s="133"/>
      <c r="AP185" s="133">
        <f t="shared" si="105"/>
        <v>187.39071999999999</v>
      </c>
      <c r="AQ185" s="133">
        <f t="shared" si="105"/>
        <v>169.22629999999998</v>
      </c>
      <c r="AR185" s="133">
        <f t="shared" ref="AR185:AS185" si="106">(AR$150*AR155)+AR$151</f>
        <v>17.478000000000002</v>
      </c>
      <c r="AS185" s="133">
        <f t="shared" si="106"/>
        <v>100.07850000000001</v>
      </c>
      <c r="AT185" s="123"/>
      <c r="AU185" s="123"/>
    </row>
    <row r="186" spans="1:51">
      <c r="A186" s="86" t="s">
        <v>558</v>
      </c>
      <c r="B186" s="127">
        <v>81</v>
      </c>
      <c r="C186" s="64">
        <v>2</v>
      </c>
      <c r="D186" s="64">
        <v>10</v>
      </c>
      <c r="E186" s="64">
        <v>15</v>
      </c>
      <c r="H186" s="122" t="s">
        <v>433</v>
      </c>
      <c r="I186" s="112">
        <v>133</v>
      </c>
      <c r="J186" s="112">
        <v>917</v>
      </c>
      <c r="K186" s="141"/>
      <c r="L186" s="112">
        <v>174</v>
      </c>
      <c r="M186" s="112">
        <v>154</v>
      </c>
      <c r="N186" s="112">
        <v>21</v>
      </c>
      <c r="O186" s="112">
        <v>127</v>
      </c>
      <c r="AF186" s="124"/>
      <c r="AG186" s="124"/>
      <c r="AH186" s="124"/>
      <c r="AI186" s="124"/>
      <c r="AJ186" s="124"/>
      <c r="AL186" s="86" t="s">
        <v>556</v>
      </c>
      <c r="AM186" s="133">
        <f t="shared" ref="AM186:AQ186" si="107">(AM$150*AM156)+AM$151</f>
        <v>96.557999999999993</v>
      </c>
      <c r="AN186" s="133">
        <f t="shared" si="107"/>
        <v>683.69269999999995</v>
      </c>
      <c r="AO186" s="133"/>
      <c r="AP186" s="133">
        <f t="shared" si="107"/>
        <v>324.68502000000001</v>
      </c>
      <c r="AQ186" s="133">
        <f t="shared" si="107"/>
        <v>140.31349999999998</v>
      </c>
      <c r="AR186" s="133">
        <f t="shared" ref="AR186:AS186" si="108">(AR$150*AR156)+AR$151</f>
        <v>38.360500000000002</v>
      </c>
      <c r="AS186" s="133">
        <f t="shared" si="108"/>
        <v>122.52419999999999</v>
      </c>
      <c r="AT186" s="123"/>
      <c r="AU186" s="123"/>
    </row>
    <row r="187" spans="1:51">
      <c r="A187" s="86" t="s">
        <v>559</v>
      </c>
      <c r="B187" s="127">
        <v>97</v>
      </c>
      <c r="C187" s="64">
        <v>1</v>
      </c>
      <c r="D187" s="64">
        <v>10</v>
      </c>
      <c r="E187" s="64">
        <v>15</v>
      </c>
      <c r="H187" s="122" t="s">
        <v>433</v>
      </c>
      <c r="I187" s="112">
        <v>183</v>
      </c>
      <c r="J187" s="112">
        <v>428</v>
      </c>
      <c r="K187" s="141"/>
      <c r="L187" s="112">
        <v>135</v>
      </c>
      <c r="M187" s="112">
        <v>171</v>
      </c>
      <c r="N187" s="112">
        <v>22</v>
      </c>
      <c r="O187" s="112">
        <v>112</v>
      </c>
      <c r="AF187" s="124"/>
      <c r="AG187" s="124"/>
      <c r="AH187" s="124"/>
      <c r="AI187" s="124"/>
      <c r="AJ187" s="124"/>
      <c r="AL187" s="142" t="s">
        <v>562</v>
      </c>
      <c r="AM187" s="133">
        <f t="shared" ref="AM187:AQ187" si="109">(AM$150*AM157)+AM$151</f>
        <v>130.77679999999998</v>
      </c>
      <c r="AN187" s="133">
        <f t="shared" si="109"/>
        <v>669.51350000000002</v>
      </c>
      <c r="AO187" s="133"/>
      <c r="AP187" s="133">
        <f t="shared" si="109"/>
        <v>172.50916999999998</v>
      </c>
      <c r="AQ187" s="133">
        <f t="shared" si="109"/>
        <v>117.08</v>
      </c>
      <c r="AR187" s="133">
        <f t="shared" ref="AR187:AS187" si="110">(AR$150*AR157)+AR$151</f>
        <v>21.23685</v>
      </c>
      <c r="AS187" s="133">
        <f t="shared" si="110"/>
        <v>171.3192</v>
      </c>
      <c r="AT187" s="123"/>
      <c r="AU187" s="123"/>
    </row>
    <row r="188" spans="1:51">
      <c r="A188" s="86" t="s">
        <v>487</v>
      </c>
      <c r="B188" s="127">
        <v>12</v>
      </c>
      <c r="C188" s="64">
        <v>4</v>
      </c>
      <c r="D188" s="64">
        <v>71.5</v>
      </c>
      <c r="E188" s="64">
        <v>76.5</v>
      </c>
      <c r="H188" s="122" t="s">
        <v>433</v>
      </c>
      <c r="I188" s="112">
        <v>150</v>
      </c>
      <c r="J188" s="112">
        <v>117</v>
      </c>
      <c r="K188" s="112">
        <v>25</v>
      </c>
      <c r="L188" s="112">
        <v>63</v>
      </c>
      <c r="M188" s="112">
        <v>142</v>
      </c>
      <c r="N188" s="112">
        <v>24</v>
      </c>
      <c r="O188" s="112">
        <v>243</v>
      </c>
      <c r="AF188" s="124"/>
      <c r="AG188" s="124"/>
      <c r="AH188" s="124"/>
      <c r="AI188" s="124"/>
      <c r="AJ188" s="124"/>
      <c r="AL188" s="86" t="s">
        <v>557</v>
      </c>
      <c r="AM188" s="133">
        <f t="shared" ref="AM188:AQ188" si="111">(AM$150*AM158)+AM$151</f>
        <v>142.44229999999999</v>
      </c>
      <c r="AN188" s="133">
        <f t="shared" si="111"/>
        <v>990.5711</v>
      </c>
      <c r="AO188" s="133"/>
      <c r="AP188" s="133">
        <f t="shared" si="111"/>
        <v>95.221119999999999</v>
      </c>
      <c r="AQ188" s="133">
        <f t="shared" si="111"/>
        <v>12.271100000000001</v>
      </c>
      <c r="AR188" s="133">
        <f t="shared" ref="AR188:AS188" si="112">(AR$150*AR158)+AR$151</f>
        <v>21.654500000000002</v>
      </c>
      <c r="AS188" s="133">
        <f t="shared" si="112"/>
        <v>153.75299999999999</v>
      </c>
      <c r="AT188" s="123"/>
      <c r="AU188" s="123"/>
    </row>
    <row r="189" spans="1:51">
      <c r="A189" s="86" t="s">
        <v>486</v>
      </c>
      <c r="B189" s="127">
        <v>26</v>
      </c>
      <c r="C189" s="64">
        <v>1</v>
      </c>
      <c r="D189" s="64">
        <v>45</v>
      </c>
      <c r="E189" s="64">
        <v>50</v>
      </c>
      <c r="H189" s="122" t="s">
        <v>433</v>
      </c>
      <c r="I189" s="112">
        <v>126</v>
      </c>
      <c r="J189" s="112">
        <v>241</v>
      </c>
      <c r="K189" s="112">
        <v>43</v>
      </c>
      <c r="L189" s="112">
        <v>171</v>
      </c>
      <c r="M189" s="112">
        <v>89</v>
      </c>
      <c r="N189" s="112">
        <v>36</v>
      </c>
      <c r="O189" s="112">
        <v>115</v>
      </c>
      <c r="AF189" s="124"/>
      <c r="AG189" s="124"/>
      <c r="AH189" s="124"/>
      <c r="AI189" s="124"/>
      <c r="AJ189" s="124"/>
      <c r="AL189" s="86" t="s">
        <v>558</v>
      </c>
      <c r="AM189" s="133">
        <f t="shared" ref="AM189:AQ189" si="113">(AM$150*AM159)+AM$151</f>
        <v>153.33009999999999</v>
      </c>
      <c r="AN189" s="133">
        <f t="shared" si="113"/>
        <v>937.90549999999996</v>
      </c>
      <c r="AO189" s="133"/>
      <c r="AP189" s="133">
        <f t="shared" si="113"/>
        <v>168.18871999999999</v>
      </c>
      <c r="AQ189" s="133">
        <f t="shared" si="113"/>
        <v>157.86769999999999</v>
      </c>
      <c r="AR189" s="133">
        <f t="shared" ref="AR189:AS189" si="114">(AR$150*AR159)+AR$151</f>
        <v>24.160399999999999</v>
      </c>
      <c r="AS189" s="133">
        <f t="shared" si="114"/>
        <v>123.5001</v>
      </c>
      <c r="AT189" s="123"/>
      <c r="AU189" s="123"/>
    </row>
    <row r="190" spans="1:51">
      <c r="A190" s="86" t="s">
        <v>485</v>
      </c>
      <c r="B190" s="127">
        <v>53</v>
      </c>
      <c r="C190" s="64">
        <v>3</v>
      </c>
      <c r="D190" s="64">
        <v>86</v>
      </c>
      <c r="E190" s="64">
        <v>90.5</v>
      </c>
      <c r="H190" s="122" t="s">
        <v>433</v>
      </c>
      <c r="I190" s="112">
        <v>117</v>
      </c>
      <c r="J190" s="112">
        <v>82</v>
      </c>
      <c r="K190" s="112">
        <v>28</v>
      </c>
      <c r="L190" s="112">
        <v>68</v>
      </c>
      <c r="M190" s="112">
        <v>139</v>
      </c>
      <c r="N190" s="112">
        <v>22</v>
      </c>
      <c r="O190" s="112">
        <v>184</v>
      </c>
      <c r="AF190" s="124"/>
      <c r="AG190" s="124"/>
      <c r="AH190" s="124"/>
      <c r="AI190" s="124"/>
      <c r="AJ190" s="124"/>
      <c r="AL190" s="86" t="s">
        <v>559</v>
      </c>
      <c r="AM190" s="133">
        <f t="shared" ref="AM190:AQ190" si="115">(AM$150*AM160)+AM$151</f>
        <v>192.21510000000001</v>
      </c>
      <c r="AN190" s="133">
        <f t="shared" si="115"/>
        <v>442.64629999999994</v>
      </c>
      <c r="AO190" s="133"/>
      <c r="AP190" s="133">
        <f t="shared" si="115"/>
        <v>130.74481999999998</v>
      </c>
      <c r="AQ190" s="133">
        <f t="shared" si="115"/>
        <v>175.42189999999999</v>
      </c>
      <c r="AR190" s="133">
        <f t="shared" ref="AR190:AS190" si="116">(AR$150*AR160)+AR$151</f>
        <v>24.995699999999999</v>
      </c>
      <c r="AS190" s="133">
        <f t="shared" si="116"/>
        <v>108.8616</v>
      </c>
      <c r="AT190" s="123"/>
      <c r="AU190" s="123"/>
    </row>
    <row r="191" spans="1:51">
      <c r="A191" s="86" t="s">
        <v>484</v>
      </c>
      <c r="B191" s="127"/>
      <c r="H191" s="122" t="s">
        <v>433</v>
      </c>
      <c r="I191" s="112">
        <v>289</v>
      </c>
      <c r="J191" s="112">
        <v>143</v>
      </c>
      <c r="K191" s="112">
        <v>53</v>
      </c>
      <c r="L191" s="112">
        <v>42</v>
      </c>
      <c r="M191" s="112"/>
      <c r="N191" s="112">
        <v>25</v>
      </c>
      <c r="O191" s="112">
        <v>226</v>
      </c>
      <c r="AF191" s="124"/>
      <c r="AG191" s="124"/>
      <c r="AH191" s="124"/>
      <c r="AI191" s="124"/>
      <c r="AJ191" s="124"/>
      <c r="AL191" s="86" t="s">
        <v>487</v>
      </c>
      <c r="AM191" s="133">
        <f t="shared" ref="AM191:AQ191" si="117">(AM$150*AM161)+AM$151</f>
        <v>166.55099999999999</v>
      </c>
      <c r="AN191" s="133">
        <f t="shared" si="117"/>
        <v>127.66549999999999</v>
      </c>
      <c r="AO191" s="133">
        <f t="shared" si="117"/>
        <v>43.113</v>
      </c>
      <c r="AP191" s="133">
        <f t="shared" si="117"/>
        <v>61.617620000000002</v>
      </c>
      <c r="AQ191" s="133">
        <f t="shared" si="117"/>
        <v>145.47649999999999</v>
      </c>
      <c r="AR191" s="133">
        <f t="shared" ref="AR191:AS191" si="118">(AR$150*AR161)+AR$151</f>
        <v>26.6663</v>
      </c>
      <c r="AS191" s="133">
        <f t="shared" si="118"/>
        <v>236.7045</v>
      </c>
      <c r="AT191" s="123"/>
      <c r="AU191" s="123"/>
    </row>
    <row r="192" spans="1:51">
      <c r="A192" s="86" t="s">
        <v>483</v>
      </c>
      <c r="B192" s="127"/>
      <c r="H192" s="122" t="s">
        <v>433</v>
      </c>
      <c r="I192" s="112">
        <v>269</v>
      </c>
      <c r="J192" s="112">
        <v>342</v>
      </c>
      <c r="K192" s="112">
        <v>42</v>
      </c>
      <c r="L192" s="112">
        <v>84</v>
      </c>
      <c r="M192" s="112">
        <v>21</v>
      </c>
      <c r="N192" s="112">
        <v>32</v>
      </c>
      <c r="O192" s="112">
        <v>173</v>
      </c>
      <c r="AF192" s="124"/>
      <c r="AG192" s="124"/>
      <c r="AH192" s="124"/>
      <c r="AI192" s="124"/>
      <c r="AJ192" s="124"/>
      <c r="AL192" s="86" t="s">
        <v>486</v>
      </c>
      <c r="AM192" s="133">
        <f t="shared" ref="AM192:AQ192" si="119">(AM$150*AM162)+AM$151</f>
        <v>147.88619999999997</v>
      </c>
      <c r="AN192" s="133">
        <f t="shared" si="119"/>
        <v>253.25269999999998</v>
      </c>
      <c r="AO192" s="133">
        <f t="shared" si="119"/>
        <v>48.081000000000003</v>
      </c>
      <c r="AP192" s="133">
        <f t="shared" si="119"/>
        <v>165.30841999999998</v>
      </c>
      <c r="AQ192" s="133">
        <f t="shared" si="119"/>
        <v>90.748699999999999</v>
      </c>
      <c r="AR192" s="133">
        <f t="shared" ref="AR192:AS192" si="120">(AR$150*AR162)+AR$151</f>
        <v>36.689900000000002</v>
      </c>
      <c r="AS192" s="133">
        <f t="shared" si="120"/>
        <v>111.7893</v>
      </c>
      <c r="AT192" s="123"/>
      <c r="AU192" s="123"/>
    </row>
    <row r="193" spans="1:47">
      <c r="A193" s="86" t="s">
        <v>482</v>
      </c>
      <c r="B193" s="127"/>
      <c r="H193" s="122" t="s">
        <v>433</v>
      </c>
      <c r="I193" s="112">
        <v>378</v>
      </c>
      <c r="J193" s="112">
        <v>65</v>
      </c>
      <c r="K193" s="112">
        <v>50</v>
      </c>
      <c r="L193" s="112">
        <v>31</v>
      </c>
      <c r="M193" s="112"/>
      <c r="N193" s="112">
        <v>30</v>
      </c>
      <c r="O193" s="112">
        <v>300</v>
      </c>
      <c r="AF193" s="124"/>
      <c r="AG193" s="124"/>
      <c r="AH193" s="124"/>
      <c r="AI193" s="124"/>
      <c r="AJ193" s="124"/>
      <c r="AL193" s="86" t="s">
        <v>485</v>
      </c>
      <c r="AM193" s="133">
        <f t="shared" ref="AM193:AQ193" si="121">(AM$150*AM163)+AM$151</f>
        <v>140.8869</v>
      </c>
      <c r="AN193" s="133">
        <f t="shared" si="121"/>
        <v>92.217500000000001</v>
      </c>
      <c r="AO193" s="133">
        <f t="shared" si="121"/>
        <v>43.941000000000003</v>
      </c>
      <c r="AP193" s="133">
        <f t="shared" si="121"/>
        <v>66.418120000000002</v>
      </c>
      <c r="AQ193" s="133">
        <f t="shared" si="121"/>
        <v>142.37869999999998</v>
      </c>
      <c r="AR193" s="133">
        <f t="shared" ref="AR193:AS193" si="122">(AR$150*AR163)+AR$151</f>
        <v>24.995699999999999</v>
      </c>
      <c r="AS193" s="133">
        <f t="shared" si="122"/>
        <v>179.12639999999999</v>
      </c>
      <c r="AT193" s="123"/>
      <c r="AU193" s="123"/>
    </row>
    <row r="194" spans="1:47">
      <c r="A194" s="86" t="s">
        <v>481</v>
      </c>
      <c r="B194" s="127"/>
      <c r="H194" s="122" t="s">
        <v>433</v>
      </c>
      <c r="I194" s="112">
        <v>270</v>
      </c>
      <c r="J194" s="112">
        <v>217</v>
      </c>
      <c r="K194" s="112">
        <v>48</v>
      </c>
      <c r="L194" s="112">
        <v>70</v>
      </c>
      <c r="M194" s="112">
        <v>5</v>
      </c>
      <c r="N194" s="112">
        <v>39</v>
      </c>
      <c r="O194" s="112">
        <v>181</v>
      </c>
      <c r="AF194" s="124"/>
      <c r="AG194" s="124"/>
      <c r="AH194" s="124"/>
      <c r="AI194" s="124"/>
      <c r="AJ194" s="124"/>
      <c r="AL194" s="86" t="s">
        <v>484</v>
      </c>
      <c r="AM194" s="133">
        <f t="shared" ref="AM194:AP194" si="123">(AM$150*AM164)+AM$151</f>
        <v>274.65129999999999</v>
      </c>
      <c r="AN194" s="133">
        <f t="shared" si="123"/>
        <v>153.9983</v>
      </c>
      <c r="AO194" s="133">
        <f t="shared" si="123"/>
        <v>50.841000000000001</v>
      </c>
      <c r="AP194" s="133">
        <f t="shared" si="123"/>
        <v>41.45552</v>
      </c>
      <c r="AQ194" s="133"/>
      <c r="AR194" s="133">
        <f t="shared" ref="AR194:AS194" si="124">(AR$150*AR164)+AR$151</f>
        <v>27.5016</v>
      </c>
      <c r="AS194" s="133">
        <f t="shared" si="124"/>
        <v>220.11420000000001</v>
      </c>
      <c r="AT194" s="123"/>
      <c r="AU194" s="123"/>
    </row>
    <row r="195" spans="1:47">
      <c r="A195" s="86" t="s">
        <v>480</v>
      </c>
      <c r="B195" s="127"/>
      <c r="H195" s="122" t="s">
        <v>433</v>
      </c>
      <c r="I195" s="112">
        <v>279</v>
      </c>
      <c r="J195" s="112">
        <v>129</v>
      </c>
      <c r="K195" s="112">
        <v>45</v>
      </c>
      <c r="L195" s="112">
        <v>53</v>
      </c>
      <c r="M195" s="112"/>
      <c r="N195" s="112">
        <v>24</v>
      </c>
      <c r="O195" s="112">
        <v>177</v>
      </c>
      <c r="AF195" s="124"/>
      <c r="AG195" s="124"/>
      <c r="AH195" s="124"/>
      <c r="AI195" s="124"/>
      <c r="AJ195" s="124"/>
      <c r="AL195" s="86" t="s">
        <v>483</v>
      </c>
      <c r="AM195" s="133">
        <f t="shared" ref="AM195:AQ195" si="125">(AM$150*AM165)+AM$151</f>
        <v>259.09729999999996</v>
      </c>
      <c r="AN195" s="133">
        <f t="shared" si="125"/>
        <v>355.54549999999995</v>
      </c>
      <c r="AO195" s="133">
        <f t="shared" si="125"/>
        <v>47.805</v>
      </c>
      <c r="AP195" s="133">
        <f t="shared" si="125"/>
        <v>81.779719999999998</v>
      </c>
      <c r="AQ195" s="133">
        <f t="shared" si="125"/>
        <v>20.5319</v>
      </c>
      <c r="AR195" s="133">
        <f t="shared" ref="AR195:AS195" si="126">(AR$150*AR165)+AR$151</f>
        <v>33.348700000000001</v>
      </c>
      <c r="AS195" s="133">
        <f t="shared" si="126"/>
        <v>168.39150000000001</v>
      </c>
      <c r="AT195" s="123"/>
      <c r="AU195" s="123"/>
    </row>
    <row r="196" spans="1:47">
      <c r="A196" s="86" t="s">
        <v>479</v>
      </c>
      <c r="B196" s="127"/>
      <c r="H196" s="122" t="s">
        <v>433</v>
      </c>
      <c r="I196" s="112">
        <v>207</v>
      </c>
      <c r="J196" s="112">
        <v>282</v>
      </c>
      <c r="K196" s="112">
        <v>41</v>
      </c>
      <c r="L196" s="112">
        <v>117</v>
      </c>
      <c r="M196" s="112">
        <v>3</v>
      </c>
      <c r="N196" s="112">
        <v>28</v>
      </c>
      <c r="O196" s="112">
        <v>151</v>
      </c>
      <c r="AF196" s="124"/>
      <c r="AG196" s="124"/>
      <c r="AH196" s="124"/>
      <c r="AI196" s="124"/>
      <c r="AJ196" s="124"/>
      <c r="AL196" s="86" t="s">
        <v>482</v>
      </c>
      <c r="AM196" s="133">
        <f t="shared" ref="AM196:AP196" si="127">(AM$150*AM166)+AM$151</f>
        <v>343.86660000000001</v>
      </c>
      <c r="AN196" s="133">
        <f t="shared" si="127"/>
        <v>74.999899999999997</v>
      </c>
      <c r="AO196" s="133">
        <f t="shared" si="127"/>
        <v>50.013000000000005</v>
      </c>
      <c r="AP196" s="133">
        <f t="shared" si="127"/>
        <v>30.894419999999997</v>
      </c>
      <c r="AQ196" s="133"/>
      <c r="AR196" s="133">
        <f t="shared" ref="AR196:AS196" si="128">(AR$150*AR166)+AR$151</f>
        <v>31.678100000000001</v>
      </c>
      <c r="AS196" s="133">
        <f t="shared" si="128"/>
        <v>292.33079999999995</v>
      </c>
      <c r="AT196" s="123"/>
      <c r="AU196" s="123"/>
    </row>
    <row r="197" spans="1:47">
      <c r="A197" s="86" t="s">
        <v>478</v>
      </c>
      <c r="B197" s="127"/>
      <c r="H197" s="122" t="s">
        <v>433</v>
      </c>
      <c r="I197" s="112">
        <v>228</v>
      </c>
      <c r="J197" s="112">
        <v>207</v>
      </c>
      <c r="K197" s="112">
        <v>46</v>
      </c>
      <c r="L197" s="112">
        <v>81</v>
      </c>
      <c r="M197" s="112">
        <v>10</v>
      </c>
      <c r="N197" s="112">
        <v>16</v>
      </c>
      <c r="O197" s="112">
        <v>221</v>
      </c>
      <c r="AF197" s="124"/>
      <c r="AG197" s="124"/>
      <c r="AH197" s="124"/>
      <c r="AI197" s="124"/>
      <c r="AJ197" s="124"/>
      <c r="AL197" s="86" t="s">
        <v>481</v>
      </c>
      <c r="AM197" s="133">
        <f t="shared" ref="AM197:AQ197" si="129">(AM$150*AM167)+AM$151</f>
        <v>259.875</v>
      </c>
      <c r="AN197" s="133">
        <f t="shared" si="129"/>
        <v>228.94549999999998</v>
      </c>
      <c r="AO197" s="133">
        <f t="shared" si="129"/>
        <v>49.460999999999999</v>
      </c>
      <c r="AP197" s="133">
        <f t="shared" si="129"/>
        <v>68.338319999999996</v>
      </c>
      <c r="AQ197" s="133">
        <f t="shared" si="129"/>
        <v>4.0103</v>
      </c>
      <c r="AR197" s="133">
        <f t="shared" ref="AR197:AS197" si="130">(AR$150*AR167)+AR$151</f>
        <v>39.195800000000006</v>
      </c>
      <c r="AS197" s="133">
        <f t="shared" si="130"/>
        <v>176.1987</v>
      </c>
      <c r="AT197" s="123"/>
      <c r="AU197" s="123"/>
    </row>
    <row r="198" spans="1:47">
      <c r="A198" s="86" t="s">
        <v>477</v>
      </c>
      <c r="B198" s="127"/>
      <c r="H198" s="122" t="s">
        <v>433</v>
      </c>
      <c r="I198" s="112">
        <v>246</v>
      </c>
      <c r="J198" s="112">
        <v>317</v>
      </c>
      <c r="K198" s="112">
        <v>45</v>
      </c>
      <c r="L198" s="112">
        <v>91</v>
      </c>
      <c r="M198" s="112">
        <v>5</v>
      </c>
      <c r="N198" s="112">
        <v>29</v>
      </c>
      <c r="O198" s="112">
        <v>222</v>
      </c>
      <c r="AF198" s="124"/>
      <c r="AG198" s="124"/>
      <c r="AH198" s="124"/>
      <c r="AI198" s="124"/>
      <c r="AJ198" s="124"/>
      <c r="AL198" s="86" t="s">
        <v>480</v>
      </c>
      <c r="AM198" s="133">
        <f t="shared" ref="AM198:AP198" si="131">(AM$150*AM168)+AM$151</f>
        <v>266.87430000000001</v>
      </c>
      <c r="AN198" s="133">
        <f t="shared" si="131"/>
        <v>139.81909999999999</v>
      </c>
      <c r="AO198" s="133">
        <f t="shared" si="131"/>
        <v>48.633000000000003</v>
      </c>
      <c r="AP198" s="133">
        <f t="shared" si="131"/>
        <v>52.016620000000003</v>
      </c>
      <c r="AQ198" s="133"/>
      <c r="AR198" s="133">
        <f t="shared" ref="AR198:AS198" si="132">(AR$150*AR168)+AR$151</f>
        <v>26.6663</v>
      </c>
      <c r="AS198" s="133">
        <f t="shared" si="132"/>
        <v>172.29509999999999</v>
      </c>
      <c r="AT198" s="123"/>
      <c r="AU198" s="123"/>
    </row>
    <row r="199" spans="1:47">
      <c r="A199" s="86" t="s">
        <v>476</v>
      </c>
      <c r="B199" s="127"/>
      <c r="H199" s="122" t="s">
        <v>433</v>
      </c>
      <c r="I199" s="112">
        <v>189</v>
      </c>
      <c r="J199" s="112">
        <v>499</v>
      </c>
      <c r="K199" s="112">
        <v>39</v>
      </c>
      <c r="L199" s="112">
        <v>139</v>
      </c>
      <c r="M199" s="112"/>
      <c r="N199" s="112">
        <v>16</v>
      </c>
      <c r="O199" s="112">
        <v>176</v>
      </c>
      <c r="AF199" s="124"/>
      <c r="AG199" s="124"/>
      <c r="AH199" s="124"/>
      <c r="AI199" s="124"/>
      <c r="AJ199" s="124"/>
      <c r="AL199" s="86" t="s">
        <v>479</v>
      </c>
      <c r="AM199" s="133">
        <f t="shared" ref="AM199:AQ199" si="133">(AM$150*AM169)+AM$151</f>
        <v>210.87989999999996</v>
      </c>
      <c r="AN199" s="133">
        <f t="shared" si="133"/>
        <v>294.77749999999997</v>
      </c>
      <c r="AO199" s="133">
        <f t="shared" si="133"/>
        <v>47.529000000000003</v>
      </c>
      <c r="AP199" s="133">
        <f t="shared" si="133"/>
        <v>113.46302</v>
      </c>
      <c r="AQ199" s="133">
        <f t="shared" si="133"/>
        <v>1.9450999999999998</v>
      </c>
      <c r="AR199" s="133">
        <f t="shared" ref="AR199:AS199" si="134">(AR$150*AR169)+AR$151</f>
        <v>30.0075</v>
      </c>
      <c r="AS199" s="133">
        <f t="shared" si="134"/>
        <v>146.92169999999999</v>
      </c>
      <c r="AT199" s="123"/>
      <c r="AU199" s="123"/>
    </row>
    <row r="200" spans="1:47">
      <c r="A200" s="86" t="s">
        <v>475</v>
      </c>
      <c r="B200" s="127"/>
      <c r="H200" s="122" t="s">
        <v>433</v>
      </c>
      <c r="I200" s="112">
        <v>250</v>
      </c>
      <c r="J200" s="112">
        <v>24</v>
      </c>
      <c r="K200" s="112">
        <v>16</v>
      </c>
      <c r="L200" s="112">
        <v>17</v>
      </c>
      <c r="M200" s="112">
        <v>6</v>
      </c>
      <c r="N200" s="112">
        <v>24</v>
      </c>
      <c r="O200" s="112">
        <v>68</v>
      </c>
      <c r="AF200" s="124"/>
      <c r="AG200" s="124"/>
      <c r="AH200" s="124"/>
      <c r="AI200" s="124"/>
      <c r="AJ200" s="124"/>
      <c r="AL200" s="86" t="s">
        <v>478</v>
      </c>
      <c r="AM200" s="133">
        <f t="shared" ref="AM200:AQ200" si="135">(AM$150*AM170)+AM$151</f>
        <v>227.21159999999998</v>
      </c>
      <c r="AN200" s="133">
        <f t="shared" si="135"/>
        <v>218.8175</v>
      </c>
      <c r="AO200" s="133">
        <f t="shared" si="135"/>
        <v>48.909000000000006</v>
      </c>
      <c r="AP200" s="133">
        <f t="shared" si="135"/>
        <v>78.899419999999992</v>
      </c>
      <c r="AQ200" s="133">
        <f t="shared" si="135"/>
        <v>9.1733000000000011</v>
      </c>
      <c r="AR200" s="133">
        <f t="shared" ref="AR200:AS200" si="136">(AR$150*AR170)+AR$151</f>
        <v>19.983900000000002</v>
      </c>
      <c r="AS200" s="133">
        <f t="shared" si="136"/>
        <v>215.2347</v>
      </c>
      <c r="AT200" s="123"/>
      <c r="AU200" s="123"/>
    </row>
    <row r="201" spans="1:47">
      <c r="A201" s="86" t="s">
        <v>474</v>
      </c>
      <c r="B201" s="127"/>
      <c r="H201" s="122" t="s">
        <v>433</v>
      </c>
      <c r="I201" s="112">
        <v>347</v>
      </c>
      <c r="J201" s="112">
        <v>139</v>
      </c>
      <c r="K201" s="112">
        <v>44</v>
      </c>
      <c r="L201" s="112">
        <v>45</v>
      </c>
      <c r="M201" s="112">
        <v>14</v>
      </c>
      <c r="N201" s="112">
        <v>35</v>
      </c>
      <c r="O201" s="112">
        <v>89</v>
      </c>
      <c r="AF201" s="124"/>
      <c r="AG201" s="124"/>
      <c r="AH201" s="124"/>
      <c r="AI201" s="124"/>
      <c r="AJ201" s="124"/>
      <c r="AL201" s="86" t="s">
        <v>477</v>
      </c>
      <c r="AM201" s="133">
        <f t="shared" ref="AM201:AQ201" si="137">(AM$150*AM171)+AM$151</f>
        <v>241.21019999999999</v>
      </c>
      <c r="AN201" s="133">
        <f t="shared" si="137"/>
        <v>330.22549999999995</v>
      </c>
      <c r="AO201" s="133">
        <f t="shared" si="137"/>
        <v>48.633000000000003</v>
      </c>
      <c r="AP201" s="133">
        <f t="shared" si="137"/>
        <v>88.500419999999991</v>
      </c>
      <c r="AQ201" s="133">
        <f t="shared" si="137"/>
        <v>4.0103</v>
      </c>
      <c r="AR201" s="133">
        <f t="shared" ref="AR201:AS201" si="138">(AR$150*AR171)+AR$151</f>
        <v>30.8428</v>
      </c>
      <c r="AS201" s="133">
        <f t="shared" si="138"/>
        <v>216.2106</v>
      </c>
      <c r="AT201" s="123"/>
      <c r="AU201" s="123"/>
    </row>
    <row r="202" spans="1:47">
      <c r="A202" s="86" t="s">
        <v>473</v>
      </c>
      <c r="B202" s="127"/>
      <c r="H202" s="122" t="s">
        <v>433</v>
      </c>
      <c r="I202" s="112">
        <v>284</v>
      </c>
      <c r="J202" s="112">
        <v>73</v>
      </c>
      <c r="K202" s="112">
        <v>28</v>
      </c>
      <c r="L202" s="112">
        <v>57</v>
      </c>
      <c r="M202" s="112">
        <v>3</v>
      </c>
      <c r="N202" s="112">
        <v>22</v>
      </c>
      <c r="O202" s="112">
        <v>327</v>
      </c>
      <c r="AF202" s="124"/>
      <c r="AG202" s="124"/>
      <c r="AH202" s="124"/>
      <c r="AI202" s="124"/>
      <c r="AJ202" s="124"/>
      <c r="AL202" s="86" t="s">
        <v>476</v>
      </c>
      <c r="AM202" s="133">
        <f t="shared" ref="AM202:AP202" si="139">(AM$150*AM172)+AM$151</f>
        <v>196.88130000000001</v>
      </c>
      <c r="AN202" s="133">
        <f t="shared" si="139"/>
        <v>514.55509999999992</v>
      </c>
      <c r="AO202" s="133">
        <f t="shared" si="139"/>
        <v>46.977000000000004</v>
      </c>
      <c r="AP202" s="133">
        <f t="shared" si="139"/>
        <v>134.58521999999999</v>
      </c>
      <c r="AQ202" s="133"/>
      <c r="AR202" s="133">
        <f t="shared" ref="AR202:AS202" si="140">(AR$150*AR172)+AR$151</f>
        <v>19.983900000000002</v>
      </c>
      <c r="AS202" s="133">
        <f t="shared" si="140"/>
        <v>171.3192</v>
      </c>
      <c r="AT202" s="123"/>
      <c r="AU202" s="123"/>
    </row>
    <row r="203" spans="1:47">
      <c r="A203" s="86" t="s">
        <v>472</v>
      </c>
      <c r="B203" s="127"/>
      <c r="H203" s="122" t="s">
        <v>433</v>
      </c>
      <c r="I203" s="112">
        <v>251</v>
      </c>
      <c r="J203" s="112">
        <v>209</v>
      </c>
      <c r="K203" s="112">
        <v>36</v>
      </c>
      <c r="L203" s="112">
        <v>61</v>
      </c>
      <c r="M203" s="112">
        <v>3</v>
      </c>
      <c r="N203" s="112">
        <v>22</v>
      </c>
      <c r="O203" s="112">
        <v>224</v>
      </c>
      <c r="AF203" s="124"/>
      <c r="AG203" s="124"/>
      <c r="AH203" s="124"/>
      <c r="AI203" s="124"/>
      <c r="AJ203" s="124"/>
      <c r="AL203" s="86" t="s">
        <v>475</v>
      </c>
      <c r="AM203" s="133">
        <f t="shared" ref="AM203:AQ203" si="141">(AM$150*AM173)+AM$151</f>
        <v>244.32099999999997</v>
      </c>
      <c r="AN203" s="133">
        <f t="shared" si="141"/>
        <v>33.475099999999998</v>
      </c>
      <c r="AO203" s="133">
        <f t="shared" si="141"/>
        <v>40.629000000000005</v>
      </c>
      <c r="AP203" s="133">
        <f t="shared" si="141"/>
        <v>17.453019999999999</v>
      </c>
      <c r="AQ203" s="133">
        <f t="shared" si="141"/>
        <v>5.0428999999999995</v>
      </c>
      <c r="AR203" s="133">
        <f t="shared" ref="AR203:AS203" si="142">(AR$150*AR173)+AR$151</f>
        <v>26.6663</v>
      </c>
      <c r="AS203" s="133">
        <f t="shared" si="142"/>
        <v>65.921999999999997</v>
      </c>
      <c r="AT203" s="123"/>
      <c r="AU203" s="123"/>
    </row>
    <row r="204" spans="1:47">
      <c r="A204" s="86" t="s">
        <v>471</v>
      </c>
      <c r="B204" s="127"/>
      <c r="H204" s="122" t="s">
        <v>433</v>
      </c>
      <c r="I204" s="112">
        <v>261</v>
      </c>
      <c r="J204" s="112">
        <v>294</v>
      </c>
      <c r="K204" s="112">
        <v>40</v>
      </c>
      <c r="L204" s="112">
        <v>101</v>
      </c>
      <c r="M204" s="112">
        <v>36</v>
      </c>
      <c r="N204" s="112">
        <v>54</v>
      </c>
      <c r="O204" s="112">
        <v>192</v>
      </c>
      <c r="AF204" s="124"/>
      <c r="AG204" s="124"/>
      <c r="AH204" s="124"/>
      <c r="AI204" s="124"/>
      <c r="AJ204" s="124"/>
      <c r="AL204" s="86" t="s">
        <v>474</v>
      </c>
      <c r="AM204" s="133">
        <f t="shared" ref="AM204:AQ204" si="143">(AM$150*AM174)+AM$151</f>
        <v>319.75790000000001</v>
      </c>
      <c r="AN204" s="133">
        <f t="shared" si="143"/>
        <v>149.94710000000001</v>
      </c>
      <c r="AO204" s="133">
        <f t="shared" si="143"/>
        <v>48.356999999999999</v>
      </c>
      <c r="AP204" s="133">
        <f t="shared" si="143"/>
        <v>44.335819999999998</v>
      </c>
      <c r="AQ204" s="133">
        <f t="shared" si="143"/>
        <v>13.303699999999999</v>
      </c>
      <c r="AR204" s="133">
        <f t="shared" ref="AR204:AS204" si="144">(AR$150*AR174)+AR$151</f>
        <v>35.854600000000005</v>
      </c>
      <c r="AS204" s="133">
        <f t="shared" si="144"/>
        <v>86.415899999999993</v>
      </c>
      <c r="AT204" s="123"/>
      <c r="AU204" s="123"/>
    </row>
    <row r="205" spans="1:47">
      <c r="A205" s="86" t="s">
        <v>470</v>
      </c>
      <c r="B205" s="127"/>
      <c r="H205" s="122" t="s">
        <v>433</v>
      </c>
      <c r="I205" s="112">
        <v>298</v>
      </c>
      <c r="J205" s="112">
        <v>29</v>
      </c>
      <c r="K205" s="112">
        <v>42</v>
      </c>
      <c r="L205" s="112">
        <v>7</v>
      </c>
      <c r="M205" s="112">
        <v>22</v>
      </c>
      <c r="N205" s="112">
        <v>34</v>
      </c>
      <c r="O205" s="112">
        <v>237</v>
      </c>
      <c r="AF205" s="124"/>
      <c r="AG205" s="124"/>
      <c r="AH205" s="124"/>
      <c r="AI205" s="124"/>
      <c r="AJ205" s="124"/>
      <c r="AL205" s="86" t="s">
        <v>473</v>
      </c>
      <c r="AM205" s="133">
        <f t="shared" ref="AM205:AQ205" si="145">(AM$150*AM175)+AM$151</f>
        <v>270.76279999999997</v>
      </c>
      <c r="AN205" s="133">
        <f t="shared" si="145"/>
        <v>83.1023</v>
      </c>
      <c r="AO205" s="133">
        <f t="shared" si="145"/>
        <v>43.941000000000003</v>
      </c>
      <c r="AP205" s="133">
        <f t="shared" si="145"/>
        <v>55.857019999999999</v>
      </c>
      <c r="AQ205" s="133">
        <f t="shared" si="145"/>
        <v>1.9450999999999998</v>
      </c>
      <c r="AR205" s="133">
        <f t="shared" ref="AR205:AS205" si="146">(AR$150*AR175)+AR$151</f>
        <v>24.995699999999999</v>
      </c>
      <c r="AS205" s="133">
        <f t="shared" si="146"/>
        <v>318.68009999999998</v>
      </c>
      <c r="AT205" s="123"/>
      <c r="AU205" s="123"/>
    </row>
    <row r="206" spans="1:47">
      <c r="A206" s="86" t="s">
        <v>468</v>
      </c>
      <c r="B206" s="127"/>
      <c r="H206" s="122" t="s">
        <v>433</v>
      </c>
      <c r="I206" s="112">
        <v>367</v>
      </c>
      <c r="J206" s="112">
        <v>100</v>
      </c>
      <c r="K206" s="112">
        <v>35</v>
      </c>
      <c r="L206" s="112">
        <v>37</v>
      </c>
      <c r="M206" s="112">
        <v>28</v>
      </c>
      <c r="N206" s="112">
        <v>29</v>
      </c>
      <c r="O206" s="112">
        <v>204</v>
      </c>
      <c r="AF206" s="124"/>
      <c r="AG206" s="124"/>
      <c r="AH206" s="124"/>
      <c r="AI206" s="124"/>
      <c r="AJ206" s="124"/>
      <c r="AL206" s="86" t="s">
        <v>472</v>
      </c>
      <c r="AM206" s="133">
        <f t="shared" ref="AM206:AQ206" si="147">(AM$150*AM176)+AM$151</f>
        <v>245.09870000000001</v>
      </c>
      <c r="AN206" s="133">
        <f t="shared" si="147"/>
        <v>220.84309999999999</v>
      </c>
      <c r="AO206" s="133">
        <f t="shared" si="147"/>
        <v>46.149000000000001</v>
      </c>
      <c r="AP206" s="133">
        <f t="shared" si="147"/>
        <v>59.697420000000001</v>
      </c>
      <c r="AQ206" s="133">
        <f t="shared" si="147"/>
        <v>1.9450999999999998</v>
      </c>
      <c r="AR206" s="133">
        <f t="shared" ref="AR206:AS206" si="148">(AR$150*AR176)+AR$151</f>
        <v>24.995699999999999</v>
      </c>
      <c r="AS206" s="133">
        <f t="shared" si="148"/>
        <v>218.16239999999999</v>
      </c>
      <c r="AT206" s="123"/>
      <c r="AU206" s="123"/>
    </row>
    <row r="207" spans="1:47">
      <c r="A207" s="86" t="s">
        <v>467</v>
      </c>
      <c r="B207" s="127"/>
      <c r="H207" s="122" t="s">
        <v>433</v>
      </c>
      <c r="I207" s="112">
        <v>214</v>
      </c>
      <c r="J207" s="112">
        <v>237</v>
      </c>
      <c r="K207" s="112">
        <v>37</v>
      </c>
      <c r="L207" s="112">
        <v>98</v>
      </c>
      <c r="M207" s="112">
        <v>13</v>
      </c>
      <c r="N207" s="112">
        <v>52</v>
      </c>
      <c r="O207" s="112">
        <v>172</v>
      </c>
      <c r="AF207" s="124"/>
      <c r="AG207" s="124"/>
      <c r="AH207" s="124"/>
      <c r="AI207" s="124"/>
      <c r="AJ207" s="124"/>
      <c r="AL207" s="86" t="s">
        <v>471</v>
      </c>
      <c r="AM207" s="133">
        <f t="shared" ref="AM207:AQ207" si="149">(AM$150*AM177)+AM$151</f>
        <v>252.87569999999999</v>
      </c>
      <c r="AN207" s="133">
        <f t="shared" si="149"/>
        <v>306.93109999999996</v>
      </c>
      <c r="AO207" s="133">
        <f t="shared" si="149"/>
        <v>47.253</v>
      </c>
      <c r="AP207" s="133">
        <f t="shared" si="149"/>
        <v>98.101420000000005</v>
      </c>
      <c r="AQ207" s="133">
        <f t="shared" si="149"/>
        <v>36.020899999999997</v>
      </c>
      <c r="AR207" s="133">
        <f t="shared" ref="AR207:AS207" si="150">(AR$150*AR177)+AR$151</f>
        <v>51.725300000000004</v>
      </c>
      <c r="AS207" s="133">
        <f t="shared" si="150"/>
        <v>186.93359999999998</v>
      </c>
      <c r="AT207" s="123"/>
      <c r="AU207" s="123"/>
    </row>
    <row r="208" spans="1:47">
      <c r="A208" s="86" t="s">
        <v>466</v>
      </c>
      <c r="B208" s="127"/>
      <c r="H208" s="122" t="s">
        <v>433</v>
      </c>
      <c r="I208" s="112">
        <v>221</v>
      </c>
      <c r="J208" s="112">
        <v>227</v>
      </c>
      <c r="K208" s="112">
        <v>41</v>
      </c>
      <c r="L208" s="112">
        <v>93</v>
      </c>
      <c r="M208" s="112">
        <v>83</v>
      </c>
      <c r="N208" s="112">
        <v>53</v>
      </c>
      <c r="O208" s="112">
        <v>179</v>
      </c>
      <c r="AF208" s="124"/>
      <c r="AG208" s="124"/>
      <c r="AH208" s="124"/>
      <c r="AI208" s="124"/>
      <c r="AJ208" s="124"/>
      <c r="AL208" s="86" t="s">
        <v>470</v>
      </c>
      <c r="AM208" s="133">
        <f t="shared" ref="AM208:AQ208" si="151">(AM$150*AM178)+AM$151</f>
        <v>281.6506</v>
      </c>
      <c r="AN208" s="133">
        <f t="shared" si="151"/>
        <v>38.539099999999998</v>
      </c>
      <c r="AO208" s="133">
        <f t="shared" si="151"/>
        <v>47.805</v>
      </c>
      <c r="AP208" s="133">
        <f t="shared" si="151"/>
        <v>7.8520199999999996</v>
      </c>
      <c r="AQ208" s="133">
        <f t="shared" si="151"/>
        <v>21.564499999999999</v>
      </c>
      <c r="AR208" s="133">
        <f t="shared" ref="AR208:AS208" si="152">(AR$150*AR178)+AR$151</f>
        <v>35.019300000000001</v>
      </c>
      <c r="AS208" s="133">
        <f t="shared" si="152"/>
        <v>230.84909999999999</v>
      </c>
      <c r="AT208" s="123"/>
      <c r="AU208" s="123"/>
    </row>
    <row r="209" spans="1:49">
      <c r="A209" s="124"/>
      <c r="B209" s="125"/>
      <c r="C209" s="125"/>
      <c r="D209" s="118"/>
      <c r="E209" s="118"/>
      <c r="F209" s="120"/>
      <c r="G209" s="125"/>
      <c r="H209" s="125"/>
      <c r="I209" s="125"/>
      <c r="J209" s="125"/>
      <c r="K209" s="118"/>
      <c r="L209" s="125"/>
      <c r="M209" s="125"/>
      <c r="N209" s="125"/>
      <c r="O209" s="125"/>
      <c r="P209" s="124"/>
      <c r="AL209" s="86" t="s">
        <v>468</v>
      </c>
      <c r="AM209" s="140">
        <f t="shared" ref="AM209:AQ209" si="153">(AM$150*AM179)+AM$151</f>
        <v>335.31189999999998</v>
      </c>
      <c r="AN209" s="140">
        <f t="shared" si="153"/>
        <v>110.44789999999999</v>
      </c>
      <c r="AO209" s="140">
        <f t="shared" si="153"/>
        <v>45.873000000000005</v>
      </c>
      <c r="AP209" s="140">
        <f t="shared" si="153"/>
        <v>36.65502</v>
      </c>
      <c r="AQ209" s="140">
        <f t="shared" si="153"/>
        <v>27.760099999999998</v>
      </c>
      <c r="AR209" s="140">
        <f t="shared" ref="AR209:AS209" si="154">(AR$150*AR179)+AR$151</f>
        <v>30.8428</v>
      </c>
      <c r="AS209" s="140">
        <f t="shared" si="154"/>
        <v>198.64439999999999</v>
      </c>
      <c r="AT209" s="123"/>
      <c r="AU209" s="123"/>
    </row>
    <row r="210" spans="1:49">
      <c r="AL210" s="86" t="s">
        <v>467</v>
      </c>
      <c r="AM210" s="140">
        <f t="shared" ref="AM210:AQ210" si="155">(AM$150*AM180)+AM$151</f>
        <v>216.32380000000001</v>
      </c>
      <c r="AN210" s="140">
        <f t="shared" si="155"/>
        <v>249.20149999999998</v>
      </c>
      <c r="AO210" s="140">
        <f t="shared" si="155"/>
        <v>46.425000000000004</v>
      </c>
      <c r="AP210" s="140">
        <f t="shared" si="155"/>
        <v>95.221119999999999</v>
      </c>
      <c r="AQ210" s="140">
        <f t="shared" si="155"/>
        <v>12.271100000000001</v>
      </c>
      <c r="AR210" s="140">
        <f t="shared" ref="AR210:AS210" si="156">(AR$150*AR180)+AR$151</f>
        <v>50.054700000000004</v>
      </c>
      <c r="AS210" s="140">
        <f t="shared" si="156"/>
        <v>167.41560000000001</v>
      </c>
    </row>
    <row r="211" spans="1:49">
      <c r="AL211" s="86" t="s">
        <v>466</v>
      </c>
      <c r="AM211" s="140">
        <f t="shared" ref="AM211:AQ211" si="157">(AM$150*AM181)+AM$151</f>
        <v>221.76769999999999</v>
      </c>
      <c r="AN211" s="140">
        <f t="shared" si="157"/>
        <v>239.0735</v>
      </c>
      <c r="AO211" s="140">
        <f t="shared" si="157"/>
        <v>47.529000000000003</v>
      </c>
      <c r="AP211" s="140">
        <f t="shared" si="157"/>
        <v>90.42062</v>
      </c>
      <c r="AQ211" s="140">
        <f t="shared" si="157"/>
        <v>84.553100000000001</v>
      </c>
      <c r="AR211" s="140">
        <f t="shared" ref="AR211:AS211" si="158">(AR$150*AR181)+AR$151</f>
        <v>50.890000000000008</v>
      </c>
      <c r="AS211" s="140">
        <f t="shared" si="158"/>
        <v>174.24690000000001</v>
      </c>
    </row>
    <row r="212" spans="1:49">
      <c r="AM212" s="116"/>
      <c r="AN212" s="116"/>
      <c r="AO212" s="116"/>
      <c r="AP212" s="116"/>
      <c r="AQ212" s="116"/>
      <c r="AR212" s="116"/>
      <c r="AS212" s="116"/>
    </row>
    <row r="213" spans="1:49">
      <c r="AG213" s="62"/>
      <c r="AH213" s="63"/>
      <c r="AI213" s="63"/>
      <c r="AJ213" s="62"/>
      <c r="AV213" s="62"/>
      <c r="AW213" s="62"/>
    </row>
    <row r="214" spans="1:49">
      <c r="AG214" s="62"/>
      <c r="AH214" s="63"/>
      <c r="AI214" s="63"/>
      <c r="AJ214" s="62"/>
      <c r="AV214" s="62"/>
      <c r="AW214" s="62"/>
    </row>
    <row r="215" spans="1:49" ht="12" customHeight="1">
      <c r="AG215" s="62"/>
      <c r="AH215" s="63"/>
      <c r="AI215" s="63"/>
      <c r="AJ215" s="62"/>
      <c r="AV215" s="62"/>
      <c r="AW215" s="62"/>
    </row>
    <row r="216" spans="1:49">
      <c r="AG216" s="62"/>
      <c r="AH216" s="63"/>
      <c r="AI216" s="63"/>
      <c r="AJ216" s="62"/>
      <c r="AV216" s="62"/>
      <c r="AW216" s="62"/>
    </row>
    <row r="217" spans="1:49">
      <c r="I217" s="98"/>
      <c r="J217" s="98"/>
      <c r="K217" s="98"/>
      <c r="L217" s="98"/>
      <c r="M217" s="98"/>
      <c r="N217" s="98"/>
      <c r="O217" s="98"/>
      <c r="AG217" s="62"/>
      <c r="AH217" s="63"/>
      <c r="AI217" s="63"/>
      <c r="AJ217" s="62"/>
      <c r="AV217" s="62"/>
      <c r="AW217" s="62"/>
    </row>
    <row r="218" spans="1:49">
      <c r="AG218" s="62"/>
      <c r="AH218" s="63"/>
      <c r="AI218" s="63"/>
      <c r="AJ218" s="62"/>
      <c r="AV218" s="62"/>
      <c r="AW218" s="62"/>
    </row>
    <row r="219" spans="1:49">
      <c r="AG219" s="62"/>
      <c r="AH219" s="63"/>
      <c r="AI219" s="63"/>
      <c r="AJ219" s="62"/>
      <c r="AV219" s="62"/>
      <c r="AW219" s="62"/>
    </row>
    <row r="220" spans="1:49">
      <c r="AG220" s="62"/>
      <c r="AH220" s="63"/>
      <c r="AI220" s="63"/>
      <c r="AJ220" s="62"/>
      <c r="AV220" s="62"/>
      <c r="AW220" s="62"/>
    </row>
    <row r="221" spans="1:49">
      <c r="AG221" s="62"/>
      <c r="AH221" s="63"/>
      <c r="AI221" s="63"/>
      <c r="AJ221" s="62"/>
      <c r="AV221" s="62"/>
      <c r="AW221" s="62"/>
    </row>
    <row r="222" spans="1:49">
      <c r="AG222" s="62"/>
      <c r="AH222" s="63"/>
      <c r="AI222" s="63"/>
      <c r="AJ222" s="62"/>
      <c r="AV222" s="62"/>
      <c r="AW222" s="62"/>
    </row>
    <row r="223" spans="1:49">
      <c r="AG223" s="62"/>
      <c r="AH223" s="63"/>
      <c r="AI223" s="63"/>
      <c r="AJ223" s="62"/>
      <c r="AV223" s="62"/>
      <c r="AW223" s="62"/>
    </row>
    <row r="224" spans="1:49">
      <c r="AG224" s="62"/>
      <c r="AH224" s="63"/>
      <c r="AI224" s="63"/>
      <c r="AJ224" s="62"/>
      <c r="AV224" s="62"/>
      <c r="AW224" s="62"/>
    </row>
    <row r="225" spans="33:49">
      <c r="AG225" s="62"/>
      <c r="AH225" s="63"/>
      <c r="AI225" s="63"/>
      <c r="AJ225" s="62"/>
      <c r="AV225" s="62"/>
      <c r="AW225" s="62"/>
    </row>
    <row r="226" spans="33:49">
      <c r="AG226" s="62"/>
      <c r="AH226" s="63"/>
      <c r="AI226" s="63"/>
      <c r="AJ226" s="62"/>
      <c r="AV226" s="62"/>
      <c r="AW226" s="62"/>
    </row>
    <row r="227" spans="33:49">
      <c r="AG227" s="62"/>
      <c r="AH227" s="63"/>
      <c r="AI227" s="63"/>
      <c r="AJ227" s="62"/>
      <c r="AV227" s="62"/>
      <c r="AW227" s="62"/>
    </row>
    <row r="228" spans="33:49">
      <c r="AG228" s="62"/>
      <c r="AH228" s="63"/>
      <c r="AI228" s="63"/>
      <c r="AJ228" s="62"/>
      <c r="AV228" s="62"/>
      <c r="AW228" s="62"/>
    </row>
    <row r="229" spans="33:49">
      <c r="AG229" s="62"/>
      <c r="AH229" s="63"/>
      <c r="AI229" s="63"/>
      <c r="AJ229" s="62"/>
      <c r="AV229" s="62"/>
      <c r="AW229" s="62"/>
    </row>
    <row r="230" spans="33:49">
      <c r="AG230" s="62"/>
      <c r="AH230" s="63"/>
      <c r="AI230" s="63"/>
      <c r="AJ230" s="62"/>
      <c r="AV230" s="62"/>
      <c r="AW230" s="62"/>
    </row>
    <row r="231" spans="33:49">
      <c r="AG231" s="62"/>
      <c r="AH231" s="63"/>
      <c r="AI231" s="63"/>
      <c r="AJ231" s="62"/>
      <c r="AV231" s="62"/>
      <c r="AW231" s="62"/>
    </row>
    <row r="232" spans="33:49">
      <c r="AG232" s="62"/>
      <c r="AH232" s="63"/>
      <c r="AI232" s="63"/>
      <c r="AJ232" s="62"/>
      <c r="AV232" s="62"/>
      <c r="AW232" s="62"/>
    </row>
    <row r="233" spans="33:49">
      <c r="AG233" s="62"/>
      <c r="AH233" s="63"/>
      <c r="AI233" s="63"/>
      <c r="AJ233" s="62"/>
      <c r="AV233" s="62"/>
      <c r="AW233" s="62"/>
    </row>
    <row r="234" spans="33:49">
      <c r="AG234" s="62"/>
      <c r="AH234" s="63"/>
      <c r="AI234" s="63"/>
      <c r="AJ234" s="62"/>
      <c r="AV234" s="62"/>
      <c r="AW234" s="62"/>
    </row>
    <row r="235" spans="33:49">
      <c r="AG235" s="62"/>
      <c r="AH235" s="63"/>
      <c r="AI235" s="63"/>
      <c r="AJ235" s="62"/>
      <c r="AV235" s="62"/>
      <c r="AW235" s="62"/>
    </row>
    <row r="236" spans="33:49">
      <c r="AG236" s="62"/>
      <c r="AH236" s="63"/>
      <c r="AI236" s="63"/>
      <c r="AJ236" s="62"/>
      <c r="AV236" s="62"/>
      <c r="AW236" s="62"/>
    </row>
    <row r="237" spans="33:49">
      <c r="AG237" s="62"/>
      <c r="AH237" s="63"/>
      <c r="AI237" s="63"/>
      <c r="AJ237" s="62"/>
      <c r="AV237" s="62"/>
      <c r="AW237" s="62"/>
    </row>
    <row r="238" spans="33:49">
      <c r="AG238" s="62"/>
      <c r="AH238" s="63"/>
      <c r="AI238" s="63"/>
      <c r="AJ238" s="62"/>
      <c r="AV238" s="62"/>
      <c r="AW238" s="62"/>
    </row>
    <row r="239" spans="33:49">
      <c r="AG239" s="62"/>
      <c r="AH239" s="63"/>
      <c r="AI239" s="63"/>
      <c r="AJ239" s="62"/>
      <c r="AV239" s="62"/>
      <c r="AW239" s="62"/>
    </row>
    <row r="240" spans="33:49">
      <c r="AG240" s="62"/>
      <c r="AH240" s="63"/>
      <c r="AI240" s="63"/>
      <c r="AJ240" s="62"/>
      <c r="AV240" s="62"/>
      <c r="AW240" s="62"/>
    </row>
    <row r="241" spans="33:49">
      <c r="AG241" s="62"/>
      <c r="AH241" s="63"/>
      <c r="AI241" s="63"/>
      <c r="AJ241" s="62"/>
      <c r="AV241" s="62"/>
      <c r="AW241" s="62"/>
    </row>
    <row r="242" spans="33:49">
      <c r="AG242" s="62"/>
      <c r="AH242" s="63"/>
      <c r="AI242" s="63"/>
      <c r="AJ242" s="62"/>
      <c r="AV242" s="62"/>
      <c r="AW242" s="62"/>
    </row>
    <row r="243" spans="33:49">
      <c r="AG243" s="62"/>
      <c r="AH243" s="63"/>
      <c r="AI243" s="63"/>
      <c r="AJ243" s="62"/>
      <c r="AV243" s="62"/>
      <c r="AW243" s="62"/>
    </row>
    <row r="244" spans="33:49">
      <c r="AG244" s="62"/>
      <c r="AH244" s="63"/>
      <c r="AI244" s="63"/>
      <c r="AJ244" s="62"/>
      <c r="AV244" s="62"/>
      <c r="AW244" s="62"/>
    </row>
    <row r="245" spans="33:49">
      <c r="AG245" s="62"/>
      <c r="AH245" s="63"/>
      <c r="AI245" s="63"/>
      <c r="AJ245" s="62"/>
      <c r="AV245" s="62"/>
      <c r="AW245" s="62"/>
    </row>
    <row r="246" spans="33:49">
      <c r="AG246" s="62"/>
      <c r="AH246" s="63"/>
      <c r="AI246" s="63"/>
      <c r="AJ246" s="62"/>
      <c r="AV246" s="62"/>
      <c r="AW246" s="62"/>
    </row>
    <row r="247" spans="33:49">
      <c r="AG247" s="62"/>
      <c r="AH247" s="63"/>
      <c r="AI247" s="63"/>
      <c r="AJ247" s="62"/>
      <c r="AV247" s="62"/>
      <c r="AW247" s="62"/>
    </row>
    <row r="248" spans="33:49">
      <c r="AG248" s="62"/>
      <c r="AH248" s="63"/>
      <c r="AI248" s="63"/>
      <c r="AJ248" s="62"/>
      <c r="AV248" s="62"/>
      <c r="AW248" s="62"/>
    </row>
    <row r="249" spans="33:49">
      <c r="AG249" s="62"/>
      <c r="AH249" s="63"/>
      <c r="AI249" s="63"/>
      <c r="AJ249" s="62"/>
      <c r="AV249" s="62"/>
      <c r="AW249" s="62"/>
    </row>
    <row r="250" spans="33:49">
      <c r="AG250" s="62"/>
      <c r="AH250" s="63"/>
      <c r="AI250" s="63"/>
      <c r="AJ250" s="62"/>
      <c r="AV250" s="62"/>
      <c r="AW250" s="62"/>
    </row>
    <row r="251" spans="33:49">
      <c r="AG251" s="62"/>
      <c r="AH251" s="63"/>
      <c r="AI251" s="63"/>
      <c r="AJ251" s="62"/>
      <c r="AV251" s="62"/>
      <c r="AW251" s="62"/>
    </row>
    <row r="252" spans="33:49">
      <c r="AG252" s="62"/>
      <c r="AH252" s="63"/>
      <c r="AI252" s="63"/>
      <c r="AJ252" s="62"/>
      <c r="AV252" s="62"/>
      <c r="AW252" s="62"/>
    </row>
    <row r="253" spans="33:49">
      <c r="AG253" s="62"/>
      <c r="AH253" s="63"/>
      <c r="AI253" s="63"/>
      <c r="AJ253" s="62"/>
      <c r="AV253" s="62"/>
      <c r="AW253" s="62"/>
    </row>
    <row r="254" spans="33:49">
      <c r="AG254" s="62"/>
      <c r="AH254" s="63"/>
      <c r="AI254" s="63"/>
      <c r="AJ254" s="62"/>
      <c r="AV254" s="62"/>
      <c r="AW254" s="62"/>
    </row>
    <row r="255" spans="33:49">
      <c r="AG255" s="62"/>
      <c r="AH255" s="63"/>
      <c r="AI255" s="63"/>
      <c r="AJ255" s="62"/>
      <c r="AV255" s="62"/>
      <c r="AW255" s="62"/>
    </row>
    <row r="256" spans="33:49">
      <c r="AG256" s="62"/>
      <c r="AH256" s="63"/>
      <c r="AI256" s="63"/>
      <c r="AJ256" s="62"/>
      <c r="AV256" s="62"/>
      <c r="AW256" s="62"/>
    </row>
    <row r="257" spans="33:49">
      <c r="AG257" s="62"/>
      <c r="AH257" s="63"/>
      <c r="AI257" s="63"/>
      <c r="AJ257" s="62"/>
      <c r="AV257" s="62"/>
      <c r="AW257" s="62"/>
    </row>
    <row r="258" spans="33:49">
      <c r="AG258" s="62"/>
      <c r="AH258" s="63"/>
      <c r="AI258" s="63"/>
      <c r="AJ258" s="62"/>
      <c r="AV258" s="62"/>
      <c r="AW258" s="62"/>
    </row>
    <row r="259" spans="33:49">
      <c r="AG259" s="62"/>
      <c r="AH259" s="63"/>
      <c r="AI259" s="63"/>
      <c r="AJ259" s="62"/>
      <c r="AV259" s="62"/>
      <c r="AW259" s="62"/>
    </row>
    <row r="260" spans="33:49">
      <c r="AG260" s="62"/>
      <c r="AH260" s="63"/>
      <c r="AI260" s="63"/>
      <c r="AJ260" s="62"/>
      <c r="AV260" s="62"/>
      <c r="AW260" s="62"/>
    </row>
    <row r="261" spans="33:49">
      <c r="AG261" s="62"/>
      <c r="AH261" s="63"/>
      <c r="AI261" s="63"/>
      <c r="AJ261" s="62"/>
      <c r="AV261" s="62"/>
      <c r="AW261" s="62"/>
    </row>
    <row r="262" spans="33:49">
      <c r="AG262" s="62"/>
      <c r="AH262" s="63"/>
      <c r="AI262" s="63"/>
      <c r="AJ262" s="62"/>
      <c r="AV262" s="62"/>
      <c r="AW262" s="62"/>
    </row>
    <row r="263" spans="33:49">
      <c r="AG263" s="62"/>
      <c r="AH263" s="63"/>
      <c r="AI263" s="63"/>
      <c r="AJ263" s="62"/>
      <c r="AV263" s="62"/>
      <c r="AW263" s="62"/>
    </row>
    <row r="264" spans="33:49">
      <c r="AG264" s="62"/>
      <c r="AH264" s="63"/>
      <c r="AI264" s="63"/>
      <c r="AJ264" s="62"/>
      <c r="AV264" s="62"/>
      <c r="AW264" s="62"/>
    </row>
    <row r="265" spans="33:49">
      <c r="AG265" s="62"/>
      <c r="AH265" s="63"/>
      <c r="AI265" s="63"/>
      <c r="AJ265" s="62"/>
      <c r="AV265" s="62"/>
      <c r="AW265" s="62"/>
    </row>
    <row r="266" spans="33:49">
      <c r="AG266" s="62"/>
      <c r="AH266" s="63"/>
      <c r="AI266" s="63"/>
      <c r="AJ266" s="62"/>
      <c r="AV266" s="62"/>
      <c r="AW266" s="62"/>
    </row>
    <row r="267" spans="33:49">
      <c r="AG267" s="62"/>
      <c r="AH267" s="63"/>
      <c r="AI267" s="63"/>
      <c r="AJ267" s="62"/>
      <c r="AV267" s="62"/>
      <c r="AW267" s="62"/>
    </row>
    <row r="268" spans="33:49">
      <c r="AG268" s="62"/>
      <c r="AH268" s="63"/>
      <c r="AI268" s="63"/>
      <c r="AJ268" s="62"/>
      <c r="AV268" s="62"/>
      <c r="AW268" s="62"/>
    </row>
    <row r="269" spans="33:49">
      <c r="AG269" s="62"/>
      <c r="AH269" s="63"/>
      <c r="AI269" s="63"/>
      <c r="AJ269" s="62"/>
      <c r="AV269" s="62"/>
      <c r="AW269" s="62"/>
    </row>
    <row r="270" spans="33:49">
      <c r="AG270" s="62"/>
      <c r="AH270" s="63"/>
      <c r="AI270" s="63"/>
      <c r="AJ270" s="62"/>
      <c r="AV270" s="62"/>
      <c r="AW270" s="62"/>
    </row>
    <row r="271" spans="33:49">
      <c r="AG271" s="62"/>
      <c r="AH271" s="63"/>
      <c r="AI271" s="63"/>
      <c r="AJ271" s="62"/>
      <c r="AV271" s="62"/>
      <c r="AW271" s="62"/>
    </row>
    <row r="272" spans="33:49">
      <c r="AG272" s="62"/>
      <c r="AH272" s="63"/>
      <c r="AI272" s="63"/>
      <c r="AJ272" s="62"/>
      <c r="AV272" s="62"/>
      <c r="AW272" s="62"/>
    </row>
    <row r="273" spans="33:49">
      <c r="AG273" s="62"/>
      <c r="AH273" s="63"/>
      <c r="AI273" s="63"/>
      <c r="AJ273" s="62"/>
      <c r="AV273" s="62"/>
      <c r="AW273" s="62"/>
    </row>
    <row r="274" spans="33:49">
      <c r="AG274" s="62"/>
      <c r="AH274" s="63"/>
      <c r="AI274" s="63"/>
      <c r="AJ274" s="62"/>
      <c r="AV274" s="62"/>
      <c r="AW274" s="62"/>
    </row>
    <row r="275" spans="33:49">
      <c r="AG275" s="62"/>
      <c r="AH275" s="63"/>
      <c r="AI275" s="63"/>
      <c r="AJ275" s="62"/>
      <c r="AV275" s="62"/>
      <c r="AW275" s="62"/>
    </row>
    <row r="276" spans="33:49">
      <c r="AG276" s="62"/>
      <c r="AH276" s="63"/>
      <c r="AI276" s="63"/>
      <c r="AJ276" s="62"/>
      <c r="AV276" s="62"/>
      <c r="AW276" s="62"/>
    </row>
  </sheetData>
  <mergeCells count="7">
    <mergeCell ref="AF3:AF13"/>
    <mergeCell ref="AF14:AF24"/>
    <mergeCell ref="AF25:AF35"/>
    <mergeCell ref="I147:O147"/>
    <mergeCell ref="AF67:AF77"/>
    <mergeCell ref="AF78:AF88"/>
    <mergeCell ref="AF150:AF158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W94"/>
  <sheetViews>
    <sheetView workbookViewId="0">
      <selection activeCell="G25" sqref="G25"/>
    </sheetView>
  </sheetViews>
  <sheetFormatPr baseColWidth="10" defaultRowHeight="15" x14ac:dyDescent="0"/>
  <cols>
    <col min="2" max="2" width="59" style="2" bestFit="1" customWidth="1"/>
    <col min="3" max="4" width="10.7109375" style="2" customWidth="1"/>
    <col min="5" max="5" width="39.85546875" style="2" customWidth="1"/>
    <col min="6" max="6" width="12.28515625" style="3" customWidth="1"/>
    <col min="7" max="7" width="10.7109375" style="2" customWidth="1"/>
    <col min="8" max="8" width="39.42578125" style="2" customWidth="1"/>
    <col min="9" max="9" width="10.7109375" customWidth="1"/>
    <col min="10" max="10" width="10.28515625" bestFit="1" customWidth="1"/>
    <col min="11" max="11" width="10.42578125" style="1" bestFit="1" customWidth="1"/>
    <col min="12" max="12" width="9.5703125" style="1" bestFit="1" customWidth="1"/>
    <col min="13" max="14" width="10.42578125" style="1" bestFit="1" customWidth="1"/>
    <col min="15" max="15" width="9.5703125" style="1" bestFit="1" customWidth="1"/>
    <col min="16" max="16" width="8.5703125" style="1" bestFit="1" customWidth="1"/>
    <col min="17" max="17" width="10.28515625" style="1" bestFit="1" customWidth="1"/>
    <col min="18" max="18" width="9.5703125" style="1" bestFit="1" customWidth="1"/>
    <col min="19" max="19" width="8.5703125" style="1" bestFit="1" customWidth="1"/>
    <col min="20" max="20" width="9.5703125" style="1" bestFit="1" customWidth="1"/>
    <col min="21" max="21" width="8.5703125" style="1" bestFit="1" customWidth="1"/>
    <col min="22" max="22" width="8.42578125" style="1" bestFit="1" customWidth="1"/>
    <col min="23" max="24" width="10.28515625" style="1" bestFit="1" customWidth="1"/>
    <col min="25" max="25" width="8.42578125" style="1" bestFit="1" customWidth="1"/>
    <col min="26" max="27" width="8" style="1" bestFit="1" customWidth="1"/>
    <col min="28" max="28" width="9.42578125" style="1" bestFit="1" customWidth="1"/>
    <col min="29" max="29" width="5" style="1" bestFit="1" customWidth="1"/>
    <col min="30" max="30" width="9.42578125" style="1" bestFit="1" customWidth="1"/>
    <col min="31" max="31" width="11.28515625" style="1" bestFit="1" customWidth="1"/>
    <col min="32" max="32" width="5" style="1" bestFit="1" customWidth="1"/>
    <col min="33" max="34" width="8.42578125" style="1" bestFit="1" customWidth="1"/>
    <col min="35" max="35" width="9.42578125" style="1" bestFit="1" customWidth="1"/>
    <col min="36" max="36" width="9.28515625" style="1" bestFit="1" customWidth="1"/>
    <col min="37" max="37" width="11.28515625" style="1" bestFit="1" customWidth="1"/>
    <col min="38" max="38" width="9.42578125" style="1" bestFit="1" customWidth="1"/>
    <col min="39" max="39" width="6" style="1" customWidth="1"/>
    <col min="40" max="41" width="11.28515625" style="1" bestFit="1" customWidth="1"/>
    <col min="42" max="42" width="9.42578125" style="1" bestFit="1" customWidth="1"/>
    <col min="43" max="43" width="10.28515625" style="1" bestFit="1" customWidth="1"/>
    <col min="44" max="44" width="9.42578125" style="1" bestFit="1" customWidth="1"/>
    <col min="45" max="46" width="10.28515625" style="1" bestFit="1" customWidth="1"/>
    <col min="47" max="47" width="9.42578125" style="1" bestFit="1" customWidth="1"/>
    <col min="48" max="49" width="10.28515625" style="1" bestFit="1" customWidth="1"/>
  </cols>
  <sheetData>
    <row r="1" spans="1:49" ht="75" customHeight="1">
      <c r="A1" s="17" t="s">
        <v>404</v>
      </c>
      <c r="B1" s="17"/>
      <c r="D1" s="16" t="s">
        <v>403</v>
      </c>
      <c r="E1" s="16"/>
      <c r="F1" s="15"/>
      <c r="G1" s="14" t="s">
        <v>402</v>
      </c>
      <c r="H1" s="13"/>
    </row>
    <row r="2" spans="1:49">
      <c r="A2" t="s">
        <v>399</v>
      </c>
      <c r="B2" s="5" t="s">
        <v>401</v>
      </c>
      <c r="D2" t="s">
        <v>399</v>
      </c>
      <c r="E2" s="5" t="s">
        <v>400</v>
      </c>
      <c r="F2" s="4"/>
      <c r="G2" s="2" t="s">
        <v>399</v>
      </c>
      <c r="H2" s="5" t="s">
        <v>398</v>
      </c>
    </row>
    <row r="3" spans="1:49" ht="45" customHeight="1">
      <c r="A3" t="s">
        <v>391</v>
      </c>
      <c r="B3" s="5" t="s">
        <v>397</v>
      </c>
      <c r="D3" t="s">
        <v>396</v>
      </c>
      <c r="E3" s="5" t="s">
        <v>395</v>
      </c>
      <c r="F3" s="4"/>
      <c r="G3" s="2" t="s">
        <v>391</v>
      </c>
      <c r="H3" s="5" t="s">
        <v>394</v>
      </c>
      <c r="K3" s="150" t="s">
        <v>393</v>
      </c>
      <c r="L3" s="150"/>
      <c r="M3" s="150"/>
      <c r="N3" s="150"/>
      <c r="O3" s="150"/>
      <c r="P3" s="150"/>
      <c r="Q3" s="150"/>
      <c r="R3" s="150"/>
      <c r="S3" s="150"/>
      <c r="T3" s="150"/>
    </row>
    <row r="4" spans="1:49">
      <c r="A4" t="s">
        <v>387</v>
      </c>
      <c r="B4" s="5" t="s">
        <v>392</v>
      </c>
      <c r="D4" t="s">
        <v>391</v>
      </c>
      <c r="E4" s="5" t="s">
        <v>390</v>
      </c>
      <c r="F4" s="4"/>
      <c r="G4" s="2" t="s">
        <v>387</v>
      </c>
      <c r="H4" s="5" t="s">
        <v>389</v>
      </c>
      <c r="J4" s="8"/>
      <c r="K4" s="12" t="s">
        <v>303</v>
      </c>
      <c r="L4" s="12" t="s">
        <v>283</v>
      </c>
      <c r="M4" s="12" t="s">
        <v>312</v>
      </c>
      <c r="N4" s="12" t="s">
        <v>271</v>
      </c>
      <c r="O4" s="12" t="s">
        <v>279</v>
      </c>
      <c r="P4" s="12" t="s">
        <v>353</v>
      </c>
      <c r="Q4" s="12" t="s">
        <v>287</v>
      </c>
      <c r="R4" s="12" t="s">
        <v>387</v>
      </c>
      <c r="S4" s="12" t="s">
        <v>291</v>
      </c>
      <c r="T4" s="12" t="s">
        <v>299</v>
      </c>
      <c r="U4" s="11" t="s">
        <v>255</v>
      </c>
      <c r="V4" s="10" t="s">
        <v>197</v>
      </c>
      <c r="W4" s="10" t="s">
        <v>193</v>
      </c>
      <c r="X4" s="10" t="s">
        <v>181</v>
      </c>
      <c r="Y4" s="10" t="s">
        <v>177</v>
      </c>
      <c r="Z4" s="10" t="s">
        <v>173</v>
      </c>
      <c r="AA4" s="10" t="s">
        <v>169</v>
      </c>
      <c r="AB4" s="10" t="s">
        <v>165</v>
      </c>
      <c r="AC4" s="10" t="s">
        <v>161</v>
      </c>
      <c r="AD4" s="10" t="s">
        <v>157</v>
      </c>
      <c r="AE4" s="10" t="s">
        <v>153</v>
      </c>
      <c r="AF4" s="10" t="s">
        <v>148</v>
      </c>
      <c r="AG4" s="10" t="s">
        <v>143</v>
      </c>
      <c r="AH4" s="10" t="s">
        <v>138</v>
      </c>
      <c r="AI4" s="10" t="s">
        <v>133</v>
      </c>
      <c r="AJ4" s="10" t="s">
        <v>128</v>
      </c>
      <c r="AK4" s="10" t="s">
        <v>123</v>
      </c>
      <c r="AL4" s="10" t="s">
        <v>118</v>
      </c>
      <c r="AM4" s="10" t="s">
        <v>109</v>
      </c>
      <c r="AN4" s="10" t="s">
        <v>104</v>
      </c>
      <c r="AO4" s="10" t="s">
        <v>99</v>
      </c>
      <c r="AP4" s="10" t="s">
        <v>94</v>
      </c>
      <c r="AQ4" s="10" t="s">
        <v>91</v>
      </c>
      <c r="AR4" s="10" t="s">
        <v>79</v>
      </c>
      <c r="AS4" s="10" t="s">
        <v>76</v>
      </c>
      <c r="AT4" s="10" t="s">
        <v>73</v>
      </c>
      <c r="AU4" s="10" t="s">
        <v>19</v>
      </c>
      <c r="AV4" s="10" t="s">
        <v>15</v>
      </c>
      <c r="AW4" s="10" t="s">
        <v>13</v>
      </c>
    </row>
    <row r="5" spans="1:49">
      <c r="A5" t="s">
        <v>353</v>
      </c>
      <c r="B5" s="5" t="s">
        <v>388</v>
      </c>
      <c r="D5" t="s">
        <v>387</v>
      </c>
      <c r="E5" s="5" t="s">
        <v>386</v>
      </c>
      <c r="F5" s="4"/>
      <c r="G5" s="2" t="s">
        <v>353</v>
      </c>
      <c r="H5" s="5" t="s">
        <v>385</v>
      </c>
      <c r="J5" s="9" t="s">
        <v>384</v>
      </c>
      <c r="K5" s="7" t="s">
        <v>383</v>
      </c>
      <c r="L5" s="7" t="s">
        <v>382</v>
      </c>
      <c r="M5" s="7" t="s">
        <v>381</v>
      </c>
      <c r="N5" s="7" t="s">
        <v>380</v>
      </c>
      <c r="O5" s="7" t="s">
        <v>379</v>
      </c>
      <c r="P5" s="7" t="s">
        <v>378</v>
      </c>
      <c r="Q5" s="7" t="s">
        <v>377</v>
      </c>
      <c r="R5" s="7" t="s">
        <v>376</v>
      </c>
      <c r="S5" s="7" t="s">
        <v>375</v>
      </c>
      <c r="T5" s="7" t="s">
        <v>374</v>
      </c>
      <c r="U5" s="7">
        <v>1.357</v>
      </c>
      <c r="V5" s="1">
        <v>175</v>
      </c>
      <c r="W5" s="1">
        <v>124</v>
      </c>
      <c r="X5" s="1" t="s">
        <v>373</v>
      </c>
      <c r="Y5" s="1">
        <v>12.9</v>
      </c>
      <c r="Z5" s="1" t="s">
        <v>372</v>
      </c>
      <c r="AA5" s="1" t="s">
        <v>371</v>
      </c>
      <c r="AB5" s="1">
        <v>15.9</v>
      </c>
      <c r="AD5" s="1" t="s">
        <v>370</v>
      </c>
      <c r="AE5" s="1">
        <v>2.9000000000000001E-2</v>
      </c>
      <c r="AG5" s="1" t="s">
        <v>369</v>
      </c>
      <c r="AH5" s="1" t="s">
        <v>368</v>
      </c>
      <c r="AI5" s="1" t="s">
        <v>367</v>
      </c>
      <c r="AJ5" s="1" t="s">
        <v>366</v>
      </c>
      <c r="AK5" s="1" t="s">
        <v>365</v>
      </c>
      <c r="AL5" s="1" t="s">
        <v>364</v>
      </c>
      <c r="AM5" s="1" t="s">
        <v>363</v>
      </c>
      <c r="AN5" s="1">
        <v>7.0000000000000007E-2</v>
      </c>
      <c r="AO5" s="1">
        <v>2.5000000000000001E-2</v>
      </c>
      <c r="AP5" s="1" t="s">
        <v>362</v>
      </c>
      <c r="AQ5" s="1" t="s">
        <v>361</v>
      </c>
      <c r="AR5" s="1" t="s">
        <v>360</v>
      </c>
      <c r="AS5" s="1" t="s">
        <v>359</v>
      </c>
      <c r="AT5" s="1" t="s">
        <v>358</v>
      </c>
      <c r="AU5" s="1" t="s">
        <v>357</v>
      </c>
      <c r="AV5" s="1" t="s">
        <v>356</v>
      </c>
      <c r="AW5" s="1" t="s">
        <v>355</v>
      </c>
    </row>
    <row r="6" spans="1:49">
      <c r="A6" t="s">
        <v>312</v>
      </c>
      <c r="B6" s="5" t="s">
        <v>354</v>
      </c>
      <c r="D6" t="s">
        <v>353</v>
      </c>
      <c r="E6" s="5" t="s">
        <v>352</v>
      </c>
      <c r="F6" s="4"/>
      <c r="G6" s="2" t="s">
        <v>312</v>
      </c>
      <c r="H6" s="5" t="s">
        <v>351</v>
      </c>
      <c r="J6" s="9" t="s">
        <v>350</v>
      </c>
      <c r="K6" s="7" t="s">
        <v>349</v>
      </c>
      <c r="L6" s="7" t="s">
        <v>348</v>
      </c>
      <c r="M6" s="7" t="s">
        <v>347</v>
      </c>
      <c r="N6" s="7" t="s">
        <v>346</v>
      </c>
      <c r="O6" s="7" t="s">
        <v>345</v>
      </c>
      <c r="P6" s="7" t="s">
        <v>344</v>
      </c>
      <c r="Q6" s="7" t="s">
        <v>343</v>
      </c>
      <c r="R6" s="7" t="s">
        <v>342</v>
      </c>
      <c r="S6" s="7" t="s">
        <v>341</v>
      </c>
      <c r="T6" s="7" t="s">
        <v>340</v>
      </c>
      <c r="U6" s="7" t="s">
        <v>339</v>
      </c>
      <c r="V6" s="1" t="s">
        <v>338</v>
      </c>
      <c r="W6" s="1" t="s">
        <v>337</v>
      </c>
      <c r="X6" s="1" t="s">
        <v>336</v>
      </c>
      <c r="Y6" s="1" t="s">
        <v>335</v>
      </c>
      <c r="Z6" s="1" t="s">
        <v>334</v>
      </c>
      <c r="AA6" s="1" t="s">
        <v>333</v>
      </c>
      <c r="AB6" s="1" t="s">
        <v>332</v>
      </c>
      <c r="AC6" s="1">
        <v>0.91</v>
      </c>
      <c r="AD6" s="1">
        <v>1.31</v>
      </c>
      <c r="AE6" s="1" t="s">
        <v>331</v>
      </c>
      <c r="AF6" s="1" t="s">
        <v>330</v>
      </c>
      <c r="AG6" s="1" t="s">
        <v>329</v>
      </c>
      <c r="AH6" s="1" t="s">
        <v>328</v>
      </c>
      <c r="AI6" s="1" t="s">
        <v>327</v>
      </c>
      <c r="AJ6" s="1" t="s">
        <v>326</v>
      </c>
      <c r="AK6" s="1" t="s">
        <v>325</v>
      </c>
      <c r="AL6" s="1" t="s">
        <v>324</v>
      </c>
      <c r="AM6" s="1">
        <v>2.5000000000000001E-2</v>
      </c>
      <c r="AN6" s="1" t="s">
        <v>323</v>
      </c>
      <c r="AO6" s="1" t="s">
        <v>322</v>
      </c>
      <c r="AP6" s="1" t="s">
        <v>321</v>
      </c>
      <c r="AQ6" s="1" t="s">
        <v>320</v>
      </c>
      <c r="AR6" s="1" t="s">
        <v>319</v>
      </c>
      <c r="AS6" s="1" t="s">
        <v>318</v>
      </c>
      <c r="AT6" s="1" t="s">
        <v>317</v>
      </c>
      <c r="AU6" s="1" t="s">
        <v>316</v>
      </c>
      <c r="AV6" s="1" t="s">
        <v>315</v>
      </c>
      <c r="AW6" s="1" t="s">
        <v>314</v>
      </c>
    </row>
    <row r="7" spans="1:49">
      <c r="A7" t="s">
        <v>303</v>
      </c>
      <c r="B7" s="5" t="s">
        <v>313</v>
      </c>
      <c r="D7" t="s">
        <v>312</v>
      </c>
      <c r="E7" s="5" t="s">
        <v>311</v>
      </c>
      <c r="F7" s="4"/>
      <c r="G7" s="2" t="s">
        <v>303</v>
      </c>
      <c r="H7" s="5" t="s">
        <v>310</v>
      </c>
      <c r="J7" s="8" t="s">
        <v>309</v>
      </c>
      <c r="K7" s="7">
        <v>51.11</v>
      </c>
      <c r="L7" s="7">
        <v>1.26</v>
      </c>
      <c r="M7" s="7">
        <v>14.38</v>
      </c>
      <c r="N7" s="7">
        <v>9.02</v>
      </c>
      <c r="O7" s="7">
        <v>0.14699999999999999</v>
      </c>
      <c r="P7" s="7">
        <v>8.14</v>
      </c>
      <c r="Q7" s="7">
        <v>9.6</v>
      </c>
      <c r="R7" s="7">
        <v>2.63</v>
      </c>
      <c r="S7" s="7">
        <v>1.32</v>
      </c>
      <c r="T7" s="7">
        <v>0.25600000000000001</v>
      </c>
      <c r="U7" s="7">
        <v>1.53</v>
      </c>
      <c r="V7" s="1">
        <v>214</v>
      </c>
      <c r="W7" s="1" t="s">
        <v>308</v>
      </c>
      <c r="X7" s="1" t="s">
        <v>307</v>
      </c>
      <c r="Y7" s="1" t="s">
        <v>306</v>
      </c>
      <c r="Z7" s="1">
        <v>55.5</v>
      </c>
      <c r="AA7" s="1" t="s">
        <v>305</v>
      </c>
      <c r="AD7" s="1">
        <v>1.24</v>
      </c>
      <c r="AE7" s="1">
        <v>8.9999999999999993E-3</v>
      </c>
      <c r="AF7" s="1">
        <v>0.28000000000000003</v>
      </c>
      <c r="AG7" s="1">
        <v>39.1</v>
      </c>
      <c r="AH7" s="1">
        <v>439</v>
      </c>
      <c r="AO7" s="1">
        <v>5.2999999999999999E-2</v>
      </c>
      <c r="AQ7" s="1">
        <v>0.2</v>
      </c>
      <c r="AU7" s="1">
        <v>6.8</v>
      </c>
    </row>
    <row r="8" spans="1:49">
      <c r="A8" t="s">
        <v>299</v>
      </c>
      <c r="B8" s="5" t="s">
        <v>304</v>
      </c>
      <c r="D8" t="s">
        <v>303</v>
      </c>
      <c r="E8" s="5" t="s">
        <v>302</v>
      </c>
      <c r="F8" s="4"/>
      <c r="G8" s="2" t="s">
        <v>299</v>
      </c>
      <c r="H8" s="5" t="s">
        <v>301</v>
      </c>
    </row>
    <row r="9" spans="1:49">
      <c r="A9" t="s">
        <v>291</v>
      </c>
      <c r="B9" s="5" t="s">
        <v>300</v>
      </c>
      <c r="D9" t="s">
        <v>299</v>
      </c>
      <c r="E9" s="5" t="s">
        <v>298</v>
      </c>
      <c r="F9" s="4"/>
      <c r="G9" s="2" t="s">
        <v>291</v>
      </c>
      <c r="H9" s="5" t="s">
        <v>297</v>
      </c>
      <c r="J9" s="6"/>
    </row>
    <row r="10" spans="1:49">
      <c r="A10" t="s">
        <v>287</v>
      </c>
      <c r="B10" s="5" t="s">
        <v>296</v>
      </c>
      <c r="D10" t="s">
        <v>295</v>
      </c>
      <c r="E10" s="5" t="s">
        <v>294</v>
      </c>
      <c r="F10" s="4"/>
      <c r="G10" s="2" t="s">
        <v>287</v>
      </c>
      <c r="H10" s="5" t="s">
        <v>293</v>
      </c>
    </row>
    <row r="11" spans="1:49">
      <c r="A11" t="s">
        <v>283</v>
      </c>
      <c r="B11" s="5" t="s">
        <v>292</v>
      </c>
      <c r="D11" t="s">
        <v>291</v>
      </c>
      <c r="E11" s="5" t="s">
        <v>290</v>
      </c>
      <c r="F11" s="4"/>
      <c r="G11" s="2" t="s">
        <v>283</v>
      </c>
      <c r="H11" s="5" t="s">
        <v>289</v>
      </c>
    </row>
    <row r="12" spans="1:49">
      <c r="A12" t="s">
        <v>279</v>
      </c>
      <c r="B12" s="5" t="s">
        <v>288</v>
      </c>
      <c r="D12" t="s">
        <v>287</v>
      </c>
      <c r="E12" s="5" t="s">
        <v>286</v>
      </c>
      <c r="F12" s="4"/>
      <c r="G12" s="2" t="s">
        <v>279</v>
      </c>
      <c r="H12" s="5" t="s">
        <v>285</v>
      </c>
    </row>
    <row r="13" spans="1:49">
      <c r="A13" t="s">
        <v>275</v>
      </c>
      <c r="B13" s="5" t="s">
        <v>284</v>
      </c>
      <c r="D13" t="s">
        <v>283</v>
      </c>
      <c r="E13" s="5" t="s">
        <v>282</v>
      </c>
      <c r="F13" s="4"/>
      <c r="G13" s="2" t="s">
        <v>275</v>
      </c>
      <c r="H13" s="5" t="s">
        <v>281</v>
      </c>
    </row>
    <row r="14" spans="1:49">
      <c r="A14" t="s">
        <v>271</v>
      </c>
      <c r="B14" s="5" t="s">
        <v>280</v>
      </c>
      <c r="D14" t="s">
        <v>279</v>
      </c>
      <c r="E14" s="5" t="s">
        <v>278</v>
      </c>
      <c r="F14" s="4"/>
      <c r="G14" s="2" t="s">
        <v>271</v>
      </c>
      <c r="H14" s="5" t="s">
        <v>277</v>
      </c>
    </row>
    <row r="15" spans="1:49">
      <c r="A15" t="s">
        <v>267</v>
      </c>
      <c r="B15" s="5" t="s">
        <v>276</v>
      </c>
      <c r="D15" t="s">
        <v>275</v>
      </c>
      <c r="E15" s="5" t="s">
        <v>274</v>
      </c>
      <c r="F15" s="4"/>
      <c r="G15" s="2" t="s">
        <v>267</v>
      </c>
      <c r="H15" s="5" t="s">
        <v>273</v>
      </c>
    </row>
    <row r="16" spans="1:49">
      <c r="A16" t="s">
        <v>263</v>
      </c>
      <c r="B16" s="5" t="s">
        <v>272</v>
      </c>
      <c r="D16" t="s">
        <v>271</v>
      </c>
      <c r="E16" s="5" t="s">
        <v>270</v>
      </c>
      <c r="F16" s="4"/>
      <c r="G16" s="2" t="s">
        <v>250</v>
      </c>
      <c r="H16" s="5" t="s">
        <v>269</v>
      </c>
    </row>
    <row r="17" spans="1:8">
      <c r="A17" t="s">
        <v>255</v>
      </c>
      <c r="B17" s="5" t="s">
        <v>268</v>
      </c>
      <c r="D17" t="s">
        <v>267</v>
      </c>
      <c r="E17" s="5" t="s">
        <v>266</v>
      </c>
      <c r="F17" s="4"/>
      <c r="G17" s="2" t="s">
        <v>246</v>
      </c>
      <c r="H17" s="5" t="s">
        <v>265</v>
      </c>
    </row>
    <row r="18" spans="1:8">
      <c r="A18" t="s">
        <v>250</v>
      </c>
      <c r="B18" s="5" t="s">
        <v>264</v>
      </c>
      <c r="D18" t="s">
        <v>263</v>
      </c>
      <c r="E18" s="5" t="s">
        <v>262</v>
      </c>
      <c r="F18" s="4"/>
      <c r="G18" s="2" t="s">
        <v>242</v>
      </c>
      <c r="H18" s="5" t="s">
        <v>261</v>
      </c>
    </row>
    <row r="19" spans="1:8">
      <c r="A19" t="s">
        <v>246</v>
      </c>
      <c r="B19" s="5" t="s">
        <v>260</v>
      </c>
      <c r="D19" t="s">
        <v>259</v>
      </c>
      <c r="E19" s="5" t="s">
        <v>258</v>
      </c>
      <c r="F19" s="4"/>
      <c r="G19" s="2" t="s">
        <v>237</v>
      </c>
      <c r="H19" s="5" t="s">
        <v>257</v>
      </c>
    </row>
    <row r="20" spans="1:8">
      <c r="A20" t="s">
        <v>242</v>
      </c>
      <c r="B20" s="5" t="s">
        <v>256</v>
      </c>
      <c r="D20" t="s">
        <v>255</v>
      </c>
      <c r="E20" s="5" t="s">
        <v>254</v>
      </c>
      <c r="F20" s="4"/>
      <c r="G20" s="2" t="s">
        <v>253</v>
      </c>
      <c r="H20" s="5" t="s">
        <v>252</v>
      </c>
    </row>
    <row r="21" spans="1:8">
      <c r="A21" t="s">
        <v>237</v>
      </c>
      <c r="B21" s="5" t="s">
        <v>251</v>
      </c>
      <c r="D21" t="s">
        <v>250</v>
      </c>
      <c r="E21" s="5" t="s">
        <v>249</v>
      </c>
      <c r="F21" s="4"/>
      <c r="G21" s="2" t="s">
        <v>233</v>
      </c>
      <c r="H21" s="5" t="s">
        <v>248</v>
      </c>
    </row>
    <row r="22" spans="1:8">
      <c r="A22" t="s">
        <v>233</v>
      </c>
      <c r="B22" s="5" t="s">
        <v>247</v>
      </c>
      <c r="D22" t="s">
        <v>246</v>
      </c>
      <c r="E22" s="5" t="s">
        <v>245</v>
      </c>
      <c r="F22" s="4"/>
      <c r="G22" s="2" t="s">
        <v>221</v>
      </c>
      <c r="H22" s="5" t="s">
        <v>244</v>
      </c>
    </row>
    <row r="23" spans="1:8">
      <c r="A23" t="s">
        <v>221</v>
      </c>
      <c r="B23" s="5" t="s">
        <v>243</v>
      </c>
      <c r="D23" t="s">
        <v>242</v>
      </c>
      <c r="E23" s="5" t="s">
        <v>241</v>
      </c>
      <c r="F23" s="4"/>
      <c r="G23" s="2" t="s">
        <v>240</v>
      </c>
      <c r="H23" s="5" t="s">
        <v>239</v>
      </c>
    </row>
    <row r="24" spans="1:8">
      <c r="A24" t="s">
        <v>205</v>
      </c>
      <c r="B24" s="5" t="s">
        <v>238</v>
      </c>
      <c r="D24" t="s">
        <v>237</v>
      </c>
      <c r="E24" s="5" t="s">
        <v>236</v>
      </c>
      <c r="F24" s="4"/>
      <c r="G24" s="2" t="s">
        <v>217</v>
      </c>
      <c r="H24" s="5" t="s">
        <v>235</v>
      </c>
    </row>
    <row r="25" spans="1:8">
      <c r="A25" t="s">
        <v>197</v>
      </c>
      <c r="B25" s="5" t="s">
        <v>234</v>
      </c>
      <c r="D25" t="s">
        <v>233</v>
      </c>
      <c r="E25" s="5" t="s">
        <v>232</v>
      </c>
      <c r="F25" s="4"/>
      <c r="G25" s="2" t="s">
        <v>197</v>
      </c>
      <c r="H25" s="5" t="s">
        <v>231</v>
      </c>
    </row>
    <row r="26" spans="1:8">
      <c r="A26" t="s">
        <v>193</v>
      </c>
      <c r="B26" s="5" t="s">
        <v>230</v>
      </c>
      <c r="D26" t="s">
        <v>229</v>
      </c>
      <c r="E26" s="5" t="s">
        <v>228</v>
      </c>
      <c r="F26" s="4"/>
      <c r="G26" s="2" t="s">
        <v>193</v>
      </c>
      <c r="H26" s="5" t="s">
        <v>227</v>
      </c>
    </row>
    <row r="27" spans="1:8">
      <c r="A27" t="s">
        <v>181</v>
      </c>
      <c r="B27" s="5" t="s">
        <v>226</v>
      </c>
      <c r="D27" t="s">
        <v>225</v>
      </c>
      <c r="E27" s="5" t="s">
        <v>224</v>
      </c>
      <c r="F27" s="4"/>
      <c r="G27" s="2" t="s">
        <v>189</v>
      </c>
      <c r="H27" s="5" t="s">
        <v>223</v>
      </c>
    </row>
    <row r="28" spans="1:8">
      <c r="A28" t="s">
        <v>177</v>
      </c>
      <c r="B28" s="5" t="s">
        <v>222</v>
      </c>
      <c r="D28" t="s">
        <v>221</v>
      </c>
      <c r="E28" s="5" t="s">
        <v>220</v>
      </c>
      <c r="F28" s="4"/>
      <c r="G28" s="2" t="s">
        <v>185</v>
      </c>
      <c r="H28" s="5" t="s">
        <v>219</v>
      </c>
    </row>
    <row r="29" spans="1:8">
      <c r="A29" t="s">
        <v>173</v>
      </c>
      <c r="B29" s="5" t="s">
        <v>218</v>
      </c>
      <c r="D29" t="s">
        <v>217</v>
      </c>
      <c r="E29" s="5" t="s">
        <v>216</v>
      </c>
      <c r="F29" s="4"/>
      <c r="G29" s="2" t="s">
        <v>181</v>
      </c>
      <c r="H29" s="5" t="s">
        <v>215</v>
      </c>
    </row>
    <row r="30" spans="1:8">
      <c r="A30" t="s">
        <v>169</v>
      </c>
      <c r="B30" s="5" t="s">
        <v>214</v>
      </c>
      <c r="D30" t="s">
        <v>213</v>
      </c>
      <c r="E30" s="5" t="s">
        <v>212</v>
      </c>
      <c r="F30" s="4"/>
      <c r="G30" s="2" t="s">
        <v>177</v>
      </c>
      <c r="H30" s="5" t="s">
        <v>211</v>
      </c>
    </row>
    <row r="31" spans="1:8">
      <c r="A31" t="s">
        <v>165</v>
      </c>
      <c r="B31" s="5" t="s">
        <v>210</v>
      </c>
      <c r="D31" t="s">
        <v>209</v>
      </c>
      <c r="E31" s="5" t="s">
        <v>208</v>
      </c>
      <c r="F31" s="4"/>
      <c r="G31" s="2" t="s">
        <v>173</v>
      </c>
      <c r="H31" s="5" t="s">
        <v>207</v>
      </c>
    </row>
    <row r="32" spans="1:8">
      <c r="A32" t="s">
        <v>157</v>
      </c>
      <c r="B32" s="5" t="s">
        <v>206</v>
      </c>
      <c r="D32" t="s">
        <v>205</v>
      </c>
      <c r="E32" s="5" t="s">
        <v>204</v>
      </c>
      <c r="F32" s="4"/>
      <c r="G32" s="2" t="s">
        <v>169</v>
      </c>
      <c r="H32" s="5" t="s">
        <v>203</v>
      </c>
    </row>
    <row r="33" spans="1:8">
      <c r="A33" t="s">
        <v>153</v>
      </c>
      <c r="B33" s="5" t="s">
        <v>202</v>
      </c>
      <c r="D33" t="s">
        <v>201</v>
      </c>
      <c r="E33" s="5" t="s">
        <v>200</v>
      </c>
      <c r="F33" s="4"/>
      <c r="G33" s="2" t="s">
        <v>157</v>
      </c>
      <c r="H33" s="5" t="s">
        <v>199</v>
      </c>
    </row>
    <row r="34" spans="1:8">
      <c r="A34" t="s">
        <v>143</v>
      </c>
      <c r="B34" s="5" t="s">
        <v>198</v>
      </c>
      <c r="D34" t="s">
        <v>197</v>
      </c>
      <c r="E34" s="5" t="s">
        <v>196</v>
      </c>
      <c r="F34" s="4"/>
      <c r="G34" s="2" t="s">
        <v>153</v>
      </c>
      <c r="H34" s="5" t="s">
        <v>195</v>
      </c>
    </row>
    <row r="35" spans="1:8">
      <c r="A35" t="s">
        <v>138</v>
      </c>
      <c r="B35" s="5" t="s">
        <v>194</v>
      </c>
      <c r="D35" t="s">
        <v>193</v>
      </c>
      <c r="E35" s="5" t="s">
        <v>192</v>
      </c>
      <c r="F35" s="4"/>
      <c r="G35" s="2" t="s">
        <v>148</v>
      </c>
      <c r="H35" s="5" t="s">
        <v>191</v>
      </c>
    </row>
    <row r="36" spans="1:8">
      <c r="A36" t="s">
        <v>133</v>
      </c>
      <c r="B36" s="5" t="s">
        <v>190</v>
      </c>
      <c r="D36" t="s">
        <v>189</v>
      </c>
      <c r="E36" s="5" t="s">
        <v>188</v>
      </c>
      <c r="F36" s="4"/>
      <c r="G36" s="2" t="s">
        <v>143</v>
      </c>
      <c r="H36" s="5" t="s">
        <v>187</v>
      </c>
    </row>
    <row r="37" spans="1:8">
      <c r="A37" t="s">
        <v>128</v>
      </c>
      <c r="B37" s="5" t="s">
        <v>186</v>
      </c>
      <c r="D37" t="s">
        <v>185</v>
      </c>
      <c r="E37" s="5" t="s">
        <v>184</v>
      </c>
      <c r="F37" s="4"/>
      <c r="G37" s="2" t="s">
        <v>138</v>
      </c>
      <c r="H37" s="5" t="s">
        <v>183</v>
      </c>
    </row>
    <row r="38" spans="1:8">
      <c r="A38" t="s">
        <v>123</v>
      </c>
      <c r="B38" s="5" t="s">
        <v>182</v>
      </c>
      <c r="D38" t="s">
        <v>181</v>
      </c>
      <c r="E38" s="5" t="s">
        <v>180</v>
      </c>
      <c r="F38" s="4"/>
      <c r="G38" s="2" t="s">
        <v>99</v>
      </c>
      <c r="H38" s="5" t="s">
        <v>179</v>
      </c>
    </row>
    <row r="39" spans="1:8">
      <c r="A39" t="s">
        <v>118</v>
      </c>
      <c r="B39" s="5" t="s">
        <v>178</v>
      </c>
      <c r="D39" t="s">
        <v>177</v>
      </c>
      <c r="E39" s="5" t="s">
        <v>176</v>
      </c>
      <c r="F39" s="4"/>
      <c r="G39" s="2" t="s">
        <v>91</v>
      </c>
      <c r="H39" s="5" t="s">
        <v>175</v>
      </c>
    </row>
    <row r="40" spans="1:8">
      <c r="A40" t="s">
        <v>109</v>
      </c>
      <c r="B40" s="5" t="s">
        <v>174</v>
      </c>
      <c r="D40" t="s">
        <v>173</v>
      </c>
      <c r="E40" s="5" t="s">
        <v>172</v>
      </c>
      <c r="F40" s="4"/>
      <c r="G40" s="2" t="s">
        <v>88</v>
      </c>
      <c r="H40" s="5" t="s">
        <v>171</v>
      </c>
    </row>
    <row r="41" spans="1:8">
      <c r="A41" t="s">
        <v>104</v>
      </c>
      <c r="B41" s="5" t="s">
        <v>170</v>
      </c>
      <c r="D41" t="s">
        <v>169</v>
      </c>
      <c r="E41" s="5" t="s">
        <v>168</v>
      </c>
      <c r="F41" s="4"/>
      <c r="G41" s="2" t="s">
        <v>85</v>
      </c>
      <c r="H41" s="5" t="s">
        <v>167</v>
      </c>
    </row>
    <row r="42" spans="1:8">
      <c r="A42" t="s">
        <v>99</v>
      </c>
      <c r="B42" s="5" t="s">
        <v>166</v>
      </c>
      <c r="D42" t="s">
        <v>165</v>
      </c>
      <c r="E42" s="5" t="s">
        <v>164</v>
      </c>
      <c r="F42" s="4"/>
      <c r="G42" s="2" t="s">
        <v>82</v>
      </c>
      <c r="H42" s="5" t="s">
        <v>163</v>
      </c>
    </row>
    <row r="43" spans="1:8">
      <c r="A43" t="s">
        <v>94</v>
      </c>
      <c r="B43" s="5" t="s">
        <v>162</v>
      </c>
      <c r="D43" t="s">
        <v>161</v>
      </c>
      <c r="E43" s="5" t="s">
        <v>160</v>
      </c>
      <c r="F43" s="4"/>
      <c r="G43" s="2" t="s">
        <v>35</v>
      </c>
      <c r="H43" s="5" t="s">
        <v>159</v>
      </c>
    </row>
    <row r="44" spans="1:8">
      <c r="A44" t="s">
        <v>91</v>
      </c>
      <c r="B44" s="5" t="s">
        <v>158</v>
      </c>
      <c r="D44" t="s">
        <v>157</v>
      </c>
      <c r="E44" s="5" t="s">
        <v>156</v>
      </c>
      <c r="F44" s="4"/>
      <c r="G44" s="2" t="s">
        <v>19</v>
      </c>
      <c r="H44" s="5" t="s">
        <v>155</v>
      </c>
    </row>
    <row r="45" spans="1:8">
      <c r="A45" t="s">
        <v>88</v>
      </c>
      <c r="B45" s="5" t="s">
        <v>154</v>
      </c>
      <c r="D45" t="s">
        <v>153</v>
      </c>
      <c r="E45" s="5" t="s">
        <v>152</v>
      </c>
      <c r="F45" s="4"/>
      <c r="G45" s="2" t="s">
        <v>151</v>
      </c>
      <c r="H45" s="5" t="s">
        <v>150</v>
      </c>
    </row>
    <row r="46" spans="1:8">
      <c r="A46" t="s">
        <v>82</v>
      </c>
      <c r="B46" s="5" t="s">
        <v>149</v>
      </c>
      <c r="D46" t="s">
        <v>148</v>
      </c>
      <c r="E46" s="5" t="s">
        <v>147</v>
      </c>
      <c r="F46" s="4"/>
      <c r="G46" s="2" t="s">
        <v>146</v>
      </c>
      <c r="H46" s="5" t="s">
        <v>145</v>
      </c>
    </row>
    <row r="47" spans="1:8">
      <c r="A47" t="s">
        <v>79</v>
      </c>
      <c r="B47" s="5" t="s">
        <v>144</v>
      </c>
      <c r="D47" t="s">
        <v>143</v>
      </c>
      <c r="E47" s="5" t="s">
        <v>142</v>
      </c>
      <c r="F47" s="4"/>
      <c r="G47" s="2" t="s">
        <v>141</v>
      </c>
      <c r="H47" s="5" t="s">
        <v>140</v>
      </c>
    </row>
    <row r="48" spans="1:8">
      <c r="A48" t="s">
        <v>76</v>
      </c>
      <c r="B48" s="5" t="s">
        <v>139</v>
      </c>
      <c r="D48" t="s">
        <v>138</v>
      </c>
      <c r="E48" s="5" t="s">
        <v>137</v>
      </c>
      <c r="F48" s="4"/>
      <c r="G48" s="2" t="s">
        <v>136</v>
      </c>
      <c r="H48" s="5" t="s">
        <v>135</v>
      </c>
    </row>
    <row r="49" spans="1:8">
      <c r="A49" t="s">
        <v>73</v>
      </c>
      <c r="B49" s="5" t="s">
        <v>134</v>
      </c>
      <c r="D49" t="s">
        <v>133</v>
      </c>
      <c r="E49" s="5" t="s">
        <v>132</v>
      </c>
      <c r="F49" s="4"/>
      <c r="G49" s="2" t="s">
        <v>131</v>
      </c>
      <c r="H49" s="5" t="s">
        <v>130</v>
      </c>
    </row>
    <row r="50" spans="1:8">
      <c r="A50" t="s">
        <v>69</v>
      </c>
      <c r="B50" s="5" t="s">
        <v>129</v>
      </c>
      <c r="D50" t="s">
        <v>128</v>
      </c>
      <c r="E50" s="5" t="s">
        <v>127</v>
      </c>
      <c r="F50" s="4"/>
      <c r="G50" s="2" t="s">
        <v>126</v>
      </c>
      <c r="H50" s="5" t="s">
        <v>125</v>
      </c>
    </row>
    <row r="51" spans="1:8">
      <c r="A51" t="s">
        <v>66</v>
      </c>
      <c r="B51" s="5" t="s">
        <v>124</v>
      </c>
      <c r="D51" t="s">
        <v>123</v>
      </c>
      <c r="E51" s="5" t="s">
        <v>122</v>
      </c>
      <c r="F51" s="4"/>
      <c r="G51" s="2" t="s">
        <v>121</v>
      </c>
      <c r="H51" s="5" t="s">
        <v>120</v>
      </c>
    </row>
    <row r="52" spans="1:8">
      <c r="A52" t="s">
        <v>63</v>
      </c>
      <c r="B52" s="5" t="s">
        <v>119</v>
      </c>
      <c r="D52" t="s">
        <v>118</v>
      </c>
      <c r="E52" s="5" t="s">
        <v>117</v>
      </c>
      <c r="F52" s="4"/>
      <c r="G52" s="2" t="s">
        <v>3</v>
      </c>
      <c r="H52" s="5" t="s">
        <v>116</v>
      </c>
    </row>
    <row r="53" spans="1:8">
      <c r="A53" t="s">
        <v>60</v>
      </c>
      <c r="B53" s="5" t="s">
        <v>115</v>
      </c>
      <c r="D53" t="s">
        <v>114</v>
      </c>
      <c r="E53" s="5" t="s">
        <v>113</v>
      </c>
      <c r="F53" s="4"/>
      <c r="G53" s="2" t="s">
        <v>112</v>
      </c>
      <c r="H53" s="5" t="s">
        <v>111</v>
      </c>
    </row>
    <row r="54" spans="1:8">
      <c r="A54" t="s">
        <v>57</v>
      </c>
      <c r="B54" s="5" t="s">
        <v>110</v>
      </c>
      <c r="D54" t="s">
        <v>109</v>
      </c>
      <c r="E54" s="5" t="s">
        <v>108</v>
      </c>
      <c r="F54" s="4"/>
      <c r="G54" s="2" t="s">
        <v>107</v>
      </c>
      <c r="H54" s="5" t="s">
        <v>106</v>
      </c>
    </row>
    <row r="55" spans="1:8">
      <c r="A55" t="s">
        <v>54</v>
      </c>
      <c r="B55" s="5" t="s">
        <v>105</v>
      </c>
      <c r="D55" t="s">
        <v>104</v>
      </c>
      <c r="E55" s="5" t="s">
        <v>103</v>
      </c>
      <c r="F55" s="4"/>
      <c r="G55" s="2" t="s">
        <v>102</v>
      </c>
      <c r="H55" s="5" t="s">
        <v>101</v>
      </c>
    </row>
    <row r="56" spans="1:8">
      <c r="A56" t="s">
        <v>51</v>
      </c>
      <c r="B56" s="5" t="s">
        <v>100</v>
      </c>
      <c r="D56" t="s">
        <v>99</v>
      </c>
      <c r="E56" s="5" t="s">
        <v>98</v>
      </c>
      <c r="F56" s="4"/>
      <c r="G56" s="2" t="s">
        <v>97</v>
      </c>
      <c r="H56" s="5" t="s">
        <v>96</v>
      </c>
    </row>
    <row r="57" spans="1:8">
      <c r="A57" t="s">
        <v>48</v>
      </c>
      <c r="B57" s="5" t="s">
        <v>95</v>
      </c>
      <c r="D57" t="s">
        <v>94</v>
      </c>
      <c r="E57" s="5" t="s">
        <v>93</v>
      </c>
      <c r="F57" s="4"/>
    </row>
    <row r="58" spans="1:8">
      <c r="A58" t="s">
        <v>45</v>
      </c>
      <c r="B58" s="5" t="s">
        <v>92</v>
      </c>
      <c r="D58" t="s">
        <v>91</v>
      </c>
      <c r="E58" s="5" t="s">
        <v>90</v>
      </c>
      <c r="F58" s="4"/>
    </row>
    <row r="59" spans="1:8">
      <c r="A59" t="s">
        <v>42</v>
      </c>
      <c r="B59" s="5" t="s">
        <v>89</v>
      </c>
      <c r="D59" t="s">
        <v>88</v>
      </c>
      <c r="E59" s="5" t="s">
        <v>87</v>
      </c>
      <c r="F59" s="4"/>
    </row>
    <row r="60" spans="1:8">
      <c r="A60" t="s">
        <v>39</v>
      </c>
      <c r="B60" s="5" t="s">
        <v>86</v>
      </c>
      <c r="D60" t="s">
        <v>85</v>
      </c>
      <c r="E60" s="5" t="s">
        <v>84</v>
      </c>
      <c r="F60" s="4"/>
    </row>
    <row r="61" spans="1:8">
      <c r="A61" t="s">
        <v>37</v>
      </c>
      <c r="B61" s="5" t="s">
        <v>83</v>
      </c>
      <c r="D61" t="s">
        <v>82</v>
      </c>
      <c r="E61" s="5" t="s">
        <v>81</v>
      </c>
      <c r="F61" s="4"/>
    </row>
    <row r="62" spans="1:8">
      <c r="A62" t="s">
        <v>35</v>
      </c>
      <c r="B62" s="5" t="s">
        <v>80</v>
      </c>
      <c r="D62" t="s">
        <v>79</v>
      </c>
      <c r="E62" s="5" t="s">
        <v>78</v>
      </c>
      <c r="F62" s="4"/>
    </row>
    <row r="63" spans="1:8">
      <c r="A63" t="s">
        <v>33</v>
      </c>
      <c r="B63" s="5" t="s">
        <v>77</v>
      </c>
      <c r="D63" t="s">
        <v>76</v>
      </c>
      <c r="E63" s="5" t="s">
        <v>75</v>
      </c>
      <c r="F63" s="4"/>
    </row>
    <row r="64" spans="1:8">
      <c r="A64" t="s">
        <v>31</v>
      </c>
      <c r="B64" s="5" t="s">
        <v>74</v>
      </c>
      <c r="D64" t="s">
        <v>73</v>
      </c>
      <c r="E64" s="5" t="s">
        <v>72</v>
      </c>
      <c r="F64" s="4"/>
    </row>
    <row r="65" spans="1:6">
      <c r="A65" t="s">
        <v>71</v>
      </c>
      <c r="B65" s="5" t="s">
        <v>70</v>
      </c>
      <c r="D65" t="s">
        <v>69</v>
      </c>
      <c r="E65" s="5" t="s">
        <v>68</v>
      </c>
      <c r="F65" s="4"/>
    </row>
    <row r="66" spans="1:6">
      <c r="A66" t="s">
        <v>25</v>
      </c>
      <c r="B66" s="5" t="s">
        <v>67</v>
      </c>
      <c r="D66" t="s">
        <v>66</v>
      </c>
      <c r="E66" s="5" t="s">
        <v>65</v>
      </c>
      <c r="F66" s="4"/>
    </row>
    <row r="67" spans="1:6">
      <c r="A67" t="s">
        <v>23</v>
      </c>
      <c r="B67" s="5" t="s">
        <v>64</v>
      </c>
      <c r="D67" t="s">
        <v>63</v>
      </c>
      <c r="E67" s="5" t="s">
        <v>62</v>
      </c>
      <c r="F67" s="4"/>
    </row>
    <row r="68" spans="1:6">
      <c r="A68" t="s">
        <v>21</v>
      </c>
      <c r="B68" s="5" t="s">
        <v>61</v>
      </c>
      <c r="D68" t="s">
        <v>60</v>
      </c>
      <c r="E68" s="5" t="s">
        <v>59</v>
      </c>
      <c r="F68" s="4"/>
    </row>
    <row r="69" spans="1:6">
      <c r="A69" t="s">
        <v>19</v>
      </c>
      <c r="B69" s="5" t="s">
        <v>58</v>
      </c>
      <c r="D69" t="s">
        <v>57</v>
      </c>
      <c r="E69" s="5" t="s">
        <v>56</v>
      </c>
      <c r="F69" s="4"/>
    </row>
    <row r="70" spans="1:6">
      <c r="A70" t="s">
        <v>17</v>
      </c>
      <c r="B70" s="5" t="s">
        <v>55</v>
      </c>
      <c r="D70" t="s">
        <v>54</v>
      </c>
      <c r="E70" s="5" t="s">
        <v>53</v>
      </c>
      <c r="F70" s="4"/>
    </row>
    <row r="71" spans="1:6">
      <c r="A71" t="s">
        <v>15</v>
      </c>
      <c r="B71" s="5" t="s">
        <v>52</v>
      </c>
      <c r="D71" t="s">
        <v>51</v>
      </c>
      <c r="E71" s="5" t="s">
        <v>50</v>
      </c>
      <c r="F71" s="4"/>
    </row>
    <row r="72" spans="1:6">
      <c r="A72" t="s">
        <v>13</v>
      </c>
      <c r="B72" s="5" t="s">
        <v>49</v>
      </c>
      <c r="D72" t="s">
        <v>48</v>
      </c>
      <c r="E72" s="5" t="s">
        <v>47</v>
      </c>
      <c r="F72" s="4"/>
    </row>
    <row r="73" spans="1:6">
      <c r="A73" t="s">
        <v>7</v>
      </c>
      <c r="B73" s="5" t="s">
        <v>46</v>
      </c>
      <c r="D73" t="s">
        <v>45</v>
      </c>
      <c r="E73" s="5" t="s">
        <v>44</v>
      </c>
      <c r="F73" s="4"/>
    </row>
    <row r="74" spans="1:6">
      <c r="A74" t="s">
        <v>3</v>
      </c>
      <c r="B74" s="5" t="s">
        <v>43</v>
      </c>
      <c r="D74" t="s">
        <v>42</v>
      </c>
      <c r="E74" s="5" t="s">
        <v>41</v>
      </c>
      <c r="F74" s="4"/>
    </row>
    <row r="75" spans="1:6">
      <c r="A75" t="s">
        <v>1</v>
      </c>
      <c r="B75" s="5" t="s">
        <v>40</v>
      </c>
      <c r="D75" t="s">
        <v>39</v>
      </c>
      <c r="E75" s="5" t="s">
        <v>38</v>
      </c>
      <c r="F75" s="4"/>
    </row>
    <row r="76" spans="1:6">
      <c r="D76" t="s">
        <v>37</v>
      </c>
      <c r="E76" s="5" t="s">
        <v>36</v>
      </c>
      <c r="F76" s="4"/>
    </row>
    <row r="77" spans="1:6">
      <c r="D77" t="s">
        <v>35</v>
      </c>
      <c r="E77" s="5" t="s">
        <v>34</v>
      </c>
      <c r="F77" s="4"/>
    </row>
    <row r="78" spans="1:6">
      <c r="D78" t="s">
        <v>33</v>
      </c>
      <c r="E78" s="5" t="s">
        <v>32</v>
      </c>
      <c r="F78" s="4"/>
    </row>
    <row r="79" spans="1:6">
      <c r="D79" t="s">
        <v>31</v>
      </c>
      <c r="E79" s="5" t="s">
        <v>30</v>
      </c>
      <c r="F79" s="4"/>
    </row>
    <row r="80" spans="1:6">
      <c r="D80" t="s">
        <v>29</v>
      </c>
      <c r="E80" s="5" t="s">
        <v>28</v>
      </c>
      <c r="F80" s="4"/>
    </row>
    <row r="81" spans="4:6">
      <c r="D81" t="s">
        <v>27</v>
      </c>
      <c r="E81" s="5" t="s">
        <v>26</v>
      </c>
      <c r="F81" s="4"/>
    </row>
    <row r="82" spans="4:6">
      <c r="D82" t="s">
        <v>25</v>
      </c>
      <c r="E82" s="5" t="s">
        <v>24</v>
      </c>
      <c r="F82" s="4"/>
    </row>
    <row r="83" spans="4:6">
      <c r="D83" t="s">
        <v>23</v>
      </c>
      <c r="E83" s="5" t="s">
        <v>22</v>
      </c>
      <c r="F83" s="4"/>
    </row>
    <row r="84" spans="4:6">
      <c r="D84" t="s">
        <v>21</v>
      </c>
      <c r="E84" s="5" t="s">
        <v>20</v>
      </c>
      <c r="F84" s="4"/>
    </row>
    <row r="85" spans="4:6">
      <c r="D85" t="s">
        <v>19</v>
      </c>
      <c r="E85" s="5" t="s">
        <v>18</v>
      </c>
      <c r="F85" s="4"/>
    </row>
    <row r="86" spans="4:6">
      <c r="D86" t="s">
        <v>17</v>
      </c>
      <c r="E86" s="5" t="s">
        <v>16</v>
      </c>
      <c r="F86" s="4"/>
    </row>
    <row r="87" spans="4:6">
      <c r="D87" t="s">
        <v>15</v>
      </c>
      <c r="E87" s="5" t="s">
        <v>14</v>
      </c>
      <c r="F87" s="4"/>
    </row>
    <row r="88" spans="4:6">
      <c r="D88" t="s">
        <v>13</v>
      </c>
      <c r="E88" s="5" t="s">
        <v>12</v>
      </c>
      <c r="F88" s="4"/>
    </row>
    <row r="89" spans="4:6">
      <c r="D89" t="s">
        <v>11</v>
      </c>
      <c r="E89" s="5" t="s">
        <v>10</v>
      </c>
      <c r="F89" s="4"/>
    </row>
    <row r="90" spans="4:6">
      <c r="D90" t="s">
        <v>9</v>
      </c>
      <c r="E90" s="5" t="s">
        <v>8</v>
      </c>
      <c r="F90" s="4"/>
    </row>
    <row r="91" spans="4:6">
      <c r="D91" t="s">
        <v>7</v>
      </c>
      <c r="E91" s="5" t="s">
        <v>6</v>
      </c>
      <c r="F91" s="4"/>
    </row>
    <row r="92" spans="4:6">
      <c r="D92" t="s">
        <v>5</v>
      </c>
      <c r="E92" s="5" t="s">
        <v>4</v>
      </c>
      <c r="F92" s="4"/>
    </row>
    <row r="93" spans="4:6">
      <c r="D93" t="s">
        <v>3</v>
      </c>
      <c r="E93" s="5" t="s">
        <v>2</v>
      </c>
      <c r="F93" s="4"/>
    </row>
    <row r="94" spans="4:6">
      <c r="D94" t="s">
        <v>1</v>
      </c>
      <c r="E94" s="5" t="s">
        <v>0</v>
      </c>
      <c r="F94" s="4"/>
    </row>
  </sheetData>
  <mergeCells count="1">
    <mergeCell ref="K3:T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T47"/>
  <sheetViews>
    <sheetView zoomScale="75" zoomScaleNormal="75" zoomScalePageLayoutView="75" workbookViewId="0">
      <pane xSplit="3" ySplit="2" topLeftCell="O3" activePane="bottomRight" state="frozenSplit"/>
      <selection activeCell="G25" sqref="G25"/>
      <selection pane="topRight" activeCell="G25" sqref="G25"/>
      <selection pane="bottomLeft" activeCell="G25" sqref="G25"/>
      <selection pane="bottomRight" activeCell="X24" sqref="X24"/>
    </sheetView>
  </sheetViews>
  <sheetFormatPr baseColWidth="10" defaultRowHeight="15" customHeight="1" x14ac:dyDescent="0"/>
  <cols>
    <col min="1" max="1" width="7.7109375" style="18" bestFit="1" customWidth="1"/>
    <col min="2" max="2" width="15.7109375" style="21" customWidth="1"/>
    <col min="3" max="3" width="10.28515625" style="18" bestFit="1" customWidth="1"/>
    <col min="4" max="16" width="11" style="18" bestFit="1" customWidth="1"/>
    <col min="17" max="23" width="11" style="19" bestFit="1" customWidth="1"/>
    <col min="24" max="24" width="11" style="20" customWidth="1"/>
    <col min="25" max="25" width="11" style="19" bestFit="1" customWidth="1"/>
    <col min="26" max="26" width="10.7109375" style="19"/>
    <col min="27" max="33" width="11" style="19" bestFit="1" customWidth="1"/>
    <col min="34" max="35" width="10.7109375" style="19"/>
    <col min="36" max="38" width="11" style="19" bestFit="1" customWidth="1"/>
    <col min="39" max="39" width="10.7109375" style="19"/>
    <col min="40" max="45" width="11" style="19" bestFit="1" customWidth="1"/>
    <col min="46" max="16384" width="10.7109375" style="18"/>
  </cols>
  <sheetData>
    <row r="1" spans="1:45" s="55" customFormat="1" ht="15" customHeight="1">
      <c r="D1" s="55" t="s">
        <v>303</v>
      </c>
      <c r="E1" s="55" t="s">
        <v>283</v>
      </c>
      <c r="F1" s="55" t="s">
        <v>312</v>
      </c>
      <c r="G1" s="55" t="s">
        <v>275</v>
      </c>
      <c r="H1" s="55" t="s">
        <v>279</v>
      </c>
      <c r="I1" s="55" t="s">
        <v>353</v>
      </c>
      <c r="J1" s="55" t="s">
        <v>287</v>
      </c>
      <c r="K1" s="55" t="s">
        <v>387</v>
      </c>
      <c r="L1" s="55" t="s">
        <v>291</v>
      </c>
      <c r="M1" s="55" t="s">
        <v>299</v>
      </c>
      <c r="N1" s="61" t="s">
        <v>295</v>
      </c>
      <c r="P1" s="55" t="s">
        <v>255</v>
      </c>
      <c r="Q1" s="22" t="s">
        <v>197</v>
      </c>
      <c r="R1" s="22" t="s">
        <v>193</v>
      </c>
      <c r="S1" s="22" t="s">
        <v>181</v>
      </c>
      <c r="T1" s="22" t="s">
        <v>177</v>
      </c>
      <c r="U1" s="22" t="s">
        <v>173</v>
      </c>
      <c r="V1" s="22" t="s">
        <v>169</v>
      </c>
      <c r="W1" s="22" t="s">
        <v>138</v>
      </c>
      <c r="X1" s="23"/>
      <c r="Y1" s="22" t="s">
        <v>165</v>
      </c>
      <c r="Z1" s="22" t="s">
        <v>161</v>
      </c>
      <c r="AA1" s="22" t="s">
        <v>157</v>
      </c>
      <c r="AB1" s="22" t="s">
        <v>153</v>
      </c>
      <c r="AC1" s="22" t="s">
        <v>148</v>
      </c>
      <c r="AD1" s="22" t="s">
        <v>143</v>
      </c>
      <c r="AE1" s="22" t="s">
        <v>133</v>
      </c>
      <c r="AF1" s="22" t="s">
        <v>128</v>
      </c>
      <c r="AG1" s="22" t="s">
        <v>123</v>
      </c>
      <c r="AH1" s="22" t="s">
        <v>118</v>
      </c>
      <c r="AI1" s="22" t="s">
        <v>109</v>
      </c>
      <c r="AJ1" s="22" t="s">
        <v>104</v>
      </c>
      <c r="AK1" s="22" t="s">
        <v>99</v>
      </c>
      <c r="AL1" s="22" t="s">
        <v>94</v>
      </c>
      <c r="AM1" s="22" t="s">
        <v>91</v>
      </c>
      <c r="AN1" s="22" t="s">
        <v>79</v>
      </c>
      <c r="AO1" s="22" t="s">
        <v>76</v>
      </c>
      <c r="AP1" s="22" t="s">
        <v>73</v>
      </c>
      <c r="AQ1" s="22" t="s">
        <v>19</v>
      </c>
      <c r="AR1" s="22" t="s">
        <v>15</v>
      </c>
      <c r="AS1" s="22" t="s">
        <v>13</v>
      </c>
    </row>
    <row r="2" spans="1:45" s="29" customFormat="1" ht="15" customHeight="1">
      <c r="B2" s="55"/>
      <c r="D2" s="29" t="s">
        <v>437</v>
      </c>
      <c r="E2" s="29" t="s">
        <v>437</v>
      </c>
      <c r="F2" s="29" t="s">
        <v>437</v>
      </c>
      <c r="G2" s="29" t="s">
        <v>437</v>
      </c>
      <c r="H2" s="29" t="s">
        <v>437</v>
      </c>
      <c r="I2" s="29" t="s">
        <v>437</v>
      </c>
      <c r="J2" s="29" t="s">
        <v>437</v>
      </c>
      <c r="K2" s="29" t="s">
        <v>437</v>
      </c>
      <c r="L2" s="29" t="s">
        <v>437</v>
      </c>
      <c r="M2" s="29" t="s">
        <v>437</v>
      </c>
      <c r="O2" s="29" t="s">
        <v>436</v>
      </c>
      <c r="P2" s="29" t="s">
        <v>435</v>
      </c>
      <c r="Q2" s="36" t="s">
        <v>434</v>
      </c>
      <c r="R2" s="36" t="s">
        <v>434</v>
      </c>
      <c r="S2" s="36" t="s">
        <v>434</v>
      </c>
      <c r="T2" s="36" t="s">
        <v>434</v>
      </c>
      <c r="U2" s="36" t="s">
        <v>434</v>
      </c>
      <c r="V2" s="36" t="s">
        <v>434</v>
      </c>
      <c r="W2" s="36" t="s">
        <v>434</v>
      </c>
      <c r="X2" s="37"/>
      <c r="Y2" s="36" t="s">
        <v>434</v>
      </c>
      <c r="Z2" s="36" t="s">
        <v>434</v>
      </c>
      <c r="AA2" s="36" t="s">
        <v>434</v>
      </c>
      <c r="AB2" s="36" t="s">
        <v>434</v>
      </c>
      <c r="AC2" s="36" t="s">
        <v>434</v>
      </c>
      <c r="AD2" s="36" t="s">
        <v>434</v>
      </c>
      <c r="AE2" s="36" t="s">
        <v>434</v>
      </c>
      <c r="AF2" s="36" t="s">
        <v>434</v>
      </c>
      <c r="AG2" s="36" t="s">
        <v>434</v>
      </c>
      <c r="AH2" s="36" t="s">
        <v>434</v>
      </c>
      <c r="AI2" s="36" t="s">
        <v>434</v>
      </c>
      <c r="AJ2" s="36" t="s">
        <v>434</v>
      </c>
      <c r="AK2" s="36" t="s">
        <v>434</v>
      </c>
      <c r="AL2" s="36" t="s">
        <v>434</v>
      </c>
      <c r="AM2" s="36" t="s">
        <v>434</v>
      </c>
      <c r="AN2" s="36" t="s">
        <v>434</v>
      </c>
      <c r="AO2" s="36" t="s">
        <v>434</v>
      </c>
      <c r="AP2" s="36" t="s">
        <v>434</v>
      </c>
      <c r="AQ2" s="36" t="s">
        <v>434</v>
      </c>
      <c r="AR2" s="36" t="s">
        <v>434</v>
      </c>
      <c r="AS2" s="36" t="s">
        <v>434</v>
      </c>
    </row>
    <row r="3" spans="1:45" s="29" customFormat="1" ht="15" customHeight="1">
      <c r="A3" s="56"/>
      <c r="B3" s="55" t="s">
        <v>384</v>
      </c>
      <c r="C3" s="45" t="s">
        <v>422</v>
      </c>
      <c r="D3" s="46" t="s">
        <v>383</v>
      </c>
      <c r="E3" s="46" t="s">
        <v>382</v>
      </c>
      <c r="F3" s="46" t="s">
        <v>381</v>
      </c>
      <c r="G3" s="46" t="s">
        <v>380</v>
      </c>
      <c r="H3" s="46" t="s">
        <v>379</v>
      </c>
      <c r="I3" s="46" t="s">
        <v>378</v>
      </c>
      <c r="J3" s="46" t="s">
        <v>377</v>
      </c>
      <c r="K3" s="46" t="s">
        <v>376</v>
      </c>
      <c r="L3" s="46" t="s">
        <v>375</v>
      </c>
      <c r="M3" s="46" t="s">
        <v>374</v>
      </c>
      <c r="N3" s="60"/>
      <c r="O3" s="60"/>
      <c r="P3" s="59">
        <v>1.357</v>
      </c>
      <c r="Q3" s="42">
        <v>175</v>
      </c>
      <c r="R3" s="42">
        <v>124</v>
      </c>
      <c r="S3" s="42" t="s">
        <v>373</v>
      </c>
      <c r="T3" s="42">
        <v>12.9</v>
      </c>
      <c r="U3" s="42" t="s">
        <v>372</v>
      </c>
      <c r="V3" s="42" t="s">
        <v>371</v>
      </c>
      <c r="W3" s="42" t="s">
        <v>368</v>
      </c>
      <c r="X3" s="20"/>
      <c r="Y3" s="42">
        <v>15.9</v>
      </c>
      <c r="Z3" s="42"/>
      <c r="AA3" s="42" t="s">
        <v>370</v>
      </c>
      <c r="AB3" s="42">
        <v>2.9000000000000001E-2</v>
      </c>
      <c r="AC3" s="42"/>
      <c r="AD3" s="42" t="s">
        <v>369</v>
      </c>
      <c r="AE3" s="42" t="s">
        <v>367</v>
      </c>
      <c r="AF3" s="42" t="s">
        <v>366</v>
      </c>
      <c r="AG3" s="42" t="s">
        <v>365</v>
      </c>
      <c r="AH3" s="42" t="s">
        <v>364</v>
      </c>
      <c r="AI3" s="42" t="s">
        <v>363</v>
      </c>
      <c r="AJ3" s="42">
        <v>7.0000000000000007E-2</v>
      </c>
      <c r="AK3" s="42">
        <v>2.5000000000000001E-2</v>
      </c>
      <c r="AL3" s="42" t="s">
        <v>362</v>
      </c>
      <c r="AM3" s="42" t="s">
        <v>361</v>
      </c>
      <c r="AN3" s="42" t="s">
        <v>360</v>
      </c>
      <c r="AO3" s="42" t="s">
        <v>359</v>
      </c>
      <c r="AP3" s="42" t="s">
        <v>358</v>
      </c>
      <c r="AQ3" s="42" t="s">
        <v>357</v>
      </c>
      <c r="AR3" s="42" t="s">
        <v>356</v>
      </c>
      <c r="AS3" s="42" t="s">
        <v>355</v>
      </c>
    </row>
    <row r="4" spans="1:45" s="29" customFormat="1" ht="15" customHeight="1">
      <c r="A4" s="56"/>
      <c r="B4" s="55"/>
      <c r="C4" s="45" t="s">
        <v>421</v>
      </c>
      <c r="D4" s="46">
        <v>46.3</v>
      </c>
      <c r="E4" s="46">
        <v>0.54</v>
      </c>
      <c r="F4" s="46">
        <v>23.32</v>
      </c>
      <c r="G4" s="46">
        <v>6.6909999999999998</v>
      </c>
      <c r="H4" s="46">
        <v>0.128</v>
      </c>
      <c r="I4" s="46">
        <v>6.15</v>
      </c>
      <c r="J4" s="46">
        <v>13.5</v>
      </c>
      <c r="K4" s="46">
        <v>0.90700000000000003</v>
      </c>
      <c r="L4" s="46">
        <v>0.04</v>
      </c>
      <c r="M4" s="46">
        <v>0.01</v>
      </c>
      <c r="N4" s="60"/>
      <c r="O4" s="60"/>
      <c r="P4" s="59"/>
      <c r="Q4" s="42"/>
      <c r="R4" s="42"/>
      <c r="S4" s="42">
        <v>25.8</v>
      </c>
      <c r="T4" s="42"/>
      <c r="U4" s="42"/>
      <c r="V4" s="42"/>
      <c r="W4" s="42"/>
      <c r="X4" s="20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s="29" customFormat="1" ht="15" customHeight="1">
      <c r="A5" s="56"/>
      <c r="B5" s="55"/>
      <c r="C5" s="45" t="s">
        <v>420</v>
      </c>
      <c r="D5" s="46">
        <v>46.93</v>
      </c>
      <c r="E5" s="46">
        <v>0.59199999999999997</v>
      </c>
      <c r="F5" s="46">
        <v>23.9</v>
      </c>
      <c r="G5" s="46">
        <v>6.85</v>
      </c>
      <c r="H5" s="46">
        <v>0.13</v>
      </c>
      <c r="I5" s="46">
        <v>6.24</v>
      </c>
      <c r="J5" s="46">
        <v>14.2</v>
      </c>
      <c r="K5" s="46">
        <v>0.95</v>
      </c>
      <c r="L5" s="46">
        <v>0.06</v>
      </c>
      <c r="M5" s="46">
        <v>1.7000000000000001E-2</v>
      </c>
      <c r="N5" s="60"/>
      <c r="O5" s="60"/>
      <c r="P5" s="59"/>
      <c r="Q5" s="42"/>
      <c r="R5" s="42"/>
      <c r="S5" s="42">
        <v>32.43</v>
      </c>
      <c r="T5" s="42"/>
      <c r="U5" s="42"/>
      <c r="V5" s="42"/>
      <c r="W5" s="42"/>
      <c r="X5" s="20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s="29" customFormat="1" ht="15" customHeight="1">
      <c r="A6" s="56"/>
      <c r="B6" s="55"/>
      <c r="C6" s="45" t="s">
        <v>419</v>
      </c>
      <c r="D6" s="44">
        <f t="shared" ref="D6:M6" si="0">AVERAGE(D4:D5)</f>
        <v>46.614999999999995</v>
      </c>
      <c r="E6" s="44">
        <f t="shared" si="0"/>
        <v>0.56600000000000006</v>
      </c>
      <c r="F6" s="44">
        <f t="shared" si="0"/>
        <v>23.61</v>
      </c>
      <c r="G6" s="44">
        <f t="shared" si="0"/>
        <v>6.7705000000000002</v>
      </c>
      <c r="H6" s="44">
        <f t="shared" si="0"/>
        <v>0.129</v>
      </c>
      <c r="I6" s="44">
        <f t="shared" si="0"/>
        <v>6.1950000000000003</v>
      </c>
      <c r="J6" s="44">
        <f t="shared" si="0"/>
        <v>13.85</v>
      </c>
      <c r="K6" s="44">
        <f t="shared" si="0"/>
        <v>0.92849999999999999</v>
      </c>
      <c r="L6" s="44">
        <f t="shared" si="0"/>
        <v>0.05</v>
      </c>
      <c r="M6" s="44">
        <f t="shared" si="0"/>
        <v>1.3500000000000002E-2</v>
      </c>
      <c r="N6" s="60"/>
      <c r="O6" s="60"/>
      <c r="P6" s="59">
        <f>P3</f>
        <v>1.357</v>
      </c>
      <c r="Q6" s="42">
        <v>175</v>
      </c>
      <c r="R6" s="42">
        <v>124</v>
      </c>
      <c r="S6" s="41">
        <f>AVERAGE(S4:S5)</f>
        <v>29.115000000000002</v>
      </c>
      <c r="T6" s="42">
        <v>12.9</v>
      </c>
      <c r="U6" s="42">
        <v>11.2</v>
      </c>
      <c r="V6" s="42">
        <v>48.25</v>
      </c>
      <c r="W6" s="42">
        <v>443.5</v>
      </c>
      <c r="X6" s="20"/>
      <c r="Y6" s="42">
        <v>15.9</v>
      </c>
      <c r="Z6" s="42"/>
      <c r="AA6" s="42">
        <v>0.96</v>
      </c>
      <c r="AB6" s="42">
        <v>2.9000000000000001E-2</v>
      </c>
      <c r="AC6" s="42"/>
      <c r="AD6" s="41" t="e">
        <f>AVERAGE(AD4:AD5)</f>
        <v>#DIV/0!</v>
      </c>
      <c r="AE6" s="41" t="e">
        <f>AVERAGE(AE4:AE5)</f>
        <v>#DIV/0!</v>
      </c>
      <c r="AF6" s="41" t="e">
        <f>AVERAGE(AF4:AF5)</f>
        <v>#DIV/0!</v>
      </c>
      <c r="AG6" s="41" t="e">
        <f>AVERAGE(AG4:AG5)</f>
        <v>#DIV/0!</v>
      </c>
      <c r="AH6" s="41" t="e">
        <f>AVERAGE(AH4:AH5)</f>
        <v>#DIV/0!</v>
      </c>
      <c r="AI6" s="42"/>
      <c r="AJ6" s="42"/>
      <c r="AK6" s="42"/>
      <c r="AL6" s="41" t="e">
        <f>AVERAGE(AL4:AL5)</f>
        <v>#DIV/0!</v>
      </c>
      <c r="AM6" s="41">
        <v>0.12</v>
      </c>
      <c r="AN6" s="41" t="e">
        <f t="shared" ref="AN6:AS6" si="1">AVERAGE(AN4:AN5)</f>
        <v>#DIV/0!</v>
      </c>
      <c r="AO6" s="41" t="e">
        <f t="shared" si="1"/>
        <v>#DIV/0!</v>
      </c>
      <c r="AP6" s="41" t="e">
        <f t="shared" si="1"/>
        <v>#DIV/0!</v>
      </c>
      <c r="AQ6" s="41" t="e">
        <f t="shared" si="1"/>
        <v>#DIV/0!</v>
      </c>
      <c r="AR6" s="41" t="e">
        <f t="shared" si="1"/>
        <v>#DIV/0!</v>
      </c>
      <c r="AS6" s="41" t="e">
        <f t="shared" si="1"/>
        <v>#DIV/0!</v>
      </c>
    </row>
    <row r="7" spans="1:45" s="29" customFormat="1" ht="15" customHeight="1">
      <c r="A7" s="56">
        <v>42942</v>
      </c>
      <c r="B7" s="55" t="s">
        <v>384</v>
      </c>
      <c r="C7" s="29" t="s">
        <v>433</v>
      </c>
      <c r="D7" s="29">
        <v>47.38</v>
      </c>
      <c r="E7" s="29">
        <v>0.55600000000000005</v>
      </c>
      <c r="F7" s="29">
        <v>23.718</v>
      </c>
      <c r="G7" s="29">
        <v>6.92</v>
      </c>
      <c r="H7" s="29">
        <v>0.128</v>
      </c>
      <c r="I7" s="29">
        <v>6.2160000000000002</v>
      </c>
      <c r="J7" s="29">
        <v>14.382</v>
      </c>
      <c r="K7" s="29">
        <v>1.0189999999999999</v>
      </c>
      <c r="L7" s="29">
        <v>0.108</v>
      </c>
      <c r="M7" s="29">
        <v>2.5000000000000001E-2</v>
      </c>
      <c r="O7" s="54">
        <f>SUM(D7:M7)</f>
        <v>100.45200000000001</v>
      </c>
      <c r="P7" s="53">
        <v>1.438297872340403</v>
      </c>
      <c r="Q7" s="51"/>
      <c r="R7" s="51"/>
      <c r="S7" s="51"/>
      <c r="T7" s="51"/>
      <c r="U7" s="51"/>
      <c r="V7" s="51"/>
      <c r="W7" s="51"/>
      <c r="X7" s="52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1:45" s="29" customFormat="1" ht="15" customHeight="1">
      <c r="A8" s="56">
        <v>42942</v>
      </c>
      <c r="B8" s="55" t="s">
        <v>384</v>
      </c>
      <c r="C8" s="29" t="s">
        <v>433</v>
      </c>
      <c r="D8" s="29">
        <v>47.356999999999999</v>
      </c>
      <c r="E8" s="29">
        <v>0.56299999999999994</v>
      </c>
      <c r="F8" s="29">
        <v>23.712</v>
      </c>
      <c r="G8" s="29">
        <v>6.9050000000000002</v>
      </c>
      <c r="H8" s="29">
        <v>0.13100000000000001</v>
      </c>
      <c r="I8" s="29">
        <v>6.2759999999999998</v>
      </c>
      <c r="J8" s="29">
        <v>14.351000000000001</v>
      </c>
      <c r="K8" s="29">
        <v>0.97899999999999998</v>
      </c>
      <c r="L8" s="29">
        <v>0.109</v>
      </c>
      <c r="M8" s="29">
        <v>2.8000000000000001E-2</v>
      </c>
      <c r="O8" s="54">
        <f>SUM(D8:M8)</f>
        <v>100.411</v>
      </c>
      <c r="P8" s="53">
        <v>1.438297872340403</v>
      </c>
      <c r="Q8" s="51"/>
      <c r="R8" s="51"/>
      <c r="S8" s="51"/>
      <c r="T8" s="51"/>
      <c r="U8" s="51"/>
      <c r="V8" s="51"/>
      <c r="W8" s="51"/>
      <c r="X8" s="52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</row>
    <row r="9" spans="1:45" s="29" customFormat="1" ht="15" customHeight="1">
      <c r="A9" s="56"/>
      <c r="B9" s="33" t="s">
        <v>408</v>
      </c>
      <c r="C9" s="29" t="s">
        <v>433</v>
      </c>
      <c r="D9" s="58">
        <f t="shared" ref="D9:P9" si="2">AVERAGE(D7:D8)</f>
        <v>47.368499999999997</v>
      </c>
      <c r="E9" s="58">
        <f t="shared" si="2"/>
        <v>0.5595</v>
      </c>
      <c r="F9" s="58">
        <f t="shared" si="2"/>
        <v>23.715</v>
      </c>
      <c r="G9" s="58">
        <f t="shared" si="2"/>
        <v>6.9124999999999996</v>
      </c>
      <c r="H9" s="58">
        <f t="shared" si="2"/>
        <v>0.1295</v>
      </c>
      <c r="I9" s="58">
        <f t="shared" si="2"/>
        <v>6.2460000000000004</v>
      </c>
      <c r="J9" s="58">
        <f t="shared" si="2"/>
        <v>14.3665</v>
      </c>
      <c r="K9" s="58">
        <f t="shared" si="2"/>
        <v>0.99899999999999989</v>
      </c>
      <c r="L9" s="58">
        <f t="shared" si="2"/>
        <v>0.1085</v>
      </c>
      <c r="M9" s="58">
        <f t="shared" si="2"/>
        <v>2.6500000000000003E-2</v>
      </c>
      <c r="N9" s="58" t="e">
        <f t="shared" si="2"/>
        <v>#DIV/0!</v>
      </c>
      <c r="O9" s="58">
        <f t="shared" si="2"/>
        <v>100.4315</v>
      </c>
      <c r="P9" s="58">
        <f t="shared" si="2"/>
        <v>1.438297872340403</v>
      </c>
      <c r="Q9" s="57"/>
      <c r="R9" s="51"/>
      <c r="S9" s="51"/>
      <c r="T9" s="51"/>
      <c r="U9" s="51"/>
      <c r="V9" s="51"/>
      <c r="W9" s="51"/>
      <c r="X9" s="52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45" s="29" customFormat="1" ht="15" customHeight="1">
      <c r="A10" s="56"/>
      <c r="B10" s="33" t="s">
        <v>407</v>
      </c>
      <c r="D10" s="32">
        <f t="shared" ref="D10:W10" si="3">100*(STDEV(D7:D8))/D9</f>
        <v>3.433390537444269E-2</v>
      </c>
      <c r="E10" s="32">
        <f t="shared" si="3"/>
        <v>0.88467336341479152</v>
      </c>
      <c r="F10" s="32">
        <f t="shared" si="3"/>
        <v>1.789011464102655E-2</v>
      </c>
      <c r="G10" s="32">
        <f t="shared" si="3"/>
        <v>0.15344089284337051</v>
      </c>
      <c r="H10" s="32">
        <f t="shared" si="3"/>
        <v>1.6380852073819647</v>
      </c>
      <c r="I10" s="32">
        <f t="shared" si="3"/>
        <v>0.67925723456920539</v>
      </c>
      <c r="J10" s="32">
        <f t="shared" si="3"/>
        <v>0.15257933537592405</v>
      </c>
      <c r="K10" s="32">
        <f t="shared" si="3"/>
        <v>2.8312583831293145</v>
      </c>
      <c r="L10" s="32">
        <f t="shared" si="3"/>
        <v>0.65171131906594304</v>
      </c>
      <c r="M10" s="32">
        <f t="shared" si="3"/>
        <v>8.0049824285269509</v>
      </c>
      <c r="N10" s="32" t="e">
        <f t="shared" si="3"/>
        <v>#DIV/0!</v>
      </c>
      <c r="O10" s="32">
        <f t="shared" si="3"/>
        <v>2.8866817710236577E-2</v>
      </c>
      <c r="P10" s="32">
        <f t="shared" si="3"/>
        <v>0</v>
      </c>
      <c r="Q10" s="30" t="e">
        <f t="shared" si="3"/>
        <v>#DIV/0!</v>
      </c>
      <c r="R10" s="30" t="e">
        <f t="shared" si="3"/>
        <v>#DIV/0!</v>
      </c>
      <c r="S10" s="30" t="e">
        <f t="shared" si="3"/>
        <v>#DIV/0!</v>
      </c>
      <c r="T10" s="30" t="e">
        <f t="shared" si="3"/>
        <v>#DIV/0!</v>
      </c>
      <c r="U10" s="30" t="e">
        <f t="shared" si="3"/>
        <v>#DIV/0!</v>
      </c>
      <c r="V10" s="30" t="e">
        <f t="shared" si="3"/>
        <v>#DIV/0!</v>
      </c>
      <c r="W10" s="30" t="e">
        <f t="shared" si="3"/>
        <v>#DIV/0!</v>
      </c>
      <c r="X10" s="31"/>
      <c r="Y10" s="30" t="e">
        <f t="shared" ref="Y10:AS10" si="4">100*(STDEV(Y7:Y8))/Y9</f>
        <v>#DIV/0!</v>
      </c>
      <c r="Z10" s="30" t="e">
        <f t="shared" si="4"/>
        <v>#DIV/0!</v>
      </c>
      <c r="AA10" s="30" t="e">
        <f t="shared" si="4"/>
        <v>#DIV/0!</v>
      </c>
      <c r="AB10" s="30" t="e">
        <f t="shared" si="4"/>
        <v>#DIV/0!</v>
      </c>
      <c r="AC10" s="30" t="e">
        <f t="shared" si="4"/>
        <v>#DIV/0!</v>
      </c>
      <c r="AD10" s="30" t="e">
        <f t="shared" si="4"/>
        <v>#DIV/0!</v>
      </c>
      <c r="AE10" s="30" t="e">
        <f t="shared" si="4"/>
        <v>#DIV/0!</v>
      </c>
      <c r="AF10" s="30" t="e">
        <f t="shared" si="4"/>
        <v>#DIV/0!</v>
      </c>
      <c r="AG10" s="30" t="e">
        <f t="shared" si="4"/>
        <v>#DIV/0!</v>
      </c>
      <c r="AH10" s="30" t="e">
        <f t="shared" si="4"/>
        <v>#DIV/0!</v>
      </c>
      <c r="AI10" s="30" t="e">
        <f t="shared" si="4"/>
        <v>#DIV/0!</v>
      </c>
      <c r="AJ10" s="30" t="e">
        <f t="shared" si="4"/>
        <v>#DIV/0!</v>
      </c>
      <c r="AK10" s="30" t="e">
        <f t="shared" si="4"/>
        <v>#DIV/0!</v>
      </c>
      <c r="AL10" s="30" t="e">
        <f t="shared" si="4"/>
        <v>#DIV/0!</v>
      </c>
      <c r="AM10" s="30" t="e">
        <f t="shared" si="4"/>
        <v>#DIV/0!</v>
      </c>
      <c r="AN10" s="30" t="e">
        <f t="shared" si="4"/>
        <v>#DIV/0!</v>
      </c>
      <c r="AO10" s="30" t="e">
        <f t="shared" si="4"/>
        <v>#DIV/0!</v>
      </c>
      <c r="AP10" s="30" t="e">
        <f t="shared" si="4"/>
        <v>#DIV/0!</v>
      </c>
      <c r="AQ10" s="30" t="e">
        <f t="shared" si="4"/>
        <v>#DIV/0!</v>
      </c>
      <c r="AR10" s="30" t="e">
        <f t="shared" si="4"/>
        <v>#DIV/0!</v>
      </c>
      <c r="AS10" s="30" t="e">
        <f t="shared" si="4"/>
        <v>#DIV/0!</v>
      </c>
    </row>
    <row r="11" spans="1:45" s="29" customFormat="1" ht="15" customHeight="1">
      <c r="A11" s="56"/>
      <c r="B11" s="28" t="s">
        <v>405</v>
      </c>
      <c r="D11" s="27">
        <f t="shared" ref="D11:P11" si="5">100*(D9-D6)/D6</f>
        <v>1.6164324788158373</v>
      </c>
      <c r="E11" s="27">
        <f t="shared" si="5"/>
        <v>-1.1484098939929435</v>
      </c>
      <c r="F11" s="27">
        <f t="shared" si="5"/>
        <v>0.44472681067344527</v>
      </c>
      <c r="G11" s="27">
        <f t="shared" si="5"/>
        <v>2.0973340225980275</v>
      </c>
      <c r="H11" s="27">
        <f t="shared" si="5"/>
        <v>0.38759689922480656</v>
      </c>
      <c r="I11" s="27">
        <f t="shared" si="5"/>
        <v>0.82324455205811387</v>
      </c>
      <c r="J11" s="27">
        <f t="shared" si="5"/>
        <v>3.7292418772563223</v>
      </c>
      <c r="K11" s="27">
        <f t="shared" si="5"/>
        <v>7.5928917609046742</v>
      </c>
      <c r="L11" s="27">
        <f t="shared" si="5"/>
        <v>116.99999999999999</v>
      </c>
      <c r="M11" s="27">
        <f t="shared" si="5"/>
        <v>96.296296296296291</v>
      </c>
      <c r="N11" s="27" t="e">
        <f t="shared" si="5"/>
        <v>#DIV/0!</v>
      </c>
      <c r="O11" s="27" t="e">
        <f t="shared" si="5"/>
        <v>#DIV/0!</v>
      </c>
      <c r="P11" s="27">
        <f t="shared" si="5"/>
        <v>5.9910001724688993</v>
      </c>
      <c r="Q11" s="51"/>
      <c r="R11" s="51"/>
      <c r="S11" s="51"/>
      <c r="T11" s="51"/>
      <c r="U11" s="51"/>
      <c r="V11" s="51"/>
      <c r="W11" s="51"/>
      <c r="X11" s="52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</row>
    <row r="12" spans="1:45" s="29" customFormat="1" ht="15" customHeight="1">
      <c r="A12" s="56"/>
      <c r="B12" s="55"/>
      <c r="O12" s="54"/>
      <c r="P12" s="53"/>
      <c r="Q12" s="51"/>
      <c r="R12" s="51"/>
      <c r="S12" s="51"/>
      <c r="T12" s="51"/>
      <c r="U12" s="51"/>
      <c r="V12" s="51"/>
      <c r="W12" s="51"/>
      <c r="X12" s="52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</row>
    <row r="14" spans="1:45" ht="15" customHeight="1">
      <c r="B14" s="21" t="s">
        <v>309</v>
      </c>
      <c r="C14" s="45" t="s">
        <v>422</v>
      </c>
      <c r="D14" s="46">
        <v>51.11</v>
      </c>
      <c r="E14" s="46">
        <v>1.26</v>
      </c>
      <c r="F14" s="46">
        <v>14.38</v>
      </c>
      <c r="G14" s="46">
        <v>9.02</v>
      </c>
      <c r="H14" s="46">
        <v>0.14699999999999999</v>
      </c>
      <c r="I14" s="46">
        <v>8.14</v>
      </c>
      <c r="J14" s="46">
        <v>9.6</v>
      </c>
      <c r="K14" s="46">
        <v>2.63</v>
      </c>
      <c r="L14" s="46">
        <v>1.32</v>
      </c>
      <c r="M14" s="46">
        <v>0.25600000000000001</v>
      </c>
      <c r="N14" s="47"/>
      <c r="O14" s="47"/>
      <c r="P14" s="46">
        <v>1.53</v>
      </c>
      <c r="Q14" s="42">
        <v>214</v>
      </c>
      <c r="R14" s="42" t="s">
        <v>308</v>
      </c>
      <c r="S14" s="42" t="s">
        <v>307</v>
      </c>
      <c r="T14" s="42" t="s">
        <v>306</v>
      </c>
      <c r="U14" s="42">
        <v>55.5</v>
      </c>
      <c r="V14" s="42" t="s">
        <v>305</v>
      </c>
      <c r="W14" s="42">
        <v>439</v>
      </c>
      <c r="Y14" s="42"/>
      <c r="Z14" s="42"/>
      <c r="AA14" s="42">
        <v>1.24</v>
      </c>
      <c r="AB14" s="42">
        <v>8.9999999999999993E-3</v>
      </c>
      <c r="AC14" s="42">
        <v>0.28000000000000003</v>
      </c>
      <c r="AD14" s="42">
        <v>39.1</v>
      </c>
      <c r="AE14" s="42"/>
      <c r="AF14" s="42"/>
      <c r="AG14" s="42"/>
      <c r="AH14" s="42"/>
      <c r="AI14" s="42"/>
      <c r="AJ14" s="42"/>
      <c r="AK14" s="42">
        <v>5.2999999999999999E-2</v>
      </c>
      <c r="AL14" s="42"/>
      <c r="AM14" s="42">
        <v>0.2</v>
      </c>
      <c r="AN14" s="42"/>
      <c r="AO14" s="42"/>
      <c r="AP14" s="42"/>
      <c r="AQ14" s="42">
        <v>6.8</v>
      </c>
      <c r="AR14" s="42"/>
      <c r="AS14" s="42"/>
    </row>
    <row r="15" spans="1:45" ht="15" customHeight="1">
      <c r="C15" s="45" t="s">
        <v>421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7"/>
      <c r="P15" s="46"/>
      <c r="Q15" s="42"/>
      <c r="R15" s="42">
        <v>439</v>
      </c>
      <c r="S15" s="42">
        <v>37.4</v>
      </c>
      <c r="T15" s="42">
        <v>148</v>
      </c>
      <c r="U15" s="42"/>
      <c r="V15" s="42">
        <v>70.900000000000006</v>
      </c>
      <c r="W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ht="15" customHeight="1">
      <c r="C16" s="45" t="s">
        <v>420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7"/>
      <c r="P16" s="46"/>
      <c r="Q16" s="42"/>
      <c r="R16" s="42">
        <v>458</v>
      </c>
      <c r="S16" s="42">
        <v>40.299999999999997</v>
      </c>
      <c r="T16" s="42">
        <v>151</v>
      </c>
      <c r="U16" s="42"/>
      <c r="V16" s="42">
        <v>80</v>
      </c>
      <c r="W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2:45" ht="15" customHeight="1">
      <c r="C17" s="45" t="s">
        <v>419</v>
      </c>
      <c r="D17" s="46">
        <v>51.11</v>
      </c>
      <c r="E17" s="46">
        <v>1.26</v>
      </c>
      <c r="F17" s="46">
        <v>14.38</v>
      </c>
      <c r="G17" s="46">
        <v>9.02</v>
      </c>
      <c r="H17" s="46">
        <v>0.14699999999999999</v>
      </c>
      <c r="I17" s="46">
        <v>8.14</v>
      </c>
      <c r="J17" s="46">
        <v>9.6</v>
      </c>
      <c r="K17" s="46">
        <v>2.63</v>
      </c>
      <c r="L17" s="46">
        <v>1.32</v>
      </c>
      <c r="M17" s="46">
        <v>0.25600000000000001</v>
      </c>
      <c r="N17" s="47"/>
      <c r="O17" s="47"/>
      <c r="P17" s="46">
        <v>1.53</v>
      </c>
      <c r="Q17" s="42">
        <v>214</v>
      </c>
      <c r="R17" s="41">
        <f>AVERAGE(R15:R16)</f>
        <v>448.5</v>
      </c>
      <c r="S17" s="41">
        <f>AVERAGE(S15:S16)</f>
        <v>38.849999999999994</v>
      </c>
      <c r="T17" s="41">
        <f>AVERAGE(T15:T16)</f>
        <v>149.5</v>
      </c>
      <c r="U17" s="42">
        <v>55.5</v>
      </c>
      <c r="V17" s="41">
        <f>AVERAGE(V15:V16)</f>
        <v>75.45</v>
      </c>
      <c r="W17" s="42">
        <v>439</v>
      </c>
      <c r="Y17" s="42"/>
      <c r="Z17" s="42"/>
      <c r="AA17" s="42">
        <v>1.24</v>
      </c>
      <c r="AB17" s="42">
        <v>8.9999999999999993E-3</v>
      </c>
      <c r="AC17" s="42">
        <v>0.28000000000000003</v>
      </c>
      <c r="AD17" s="42">
        <v>39.1</v>
      </c>
      <c r="AE17" s="42"/>
      <c r="AF17" s="42"/>
      <c r="AG17" s="42"/>
      <c r="AH17" s="42"/>
      <c r="AI17" s="42"/>
      <c r="AJ17" s="42"/>
      <c r="AK17" s="42">
        <v>5.2999999999999999E-2</v>
      </c>
      <c r="AL17" s="42"/>
      <c r="AM17" s="42">
        <v>0.2</v>
      </c>
      <c r="AN17" s="42"/>
      <c r="AO17" s="42"/>
      <c r="AP17" s="42"/>
      <c r="AQ17" s="42">
        <v>6.8</v>
      </c>
      <c r="AR17" s="42"/>
      <c r="AS17" s="42"/>
    </row>
    <row r="18" spans="2:45" s="29" customFormat="1" ht="15" customHeight="1">
      <c r="B18" s="40" t="s">
        <v>432</v>
      </c>
      <c r="C18" s="29" t="s">
        <v>406</v>
      </c>
      <c r="D18" s="39">
        <v>51.23</v>
      </c>
      <c r="E18" s="39">
        <v>1.2589999999999999</v>
      </c>
      <c r="F18" s="39">
        <v>14.56</v>
      </c>
      <c r="G18" s="39">
        <v>8.9489999999999998</v>
      </c>
      <c r="H18" s="39">
        <v>0.14000000000000001</v>
      </c>
      <c r="I18" s="39">
        <v>8.1820000000000004</v>
      </c>
      <c r="J18" s="39">
        <v>9.5329999999999995</v>
      </c>
      <c r="K18" s="39">
        <v>2.5903500000000004</v>
      </c>
      <c r="L18" s="39">
        <v>1.29</v>
      </c>
      <c r="M18" s="39">
        <v>0.25700000000000001</v>
      </c>
      <c r="N18" s="39" t="s">
        <v>424</v>
      </c>
      <c r="Q18" s="36">
        <v>622.1</v>
      </c>
      <c r="R18" s="36">
        <v>59.28</v>
      </c>
      <c r="S18" s="36">
        <v>44.1</v>
      </c>
      <c r="T18" s="36">
        <v>23.9</v>
      </c>
      <c r="U18" s="36">
        <v>89.9</v>
      </c>
      <c r="V18" s="36">
        <v>105.9</v>
      </c>
      <c r="W18" s="36">
        <v>328.5</v>
      </c>
      <c r="X18" s="37"/>
      <c r="Y18" s="36">
        <v>18.100000000000001</v>
      </c>
      <c r="Z18" s="36" t="s">
        <v>410</v>
      </c>
      <c r="AA18" s="36" t="s">
        <v>410</v>
      </c>
      <c r="AB18" s="36" t="s">
        <v>410</v>
      </c>
      <c r="AC18" s="36" t="s">
        <v>410</v>
      </c>
      <c r="AD18" s="36">
        <v>5.8</v>
      </c>
      <c r="AE18" s="36">
        <v>10.6</v>
      </c>
      <c r="AF18" s="36">
        <v>33.146999999999998</v>
      </c>
      <c r="AG18" s="36">
        <v>4.8</v>
      </c>
      <c r="AH18" s="36" t="s">
        <v>410</v>
      </c>
      <c r="AI18" s="36" t="s">
        <v>410</v>
      </c>
      <c r="AJ18" s="36" t="s">
        <v>410</v>
      </c>
      <c r="AK18" s="36" t="s">
        <v>409</v>
      </c>
      <c r="AL18" s="36" t="s">
        <v>409</v>
      </c>
      <c r="AM18" s="36" t="s">
        <v>409</v>
      </c>
      <c r="AN18" s="36">
        <v>68.099999999999994</v>
      </c>
      <c r="AO18" s="36">
        <v>4.0999999999999996</v>
      </c>
      <c r="AP18" s="36">
        <v>11</v>
      </c>
      <c r="AQ18" s="36">
        <v>0.7</v>
      </c>
      <c r="AR18" s="36">
        <v>2.1</v>
      </c>
      <c r="AS18" s="36" t="s">
        <v>423</v>
      </c>
    </row>
    <row r="19" spans="2:45" s="29" customFormat="1" ht="15" customHeight="1">
      <c r="B19" s="40" t="s">
        <v>431</v>
      </c>
      <c r="C19" s="29" t="s">
        <v>406</v>
      </c>
      <c r="D19" s="39">
        <v>51</v>
      </c>
      <c r="E19" s="39">
        <v>1.2649999999999999</v>
      </c>
      <c r="F19" s="39">
        <v>14.39</v>
      </c>
      <c r="G19" s="39">
        <v>8.8190000000000008</v>
      </c>
      <c r="H19" s="39">
        <v>0.14019999999999999</v>
      </c>
      <c r="I19" s="39">
        <v>8.1809999999999992</v>
      </c>
      <c r="J19" s="39">
        <v>9.5727799999999998</v>
      </c>
      <c r="K19" s="39">
        <v>2.5809000000000002</v>
      </c>
      <c r="L19" s="39">
        <v>1.29</v>
      </c>
      <c r="M19" s="39">
        <v>0.24199999999999999</v>
      </c>
      <c r="N19" s="39" t="s">
        <v>424</v>
      </c>
      <c r="Q19" s="36">
        <v>626.9</v>
      </c>
      <c r="R19" s="36">
        <v>58.24</v>
      </c>
      <c r="S19" s="36">
        <v>48</v>
      </c>
      <c r="T19" s="36">
        <v>23.4</v>
      </c>
      <c r="U19" s="36">
        <v>88.2</v>
      </c>
      <c r="V19" s="36">
        <v>107.7</v>
      </c>
      <c r="W19" s="36">
        <v>327.39999999999998</v>
      </c>
      <c r="X19" s="37"/>
      <c r="Y19" s="36">
        <v>18.600000000000001</v>
      </c>
      <c r="Z19" s="36" t="s">
        <v>410</v>
      </c>
      <c r="AA19" s="36" t="s">
        <v>410</v>
      </c>
      <c r="AB19" s="36" t="s">
        <v>410</v>
      </c>
      <c r="AC19" s="36" t="s">
        <v>410</v>
      </c>
      <c r="AD19" s="36">
        <v>5.7</v>
      </c>
      <c r="AE19" s="36">
        <v>10</v>
      </c>
      <c r="AF19" s="36">
        <v>33.582000000000001</v>
      </c>
      <c r="AG19" s="36">
        <v>4.5</v>
      </c>
      <c r="AH19" s="36" t="s">
        <v>410</v>
      </c>
      <c r="AI19" s="36" t="s">
        <v>410</v>
      </c>
      <c r="AJ19" s="36" t="s">
        <v>410</v>
      </c>
      <c r="AK19" s="36" t="s">
        <v>409</v>
      </c>
      <c r="AL19" s="36" t="s">
        <v>409</v>
      </c>
      <c r="AM19" s="36" t="s">
        <v>409</v>
      </c>
      <c r="AN19" s="36">
        <v>66.5</v>
      </c>
      <c r="AO19" s="36">
        <v>3.5</v>
      </c>
      <c r="AP19" s="36">
        <v>9.1999999999999993</v>
      </c>
      <c r="AQ19" s="36">
        <v>1.7</v>
      </c>
      <c r="AR19" s="36">
        <v>2.2000000000000002</v>
      </c>
      <c r="AS19" s="36" t="s">
        <v>423</v>
      </c>
    </row>
    <row r="20" spans="2:45" s="29" customFormat="1" ht="15" customHeight="1">
      <c r="B20" s="40" t="s">
        <v>430</v>
      </c>
      <c r="C20" s="29" t="s">
        <v>406</v>
      </c>
      <c r="D20" s="39">
        <v>51.05</v>
      </c>
      <c r="E20" s="39">
        <v>1.264</v>
      </c>
      <c r="F20" s="39">
        <v>14.54</v>
      </c>
      <c r="G20" s="39">
        <v>8.8469999999999995</v>
      </c>
      <c r="H20" s="39">
        <v>0.14119999999999999</v>
      </c>
      <c r="I20" s="39">
        <v>8.2840000000000007</v>
      </c>
      <c r="J20" s="39">
        <v>9.5595199999999991</v>
      </c>
      <c r="K20" s="39">
        <v>2.5179</v>
      </c>
      <c r="L20" s="39">
        <v>1.2589999999999999</v>
      </c>
      <c r="M20" s="39">
        <v>0.25700000000000001</v>
      </c>
      <c r="N20" s="39" t="s">
        <v>424</v>
      </c>
      <c r="Q20" s="36">
        <v>621.9</v>
      </c>
      <c r="R20" s="36">
        <v>58.24</v>
      </c>
      <c r="S20" s="36">
        <v>40</v>
      </c>
      <c r="T20" s="36">
        <v>25</v>
      </c>
      <c r="U20" s="36">
        <v>89.5</v>
      </c>
      <c r="V20" s="36">
        <v>104.6</v>
      </c>
      <c r="W20" s="36">
        <v>328.8</v>
      </c>
      <c r="X20" s="37"/>
      <c r="Y20" s="36">
        <v>19.2</v>
      </c>
      <c r="Z20" s="36" t="s">
        <v>410</v>
      </c>
      <c r="AA20" s="36" t="s">
        <v>410</v>
      </c>
      <c r="AB20" s="36" t="s">
        <v>410</v>
      </c>
      <c r="AC20" s="36" t="s">
        <v>410</v>
      </c>
      <c r="AD20" s="36">
        <v>5.8</v>
      </c>
      <c r="AE20" s="36">
        <v>11.1</v>
      </c>
      <c r="AF20" s="36">
        <v>33.842999999999996</v>
      </c>
      <c r="AG20" s="36">
        <v>4.5</v>
      </c>
      <c r="AH20" s="36" t="s">
        <v>410</v>
      </c>
      <c r="AI20" s="36" t="s">
        <v>410</v>
      </c>
      <c r="AJ20" s="36" t="s">
        <v>410</v>
      </c>
      <c r="AK20" s="36" t="s">
        <v>409</v>
      </c>
      <c r="AL20" s="36" t="s">
        <v>409</v>
      </c>
      <c r="AM20" s="36" t="s">
        <v>409</v>
      </c>
      <c r="AN20" s="36">
        <v>64.599999999999994</v>
      </c>
      <c r="AO20" s="36">
        <v>3.2</v>
      </c>
      <c r="AP20" s="36">
        <v>10.1</v>
      </c>
      <c r="AQ20" s="36">
        <v>0.8</v>
      </c>
      <c r="AR20" s="36">
        <v>1.8</v>
      </c>
      <c r="AS20" s="36" t="s">
        <v>423</v>
      </c>
    </row>
    <row r="21" spans="2:45" s="29" customFormat="1" ht="15" customHeight="1">
      <c r="B21" s="40" t="s">
        <v>429</v>
      </c>
      <c r="C21" s="29" t="s">
        <v>406</v>
      </c>
      <c r="D21" s="39">
        <v>51.12</v>
      </c>
      <c r="E21" s="39">
        <v>1.22</v>
      </c>
      <c r="F21" s="39">
        <v>14.23</v>
      </c>
      <c r="G21" s="39">
        <v>8.9510000000000005</v>
      </c>
      <c r="H21" s="39">
        <v>0.14779999999999999</v>
      </c>
      <c r="I21" s="39">
        <v>8.1</v>
      </c>
      <c r="J21" s="39">
        <v>9.6451999999999991</v>
      </c>
      <c r="K21" s="39">
        <v>2.61</v>
      </c>
      <c r="L21" s="39">
        <v>1.31</v>
      </c>
      <c r="M21" s="39">
        <v>0.2477</v>
      </c>
      <c r="N21" s="39" t="s">
        <v>424</v>
      </c>
      <c r="Q21" s="36">
        <v>627.5</v>
      </c>
      <c r="R21" s="36">
        <v>58.24</v>
      </c>
      <c r="S21" s="36">
        <v>42.8</v>
      </c>
      <c r="T21" s="36">
        <v>23.5</v>
      </c>
      <c r="U21" s="36">
        <v>88.6</v>
      </c>
      <c r="V21" s="36">
        <v>105.2</v>
      </c>
      <c r="W21" s="36">
        <v>326.60000000000002</v>
      </c>
      <c r="X21" s="37"/>
      <c r="Y21" s="36">
        <v>19.100000000000001</v>
      </c>
      <c r="Z21" s="36" t="s">
        <v>410</v>
      </c>
      <c r="AA21" s="36" t="s">
        <v>410</v>
      </c>
      <c r="AB21" s="36" t="s">
        <v>410</v>
      </c>
      <c r="AC21" s="36" t="s">
        <v>410</v>
      </c>
      <c r="AD21" s="36">
        <v>6.2</v>
      </c>
      <c r="AE21" s="36">
        <v>10.7</v>
      </c>
      <c r="AF21" s="36">
        <v>33.93</v>
      </c>
      <c r="AG21" s="36">
        <v>4.0999999999999996</v>
      </c>
      <c r="AH21" s="36" t="s">
        <v>410</v>
      </c>
      <c r="AI21" s="36" t="s">
        <v>410</v>
      </c>
      <c r="AJ21" s="36" t="s">
        <v>410</v>
      </c>
      <c r="AK21" s="36" t="s">
        <v>409</v>
      </c>
      <c r="AL21" s="36" t="s">
        <v>409</v>
      </c>
      <c r="AM21" s="36" t="s">
        <v>409</v>
      </c>
      <c r="AN21" s="36">
        <v>68.599999999999994</v>
      </c>
      <c r="AO21" s="36">
        <v>3.3</v>
      </c>
      <c r="AP21" s="36">
        <v>9.8000000000000007</v>
      </c>
      <c r="AQ21" s="36">
        <v>0.7</v>
      </c>
      <c r="AR21" s="36">
        <v>1.5</v>
      </c>
      <c r="AS21" s="36" t="s">
        <v>423</v>
      </c>
    </row>
    <row r="22" spans="2:45" s="29" customFormat="1" ht="15" customHeight="1">
      <c r="B22" s="40" t="s">
        <v>428</v>
      </c>
      <c r="C22" s="29" t="s">
        <v>406</v>
      </c>
      <c r="D22" s="39">
        <v>51.06</v>
      </c>
      <c r="E22" s="39">
        <v>1.254</v>
      </c>
      <c r="F22" s="39">
        <v>14.52</v>
      </c>
      <c r="G22" s="39">
        <v>8.9459999999999997</v>
      </c>
      <c r="H22" s="39">
        <v>0.14299999999999999</v>
      </c>
      <c r="I22" s="39">
        <v>8.1180000000000003</v>
      </c>
      <c r="J22" s="39">
        <v>9.5737999999999985</v>
      </c>
      <c r="K22" s="39">
        <v>2.5210499999999998</v>
      </c>
      <c r="L22" s="39">
        <v>1.29</v>
      </c>
      <c r="M22" s="39">
        <v>0.23200000000000001</v>
      </c>
      <c r="N22" s="39" t="s">
        <v>424</v>
      </c>
      <c r="Q22" s="36">
        <v>624</v>
      </c>
      <c r="R22" s="36">
        <v>57.2</v>
      </c>
      <c r="S22" s="36">
        <v>41.7</v>
      </c>
      <c r="T22" s="36">
        <v>24.8</v>
      </c>
      <c r="U22" s="36">
        <v>86.6</v>
      </c>
      <c r="V22" s="36">
        <v>105.1</v>
      </c>
      <c r="W22" s="36">
        <v>327.8</v>
      </c>
      <c r="X22" s="37"/>
      <c r="Y22" s="36">
        <v>18.600000000000001</v>
      </c>
      <c r="Z22" s="36" t="s">
        <v>410</v>
      </c>
      <c r="AA22" s="36" t="s">
        <v>410</v>
      </c>
      <c r="AB22" s="36" t="s">
        <v>410</v>
      </c>
      <c r="AC22" s="36" t="s">
        <v>410</v>
      </c>
      <c r="AD22" s="36">
        <v>5.4</v>
      </c>
      <c r="AE22" s="36">
        <v>10.3</v>
      </c>
      <c r="AF22" s="36">
        <v>33.320999999999998</v>
      </c>
      <c r="AG22" s="36">
        <v>3.9</v>
      </c>
      <c r="AH22" s="36" t="s">
        <v>410</v>
      </c>
      <c r="AI22" s="36" t="s">
        <v>410</v>
      </c>
      <c r="AJ22" s="36" t="s">
        <v>410</v>
      </c>
      <c r="AK22" s="36" t="s">
        <v>409</v>
      </c>
      <c r="AL22" s="36" t="s">
        <v>409</v>
      </c>
      <c r="AM22" s="36" t="s">
        <v>409</v>
      </c>
      <c r="AN22" s="36">
        <v>65.900000000000006</v>
      </c>
      <c r="AO22" s="36">
        <v>3.7</v>
      </c>
      <c r="AP22" s="36">
        <v>9.4</v>
      </c>
      <c r="AQ22" s="36">
        <v>1</v>
      </c>
      <c r="AR22" s="36">
        <v>1.4</v>
      </c>
      <c r="AS22" s="36" t="s">
        <v>423</v>
      </c>
    </row>
    <row r="23" spans="2:45" s="29" customFormat="1" ht="15" customHeight="1">
      <c r="B23" s="40" t="s">
        <v>427</v>
      </c>
      <c r="C23" s="29" t="s">
        <v>406</v>
      </c>
      <c r="D23" s="39">
        <v>51.24</v>
      </c>
      <c r="E23" s="39">
        <v>1.244</v>
      </c>
      <c r="F23" s="39">
        <v>14.53</v>
      </c>
      <c r="G23" s="39">
        <v>9.0180000000000007</v>
      </c>
      <c r="H23" s="39">
        <v>0.14480000000000001</v>
      </c>
      <c r="I23" s="39">
        <v>8.1370000000000005</v>
      </c>
      <c r="J23" s="39">
        <v>9.5829799999999992</v>
      </c>
      <c r="K23" s="39">
        <v>2.5221000000000005</v>
      </c>
      <c r="L23" s="39">
        <v>1.278</v>
      </c>
      <c r="M23" s="39">
        <v>0.24099999999999999</v>
      </c>
      <c r="N23" s="39" t="s">
        <v>424</v>
      </c>
      <c r="Q23" s="36">
        <v>625.70000000000005</v>
      </c>
      <c r="R23" s="36">
        <v>60.32</v>
      </c>
      <c r="S23" s="36">
        <v>46.5</v>
      </c>
      <c r="T23" s="36">
        <v>24.4</v>
      </c>
      <c r="U23" s="36">
        <v>89.1</v>
      </c>
      <c r="V23" s="36">
        <v>105.6</v>
      </c>
      <c r="W23" s="36">
        <v>326.89999999999998</v>
      </c>
      <c r="X23" s="37"/>
      <c r="Y23" s="36">
        <v>18.100000000000001</v>
      </c>
      <c r="Z23" s="36" t="s">
        <v>410</v>
      </c>
      <c r="AA23" s="36" t="s">
        <v>410</v>
      </c>
      <c r="AB23" s="36" t="s">
        <v>410</v>
      </c>
      <c r="AC23" s="36" t="s">
        <v>410</v>
      </c>
      <c r="AD23" s="36">
        <v>6</v>
      </c>
      <c r="AE23" s="36">
        <v>10.1</v>
      </c>
      <c r="AF23" s="36">
        <v>33.408000000000001</v>
      </c>
      <c r="AG23" s="36">
        <v>4.4000000000000004</v>
      </c>
      <c r="AH23" s="36" t="s">
        <v>410</v>
      </c>
      <c r="AI23" s="36" t="s">
        <v>410</v>
      </c>
      <c r="AJ23" s="36" t="s">
        <v>410</v>
      </c>
      <c r="AK23" s="36" t="s">
        <v>409</v>
      </c>
      <c r="AL23" s="36" t="s">
        <v>409</v>
      </c>
      <c r="AM23" s="36" t="s">
        <v>409</v>
      </c>
      <c r="AN23" s="36">
        <v>68.2</v>
      </c>
      <c r="AO23" s="36">
        <v>3.1</v>
      </c>
      <c r="AP23" s="36">
        <v>8.9</v>
      </c>
      <c r="AQ23" s="36">
        <v>1.1000000000000001</v>
      </c>
      <c r="AR23" s="36">
        <v>1.9</v>
      </c>
      <c r="AS23" s="36" t="s">
        <v>423</v>
      </c>
    </row>
    <row r="24" spans="2:45" s="29" customFormat="1" ht="15" customHeight="1">
      <c r="B24" s="40" t="s">
        <v>426</v>
      </c>
      <c r="C24" s="29" t="s">
        <v>406</v>
      </c>
      <c r="D24" s="39">
        <v>51.14</v>
      </c>
      <c r="E24" s="39">
        <v>1.218</v>
      </c>
      <c r="F24" s="39">
        <v>14.38</v>
      </c>
      <c r="G24" s="39">
        <v>8.8800000000000008</v>
      </c>
      <c r="H24" s="39">
        <v>0.1447</v>
      </c>
      <c r="I24" s="39">
        <v>8.1300000000000008</v>
      </c>
      <c r="J24" s="39">
        <v>9.6553999999999984</v>
      </c>
      <c r="K24" s="39">
        <v>2.6292</v>
      </c>
      <c r="L24" s="39">
        <v>1.3180000000000001</v>
      </c>
      <c r="M24" s="39">
        <v>0.25130000000000002</v>
      </c>
      <c r="N24" s="39" t="s">
        <v>424</v>
      </c>
      <c r="Q24" s="36">
        <v>622.5</v>
      </c>
      <c r="R24" s="36">
        <v>59.28</v>
      </c>
      <c r="S24" s="36">
        <v>43.4</v>
      </c>
      <c r="T24" s="36">
        <v>24.1</v>
      </c>
      <c r="U24" s="36">
        <v>88</v>
      </c>
      <c r="V24" s="36">
        <v>104.3</v>
      </c>
      <c r="W24" s="36">
        <v>329.4</v>
      </c>
      <c r="X24" s="37"/>
      <c r="Y24" s="36">
        <v>18.3</v>
      </c>
      <c r="Z24" s="36" t="s">
        <v>410</v>
      </c>
      <c r="AA24" s="36" t="s">
        <v>410</v>
      </c>
      <c r="AB24" s="36" t="s">
        <v>410</v>
      </c>
      <c r="AC24" s="36" t="s">
        <v>410</v>
      </c>
      <c r="AD24" s="36">
        <v>6</v>
      </c>
      <c r="AE24" s="36">
        <v>12</v>
      </c>
      <c r="AF24" s="36">
        <v>33.842999999999996</v>
      </c>
      <c r="AG24" s="36">
        <v>4.3</v>
      </c>
      <c r="AH24" s="36" t="s">
        <v>410</v>
      </c>
      <c r="AI24" s="36" t="s">
        <v>410</v>
      </c>
      <c r="AJ24" s="36" t="s">
        <v>410</v>
      </c>
      <c r="AK24" s="36" t="s">
        <v>409</v>
      </c>
      <c r="AL24" s="36" t="s">
        <v>409</v>
      </c>
      <c r="AM24" s="36" t="s">
        <v>409</v>
      </c>
      <c r="AN24" s="36">
        <v>67.5</v>
      </c>
      <c r="AO24" s="36">
        <v>3</v>
      </c>
      <c r="AP24" s="36">
        <v>6.2</v>
      </c>
      <c r="AQ24" s="36">
        <v>1.5</v>
      </c>
      <c r="AR24" s="36">
        <v>1.6</v>
      </c>
      <c r="AS24" s="36" t="s">
        <v>423</v>
      </c>
    </row>
    <row r="25" spans="2:45" s="29" customFormat="1" ht="15" customHeight="1">
      <c r="B25" s="40" t="s">
        <v>425</v>
      </c>
      <c r="C25" s="29" t="s">
        <v>406</v>
      </c>
      <c r="D25" s="39">
        <v>51.28</v>
      </c>
      <c r="E25" s="39">
        <v>1.25</v>
      </c>
      <c r="F25" s="39">
        <v>14.38</v>
      </c>
      <c r="G25" s="39">
        <v>9</v>
      </c>
      <c r="H25" s="39">
        <v>0.15</v>
      </c>
      <c r="I25" s="39">
        <v>8.1999999999999993</v>
      </c>
      <c r="J25" s="39">
        <v>9.49</v>
      </c>
      <c r="K25" s="39">
        <v>2.65</v>
      </c>
      <c r="L25" s="39">
        <v>1.33</v>
      </c>
      <c r="M25" s="39">
        <v>0.26</v>
      </c>
      <c r="N25" s="39" t="s">
        <v>424</v>
      </c>
      <c r="Q25" s="36">
        <v>626.20000000000005</v>
      </c>
      <c r="R25" s="36">
        <v>60.32</v>
      </c>
      <c r="S25" s="36">
        <v>45.1</v>
      </c>
      <c r="T25" s="36">
        <v>25.9</v>
      </c>
      <c r="U25" s="36">
        <v>87.1</v>
      </c>
      <c r="V25" s="36">
        <v>107.3</v>
      </c>
      <c r="W25" s="36">
        <v>327.3</v>
      </c>
      <c r="X25" s="37"/>
      <c r="Y25" s="36">
        <v>17.2</v>
      </c>
      <c r="Z25" s="36" t="s">
        <v>410</v>
      </c>
      <c r="AA25" s="36" t="s">
        <v>410</v>
      </c>
      <c r="AB25" s="36" t="s">
        <v>410</v>
      </c>
      <c r="AC25" s="36" t="s">
        <v>410</v>
      </c>
      <c r="AD25" s="36">
        <v>5.3</v>
      </c>
      <c r="AE25" s="36">
        <v>11.4</v>
      </c>
      <c r="AF25" s="36">
        <v>32.798999999999999</v>
      </c>
      <c r="AG25" s="36">
        <v>4.5</v>
      </c>
      <c r="AH25" s="36" t="s">
        <v>410</v>
      </c>
      <c r="AI25" s="36" t="s">
        <v>410</v>
      </c>
      <c r="AJ25" s="36" t="s">
        <v>410</v>
      </c>
      <c r="AK25" s="36" t="s">
        <v>409</v>
      </c>
      <c r="AL25" s="36" t="s">
        <v>409</v>
      </c>
      <c r="AM25" s="36" t="s">
        <v>409</v>
      </c>
      <c r="AN25" s="36">
        <v>65.400000000000006</v>
      </c>
      <c r="AO25" s="36">
        <v>3.4</v>
      </c>
      <c r="AP25" s="36">
        <v>8.6</v>
      </c>
      <c r="AQ25" s="36">
        <v>0.9</v>
      </c>
      <c r="AR25" s="36">
        <v>2</v>
      </c>
      <c r="AS25" s="36" t="s">
        <v>423</v>
      </c>
    </row>
    <row r="26" spans="2:45" s="29" customFormat="1" ht="15" customHeight="1">
      <c r="B26" s="33" t="s">
        <v>408</v>
      </c>
      <c r="C26" s="29" t="s">
        <v>406</v>
      </c>
      <c r="D26" s="32">
        <f t="shared" ref="D26:M26" si="6">AVERAGE(D18:D25)</f>
        <v>51.14</v>
      </c>
      <c r="E26" s="32">
        <f t="shared" si="6"/>
        <v>1.24675</v>
      </c>
      <c r="F26" s="32">
        <f t="shared" si="6"/>
        <v>14.441249999999998</v>
      </c>
      <c r="G26" s="32">
        <f t="shared" si="6"/>
        <v>8.9262499999999996</v>
      </c>
      <c r="H26" s="32">
        <f t="shared" si="6"/>
        <v>0.14396249999999999</v>
      </c>
      <c r="I26" s="32">
        <f t="shared" si="6"/>
        <v>8.166500000000001</v>
      </c>
      <c r="J26" s="32">
        <f t="shared" si="6"/>
        <v>9.5765849999999979</v>
      </c>
      <c r="K26" s="32">
        <f t="shared" si="6"/>
        <v>2.5776874999999997</v>
      </c>
      <c r="L26" s="32">
        <f t="shared" si="6"/>
        <v>1.295625</v>
      </c>
      <c r="M26" s="32">
        <f t="shared" si="6"/>
        <v>0.24850000000000003</v>
      </c>
      <c r="N26" s="32"/>
      <c r="Q26" s="34">
        <f t="shared" ref="Q26:W26" si="7">AVERAGE(Q18:Q25)</f>
        <v>624.6</v>
      </c>
      <c r="R26" s="34">
        <f t="shared" si="7"/>
        <v>58.890000000000008</v>
      </c>
      <c r="S26" s="34">
        <f t="shared" si="7"/>
        <v>43.949999999999996</v>
      </c>
      <c r="T26" s="34">
        <f t="shared" si="7"/>
        <v>24.375</v>
      </c>
      <c r="U26" s="34">
        <f t="shared" si="7"/>
        <v>88.375000000000014</v>
      </c>
      <c r="V26" s="34">
        <f t="shared" si="7"/>
        <v>105.71249999999999</v>
      </c>
      <c r="W26" s="34">
        <f t="shared" si="7"/>
        <v>327.83750000000003</v>
      </c>
      <c r="X26" s="35"/>
      <c r="Y26" s="34">
        <f>AVERAGE(Y18:Y25)</f>
        <v>18.399999999999999</v>
      </c>
      <c r="Z26" s="34"/>
      <c r="AA26" s="34"/>
      <c r="AB26" s="34"/>
      <c r="AC26" s="34"/>
      <c r="AD26" s="34">
        <f>AVERAGE(AD18:AD25)</f>
        <v>5.7749999999999995</v>
      </c>
      <c r="AE26" s="34">
        <f>AVERAGE(AE18:AE25)</f>
        <v>10.775000000000002</v>
      </c>
      <c r="AF26" s="34">
        <f>AVERAGE(AF18:AF25)</f>
        <v>33.484124999999999</v>
      </c>
      <c r="AG26" s="34">
        <f>AVERAGE(AG18:AG25)</f>
        <v>4.375</v>
      </c>
      <c r="AH26" s="34"/>
      <c r="AI26" s="34"/>
      <c r="AJ26" s="34"/>
      <c r="AK26" s="34"/>
      <c r="AL26" s="34"/>
      <c r="AM26" s="34"/>
      <c r="AN26" s="34">
        <f>AVERAGE(AN18:AN25)</f>
        <v>66.849999999999994</v>
      </c>
      <c r="AO26" s="34">
        <f>AVERAGE(AO18:AO25)</f>
        <v>3.4125000000000001</v>
      </c>
      <c r="AP26" s="34">
        <f>AVERAGE(AP18:AP25)</f>
        <v>9.1499999999999986</v>
      </c>
      <c r="AQ26" s="34">
        <f>AVERAGE(AQ18:AQ25)</f>
        <v>1.05</v>
      </c>
      <c r="AR26" s="34">
        <f>AVERAGE(AR18:AR25)</f>
        <v>1.8125</v>
      </c>
      <c r="AS26" s="34"/>
    </row>
    <row r="27" spans="2:45" s="29" customFormat="1" ht="15" customHeight="1">
      <c r="B27" s="33" t="s">
        <v>407</v>
      </c>
      <c r="C27" s="29" t="s">
        <v>406</v>
      </c>
      <c r="D27" s="32">
        <f t="shared" ref="D27:W27" si="8">100*(STDEV(D18:D25))/D26</f>
        <v>0.1985906764308204</v>
      </c>
      <c r="E27" s="32">
        <f t="shared" si="8"/>
        <v>1.4831610748478981</v>
      </c>
      <c r="F27" s="32">
        <f t="shared" si="8"/>
        <v>0.79681367305798134</v>
      </c>
      <c r="G27" s="32">
        <f t="shared" si="8"/>
        <v>0.79554767499495682</v>
      </c>
      <c r="H27" s="32">
        <f t="shared" si="8"/>
        <v>2.5022873180610388</v>
      </c>
      <c r="I27" s="32">
        <f t="shared" si="8"/>
        <v>0.72230063436517211</v>
      </c>
      <c r="J27" s="32">
        <f t="shared" si="8"/>
        <v>0.5674384484633922</v>
      </c>
      <c r="K27" s="32">
        <f t="shared" si="8"/>
        <v>2.0195336933887003</v>
      </c>
      <c r="L27" s="32">
        <f t="shared" si="8"/>
        <v>1.7590416899360826</v>
      </c>
      <c r="M27" s="32">
        <f t="shared" si="8"/>
        <v>3.8955598956124149</v>
      </c>
      <c r="N27" s="32" t="e">
        <f t="shared" si="8"/>
        <v>#DIV/0!</v>
      </c>
      <c r="O27" s="32" t="e">
        <f t="shared" si="8"/>
        <v>#DIV/0!</v>
      </c>
      <c r="P27" s="32" t="e">
        <f t="shared" si="8"/>
        <v>#DIV/0!</v>
      </c>
      <c r="Q27" s="30">
        <f t="shared" si="8"/>
        <v>0.36196715824637882</v>
      </c>
      <c r="R27" s="30">
        <f t="shared" si="8"/>
        <v>1.8731305461895278</v>
      </c>
      <c r="S27" s="30">
        <f t="shared" si="8"/>
        <v>5.8668541266181693</v>
      </c>
      <c r="T27" s="30">
        <f t="shared" si="8"/>
        <v>3.4377011284517272</v>
      </c>
      <c r="U27" s="30">
        <f t="shared" si="8"/>
        <v>1.2912189456266736</v>
      </c>
      <c r="V27" s="30">
        <f t="shared" si="8"/>
        <v>1.152408051923459</v>
      </c>
      <c r="W27" s="30">
        <f t="shared" si="8"/>
        <v>0.29839341564865757</v>
      </c>
      <c r="X27" s="31"/>
      <c r="Y27" s="30">
        <f t="shared" ref="Y27:AS27" si="9">100*(STDEV(Y18:Y25))/Y26</f>
        <v>3.4617231070819816</v>
      </c>
      <c r="Z27" s="30" t="e">
        <f t="shared" si="9"/>
        <v>#DIV/0!</v>
      </c>
      <c r="AA27" s="30" t="e">
        <f t="shared" si="9"/>
        <v>#DIV/0!</v>
      </c>
      <c r="AB27" s="30" t="e">
        <f t="shared" si="9"/>
        <v>#DIV/0!</v>
      </c>
      <c r="AC27" s="30" t="e">
        <f t="shared" si="9"/>
        <v>#DIV/0!</v>
      </c>
      <c r="AD27" s="30">
        <f t="shared" si="9"/>
        <v>5.2968739901951407</v>
      </c>
      <c r="AE27" s="30">
        <f t="shared" si="9"/>
        <v>6.3866845711684563</v>
      </c>
      <c r="AF27" s="30">
        <f t="shared" si="9"/>
        <v>1.1738413385964639</v>
      </c>
      <c r="AG27" s="30">
        <f t="shared" si="9"/>
        <v>6.3190212180779195</v>
      </c>
      <c r="AH27" s="30" t="e">
        <f t="shared" si="9"/>
        <v>#DIV/0!</v>
      </c>
      <c r="AI27" s="30" t="e">
        <f t="shared" si="9"/>
        <v>#DIV/0!</v>
      </c>
      <c r="AJ27" s="30" t="e">
        <f t="shared" si="9"/>
        <v>#DIV/0!</v>
      </c>
      <c r="AK27" s="30" t="e">
        <f t="shared" si="9"/>
        <v>#DIV/0!</v>
      </c>
      <c r="AL27" s="30" t="e">
        <f t="shared" si="9"/>
        <v>#DIV/0!</v>
      </c>
      <c r="AM27" s="30" t="e">
        <f t="shared" si="9"/>
        <v>#DIV/0!</v>
      </c>
      <c r="AN27" s="30">
        <f t="shared" si="9"/>
        <v>2.1941284783578578</v>
      </c>
      <c r="AO27" s="30">
        <f t="shared" si="9"/>
        <v>10.441625838816885</v>
      </c>
      <c r="AP27" s="30">
        <f t="shared" si="9"/>
        <v>15.38950386304669</v>
      </c>
      <c r="AQ27" s="30">
        <f t="shared" si="9"/>
        <v>35.269337134192419</v>
      </c>
      <c r="AR27" s="30">
        <f t="shared" si="9"/>
        <v>16.000679448797435</v>
      </c>
      <c r="AS27" s="30" t="e">
        <f t="shared" si="9"/>
        <v>#DIV/0!</v>
      </c>
    </row>
    <row r="28" spans="2:45" s="50" customFormat="1" ht="15" customHeight="1">
      <c r="B28" s="28" t="s">
        <v>405</v>
      </c>
      <c r="D28" s="27">
        <f t="shared" ref="D28:P28" si="10">100*(D26-D14)/D14</f>
        <v>5.8696928194093403E-2</v>
      </c>
      <c r="E28" s="27">
        <f t="shared" si="10"/>
        <v>-1.0515873015873003</v>
      </c>
      <c r="F28" s="27">
        <f t="shared" si="10"/>
        <v>0.42593880389428079</v>
      </c>
      <c r="G28" s="27">
        <f t="shared" si="10"/>
        <v>-1.0393569844789357</v>
      </c>
      <c r="H28" s="27">
        <f t="shared" si="10"/>
        <v>-2.066326530612244</v>
      </c>
      <c r="I28" s="27">
        <f t="shared" si="10"/>
        <v>0.3255528255528306</v>
      </c>
      <c r="J28" s="27">
        <f t="shared" si="10"/>
        <v>-0.24390625000001814</v>
      </c>
      <c r="K28" s="27">
        <f t="shared" si="10"/>
        <v>-1.9890684410646466</v>
      </c>
      <c r="L28" s="27">
        <f t="shared" si="10"/>
        <v>-1.8465909090909116</v>
      </c>
      <c r="M28" s="27">
        <f t="shared" si="10"/>
        <v>-2.9296874999999916</v>
      </c>
      <c r="N28" s="27" t="e">
        <f t="shared" si="10"/>
        <v>#DIV/0!</v>
      </c>
      <c r="O28" s="27" t="e">
        <f t="shared" si="10"/>
        <v>#DIV/0!</v>
      </c>
      <c r="P28" s="27">
        <f t="shared" si="10"/>
        <v>-100</v>
      </c>
      <c r="Q28" s="25">
        <f t="shared" ref="Q28:W28" si="11">100*(Q26-Q17)/Q17</f>
        <v>191.86915887850466</v>
      </c>
      <c r="R28" s="25">
        <f t="shared" si="11"/>
        <v>-86.869565217391298</v>
      </c>
      <c r="S28" s="25">
        <f t="shared" si="11"/>
        <v>13.127413127413131</v>
      </c>
      <c r="T28" s="25">
        <f t="shared" si="11"/>
        <v>-83.695652173913047</v>
      </c>
      <c r="U28" s="25">
        <f t="shared" si="11"/>
        <v>59.234234234234258</v>
      </c>
      <c r="V28" s="25">
        <f t="shared" si="11"/>
        <v>40.109343936381698</v>
      </c>
      <c r="W28" s="25">
        <f t="shared" si="11"/>
        <v>-25.321753986332567</v>
      </c>
      <c r="X28" s="26"/>
      <c r="Y28" s="25" t="e">
        <f t="shared" ref="Y28:AS28" si="12">100*(Y26-Y14)/Y14</f>
        <v>#DIV/0!</v>
      </c>
      <c r="Z28" s="25" t="e">
        <f t="shared" si="12"/>
        <v>#DIV/0!</v>
      </c>
      <c r="AA28" s="25">
        <f t="shared" si="12"/>
        <v>-100</v>
      </c>
      <c r="AB28" s="25">
        <f t="shared" si="12"/>
        <v>-100</v>
      </c>
      <c r="AC28" s="25">
        <f t="shared" si="12"/>
        <v>-100</v>
      </c>
      <c r="AD28" s="25">
        <f t="shared" si="12"/>
        <v>-85.230179028132994</v>
      </c>
      <c r="AE28" s="25" t="e">
        <f t="shared" si="12"/>
        <v>#DIV/0!</v>
      </c>
      <c r="AF28" s="25" t="e">
        <f t="shared" si="12"/>
        <v>#DIV/0!</v>
      </c>
      <c r="AG28" s="25" t="e">
        <f t="shared" si="12"/>
        <v>#DIV/0!</v>
      </c>
      <c r="AH28" s="25" t="e">
        <f t="shared" si="12"/>
        <v>#DIV/0!</v>
      </c>
      <c r="AI28" s="25" t="e">
        <f t="shared" si="12"/>
        <v>#DIV/0!</v>
      </c>
      <c r="AJ28" s="25" t="e">
        <f t="shared" si="12"/>
        <v>#DIV/0!</v>
      </c>
      <c r="AK28" s="25">
        <f t="shared" si="12"/>
        <v>-100</v>
      </c>
      <c r="AL28" s="25" t="e">
        <f t="shared" si="12"/>
        <v>#DIV/0!</v>
      </c>
      <c r="AM28" s="25">
        <f t="shared" si="12"/>
        <v>-100</v>
      </c>
      <c r="AN28" s="25" t="e">
        <f t="shared" si="12"/>
        <v>#DIV/0!</v>
      </c>
      <c r="AO28" s="25" t="e">
        <f t="shared" si="12"/>
        <v>#DIV/0!</v>
      </c>
      <c r="AP28" s="25" t="e">
        <f t="shared" si="12"/>
        <v>#DIV/0!</v>
      </c>
      <c r="AQ28" s="25">
        <f t="shared" si="12"/>
        <v>-84.558823529411768</v>
      </c>
      <c r="AR28" s="25" t="e">
        <f t="shared" si="12"/>
        <v>#DIV/0!</v>
      </c>
      <c r="AS28" s="25" t="e">
        <f t="shared" si="12"/>
        <v>#DIV/0!</v>
      </c>
    </row>
    <row r="29" spans="2:45" s="29" customFormat="1" ht="15" customHeight="1">
      <c r="B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Q29" s="34"/>
      <c r="R29" s="34"/>
      <c r="S29" s="34"/>
      <c r="T29" s="34"/>
      <c r="U29" s="34"/>
      <c r="V29" s="34"/>
      <c r="W29" s="34"/>
      <c r="X29" s="35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2:45" s="29" customFormat="1" ht="15" customHeight="1">
      <c r="B30" s="4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Q30" s="48"/>
      <c r="R30" s="48"/>
      <c r="S30" s="48"/>
      <c r="T30" s="48"/>
      <c r="U30" s="48"/>
      <c r="V30" s="48"/>
      <c r="W30" s="48"/>
      <c r="X30" s="4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</row>
    <row r="31" spans="2:45" ht="15" customHeight="1">
      <c r="B31" s="21" t="s">
        <v>350</v>
      </c>
      <c r="C31" s="45" t="s">
        <v>422</v>
      </c>
      <c r="D31" s="46" t="s">
        <v>349</v>
      </c>
      <c r="E31" s="46" t="s">
        <v>348</v>
      </c>
      <c r="F31" s="46" t="s">
        <v>347</v>
      </c>
      <c r="G31" s="46" t="s">
        <v>346</v>
      </c>
      <c r="H31" s="46" t="s">
        <v>345</v>
      </c>
      <c r="I31" s="46" t="s">
        <v>344</v>
      </c>
      <c r="J31" s="46" t="s">
        <v>343</v>
      </c>
      <c r="K31" s="46" t="s">
        <v>342</v>
      </c>
      <c r="L31" s="46" t="s">
        <v>341</v>
      </c>
      <c r="M31" s="46" t="s">
        <v>340</v>
      </c>
      <c r="N31" s="47"/>
      <c r="O31" s="47"/>
      <c r="P31" s="46" t="s">
        <v>339</v>
      </c>
      <c r="Q31" s="42" t="s">
        <v>338</v>
      </c>
      <c r="R31" s="42" t="s">
        <v>337</v>
      </c>
      <c r="S31" s="42" t="s">
        <v>336</v>
      </c>
      <c r="T31" s="42" t="s">
        <v>335</v>
      </c>
      <c r="U31" s="42" t="s">
        <v>334</v>
      </c>
      <c r="V31" s="42" t="s">
        <v>333</v>
      </c>
      <c r="W31" s="42" t="s">
        <v>328</v>
      </c>
      <c r="Y31" s="42" t="s">
        <v>332</v>
      </c>
      <c r="Z31" s="42">
        <v>0.91</v>
      </c>
      <c r="AA31" s="42">
        <v>1.31</v>
      </c>
      <c r="AB31" s="42" t="s">
        <v>331</v>
      </c>
      <c r="AC31" s="42" t="s">
        <v>330</v>
      </c>
      <c r="AD31" s="42" t="s">
        <v>329</v>
      </c>
      <c r="AE31" s="42" t="s">
        <v>327</v>
      </c>
      <c r="AF31" s="42" t="s">
        <v>326</v>
      </c>
      <c r="AG31" s="42" t="s">
        <v>325</v>
      </c>
      <c r="AH31" s="42" t="s">
        <v>324</v>
      </c>
      <c r="AI31" s="42">
        <v>2.5000000000000001E-2</v>
      </c>
      <c r="AJ31" s="42" t="s">
        <v>323</v>
      </c>
      <c r="AK31" s="42" t="s">
        <v>322</v>
      </c>
      <c r="AL31" s="42" t="s">
        <v>321</v>
      </c>
      <c r="AM31" s="42" t="s">
        <v>320</v>
      </c>
      <c r="AN31" s="42" t="s">
        <v>319</v>
      </c>
      <c r="AO31" s="42" t="s">
        <v>318</v>
      </c>
      <c r="AP31" s="42" t="s">
        <v>317</v>
      </c>
      <c r="AQ31" s="42" t="s">
        <v>316</v>
      </c>
      <c r="AR31" s="42" t="s">
        <v>315</v>
      </c>
      <c r="AS31" s="42" t="s">
        <v>314</v>
      </c>
    </row>
    <row r="32" spans="2:45" ht="15" customHeight="1">
      <c r="C32" s="45" t="s">
        <v>421</v>
      </c>
      <c r="D32" s="46">
        <v>42.34</v>
      </c>
      <c r="E32" s="46">
        <v>1.45</v>
      </c>
      <c r="F32" s="46">
        <v>16.63</v>
      </c>
      <c r="G32" s="46">
        <v>15.27</v>
      </c>
      <c r="H32" s="46">
        <v>0.15</v>
      </c>
      <c r="I32" s="46">
        <v>7.53</v>
      </c>
      <c r="J32" s="46">
        <v>11.46</v>
      </c>
      <c r="K32" s="46">
        <v>0.95</v>
      </c>
      <c r="L32" s="46">
        <v>0.2</v>
      </c>
      <c r="M32" s="46">
        <v>0.05</v>
      </c>
      <c r="N32" s="47"/>
      <c r="O32" s="47"/>
      <c r="P32" s="46">
        <v>0.85</v>
      </c>
      <c r="Q32" s="42">
        <v>632</v>
      </c>
      <c r="R32" s="42">
        <v>44.35</v>
      </c>
      <c r="S32" s="42">
        <v>54.6</v>
      </c>
      <c r="T32" s="42">
        <v>19</v>
      </c>
      <c r="U32" s="42">
        <v>52</v>
      </c>
      <c r="V32" s="42">
        <v>87</v>
      </c>
      <c r="W32" s="42">
        <v>300</v>
      </c>
      <c r="Y32" s="42">
        <v>16.2</v>
      </c>
      <c r="Z32" s="42"/>
      <c r="AA32" s="42"/>
      <c r="AB32" s="42">
        <v>0.13500000000000001</v>
      </c>
      <c r="AC32" s="42"/>
      <c r="AD32" s="42">
        <v>4</v>
      </c>
      <c r="AE32" s="42">
        <v>8.1300000000000008</v>
      </c>
      <c r="AF32" s="42">
        <v>23</v>
      </c>
      <c r="AG32" s="42">
        <v>2</v>
      </c>
      <c r="AH32" s="42">
        <v>0.33</v>
      </c>
      <c r="AI32" s="42"/>
      <c r="AJ32" s="42">
        <v>8.5000000000000006E-2</v>
      </c>
      <c r="AK32" s="42">
        <v>4.1000000000000002E-2</v>
      </c>
      <c r="AL32" s="42">
        <v>0.43</v>
      </c>
      <c r="AM32" s="42">
        <v>3.1E-2</v>
      </c>
      <c r="AN32" s="42">
        <v>54.7</v>
      </c>
      <c r="AO32" s="42">
        <v>3.27</v>
      </c>
      <c r="AP32" s="42">
        <v>7.64</v>
      </c>
      <c r="AQ32" s="42">
        <v>1.3</v>
      </c>
      <c r="AR32" s="42">
        <v>0.35</v>
      </c>
      <c r="AS32" s="42">
        <v>0.09</v>
      </c>
    </row>
    <row r="33" spans="2:46" ht="15" customHeight="1">
      <c r="C33" s="45" t="s">
        <v>420</v>
      </c>
      <c r="D33" s="46">
        <v>45.61</v>
      </c>
      <c r="E33" s="46">
        <v>2.1800000000000002</v>
      </c>
      <c r="F33" s="46">
        <v>18.350000000000001</v>
      </c>
      <c r="G33" s="46">
        <v>15.85</v>
      </c>
      <c r="H33" s="46">
        <v>0.2</v>
      </c>
      <c r="I33" s="46">
        <v>8.6199999999999992</v>
      </c>
      <c r="J33" s="46">
        <v>12.37</v>
      </c>
      <c r="K33" s="46">
        <v>1.83</v>
      </c>
      <c r="L33" s="46">
        <v>0.3</v>
      </c>
      <c r="M33" s="46">
        <v>5.6000000000000001E-2</v>
      </c>
      <c r="N33" s="47"/>
      <c r="O33" s="47"/>
      <c r="P33" s="46">
        <v>1.85</v>
      </c>
      <c r="Q33" s="42"/>
      <c r="R33" s="42"/>
      <c r="S33" s="42"/>
      <c r="T33" s="42"/>
      <c r="U33" s="42"/>
      <c r="V33" s="42"/>
      <c r="W33" s="42">
        <v>375</v>
      </c>
      <c r="Y33" s="42"/>
      <c r="Z33" s="42"/>
      <c r="AA33" s="42"/>
      <c r="AB33" s="42">
        <v>0.159</v>
      </c>
      <c r="AC33" s="42"/>
      <c r="AD33" s="42">
        <v>6.46</v>
      </c>
      <c r="AE33" s="42">
        <v>11.4</v>
      </c>
      <c r="AF33" s="42">
        <v>37.44</v>
      </c>
      <c r="AG33" s="42">
        <v>3.4</v>
      </c>
      <c r="AH33" s="42">
        <v>0.82</v>
      </c>
      <c r="AI33" s="42"/>
      <c r="AJ33" s="42">
        <v>8.6999999999999994E-2</v>
      </c>
      <c r="AK33" s="42">
        <v>4.8000000000000001E-2</v>
      </c>
      <c r="AL33" s="42">
        <v>0.48</v>
      </c>
      <c r="AM33" s="42">
        <v>0.22</v>
      </c>
      <c r="AN33" s="42">
        <v>83</v>
      </c>
      <c r="AO33" s="42">
        <v>4.13</v>
      </c>
      <c r="AP33" s="42">
        <v>11.23</v>
      </c>
      <c r="AQ33" s="42">
        <v>2.0299999999999998</v>
      </c>
      <c r="AR33" s="42">
        <v>0.75</v>
      </c>
      <c r="AS33" s="42">
        <v>0.15</v>
      </c>
    </row>
    <row r="34" spans="2:46" ht="15" customHeight="1">
      <c r="C34" s="45" t="s">
        <v>419</v>
      </c>
      <c r="D34" s="44">
        <f t="shared" ref="D34:M34" si="13">AVERAGE(D32:D33)</f>
        <v>43.975000000000001</v>
      </c>
      <c r="E34" s="44">
        <f t="shared" si="13"/>
        <v>1.8149999999999999</v>
      </c>
      <c r="F34" s="44">
        <f t="shared" si="13"/>
        <v>17.490000000000002</v>
      </c>
      <c r="G34" s="44">
        <f t="shared" si="13"/>
        <v>15.559999999999999</v>
      </c>
      <c r="H34" s="44">
        <f t="shared" si="13"/>
        <v>0.17499999999999999</v>
      </c>
      <c r="I34" s="44">
        <f t="shared" si="13"/>
        <v>8.0749999999999993</v>
      </c>
      <c r="J34" s="44">
        <f t="shared" si="13"/>
        <v>11.914999999999999</v>
      </c>
      <c r="K34" s="44">
        <f t="shared" si="13"/>
        <v>1.3900000000000001</v>
      </c>
      <c r="L34" s="44">
        <f t="shared" si="13"/>
        <v>0.25</v>
      </c>
      <c r="M34" s="44">
        <f t="shared" si="13"/>
        <v>5.3000000000000005E-2</v>
      </c>
      <c r="N34" s="44"/>
      <c r="O34" s="44"/>
      <c r="P34" s="44">
        <f t="shared" ref="P34:W34" si="14">AVERAGE(P32:P33)</f>
        <v>1.35</v>
      </c>
      <c r="Q34" s="41">
        <f t="shared" si="14"/>
        <v>632</v>
      </c>
      <c r="R34" s="41">
        <f t="shared" si="14"/>
        <v>44.35</v>
      </c>
      <c r="S34" s="41">
        <f t="shared" si="14"/>
        <v>54.6</v>
      </c>
      <c r="T34" s="41">
        <f t="shared" si="14"/>
        <v>19</v>
      </c>
      <c r="U34" s="41">
        <f t="shared" si="14"/>
        <v>52</v>
      </c>
      <c r="V34" s="41">
        <f t="shared" si="14"/>
        <v>87</v>
      </c>
      <c r="W34" s="41">
        <f t="shared" si="14"/>
        <v>337.5</v>
      </c>
      <c r="X34" s="43"/>
      <c r="Y34" s="41">
        <f>AVERAGE(Y32:Y33)</f>
        <v>16.2</v>
      </c>
      <c r="Z34" s="42">
        <v>0.91</v>
      </c>
      <c r="AA34" s="42">
        <v>1.31</v>
      </c>
      <c r="AB34" s="41">
        <f>AVERAGE(AB32:AB33)</f>
        <v>0.14700000000000002</v>
      </c>
      <c r="AC34" s="42" t="s">
        <v>330</v>
      </c>
      <c r="AD34" s="41">
        <f>AVERAGE(AD32:AD33)</f>
        <v>5.23</v>
      </c>
      <c r="AE34" s="41">
        <f>AVERAGE(AE32:AE33)</f>
        <v>9.7650000000000006</v>
      </c>
      <c r="AF34" s="41">
        <f>AVERAGE(AF32:AF33)</f>
        <v>30.22</v>
      </c>
      <c r="AG34" s="41">
        <f>AVERAGE(AG32:AG33)</f>
        <v>2.7</v>
      </c>
      <c r="AH34" s="41">
        <f>AVERAGE(AH32:AH33)</f>
        <v>0.57499999999999996</v>
      </c>
      <c r="AI34" s="42">
        <v>2.5000000000000001E-2</v>
      </c>
      <c r="AJ34" s="41">
        <f t="shared" ref="AJ34:AS34" si="15">AVERAGE(AJ32:AJ33)</f>
        <v>8.5999999999999993E-2</v>
      </c>
      <c r="AK34" s="41">
        <f t="shared" si="15"/>
        <v>4.4499999999999998E-2</v>
      </c>
      <c r="AL34" s="41">
        <f t="shared" si="15"/>
        <v>0.45499999999999996</v>
      </c>
      <c r="AM34" s="41">
        <f t="shared" si="15"/>
        <v>0.1255</v>
      </c>
      <c r="AN34" s="41">
        <f t="shared" si="15"/>
        <v>68.849999999999994</v>
      </c>
      <c r="AO34" s="41">
        <f t="shared" si="15"/>
        <v>3.7</v>
      </c>
      <c r="AP34" s="41">
        <f t="shared" si="15"/>
        <v>9.4350000000000005</v>
      </c>
      <c r="AQ34" s="41">
        <f t="shared" si="15"/>
        <v>1.665</v>
      </c>
      <c r="AR34" s="41">
        <f t="shared" si="15"/>
        <v>0.55000000000000004</v>
      </c>
      <c r="AS34" s="41">
        <f t="shared" si="15"/>
        <v>0.12</v>
      </c>
    </row>
    <row r="35" spans="2:46" s="29" customFormat="1" ht="15" customHeight="1">
      <c r="B35" s="40" t="s">
        <v>418</v>
      </c>
      <c r="C35" s="29" t="s">
        <v>406</v>
      </c>
      <c r="D35" s="39">
        <v>43.4</v>
      </c>
      <c r="E35" s="39">
        <v>1.641</v>
      </c>
      <c r="F35" s="39">
        <v>17.68</v>
      </c>
      <c r="G35" s="39">
        <v>15.22</v>
      </c>
      <c r="H35" s="39">
        <v>0.18509999999999999</v>
      </c>
      <c r="I35" s="39">
        <v>7.766</v>
      </c>
      <c r="J35" s="39">
        <v>11.87</v>
      </c>
      <c r="K35" s="39">
        <v>1.1867000000000001</v>
      </c>
      <c r="L35" s="39">
        <v>0.2319</v>
      </c>
      <c r="M35" s="39">
        <v>8.5500000000000007E-2</v>
      </c>
      <c r="N35" s="38">
        <v>0.53390000000000004</v>
      </c>
      <c r="Q35" s="36">
        <v>211</v>
      </c>
      <c r="R35" s="36">
        <v>442</v>
      </c>
      <c r="S35" s="36">
        <v>40.24</v>
      </c>
      <c r="T35" s="36">
        <v>147.30000000000001</v>
      </c>
      <c r="U35" s="36">
        <v>52.9</v>
      </c>
      <c r="V35" s="36">
        <v>83.2</v>
      </c>
      <c r="W35" s="36">
        <v>434</v>
      </c>
      <c r="X35" s="37"/>
      <c r="Y35" s="36">
        <v>18.100000000000001</v>
      </c>
      <c r="Z35" s="36" t="s">
        <v>410</v>
      </c>
      <c r="AA35" s="36" t="s">
        <v>410</v>
      </c>
      <c r="AB35" s="36" t="s">
        <v>410</v>
      </c>
      <c r="AC35" s="36">
        <v>1</v>
      </c>
      <c r="AD35" s="36">
        <v>37.4</v>
      </c>
      <c r="AE35" s="36">
        <v>23</v>
      </c>
      <c r="AF35" s="36">
        <v>130.30000000000001</v>
      </c>
      <c r="AG35" s="36">
        <v>29.6</v>
      </c>
      <c r="AH35" s="36" t="s">
        <v>410</v>
      </c>
      <c r="AI35" s="36" t="s">
        <v>410</v>
      </c>
      <c r="AJ35" s="36" t="s">
        <v>410</v>
      </c>
      <c r="AK35" s="36" t="s">
        <v>409</v>
      </c>
      <c r="AL35" s="36" t="s">
        <v>409</v>
      </c>
      <c r="AM35" s="36" t="s">
        <v>409</v>
      </c>
      <c r="AN35" s="36">
        <v>511.3</v>
      </c>
      <c r="AO35" s="36">
        <v>37.6</v>
      </c>
      <c r="AP35" s="36">
        <v>65.099999999999994</v>
      </c>
      <c r="AQ35" s="36">
        <v>8.1</v>
      </c>
      <c r="AR35" s="36">
        <v>8.5</v>
      </c>
      <c r="AS35" s="36">
        <v>2.2000000000000002</v>
      </c>
    </row>
    <row r="36" spans="2:46" s="29" customFormat="1" ht="15" customHeight="1">
      <c r="B36" s="40" t="s">
        <v>417</v>
      </c>
      <c r="C36" s="29" t="s">
        <v>406</v>
      </c>
      <c r="D36" s="39">
        <v>43.48</v>
      </c>
      <c r="E36" s="39">
        <v>1.639</v>
      </c>
      <c r="F36" s="39">
        <v>17.809999999999999</v>
      </c>
      <c r="G36" s="39">
        <v>15.27</v>
      </c>
      <c r="H36" s="39">
        <v>0.185</v>
      </c>
      <c r="I36" s="39">
        <v>7.7089999999999996</v>
      </c>
      <c r="J36" s="39">
        <v>11.89</v>
      </c>
      <c r="K36" s="39">
        <v>1.1688499999999999</v>
      </c>
      <c r="L36" s="39">
        <v>0.2306</v>
      </c>
      <c r="M36" s="39">
        <v>7.4499999999999997E-2</v>
      </c>
      <c r="N36" s="38">
        <v>0.54710000000000003</v>
      </c>
      <c r="Q36" s="36">
        <v>210.84</v>
      </c>
      <c r="R36" s="36">
        <v>431.49599999999998</v>
      </c>
      <c r="S36" s="36">
        <v>42.56</v>
      </c>
      <c r="T36" s="36">
        <v>146</v>
      </c>
      <c r="U36" s="36">
        <v>54.7</v>
      </c>
      <c r="V36" s="36">
        <v>77.900000000000006</v>
      </c>
      <c r="W36" s="36">
        <v>433.2</v>
      </c>
      <c r="X36" s="37"/>
      <c r="Y36" s="36">
        <v>16</v>
      </c>
      <c r="Z36" s="36" t="s">
        <v>410</v>
      </c>
      <c r="AA36" s="36" t="s">
        <v>410</v>
      </c>
      <c r="AB36" s="36" t="s">
        <v>410</v>
      </c>
      <c r="AC36" s="36">
        <v>0.6</v>
      </c>
      <c r="AD36" s="36">
        <v>37.5</v>
      </c>
      <c r="AE36" s="36">
        <v>22.7</v>
      </c>
      <c r="AF36" s="36">
        <v>130.4</v>
      </c>
      <c r="AG36" s="36">
        <v>27.3</v>
      </c>
      <c r="AH36" s="36" t="s">
        <v>410</v>
      </c>
      <c r="AI36" s="36" t="s">
        <v>410</v>
      </c>
      <c r="AJ36" s="36" t="s">
        <v>410</v>
      </c>
      <c r="AK36" s="36" t="s">
        <v>409</v>
      </c>
      <c r="AL36" s="36" t="s">
        <v>409</v>
      </c>
      <c r="AM36" s="36" t="s">
        <v>409</v>
      </c>
      <c r="AN36" s="36">
        <v>506.8</v>
      </c>
      <c r="AO36" s="36">
        <v>33.5</v>
      </c>
      <c r="AP36" s="36">
        <v>60.4</v>
      </c>
      <c r="AQ36" s="36">
        <v>7.8</v>
      </c>
      <c r="AR36" s="36">
        <v>8.8000000000000007</v>
      </c>
      <c r="AS36" s="36">
        <v>2.2999999999999998</v>
      </c>
    </row>
    <row r="37" spans="2:46" s="29" customFormat="1" ht="15" customHeight="1">
      <c r="B37" s="40" t="s">
        <v>416</v>
      </c>
      <c r="C37" s="29" t="s">
        <v>406</v>
      </c>
      <c r="D37" s="39">
        <v>43.59</v>
      </c>
      <c r="E37" s="39">
        <v>1.653</v>
      </c>
      <c r="F37" s="39">
        <v>17.850000000000001</v>
      </c>
      <c r="G37" s="39">
        <v>15.25</v>
      </c>
      <c r="H37" s="39">
        <v>0.18690000000000001</v>
      </c>
      <c r="I37" s="39">
        <v>7.7060000000000004</v>
      </c>
      <c r="J37" s="39">
        <v>11.9</v>
      </c>
      <c r="K37" s="39">
        <v>1.0869500000000001</v>
      </c>
      <c r="L37" s="39">
        <v>0.23089999999999999</v>
      </c>
      <c r="M37" s="39">
        <v>7.0000000000000007E-2</v>
      </c>
      <c r="N37" s="38">
        <v>0.57150000000000001</v>
      </c>
      <c r="Q37" s="36">
        <v>211.785</v>
      </c>
      <c r="R37" s="36">
        <v>434</v>
      </c>
      <c r="S37" s="36">
        <v>42.4</v>
      </c>
      <c r="T37" s="36">
        <v>148.69999999999999</v>
      </c>
      <c r="U37" s="36">
        <v>53.8</v>
      </c>
      <c r="V37" s="36">
        <v>76.599999999999994</v>
      </c>
      <c r="W37" s="36">
        <v>442.7</v>
      </c>
      <c r="X37" s="37"/>
      <c r="Y37" s="36">
        <v>15.8</v>
      </c>
      <c r="Z37" s="36" t="s">
        <v>410</v>
      </c>
      <c r="AA37" s="36" t="s">
        <v>410</v>
      </c>
      <c r="AB37" s="36" t="s">
        <v>410</v>
      </c>
      <c r="AC37" s="36">
        <v>0.7</v>
      </c>
      <c r="AD37" s="36">
        <v>38.700000000000003</v>
      </c>
      <c r="AE37" s="36">
        <v>23.2</v>
      </c>
      <c r="AF37" s="36">
        <v>133.80000000000001</v>
      </c>
      <c r="AG37" s="36">
        <v>26.5</v>
      </c>
      <c r="AH37" s="36" t="s">
        <v>410</v>
      </c>
      <c r="AI37" s="36" t="s">
        <v>410</v>
      </c>
      <c r="AJ37" s="36" t="s">
        <v>410</v>
      </c>
      <c r="AK37" s="36" t="s">
        <v>409</v>
      </c>
      <c r="AL37" s="36" t="s">
        <v>409</v>
      </c>
      <c r="AM37" s="36" t="s">
        <v>409</v>
      </c>
      <c r="AN37" s="36">
        <v>518.79999999999995</v>
      </c>
      <c r="AO37" s="36">
        <v>36.1</v>
      </c>
      <c r="AP37" s="36">
        <v>67.7</v>
      </c>
      <c r="AQ37" s="36">
        <v>8.1</v>
      </c>
      <c r="AR37" s="36">
        <v>10.1</v>
      </c>
      <c r="AS37" s="36">
        <v>2.5</v>
      </c>
    </row>
    <row r="38" spans="2:46" s="29" customFormat="1" ht="15" customHeight="1">
      <c r="B38" s="40" t="s">
        <v>415</v>
      </c>
      <c r="C38" s="29" t="s">
        <v>406</v>
      </c>
      <c r="D38" s="39">
        <v>43.35</v>
      </c>
      <c r="E38" s="39">
        <v>1.661</v>
      </c>
      <c r="F38" s="39">
        <v>17.48</v>
      </c>
      <c r="G38" s="39">
        <v>15.32</v>
      </c>
      <c r="H38" s="39">
        <v>0.1986</v>
      </c>
      <c r="I38" s="39">
        <v>7.8929999999999998</v>
      </c>
      <c r="J38" s="39">
        <v>12.1584</v>
      </c>
      <c r="K38" s="39">
        <v>1.1006</v>
      </c>
      <c r="L38" s="39">
        <v>0.24479999999999999</v>
      </c>
      <c r="M38" s="39">
        <v>5.4600000000000003E-2</v>
      </c>
      <c r="N38" s="38">
        <v>0.56879999999999997</v>
      </c>
      <c r="Q38" s="36">
        <v>215</v>
      </c>
      <c r="R38" s="36">
        <v>444</v>
      </c>
      <c r="S38" s="36">
        <v>37.68</v>
      </c>
      <c r="T38" s="36">
        <v>149</v>
      </c>
      <c r="U38" s="36">
        <v>53</v>
      </c>
      <c r="V38" s="36">
        <v>83.5</v>
      </c>
      <c r="W38" s="36">
        <v>438.7</v>
      </c>
      <c r="X38" s="37"/>
      <c r="Y38" s="36">
        <v>17.399999999999999</v>
      </c>
      <c r="Z38" s="36" t="s">
        <v>410</v>
      </c>
      <c r="AA38" s="36" t="s">
        <v>410</v>
      </c>
      <c r="AB38" s="36" t="s">
        <v>410</v>
      </c>
      <c r="AC38" s="36">
        <v>0.9</v>
      </c>
      <c r="AD38" s="36">
        <v>38.9</v>
      </c>
      <c r="AE38" s="36">
        <v>23.7</v>
      </c>
      <c r="AF38" s="36">
        <v>131.19999999999999</v>
      </c>
      <c r="AG38" s="36">
        <v>29.5</v>
      </c>
      <c r="AH38" s="36" t="s">
        <v>410</v>
      </c>
      <c r="AI38" s="36" t="s">
        <v>410</v>
      </c>
      <c r="AJ38" s="36" t="s">
        <v>410</v>
      </c>
      <c r="AK38" s="36" t="s">
        <v>409</v>
      </c>
      <c r="AL38" s="36" t="s">
        <v>409</v>
      </c>
      <c r="AM38" s="36" t="s">
        <v>409</v>
      </c>
      <c r="AN38" s="36">
        <v>516.1</v>
      </c>
      <c r="AO38" s="36">
        <v>42.7</v>
      </c>
      <c r="AP38" s="36">
        <v>62.7</v>
      </c>
      <c r="AQ38" s="36">
        <v>6.9</v>
      </c>
      <c r="AR38" s="36">
        <v>10.1</v>
      </c>
      <c r="AS38" s="36">
        <v>2.1</v>
      </c>
    </row>
    <row r="39" spans="2:46" s="29" customFormat="1" ht="15" customHeight="1">
      <c r="B39" s="40" t="s">
        <v>414</v>
      </c>
      <c r="C39" s="29" t="s">
        <v>406</v>
      </c>
      <c r="D39" s="39">
        <v>43.45</v>
      </c>
      <c r="E39" s="39">
        <v>1.6659999999999999</v>
      </c>
      <c r="F39" s="39">
        <v>17.399999999999999</v>
      </c>
      <c r="G39" s="39">
        <v>15.2</v>
      </c>
      <c r="H39" s="39">
        <v>0.19839999999999999</v>
      </c>
      <c r="I39" s="39">
        <v>7.7149999999999999</v>
      </c>
      <c r="J39" s="39">
        <v>12.24</v>
      </c>
      <c r="K39" s="39">
        <v>1.1468</v>
      </c>
      <c r="L39" s="39">
        <v>0.2414</v>
      </c>
      <c r="M39" s="39">
        <v>6.8199999999999997E-2</v>
      </c>
      <c r="N39" s="38">
        <v>0.55189999999999995</v>
      </c>
      <c r="Q39" s="36">
        <v>204.01499999999999</v>
      </c>
      <c r="R39" s="36">
        <v>423.8</v>
      </c>
      <c r="S39" s="36">
        <v>38.96</v>
      </c>
      <c r="T39" s="36">
        <v>147.30000000000001</v>
      </c>
      <c r="U39" s="36">
        <v>54.4</v>
      </c>
      <c r="V39" s="36">
        <v>76.7</v>
      </c>
      <c r="W39" s="36">
        <v>433.4</v>
      </c>
      <c r="X39" s="37"/>
      <c r="Y39" s="36">
        <v>15.6</v>
      </c>
      <c r="Z39" s="36" t="s">
        <v>410</v>
      </c>
      <c r="AA39" s="36" t="s">
        <v>410</v>
      </c>
      <c r="AB39" s="36" t="s">
        <v>410</v>
      </c>
      <c r="AC39" s="36">
        <v>0.6</v>
      </c>
      <c r="AD39" s="36">
        <v>37.700000000000003</v>
      </c>
      <c r="AE39" s="36">
        <v>23.4</v>
      </c>
      <c r="AF39" s="36">
        <v>130.5</v>
      </c>
      <c r="AG39" s="36">
        <v>26.9</v>
      </c>
      <c r="AH39" s="36" t="s">
        <v>410</v>
      </c>
      <c r="AI39" s="36" t="s">
        <v>410</v>
      </c>
      <c r="AJ39" s="36" t="s">
        <v>410</v>
      </c>
      <c r="AK39" s="36" t="s">
        <v>409</v>
      </c>
      <c r="AL39" s="36" t="s">
        <v>409</v>
      </c>
      <c r="AM39" s="36" t="s">
        <v>409</v>
      </c>
      <c r="AN39" s="36">
        <v>507.4</v>
      </c>
      <c r="AO39" s="36">
        <v>32.799999999999997</v>
      </c>
      <c r="AP39" s="36">
        <v>61.9</v>
      </c>
      <c r="AQ39" s="36">
        <v>7.6</v>
      </c>
      <c r="AR39" s="36">
        <v>8.9</v>
      </c>
      <c r="AS39" s="36">
        <v>2.2999999999999998</v>
      </c>
    </row>
    <row r="40" spans="2:46" s="29" customFormat="1" ht="15" customHeight="1">
      <c r="B40" s="40" t="s">
        <v>413</v>
      </c>
      <c r="C40" s="29" t="s">
        <v>406</v>
      </c>
      <c r="D40" s="39">
        <v>43.47</v>
      </c>
      <c r="E40" s="39">
        <v>1.66</v>
      </c>
      <c r="F40" s="39">
        <v>17.61</v>
      </c>
      <c r="G40" s="39">
        <v>15.33</v>
      </c>
      <c r="H40" s="39">
        <v>0.18890000000000001</v>
      </c>
      <c r="I40" s="39">
        <v>7.6340000000000003</v>
      </c>
      <c r="J40" s="39">
        <v>11.94</v>
      </c>
      <c r="K40" s="39">
        <v>1.08</v>
      </c>
      <c r="L40" s="39">
        <v>0.22900000000000001</v>
      </c>
      <c r="M40" s="39">
        <v>8.6499999999999994E-2</v>
      </c>
      <c r="N40" s="38">
        <v>0.5474</v>
      </c>
      <c r="Q40" s="36">
        <v>207.27</v>
      </c>
      <c r="R40" s="36">
        <v>435</v>
      </c>
      <c r="S40" s="36">
        <v>44.88</v>
      </c>
      <c r="T40" s="36">
        <v>146</v>
      </c>
      <c r="U40" s="36">
        <v>56</v>
      </c>
      <c r="V40" s="36">
        <v>77.599999999999994</v>
      </c>
      <c r="W40" s="36">
        <v>435.3</v>
      </c>
      <c r="X40" s="37"/>
      <c r="Y40" s="36">
        <v>15.4</v>
      </c>
      <c r="Z40" s="36" t="s">
        <v>410</v>
      </c>
      <c r="AA40" s="36" t="s">
        <v>410</v>
      </c>
      <c r="AB40" s="36" t="s">
        <v>410</v>
      </c>
      <c r="AC40" s="36">
        <v>0.6</v>
      </c>
      <c r="AD40" s="36">
        <v>37.5</v>
      </c>
      <c r="AE40" s="36">
        <v>22.8</v>
      </c>
      <c r="AF40" s="36">
        <v>130.5</v>
      </c>
      <c r="AG40" s="36">
        <v>26.2</v>
      </c>
      <c r="AH40" s="36" t="s">
        <v>410</v>
      </c>
      <c r="AI40" s="36" t="s">
        <v>410</v>
      </c>
      <c r="AJ40" s="36" t="s">
        <v>410</v>
      </c>
      <c r="AK40" s="36" t="s">
        <v>409</v>
      </c>
      <c r="AL40" s="36" t="s">
        <v>409</v>
      </c>
      <c r="AM40" s="36" t="s">
        <v>409</v>
      </c>
      <c r="AN40" s="36">
        <v>512.20000000000005</v>
      </c>
      <c r="AO40" s="36">
        <v>33.700000000000003</v>
      </c>
      <c r="AP40" s="36">
        <v>63.4</v>
      </c>
      <c r="AQ40" s="36">
        <v>8.6</v>
      </c>
      <c r="AR40" s="36">
        <v>8.8000000000000007</v>
      </c>
      <c r="AS40" s="36">
        <v>2.7</v>
      </c>
    </row>
    <row r="41" spans="2:46" s="29" customFormat="1" ht="15" customHeight="1">
      <c r="B41" s="40" t="s">
        <v>412</v>
      </c>
      <c r="C41" s="29" t="s">
        <v>406</v>
      </c>
      <c r="D41" s="39">
        <v>43.29</v>
      </c>
      <c r="E41" s="39">
        <v>1.6559999999999999</v>
      </c>
      <c r="F41" s="39">
        <v>17.75</v>
      </c>
      <c r="G41" s="39">
        <v>15.21</v>
      </c>
      <c r="H41" s="39">
        <v>0.19600000000000001</v>
      </c>
      <c r="I41" s="39">
        <v>7.8079999999999998</v>
      </c>
      <c r="J41" s="39">
        <v>12.189</v>
      </c>
      <c r="K41" s="39">
        <v>1.0859000000000001</v>
      </c>
      <c r="L41" s="39">
        <v>0.23619999999999999</v>
      </c>
      <c r="M41" s="39">
        <v>6.0499999999999998E-2</v>
      </c>
      <c r="N41" s="38">
        <v>0.56000000000000005</v>
      </c>
      <c r="Q41" s="36">
        <v>206.64</v>
      </c>
      <c r="R41" s="36">
        <v>438</v>
      </c>
      <c r="S41" s="36">
        <v>42.32</v>
      </c>
      <c r="T41" s="36">
        <v>145.1</v>
      </c>
      <c r="U41" s="36">
        <v>54.2</v>
      </c>
      <c r="V41" s="36">
        <v>77.3</v>
      </c>
      <c r="W41" s="36">
        <v>434.5</v>
      </c>
      <c r="X41" s="37"/>
      <c r="Y41" s="36">
        <v>15.8</v>
      </c>
      <c r="Z41" s="36" t="s">
        <v>410</v>
      </c>
      <c r="AA41" s="36" t="s">
        <v>410</v>
      </c>
      <c r="AB41" s="36" t="s">
        <v>410</v>
      </c>
      <c r="AC41" s="36">
        <v>0.7</v>
      </c>
      <c r="AD41" s="36">
        <v>37.799999999999997</v>
      </c>
      <c r="AE41" s="36">
        <v>23.3</v>
      </c>
      <c r="AF41" s="36">
        <v>130.1</v>
      </c>
      <c r="AG41" s="36">
        <v>26.9</v>
      </c>
      <c r="AH41" s="36" t="s">
        <v>410</v>
      </c>
      <c r="AI41" s="36" t="s">
        <v>410</v>
      </c>
      <c r="AJ41" s="36" t="s">
        <v>410</v>
      </c>
      <c r="AK41" s="36" t="s">
        <v>409</v>
      </c>
      <c r="AL41" s="36" t="s">
        <v>409</v>
      </c>
      <c r="AM41" s="36" t="s">
        <v>409</v>
      </c>
      <c r="AN41" s="36">
        <v>507.5</v>
      </c>
      <c r="AO41" s="36">
        <v>33.700000000000003</v>
      </c>
      <c r="AP41" s="36">
        <v>62.3</v>
      </c>
      <c r="AQ41" s="36">
        <v>8</v>
      </c>
      <c r="AR41" s="36">
        <v>8.9</v>
      </c>
      <c r="AS41" s="36">
        <v>1.9</v>
      </c>
    </row>
    <row r="42" spans="2:46" s="29" customFormat="1" ht="15" customHeight="1">
      <c r="B42" s="40" t="s">
        <v>411</v>
      </c>
      <c r="C42" s="29" t="s">
        <v>406</v>
      </c>
      <c r="D42" s="39">
        <v>43.25</v>
      </c>
      <c r="E42" s="39">
        <v>1.65</v>
      </c>
      <c r="F42" s="39">
        <v>17.8</v>
      </c>
      <c r="G42" s="39">
        <v>15.33</v>
      </c>
      <c r="H42" s="39">
        <v>0.19</v>
      </c>
      <c r="I42" s="39">
        <v>7.61</v>
      </c>
      <c r="J42" s="39">
        <v>12</v>
      </c>
      <c r="K42" s="39">
        <v>1.19</v>
      </c>
      <c r="L42" s="39">
        <v>0.23</v>
      </c>
      <c r="M42" s="39">
        <v>7.0000000000000007E-2</v>
      </c>
      <c r="N42" s="38">
        <v>0.56000000000000005</v>
      </c>
      <c r="Q42" s="36">
        <v>208.53</v>
      </c>
      <c r="R42" s="36">
        <v>440.64800000000002</v>
      </c>
      <c r="S42" s="36">
        <v>44.08</v>
      </c>
      <c r="T42" s="36">
        <v>144.80000000000001</v>
      </c>
      <c r="U42" s="36">
        <v>54.7</v>
      </c>
      <c r="V42" s="36">
        <v>77.7</v>
      </c>
      <c r="W42" s="36">
        <v>434.5</v>
      </c>
      <c r="X42" s="37"/>
      <c r="Y42" s="36">
        <v>15.4</v>
      </c>
      <c r="Z42" s="36" t="s">
        <v>410</v>
      </c>
      <c r="AA42" s="36" t="s">
        <v>410</v>
      </c>
      <c r="AB42" s="36" t="s">
        <v>410</v>
      </c>
      <c r="AC42" s="36">
        <v>0.8</v>
      </c>
      <c r="AD42" s="36">
        <v>37.6</v>
      </c>
      <c r="AE42" s="36">
        <v>22.7</v>
      </c>
      <c r="AF42" s="36">
        <v>132.4</v>
      </c>
      <c r="AG42" s="36">
        <v>27.8</v>
      </c>
      <c r="AH42" s="36" t="s">
        <v>410</v>
      </c>
      <c r="AI42" s="36" t="s">
        <v>410</v>
      </c>
      <c r="AJ42" s="36" t="s">
        <v>410</v>
      </c>
      <c r="AK42" s="36" t="s">
        <v>409</v>
      </c>
      <c r="AL42" s="36" t="s">
        <v>409</v>
      </c>
      <c r="AM42" s="36" t="s">
        <v>409</v>
      </c>
      <c r="AN42" s="36">
        <v>510.3</v>
      </c>
      <c r="AO42" s="36">
        <v>44.1</v>
      </c>
      <c r="AP42" s="36">
        <v>58.8</v>
      </c>
      <c r="AQ42" s="36">
        <v>7.7</v>
      </c>
      <c r="AR42" s="36">
        <v>8.6999999999999993</v>
      </c>
      <c r="AS42" s="36">
        <v>2.2000000000000002</v>
      </c>
    </row>
    <row r="43" spans="2:46" s="29" customFormat="1" ht="15" customHeight="1">
      <c r="B43" s="33" t="s">
        <v>408</v>
      </c>
      <c r="C43" s="29" t="s">
        <v>406</v>
      </c>
      <c r="D43" s="32">
        <f t="shared" ref="D43:N43" si="16">AVERAGE(D35:D42)</f>
        <v>43.410000000000004</v>
      </c>
      <c r="E43" s="32">
        <f t="shared" si="16"/>
        <v>1.6532500000000001</v>
      </c>
      <c r="F43" s="32">
        <f t="shared" si="16"/>
        <v>17.672499999999999</v>
      </c>
      <c r="G43" s="32">
        <f t="shared" si="16"/>
        <v>15.266250000000001</v>
      </c>
      <c r="H43" s="32">
        <f t="shared" si="16"/>
        <v>0.19111249999999999</v>
      </c>
      <c r="I43" s="32">
        <f t="shared" si="16"/>
        <v>7.7301250000000001</v>
      </c>
      <c r="J43" s="32">
        <f t="shared" si="16"/>
        <v>12.023425</v>
      </c>
      <c r="K43" s="32">
        <f t="shared" si="16"/>
        <v>1.130725</v>
      </c>
      <c r="L43" s="32">
        <f t="shared" si="16"/>
        <v>0.23435</v>
      </c>
      <c r="M43" s="32">
        <f t="shared" si="16"/>
        <v>7.1225000000000011E-2</v>
      </c>
      <c r="N43" s="32">
        <f t="shared" si="16"/>
        <v>0.55507499999999999</v>
      </c>
      <c r="Q43" s="34">
        <f t="shared" ref="Q43:W43" si="17">AVERAGE(Q35:Q42)</f>
        <v>209.38499999999996</v>
      </c>
      <c r="R43" s="34">
        <f t="shared" si="17"/>
        <v>436.11800000000005</v>
      </c>
      <c r="S43" s="34">
        <f t="shared" si="17"/>
        <v>41.64</v>
      </c>
      <c r="T43" s="34">
        <f t="shared" si="17"/>
        <v>146.77499999999998</v>
      </c>
      <c r="U43" s="34">
        <f t="shared" si="17"/>
        <v>54.212499999999991</v>
      </c>
      <c r="V43" s="34">
        <f t="shared" si="17"/>
        <v>78.8125</v>
      </c>
      <c r="W43" s="34">
        <f t="shared" si="17"/>
        <v>435.78750000000002</v>
      </c>
      <c r="X43" s="35"/>
      <c r="Y43" s="34">
        <f>AVERAGE(Y35:Y42)</f>
        <v>16.1875</v>
      </c>
      <c r="Z43" s="34"/>
      <c r="AA43" s="34"/>
      <c r="AB43" s="34"/>
      <c r="AC43" s="34">
        <f>AVERAGE(AC35:AC42)</f>
        <v>0.73749999999999993</v>
      </c>
      <c r="AD43" s="34">
        <f>AVERAGE(AD35:AD42)</f>
        <v>37.887500000000003</v>
      </c>
      <c r="AE43" s="34">
        <f>AVERAGE(AE35:AE42)</f>
        <v>23.1</v>
      </c>
      <c r="AF43" s="34">
        <f>AVERAGE(AF35:AF42)</f>
        <v>131.15</v>
      </c>
      <c r="AG43" s="34">
        <f>AVERAGE(AG35:AG42)</f>
        <v>27.587500000000002</v>
      </c>
      <c r="AH43" s="34"/>
      <c r="AI43" s="34"/>
      <c r="AJ43" s="34"/>
      <c r="AK43" s="34"/>
      <c r="AL43" s="34"/>
      <c r="AM43" s="34"/>
      <c r="AN43" s="34">
        <f t="shared" ref="AN43:AS43" si="18">AVERAGE(AN35:AN42)</f>
        <v>511.30000000000007</v>
      </c>
      <c r="AO43" s="34">
        <f t="shared" si="18"/>
        <v>36.774999999999999</v>
      </c>
      <c r="AP43" s="34">
        <f t="shared" si="18"/>
        <v>62.787499999999994</v>
      </c>
      <c r="AQ43" s="34">
        <f t="shared" si="18"/>
        <v>7.8500000000000005</v>
      </c>
      <c r="AR43" s="34">
        <f t="shared" si="18"/>
        <v>9.1000000000000014</v>
      </c>
      <c r="AS43" s="34">
        <f t="shared" si="18"/>
        <v>2.2749999999999999</v>
      </c>
    </row>
    <row r="44" spans="2:46" s="29" customFormat="1" ht="15" customHeight="1">
      <c r="B44" s="33" t="s">
        <v>407</v>
      </c>
      <c r="C44" s="29" t="s">
        <v>406</v>
      </c>
      <c r="D44" s="32">
        <f t="shared" ref="D44:W44" si="19">100*(STDEV(D35:D42))/D43</f>
        <v>0.25563176997977499</v>
      </c>
      <c r="E44" s="32">
        <f t="shared" si="19"/>
        <v>0.57813960716626056</v>
      </c>
      <c r="F44" s="32">
        <f t="shared" si="19"/>
        <v>0.92720156221100491</v>
      </c>
      <c r="G44" s="32">
        <f t="shared" si="19"/>
        <v>0.35867323054069089</v>
      </c>
      <c r="H44" s="32">
        <f t="shared" si="19"/>
        <v>3.0022652860125003</v>
      </c>
      <c r="I44" s="32">
        <f t="shared" si="19"/>
        <v>1.1857100858144356</v>
      </c>
      <c r="J44" s="32">
        <f t="shared" si="19"/>
        <v>1.244081319250955</v>
      </c>
      <c r="K44" s="32">
        <f t="shared" si="19"/>
        <v>4.1969820943534542</v>
      </c>
      <c r="L44" s="32">
        <f t="shared" si="19"/>
        <v>2.5081302677910648</v>
      </c>
      <c r="M44" s="32">
        <f t="shared" si="19"/>
        <v>15.484032341608792</v>
      </c>
      <c r="N44" s="32">
        <f t="shared" si="19"/>
        <v>2.2456439518476747</v>
      </c>
      <c r="O44" s="32" t="e">
        <f t="shared" si="19"/>
        <v>#DIV/0!</v>
      </c>
      <c r="P44" s="32" t="e">
        <f t="shared" si="19"/>
        <v>#DIV/0!</v>
      </c>
      <c r="Q44" s="30">
        <f t="shared" si="19"/>
        <v>1.6503713168781744</v>
      </c>
      <c r="R44" s="30">
        <f t="shared" si="19"/>
        <v>1.5001383071441203</v>
      </c>
      <c r="S44" s="30">
        <f t="shared" si="19"/>
        <v>5.9633325246680498</v>
      </c>
      <c r="T44" s="30">
        <f t="shared" si="19"/>
        <v>1.0653378144174328</v>
      </c>
      <c r="U44" s="30">
        <f t="shared" si="19"/>
        <v>1.8536291733060744</v>
      </c>
      <c r="V44" s="30">
        <f t="shared" si="19"/>
        <v>3.6018789573241379</v>
      </c>
      <c r="W44" s="30">
        <f t="shared" si="19"/>
        <v>0.753159714258958</v>
      </c>
      <c r="X44" s="31"/>
      <c r="Y44" s="30">
        <f t="shared" ref="Y44:AS44" si="20">100*(STDEV(Y35:Y42))/Y43</f>
        <v>6.1990801619601941</v>
      </c>
      <c r="Z44" s="30" t="e">
        <f t="shared" si="20"/>
        <v>#DIV/0!</v>
      </c>
      <c r="AA44" s="30" t="e">
        <f t="shared" si="20"/>
        <v>#DIV/0!</v>
      </c>
      <c r="AB44" s="30" t="e">
        <f t="shared" si="20"/>
        <v>#DIV/0!</v>
      </c>
      <c r="AC44" s="30">
        <f t="shared" si="20"/>
        <v>20.419533794002945</v>
      </c>
      <c r="AD44" s="30">
        <f t="shared" si="20"/>
        <v>1.5288800974671637</v>
      </c>
      <c r="AE44" s="30">
        <f t="shared" si="20"/>
        <v>1.5693973457575152</v>
      </c>
      <c r="AF44" s="30">
        <f t="shared" si="20"/>
        <v>0.99081237764974472</v>
      </c>
      <c r="AG44" s="30">
        <f t="shared" si="20"/>
        <v>4.7239656516832271</v>
      </c>
      <c r="AH44" s="30" t="e">
        <f t="shared" si="20"/>
        <v>#DIV/0!</v>
      </c>
      <c r="AI44" s="30" t="e">
        <f t="shared" si="20"/>
        <v>#DIV/0!</v>
      </c>
      <c r="AJ44" s="30" t="e">
        <f t="shared" si="20"/>
        <v>#DIV/0!</v>
      </c>
      <c r="AK44" s="30" t="e">
        <f t="shared" si="20"/>
        <v>#DIV/0!</v>
      </c>
      <c r="AL44" s="30" t="e">
        <f t="shared" si="20"/>
        <v>#DIV/0!</v>
      </c>
      <c r="AM44" s="30" t="e">
        <f t="shared" si="20"/>
        <v>#DIV/0!</v>
      </c>
      <c r="AN44" s="30">
        <f t="shared" si="20"/>
        <v>0.846078842710553</v>
      </c>
      <c r="AO44" s="30">
        <f t="shared" si="20"/>
        <v>11.956480564525968</v>
      </c>
      <c r="AP44" s="30">
        <f t="shared" si="20"/>
        <v>4.3612492120348882</v>
      </c>
      <c r="AQ44" s="30">
        <f t="shared" si="20"/>
        <v>6.277775545281286</v>
      </c>
      <c r="AR44" s="30">
        <f t="shared" si="20"/>
        <v>6.9251946625157812</v>
      </c>
      <c r="AS44" s="30">
        <f t="shared" si="20"/>
        <v>10.702706781198941</v>
      </c>
    </row>
    <row r="45" spans="2:46" s="24" customFormat="1" ht="15" customHeight="1">
      <c r="B45" s="28" t="s">
        <v>405</v>
      </c>
      <c r="D45" s="27">
        <f t="shared" ref="D45:W45" si="21">100*(D43-D34)/D34</f>
        <v>-1.2848209209778232</v>
      </c>
      <c r="E45" s="27">
        <f t="shared" si="21"/>
        <v>-8.9118457300275384</v>
      </c>
      <c r="F45" s="27">
        <f t="shared" si="21"/>
        <v>1.0434534019439532</v>
      </c>
      <c r="G45" s="27">
        <f t="shared" si="21"/>
        <v>-1.8878534704370022</v>
      </c>
      <c r="H45" s="27">
        <f t="shared" si="21"/>
        <v>9.2071428571428573</v>
      </c>
      <c r="I45" s="27">
        <f t="shared" si="21"/>
        <v>-4.2708978328173268</v>
      </c>
      <c r="J45" s="27">
        <f t="shared" si="21"/>
        <v>0.90998741082669277</v>
      </c>
      <c r="K45" s="27">
        <f t="shared" si="21"/>
        <v>-18.652877697841738</v>
      </c>
      <c r="L45" s="27">
        <f t="shared" si="21"/>
        <v>-6.2599999999999989</v>
      </c>
      <c r="M45" s="27">
        <f t="shared" si="21"/>
        <v>34.386792452830193</v>
      </c>
      <c r="N45" s="27" t="e">
        <f t="shared" si="21"/>
        <v>#DIV/0!</v>
      </c>
      <c r="O45" s="27" t="e">
        <f t="shared" si="21"/>
        <v>#DIV/0!</v>
      </c>
      <c r="P45" s="27">
        <f t="shared" si="21"/>
        <v>-100</v>
      </c>
      <c r="Q45" s="25">
        <f t="shared" si="21"/>
        <v>-66.869462025316452</v>
      </c>
      <c r="R45" s="25">
        <f t="shared" si="21"/>
        <v>883.35512965050737</v>
      </c>
      <c r="S45" s="25">
        <f t="shared" si="21"/>
        <v>-23.736263736263737</v>
      </c>
      <c r="T45" s="25">
        <f t="shared" si="21"/>
        <v>672.49999999999989</v>
      </c>
      <c r="U45" s="25">
        <f t="shared" si="21"/>
        <v>4.2548076923076756</v>
      </c>
      <c r="V45" s="25">
        <f t="shared" si="21"/>
        <v>-9.4109195402298855</v>
      </c>
      <c r="W45" s="25">
        <f t="shared" si="21"/>
        <v>29.122222222222227</v>
      </c>
      <c r="X45" s="26"/>
      <c r="Y45" s="25">
        <f t="shared" ref="Y45:AS45" si="22">100*(Y43-Y34)/Y34</f>
        <v>-7.7160493827156118E-2</v>
      </c>
      <c r="Z45" s="25">
        <f t="shared" si="22"/>
        <v>-100</v>
      </c>
      <c r="AA45" s="25">
        <f t="shared" si="22"/>
        <v>-100</v>
      </c>
      <c r="AB45" s="25">
        <f t="shared" si="22"/>
        <v>-100</v>
      </c>
      <c r="AC45" s="25" t="e">
        <f t="shared" si="22"/>
        <v>#VALUE!</v>
      </c>
      <c r="AD45" s="25">
        <f t="shared" si="22"/>
        <v>624.42638623326957</v>
      </c>
      <c r="AE45" s="25">
        <f t="shared" si="22"/>
        <v>136.55913978494624</v>
      </c>
      <c r="AF45" s="25">
        <f t="shared" si="22"/>
        <v>333.98411647915287</v>
      </c>
      <c r="AG45" s="25">
        <f t="shared" si="22"/>
        <v>921.75925925925935</v>
      </c>
      <c r="AH45" s="25">
        <f t="shared" si="22"/>
        <v>-100</v>
      </c>
      <c r="AI45" s="25">
        <f t="shared" si="22"/>
        <v>-100</v>
      </c>
      <c r="AJ45" s="25">
        <f t="shared" si="22"/>
        <v>-100</v>
      </c>
      <c r="AK45" s="25">
        <f t="shared" si="22"/>
        <v>-100.00000000000001</v>
      </c>
      <c r="AL45" s="25">
        <f t="shared" si="22"/>
        <v>-100</v>
      </c>
      <c r="AM45" s="25">
        <f t="shared" si="22"/>
        <v>-100</v>
      </c>
      <c r="AN45" s="25">
        <f t="shared" si="22"/>
        <v>642.62890341321724</v>
      </c>
      <c r="AO45" s="25">
        <f t="shared" si="22"/>
        <v>893.91891891891873</v>
      </c>
      <c r="AP45" s="25">
        <f t="shared" si="22"/>
        <v>565.47429782723884</v>
      </c>
      <c r="AQ45" s="25">
        <f t="shared" si="22"/>
        <v>371.47147147147149</v>
      </c>
      <c r="AR45" s="25">
        <f t="shared" si="22"/>
        <v>1554.5454545454547</v>
      </c>
      <c r="AS45" s="25">
        <f t="shared" si="22"/>
        <v>1795.8333333333333</v>
      </c>
    </row>
    <row r="47" spans="2:46" ht="15" customHeight="1">
      <c r="R47" s="22"/>
      <c r="S47" s="22"/>
      <c r="T47" s="22"/>
      <c r="U47" s="22"/>
      <c r="V47" s="22"/>
      <c r="W47" s="22"/>
      <c r="X47" s="23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CHIKYU_IGN vs StAndrews</vt:lpstr>
      <vt:lpstr>GeoRem SRM data</vt:lpstr>
      <vt:lpstr>SRMs</vt:lpstr>
    </vt:vector>
  </TitlesOfParts>
  <Company>Southampton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Coggon</dc:creator>
  <cp:lastModifiedBy>Jude Coggon</cp:lastModifiedBy>
  <dcterms:created xsi:type="dcterms:W3CDTF">2019-04-16T10:40:28Z</dcterms:created>
  <dcterms:modified xsi:type="dcterms:W3CDTF">2019-10-01T19:11:45Z</dcterms:modified>
</cp:coreProperties>
</file>