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eters\Desktop\Oman BT1 Tables\"/>
    </mc:Choice>
  </mc:AlternateContent>
  <xr:revisionPtr revIDLastSave="0" documentId="13_ncr:1_{28CA8EED-9C5C-467B-A09D-DE3A23661C31}" xr6:coauthVersionLast="36" xr6:coauthVersionMax="36" xr10:uidLastSave="{00000000-0000-0000-0000-000000000000}"/>
  <bookViews>
    <workbookView xWindow="0" yWindow="0" windowWidth="20808" windowHeight="17460" tabRatio="500" xr2:uid="{00000000-000D-0000-FFFF-FFFF00000000}"/>
  </bookViews>
  <sheets>
    <sheet name="BT1_T3" sheetId="1" r:id="rId1"/>
  </sheets>
  <definedNames>
    <definedName name="_xlnm.Print_Area" localSheetId="0">BT1_T3!$A$4:$J$34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B19" i="1"/>
  <c r="C28" i="1"/>
  <c r="B28" i="1"/>
  <c r="C33" i="1"/>
  <c r="B33" i="1"/>
  <c r="C27" i="1"/>
  <c r="B27" i="1"/>
  <c r="C24" i="1"/>
  <c r="B24" i="1"/>
  <c r="C22" i="1"/>
  <c r="B22" i="1"/>
  <c r="C32" i="1"/>
  <c r="B32" i="1"/>
  <c r="C31" i="1"/>
  <c r="B31" i="1"/>
  <c r="C30" i="1"/>
  <c r="B30" i="1"/>
  <c r="C29" i="1"/>
  <c r="B29" i="1"/>
  <c r="C26" i="1"/>
  <c r="B26" i="1"/>
  <c r="C25" i="1"/>
  <c r="B25" i="1"/>
  <c r="C23" i="1"/>
  <c r="B23" i="1"/>
  <c r="C21" i="1"/>
  <c r="B21" i="1"/>
  <c r="C20" i="1"/>
  <c r="B20" i="1"/>
  <c r="C18" i="1"/>
  <c r="B18" i="1"/>
  <c r="C17" i="1"/>
  <c r="C11" i="1"/>
  <c r="B11" i="1"/>
  <c r="C10" i="1"/>
  <c r="B10" i="1"/>
  <c r="C8" i="1"/>
  <c r="B8" i="1"/>
  <c r="C7" i="1"/>
  <c r="B7" i="1"/>
  <c r="C13" i="1"/>
  <c r="C12" i="1"/>
  <c r="B13" i="1"/>
  <c r="B12" i="1"/>
  <c r="C14" i="1"/>
  <c r="B14" i="1"/>
  <c r="C15" i="1"/>
  <c r="B15" i="1"/>
  <c r="C16" i="1"/>
  <c r="B16" i="1"/>
</calcChain>
</file>

<file path=xl/sharedStrings.xml><?xml version="1.0" encoding="utf-8"?>
<sst xmlns="http://schemas.openxmlformats.org/spreadsheetml/2006/main" count="46" uniqueCount="44">
  <si>
    <t>min</t>
    <phoneticPr fontId="1"/>
  </si>
  <si>
    <t>max</t>
    <phoneticPr fontId="1"/>
  </si>
  <si>
    <t>Unit</t>
    <phoneticPr fontId="1"/>
  </si>
  <si>
    <t>X-axis (cm)</t>
    <phoneticPr fontId="1"/>
  </si>
  <si>
    <t>Y-axis (cm)</t>
    <phoneticPr fontId="1"/>
  </si>
  <si>
    <t>Total number of spots</t>
  </si>
  <si>
    <t>16-18</t>
  </si>
  <si>
    <t>53-54</t>
  </si>
  <si>
    <t>60-61</t>
  </si>
  <si>
    <t>66-67</t>
  </si>
  <si>
    <t>100-102</t>
  </si>
  <si>
    <t>BT1B-53Z-4A, 37-47</t>
  </si>
  <si>
    <t>BT1B-12Z-1A, 84-89</t>
  </si>
  <si>
    <t>BT1B-13Z-4A, 5-15</t>
  </si>
  <si>
    <t>BT1B-14Z-2A, 0-64</t>
  </si>
  <si>
    <t>BT1B-16Z-3A, 7-40</t>
  </si>
  <si>
    <t>BT1B-20Z-1A, 78-83</t>
  </si>
  <si>
    <t>BT1B-28Z-1A, 49-70</t>
  </si>
  <si>
    <t>BT1B-28Z-1A, 69-74</t>
  </si>
  <si>
    <t>BT1B-32Z-2A, 70-85</t>
  </si>
  <si>
    <t>BT1B-32Z-3A, 15-30</t>
  </si>
  <si>
    <t>BT1B-32Z-3A, 57-65</t>
  </si>
  <si>
    <t>BT1B-32Z-4A, 0-12</t>
  </si>
  <si>
    <t>BT1B-38Z-3A, 87-90</t>
  </si>
  <si>
    <t>BT1B-44Z-4A, 50-55</t>
  </si>
  <si>
    <t>BT1B-44Z-4A, 58-84</t>
  </si>
  <si>
    <t>BT1B-47Z-4A, 41-50</t>
  </si>
  <si>
    <t>BT1B-49Z-1A, 20-55</t>
  </si>
  <si>
    <t>BT1B-49Z-2A, 6-34</t>
  </si>
  <si>
    <t>BT1B-52Z-3A, 1-4</t>
  </si>
  <si>
    <t>BT1B-52Z-3A, 39-46</t>
  </si>
  <si>
    <t>BT1B-60Z-1A, 12-17</t>
  </si>
  <si>
    <t>BT1B-66Z-3A, 66-71</t>
  </si>
  <si>
    <t>BT1B-73Z-2A, 16-22</t>
  </si>
  <si>
    <t>BT1B-74Z-1A, 47-71</t>
  </si>
  <si>
    <t>BT1B-100Z-1A, 23-45</t>
  </si>
  <si>
    <t>BT1B-55Z-3A, 14-77</t>
  </si>
  <si>
    <t>BT1B-39Z-4A, 4-30</t>
  </si>
  <si>
    <t>70-71</t>
  </si>
  <si>
    <t>n = number of spots along each axis.</t>
  </si>
  <si>
    <t>Hole, core, section, interval (cm)</t>
  </si>
  <si>
    <t>Top depth (m)</t>
  </si>
  <si>
    <t>Bottom depth (m)</t>
  </si>
  <si>
    <t xml:space="preserve">Table BT1_T3. List of analyzed cores and areas measured by XRFCL, Hole BT1B.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</si>
</sst>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theme="1"/>
      <name val="Helvetica"/>
    </font>
    <font>
      <sz val="6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u/>
      <sz val="12"/>
      <color theme="10"/>
      <name val="Helvetica"/>
    </font>
    <font>
      <u/>
      <sz val="12"/>
      <color theme="11"/>
      <name val="Helvetica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2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6" fillId="0" borderId="0" xfId="0" applyNumberFormat="1" applyFont="1" applyAlignment="1">
      <alignment horizontal="left" vertical="top"/>
    </xf>
    <xf numFmtId="16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topLeftCell="A5" workbookViewId="0">
      <selection activeCell="A2" sqref="A2"/>
    </sheetView>
  </sheetViews>
  <sheetFormatPr defaultColWidth="12.7265625" defaultRowHeight="15.6"/>
  <cols>
    <col min="1" max="1" width="26" style="3" customWidth="1"/>
    <col min="2" max="3" width="13.7265625" style="2" customWidth="1"/>
    <col min="4" max="4" width="7" style="2" customWidth="1"/>
    <col min="5" max="6" width="5.81640625" style="3" customWidth="1"/>
    <col min="7" max="7" width="1.81640625" style="3" customWidth="1"/>
    <col min="8" max="9" width="6.26953125" style="3" customWidth="1"/>
    <col min="10" max="10" width="10.81640625" style="3" customWidth="1"/>
    <col min="11" max="16384" width="12.7265625" style="3"/>
  </cols>
  <sheetData>
    <row r="1" spans="1:10">
      <c r="A1" s="3" t="s">
        <v>43</v>
      </c>
    </row>
    <row r="2" spans="1:10" s="24" customFormat="1">
      <c r="B2" s="19"/>
      <c r="C2" s="19"/>
      <c r="D2" s="19"/>
    </row>
    <row r="3" spans="1:10" s="24" customFormat="1">
      <c r="A3" s="25" t="s">
        <v>39</v>
      </c>
      <c r="B3" s="19"/>
      <c r="C3" s="19"/>
      <c r="D3" s="19"/>
    </row>
    <row r="4" spans="1:10">
      <c r="A4" s="1"/>
      <c r="B4" s="1"/>
      <c r="C4" s="1"/>
      <c r="D4" s="1"/>
      <c r="E4" s="1"/>
      <c r="F4" s="1"/>
    </row>
    <row r="5" spans="1:10">
      <c r="A5" s="30" t="s">
        <v>40</v>
      </c>
      <c r="B5" s="32" t="s">
        <v>41</v>
      </c>
      <c r="C5" s="32" t="s">
        <v>42</v>
      </c>
      <c r="D5" s="32" t="s">
        <v>2</v>
      </c>
      <c r="E5" s="28" t="s">
        <v>3</v>
      </c>
      <c r="F5" s="28"/>
      <c r="G5" s="4"/>
      <c r="H5" s="29" t="s">
        <v>4</v>
      </c>
      <c r="I5" s="29"/>
      <c r="J5" s="26" t="s">
        <v>5</v>
      </c>
    </row>
    <row r="6" spans="1:10">
      <c r="A6" s="31"/>
      <c r="B6" s="33"/>
      <c r="C6" s="33"/>
      <c r="D6" s="33"/>
      <c r="E6" s="5" t="s">
        <v>0</v>
      </c>
      <c r="F6" s="5" t="s">
        <v>1</v>
      </c>
      <c r="G6" s="6"/>
      <c r="H6" s="6" t="s">
        <v>0</v>
      </c>
      <c r="I6" s="6" t="s">
        <v>1</v>
      </c>
      <c r="J6" s="27"/>
    </row>
    <row r="7" spans="1:10">
      <c r="A7" s="1" t="s">
        <v>12</v>
      </c>
      <c r="B7" s="7">
        <f>17.85+0.84</f>
        <v>18.690000000000001</v>
      </c>
      <c r="C7" s="7">
        <f>17.85+0.89</f>
        <v>18.740000000000002</v>
      </c>
      <c r="D7" s="8">
        <v>12</v>
      </c>
      <c r="E7" s="9">
        <v>84</v>
      </c>
      <c r="F7" s="9">
        <v>89</v>
      </c>
      <c r="G7" s="10"/>
      <c r="H7" s="10">
        <v>-3</v>
      </c>
      <c r="I7" s="10">
        <v>3</v>
      </c>
      <c r="J7" s="11">
        <v>143</v>
      </c>
    </row>
    <row r="8" spans="1:10">
      <c r="A8" s="1" t="s">
        <v>13</v>
      </c>
      <c r="B8" s="7">
        <f>23.765+0.05</f>
        <v>23.815000000000001</v>
      </c>
      <c r="C8" s="7">
        <f>23.765+0.15</f>
        <v>23.914999999999999</v>
      </c>
      <c r="D8" s="8">
        <v>15</v>
      </c>
      <c r="E8" s="9">
        <v>5</v>
      </c>
      <c r="F8" s="9">
        <v>15</v>
      </c>
      <c r="G8" s="10"/>
      <c r="H8" s="10">
        <v>-1.5</v>
      </c>
      <c r="I8" s="10">
        <v>1.5</v>
      </c>
      <c r="J8" s="11">
        <v>147</v>
      </c>
    </row>
    <row r="9" spans="1:10">
      <c r="A9" s="1" t="s">
        <v>14</v>
      </c>
      <c r="B9" s="8">
        <v>24.58</v>
      </c>
      <c r="C9" s="8">
        <v>25.19</v>
      </c>
      <c r="D9" s="8" t="s">
        <v>6</v>
      </c>
      <c r="E9" s="9">
        <v>0.5</v>
      </c>
      <c r="F9" s="9">
        <v>61.5</v>
      </c>
      <c r="G9" s="10"/>
      <c r="H9" s="10">
        <v>-3</v>
      </c>
      <c r="I9" s="10">
        <v>3</v>
      </c>
      <c r="J9" s="11">
        <v>1599</v>
      </c>
    </row>
    <row r="10" spans="1:10">
      <c r="A10" s="1" t="s">
        <v>15</v>
      </c>
      <c r="B10" s="7">
        <f>28.805+0.07</f>
        <v>28.875</v>
      </c>
      <c r="C10" s="7">
        <f>28.805+0.4</f>
        <v>29.204999999999998</v>
      </c>
      <c r="D10" s="8">
        <v>19</v>
      </c>
      <c r="E10" s="12">
        <v>7</v>
      </c>
      <c r="F10" s="12">
        <v>40</v>
      </c>
      <c r="G10" s="13"/>
      <c r="H10" s="10">
        <v>-3</v>
      </c>
      <c r="I10" s="10">
        <v>3</v>
      </c>
      <c r="J10" s="2">
        <v>871</v>
      </c>
    </row>
    <row r="11" spans="1:10">
      <c r="A11" s="1" t="s">
        <v>16</v>
      </c>
      <c r="B11" s="8">
        <f>39.2+0.78</f>
        <v>39.980000000000004</v>
      </c>
      <c r="C11" s="8">
        <f>39.2+0.83</f>
        <v>40.03</v>
      </c>
      <c r="D11" s="8">
        <v>22</v>
      </c>
      <c r="E11" s="12">
        <v>6.5</v>
      </c>
      <c r="F11" s="12">
        <v>10.5</v>
      </c>
      <c r="G11" s="13"/>
      <c r="H11" s="10">
        <v>-3</v>
      </c>
      <c r="I11" s="10">
        <v>3</v>
      </c>
      <c r="J11" s="2">
        <v>117</v>
      </c>
    </row>
    <row r="12" spans="1:10">
      <c r="A12" s="1" t="s">
        <v>17</v>
      </c>
      <c r="B12" s="7">
        <f>59.75+0.49</f>
        <v>60.24</v>
      </c>
      <c r="C12" s="7">
        <f>59.75+0.7</f>
        <v>60.45</v>
      </c>
      <c r="D12" s="8">
        <v>33</v>
      </c>
      <c r="E12" s="12">
        <v>2.1</v>
      </c>
      <c r="F12" s="12">
        <v>19.600000000000001</v>
      </c>
      <c r="G12" s="13"/>
      <c r="H12" s="10">
        <v>-2.5</v>
      </c>
      <c r="I12" s="10">
        <v>2.5</v>
      </c>
      <c r="J12" s="2">
        <v>396</v>
      </c>
    </row>
    <row r="13" spans="1:10">
      <c r="A13" s="14" t="s">
        <v>18</v>
      </c>
      <c r="B13" s="15">
        <f>59.75+0.69</f>
        <v>60.44</v>
      </c>
      <c r="C13" s="16">
        <f>59.75+0.74</f>
        <v>60.49</v>
      </c>
      <c r="D13" s="15">
        <v>33</v>
      </c>
      <c r="E13" s="17">
        <v>8.3000000000000007</v>
      </c>
      <c r="F13" s="17">
        <v>12.3</v>
      </c>
      <c r="G13" s="18"/>
      <c r="H13" s="10">
        <v>-2.5</v>
      </c>
      <c r="I13" s="10">
        <v>2.5</v>
      </c>
      <c r="J13" s="19">
        <v>99</v>
      </c>
    </row>
    <row r="14" spans="1:10">
      <c r="A14" s="14" t="s">
        <v>19</v>
      </c>
      <c r="B14" s="8">
        <f>67.45+0.7</f>
        <v>68.150000000000006</v>
      </c>
      <c r="C14" s="7">
        <f>67.45+0.85</f>
        <v>68.3</v>
      </c>
      <c r="D14" s="15">
        <v>36</v>
      </c>
      <c r="E14" s="17">
        <v>12</v>
      </c>
      <c r="F14" s="17">
        <v>27</v>
      </c>
      <c r="G14" s="18"/>
      <c r="H14" s="10">
        <v>-3</v>
      </c>
      <c r="I14" s="10">
        <v>3</v>
      </c>
      <c r="J14" s="19">
        <v>403</v>
      </c>
    </row>
    <row r="15" spans="1:10">
      <c r="A15" s="14" t="s">
        <v>20</v>
      </c>
      <c r="B15" s="16">
        <f>68.415+0.15</f>
        <v>68.565000000000012</v>
      </c>
      <c r="C15" s="16">
        <f>68.415+0.3</f>
        <v>68.715000000000003</v>
      </c>
      <c r="D15" s="15">
        <v>36</v>
      </c>
      <c r="E15" s="17">
        <v>15</v>
      </c>
      <c r="F15" s="17">
        <v>30</v>
      </c>
      <c r="G15" s="18"/>
      <c r="H15" s="10">
        <v>-3</v>
      </c>
      <c r="I15" s="10">
        <v>3</v>
      </c>
      <c r="J15" s="19">
        <v>403</v>
      </c>
    </row>
    <row r="16" spans="1:10">
      <c r="A16" s="14" t="s">
        <v>21</v>
      </c>
      <c r="B16" s="16">
        <f>68.415+0.57</f>
        <v>68.984999999999999</v>
      </c>
      <c r="C16" s="16">
        <f>68.415+0.65</f>
        <v>69.065000000000012</v>
      </c>
      <c r="D16" s="15">
        <v>36</v>
      </c>
      <c r="E16" s="17">
        <v>6</v>
      </c>
      <c r="F16" s="17">
        <v>14</v>
      </c>
      <c r="G16" s="18"/>
      <c r="H16" s="10">
        <v>-3</v>
      </c>
      <c r="I16" s="10">
        <v>3</v>
      </c>
      <c r="J16" s="19">
        <v>221</v>
      </c>
    </row>
    <row r="17" spans="1:10">
      <c r="A17" s="14" t="s">
        <v>22</v>
      </c>
      <c r="B17" s="16">
        <v>69.265000000000001</v>
      </c>
      <c r="C17" s="16">
        <f>69.265+0.112</f>
        <v>69.376999999999995</v>
      </c>
      <c r="D17" s="15">
        <v>36</v>
      </c>
      <c r="E17" s="17">
        <v>0</v>
      </c>
      <c r="F17" s="17">
        <v>12</v>
      </c>
      <c r="G17" s="18"/>
      <c r="H17" s="10">
        <v>-3</v>
      </c>
      <c r="I17" s="10">
        <v>3</v>
      </c>
      <c r="J17" s="19">
        <v>325</v>
      </c>
    </row>
    <row r="18" spans="1:10">
      <c r="A18" s="14" t="s">
        <v>23</v>
      </c>
      <c r="B18" s="15">
        <f>80.01+0.87</f>
        <v>80.88000000000001</v>
      </c>
      <c r="C18" s="15">
        <f>80.01+0.9</f>
        <v>80.910000000000011</v>
      </c>
      <c r="D18" s="15">
        <v>43</v>
      </c>
      <c r="E18" s="17">
        <v>8</v>
      </c>
      <c r="F18" s="17">
        <v>11</v>
      </c>
      <c r="G18" s="18"/>
      <c r="H18" s="10">
        <v>-3</v>
      </c>
      <c r="I18" s="10">
        <v>3</v>
      </c>
      <c r="J18" s="19">
        <v>91</v>
      </c>
    </row>
    <row r="19" spans="1:10">
      <c r="A19" s="14" t="s">
        <v>37</v>
      </c>
      <c r="B19" s="16">
        <f>84.225+0.04</f>
        <v>84.265000000000001</v>
      </c>
      <c r="C19" s="16">
        <f>84.225+0.3</f>
        <v>84.524999999999991</v>
      </c>
      <c r="D19" s="15">
        <v>45</v>
      </c>
      <c r="E19" s="17">
        <v>4</v>
      </c>
      <c r="F19" s="17">
        <v>30</v>
      </c>
      <c r="G19" s="18"/>
      <c r="H19" s="10">
        <v>-2.5</v>
      </c>
      <c r="I19" s="10">
        <v>2.5</v>
      </c>
      <c r="J19" s="19">
        <v>583</v>
      </c>
    </row>
    <row r="20" spans="1:10">
      <c r="A20" s="14" t="s">
        <v>24</v>
      </c>
      <c r="B20" s="16">
        <f>99.415+0.5</f>
        <v>99.915000000000006</v>
      </c>
      <c r="C20" s="16">
        <f>99.415+0.55</f>
        <v>99.965000000000003</v>
      </c>
      <c r="D20" s="15">
        <v>53</v>
      </c>
      <c r="E20" s="17">
        <v>5.5</v>
      </c>
      <c r="F20" s="17">
        <v>9.5</v>
      </c>
      <c r="G20" s="18"/>
      <c r="H20" s="10">
        <v>-3</v>
      </c>
      <c r="I20" s="10">
        <v>3</v>
      </c>
      <c r="J20" s="19">
        <v>117</v>
      </c>
    </row>
    <row r="21" spans="1:10">
      <c r="A21" s="14" t="s">
        <v>25</v>
      </c>
      <c r="B21" s="16">
        <f>99.415+0.58</f>
        <v>99.995000000000005</v>
      </c>
      <c r="C21" s="16">
        <f>99.415+0.84</f>
        <v>100.25500000000001</v>
      </c>
      <c r="D21" s="15" t="s">
        <v>7</v>
      </c>
      <c r="E21" s="17">
        <v>3.5</v>
      </c>
      <c r="F21" s="17">
        <v>26</v>
      </c>
      <c r="G21" s="18"/>
      <c r="H21" s="18">
        <v>-2</v>
      </c>
      <c r="I21" s="18">
        <v>2</v>
      </c>
      <c r="J21" s="19">
        <v>414</v>
      </c>
    </row>
    <row r="22" spans="1:10">
      <c r="A22" s="14" t="s">
        <v>26</v>
      </c>
      <c r="B22" s="16">
        <f>108.495+0.41</f>
        <v>108.905</v>
      </c>
      <c r="C22" s="16">
        <f>108.495+0.5</f>
        <v>108.995</v>
      </c>
      <c r="D22" s="15">
        <v>59</v>
      </c>
      <c r="E22" s="17">
        <v>60</v>
      </c>
      <c r="F22" s="17">
        <v>69</v>
      </c>
      <c r="G22" s="18"/>
      <c r="H22" s="10">
        <v>-1.5</v>
      </c>
      <c r="I22" s="10">
        <v>1.5</v>
      </c>
      <c r="J22" s="19">
        <v>133</v>
      </c>
    </row>
    <row r="23" spans="1:10">
      <c r="A23" s="14" t="s">
        <v>27</v>
      </c>
      <c r="B23" s="15">
        <f>111.35+0.2</f>
        <v>111.55</v>
      </c>
      <c r="C23" s="16">
        <f>111.35+0.55</f>
        <v>111.89999999999999</v>
      </c>
      <c r="D23" s="15" t="s">
        <v>8</v>
      </c>
      <c r="E23" s="17">
        <v>20</v>
      </c>
      <c r="F23" s="17">
        <v>55</v>
      </c>
      <c r="G23" s="18"/>
      <c r="H23" s="18">
        <v>-2</v>
      </c>
      <c r="I23" s="18">
        <v>2</v>
      </c>
      <c r="J23" s="19">
        <v>639</v>
      </c>
    </row>
    <row r="24" spans="1:10">
      <c r="A24" s="14" t="s">
        <v>28</v>
      </c>
      <c r="B24" s="15">
        <f>112.07+0.06</f>
        <v>112.13</v>
      </c>
      <c r="C24" s="16">
        <f>112.07+0.34</f>
        <v>112.41</v>
      </c>
      <c r="D24" s="15">
        <v>61</v>
      </c>
      <c r="E24" s="17">
        <v>47</v>
      </c>
      <c r="F24" s="17">
        <v>74</v>
      </c>
      <c r="G24" s="18"/>
      <c r="H24" s="18">
        <v>-2</v>
      </c>
      <c r="I24" s="18">
        <v>2</v>
      </c>
      <c r="J24" s="19">
        <v>513</v>
      </c>
    </row>
    <row r="25" spans="1:10">
      <c r="A25" s="14" t="s">
        <v>29</v>
      </c>
      <c r="B25" s="15">
        <f>119.64+0.01</f>
        <v>119.65</v>
      </c>
      <c r="C25" s="15">
        <f>119.64+0.04</f>
        <v>119.68</v>
      </c>
      <c r="D25" s="15">
        <v>66</v>
      </c>
      <c r="E25" s="17">
        <v>4.5</v>
      </c>
      <c r="F25" s="17">
        <v>9</v>
      </c>
      <c r="G25" s="18"/>
      <c r="H25" s="10">
        <v>-3</v>
      </c>
      <c r="I25" s="10">
        <v>3</v>
      </c>
      <c r="J25" s="19">
        <v>130</v>
      </c>
    </row>
    <row r="26" spans="1:10">
      <c r="A26" s="14" t="s">
        <v>30</v>
      </c>
      <c r="B26" s="16">
        <f>119.64+0.39</f>
        <v>120.03</v>
      </c>
      <c r="C26" s="16">
        <f>119.64+0.46</f>
        <v>120.1</v>
      </c>
      <c r="D26" s="15" t="s">
        <v>9</v>
      </c>
      <c r="E26" s="17">
        <v>13</v>
      </c>
      <c r="F26" s="17">
        <v>20</v>
      </c>
      <c r="G26" s="18"/>
      <c r="H26" s="10">
        <v>-3</v>
      </c>
      <c r="I26" s="10">
        <v>3</v>
      </c>
      <c r="J26" s="19">
        <v>195</v>
      </c>
    </row>
    <row r="27" spans="1:10">
      <c r="A27" s="14" t="s">
        <v>11</v>
      </c>
      <c r="B27" s="16">
        <f>123.71+0.37</f>
        <v>124.08</v>
      </c>
      <c r="C27" s="16">
        <f>123.71+0.47</f>
        <v>124.17999999999999</v>
      </c>
      <c r="D27" s="15">
        <v>68</v>
      </c>
      <c r="E27" s="17">
        <v>60</v>
      </c>
      <c r="F27" s="17">
        <v>70</v>
      </c>
      <c r="G27" s="18"/>
      <c r="H27" s="10">
        <v>-1.5</v>
      </c>
      <c r="I27" s="10">
        <v>1.5</v>
      </c>
      <c r="J27" s="19">
        <v>147</v>
      </c>
    </row>
    <row r="28" spans="1:10">
      <c r="A28" s="14" t="s">
        <v>36</v>
      </c>
      <c r="B28" s="16">
        <f>129.475+0.14</f>
        <v>129.61499999999998</v>
      </c>
      <c r="C28" s="16">
        <f>129.475+0.77</f>
        <v>130.245</v>
      </c>
      <c r="D28" s="15" t="s">
        <v>38</v>
      </c>
      <c r="E28" s="17">
        <v>14</v>
      </c>
      <c r="F28" s="17">
        <v>77</v>
      </c>
      <c r="G28" s="18"/>
      <c r="H28" s="10">
        <v>0.5</v>
      </c>
      <c r="I28" s="10">
        <v>2.5</v>
      </c>
      <c r="J28" s="19">
        <v>546</v>
      </c>
    </row>
    <row r="29" spans="1:10">
      <c r="A29" s="14" t="s">
        <v>31</v>
      </c>
      <c r="B29" s="15">
        <f>139.85+0.12</f>
        <v>139.97</v>
      </c>
      <c r="C29" s="15">
        <f>139.85+0.17</f>
        <v>140.01999999999998</v>
      </c>
      <c r="D29" s="15">
        <v>77</v>
      </c>
      <c r="E29" s="17">
        <v>6.5</v>
      </c>
      <c r="F29" s="17">
        <v>10.5</v>
      </c>
      <c r="G29" s="18"/>
      <c r="H29" s="10">
        <v>-3</v>
      </c>
      <c r="I29" s="10">
        <v>3</v>
      </c>
      <c r="J29" s="19">
        <v>117</v>
      </c>
    </row>
    <row r="30" spans="1:10">
      <c r="A30" s="14" t="s">
        <v>32</v>
      </c>
      <c r="B30" s="16">
        <f>159.935+0.66</f>
        <v>160.595</v>
      </c>
      <c r="C30" s="16">
        <f>159.935+0.71</f>
        <v>160.64500000000001</v>
      </c>
      <c r="D30" s="15">
        <v>86</v>
      </c>
      <c r="E30" s="17">
        <v>6</v>
      </c>
      <c r="F30" s="17">
        <v>10</v>
      </c>
      <c r="G30" s="18"/>
      <c r="H30" s="10">
        <v>-3</v>
      </c>
      <c r="I30" s="10">
        <v>3</v>
      </c>
      <c r="J30" s="19">
        <v>117</v>
      </c>
    </row>
    <row r="31" spans="1:10">
      <c r="A31" s="14" t="s">
        <v>33</v>
      </c>
      <c r="B31" s="15">
        <f>180.27+0.16</f>
        <v>180.43</v>
      </c>
      <c r="C31" s="15">
        <f>180.27+0.22</f>
        <v>180.49</v>
      </c>
      <c r="D31" s="15">
        <v>97</v>
      </c>
      <c r="E31" s="17">
        <v>4</v>
      </c>
      <c r="F31" s="17">
        <v>10</v>
      </c>
      <c r="G31" s="18"/>
      <c r="H31" s="20">
        <v>-2.25</v>
      </c>
      <c r="I31" s="20">
        <v>2.25</v>
      </c>
      <c r="J31" s="19">
        <v>130</v>
      </c>
    </row>
    <row r="32" spans="1:10">
      <c r="A32" s="21" t="s">
        <v>34</v>
      </c>
      <c r="B32" s="15">
        <f>182.35+0.47</f>
        <v>182.82</v>
      </c>
      <c r="C32" s="15">
        <f>182.35+0.71</f>
        <v>183.06</v>
      </c>
      <c r="D32" s="15" t="s">
        <v>10</v>
      </c>
      <c r="E32" s="17">
        <v>4</v>
      </c>
      <c r="F32" s="17">
        <v>28</v>
      </c>
      <c r="G32" s="18"/>
      <c r="H32" s="18">
        <v>-1.8</v>
      </c>
      <c r="I32" s="18">
        <v>2.2000000000000002</v>
      </c>
      <c r="J32" s="19">
        <v>441</v>
      </c>
    </row>
    <row r="33" spans="1:10">
      <c r="A33" s="21" t="s">
        <v>35</v>
      </c>
      <c r="B33" s="15">
        <f>243.35+0.23</f>
        <v>243.57999999999998</v>
      </c>
      <c r="C33" s="16">
        <f>243.35+0.45</f>
        <v>243.79999999999998</v>
      </c>
      <c r="D33" s="15">
        <v>113</v>
      </c>
      <c r="E33" s="17">
        <v>1.2</v>
      </c>
      <c r="F33" s="17">
        <v>14.7</v>
      </c>
      <c r="G33" s="18"/>
      <c r="H33" s="18">
        <v>-1.8</v>
      </c>
      <c r="I33" s="18">
        <v>2.2000000000000002</v>
      </c>
      <c r="J33" s="19">
        <v>252</v>
      </c>
    </row>
    <row r="34" spans="1:10">
      <c r="B34" s="22"/>
      <c r="C34" s="22"/>
      <c r="D34" s="22"/>
      <c r="E34" s="23"/>
      <c r="F34" s="23"/>
      <c r="G34" s="23"/>
      <c r="H34" s="23"/>
      <c r="I34" s="23"/>
      <c r="J34" s="23"/>
    </row>
  </sheetData>
  <mergeCells count="7">
    <mergeCell ref="J5:J6"/>
    <mergeCell ref="E5:F5"/>
    <mergeCell ref="H5:I5"/>
    <mergeCell ref="A5:A6"/>
    <mergeCell ref="B5:B6"/>
    <mergeCell ref="C5:C6"/>
    <mergeCell ref="D5:D6"/>
  </mergeCells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BT1_T3</vt:lpstr>
      <vt:lpstr>BT1_T3!Print_Area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Johnson</dc:creator>
  <cp:keywords/>
  <dc:description/>
  <cp:lastModifiedBy>Lorri Peters</cp:lastModifiedBy>
  <cp:lastPrinted>2017-08-04T22:50:21Z</cp:lastPrinted>
  <dcterms:created xsi:type="dcterms:W3CDTF">2017-08-02T14:06:36Z</dcterms:created>
  <dcterms:modified xsi:type="dcterms:W3CDTF">2020-05-26T15:59:44Z</dcterms:modified>
  <cp:category/>
</cp:coreProperties>
</file>