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activeTab="1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<sst xmlns="http://schemas.openxmlformats.org/spreadsheetml/2006/main" count="6662" uniqueCount="1318">
  <si>
    <t xml:space="preserve">    21,335.28</t>
  </si>
  <si>
    <t xml:space="preserve">    20,988.76</t>
  </si>
  <si>
    <t xml:space="preserve">    19,111.34</t>
  </si>
  <si>
    <t xml:space="preserve">    20,983.41</t>
  </si>
  <si>
    <t xml:space="preserve">    11,937.63</t>
  </si>
  <si>
    <t xml:space="preserve">    13,267.64</t>
  </si>
  <si>
    <t xml:space="preserve">    13,252.60</t>
  </si>
  <si>
    <t xml:space="preserve">  4,489,736.39</t>
  </si>
  <si>
    <t xml:space="preserve">  4,527,164.38</t>
  </si>
  <si>
    <t xml:space="preserve">  4,292,694.09</t>
  </si>
  <si>
    <t xml:space="preserve">   415,991.40</t>
  </si>
  <si>
    <t xml:space="preserve">   426,400.44</t>
  </si>
  <si>
    <t xml:space="preserve">   420,905.63</t>
  </si>
  <si>
    <t>dts1-1</t>
  </si>
  <si>
    <t xml:space="preserve">    15,766.01</t>
  </si>
  <si>
    <t xml:space="preserve">    15,537.53</t>
  </si>
  <si>
    <t xml:space="preserve">    15,342.63</t>
  </si>
  <si>
    <t xml:space="preserve">    32,543.90</t>
  </si>
  <si>
    <t xml:space="preserve">    36,652.99</t>
  </si>
  <si>
    <t xml:space="preserve">    36,200.87</t>
  </si>
  <si>
    <t xml:space="preserve">    53,687.12</t>
  </si>
  <si>
    <t xml:space="preserve">    54,927.72</t>
  </si>
  <si>
    <t xml:space="preserve">    54,654.05</t>
  </si>
  <si>
    <t xml:space="preserve">      790.82</t>
  </si>
  <si>
    <t xml:space="preserve">      874.11</t>
  </si>
  <si>
    <t xml:space="preserve">      743.51</t>
  </si>
  <si>
    <t xml:space="preserve">    26,917.06</t>
  </si>
  <si>
    <t xml:space="preserve">    27,417.39</t>
  </si>
  <si>
    <t xml:space="preserve">    28,649.08</t>
  </si>
  <si>
    <t xml:space="preserve">     4,161.29</t>
  </si>
  <si>
    <t xml:space="preserve">     4,611.85</t>
  </si>
  <si>
    <t xml:space="preserve">     4,349.06</t>
  </si>
  <si>
    <t xml:space="preserve">     1,165.94</t>
  </si>
  <si>
    <t xml:space="preserve">     1,029.30</t>
  </si>
  <si>
    <t xml:space="preserve">     1,204.43</t>
  </si>
  <si>
    <t xml:space="preserve">     1,869.62</t>
  </si>
  <si>
    <t xml:space="preserve">     2,393.91</t>
  </si>
  <si>
    <t xml:space="preserve">     2,228.32</t>
  </si>
  <si>
    <t xml:space="preserve">      258.91</t>
  </si>
  <si>
    <t xml:space="preserve">       46.04</t>
  </si>
  <si>
    <t xml:space="preserve">      772.75</t>
  </si>
  <si>
    <t xml:space="preserve">     8,259.79</t>
  </si>
  <si>
    <t xml:space="preserve">     8,655.89</t>
  </si>
  <si>
    <t xml:space="preserve">     8,455.72</t>
  </si>
  <si>
    <t xml:space="preserve">     4,204.08</t>
  </si>
  <si>
    <t xml:space="preserve">     4,483.57</t>
  </si>
  <si>
    <t xml:space="preserve">     4,559.19</t>
  </si>
  <si>
    <t>83r1  98-107</t>
  </si>
  <si>
    <t xml:space="preserve">     6,001.58</t>
  </si>
  <si>
    <t xml:space="preserve">     5,887.69</t>
  </si>
  <si>
    <t xml:space="preserve">     6,029.50</t>
  </si>
  <si>
    <t xml:space="preserve">    10,478.21</t>
  </si>
  <si>
    <t xml:space="preserve">     9,947.71</t>
  </si>
  <si>
    <t xml:space="preserve">     9,704.43</t>
  </si>
  <si>
    <t xml:space="preserve">    28,626.21</t>
  </si>
  <si>
    <t xml:space="preserve">    29,312.58</t>
  </si>
  <si>
    <t xml:space="preserve">    28,382.55</t>
  </si>
  <si>
    <t xml:space="preserve">     7,263.90</t>
  </si>
  <si>
    <t xml:space="preserve">     7,236.27</t>
  </si>
  <si>
    <t xml:space="preserve">     6,953.89</t>
  </si>
  <si>
    <t xml:space="preserve">    28,860.13</t>
  </si>
  <si>
    <t xml:space="preserve">    26,120.16</t>
  </si>
  <si>
    <t xml:space="preserve">    27,908.47</t>
  </si>
  <si>
    <t xml:space="preserve">    12,460.36</t>
  </si>
  <si>
    <t xml:space="preserve">    12,319.19</t>
  </si>
  <si>
    <t xml:space="preserve">    11,281.58</t>
  </si>
  <si>
    <t xml:space="preserve">     1,204.30</t>
  </si>
  <si>
    <t xml:space="preserve">     1,270.96</t>
  </si>
  <si>
    <t xml:space="preserve">     1,469.70</t>
  </si>
  <si>
    <t xml:space="preserve">    14,718.00</t>
  </si>
  <si>
    <t xml:space="preserve">    15,364.23</t>
  </si>
  <si>
    <t xml:space="preserve">    14,983.54</t>
  </si>
  <si>
    <t xml:space="preserve">     2,840.51</t>
  </si>
  <si>
    <t xml:space="preserve">     2,376.12</t>
  </si>
  <si>
    <t xml:space="preserve">     3,293.25</t>
  </si>
  <si>
    <t xml:space="preserve">   707,712.67</t>
  </si>
  <si>
    <t xml:space="preserve">   702,153.42</t>
  </si>
  <si>
    <t xml:space="preserve">   710,271.55</t>
  </si>
  <si>
    <t xml:space="preserve">    20,101.95</t>
  </si>
  <si>
    <t xml:space="preserve">    20,644.59</t>
  </si>
  <si>
    <t xml:space="preserve">    19,791.35</t>
  </si>
  <si>
    <t xml:space="preserve">     7,951.30</t>
  </si>
  <si>
    <t xml:space="preserve">     7,403.85</t>
  </si>
  <si>
    <t xml:space="preserve">     8,261.89</t>
  </si>
  <si>
    <t xml:space="preserve">    12,444.69</t>
  </si>
  <si>
    <t xml:space="preserve">    11,732.64</t>
  </si>
  <si>
    <t xml:space="preserve">    11,589.75</t>
  </si>
  <si>
    <t xml:space="preserve">    21,872.23</t>
  </si>
  <si>
    <t xml:space="preserve">    21,932.32</t>
  </si>
  <si>
    <t xml:space="preserve">    17,953.07</t>
  </si>
  <si>
    <t xml:space="preserve">     4,968.34</t>
  </si>
  <si>
    <t xml:space="preserve">     5,827.48</t>
  </si>
  <si>
    <t xml:space="preserve">     6,139.55</t>
  </si>
  <si>
    <t xml:space="preserve">    27,874.13</t>
  </si>
  <si>
    <t xml:space="preserve">    28,150.07</t>
  </si>
  <si>
    <t xml:space="preserve">    27,946.33</t>
  </si>
  <si>
    <t xml:space="preserve">    16,236.09</t>
  </si>
  <si>
    <t xml:space="preserve">    15,851.02</t>
  </si>
  <si>
    <t xml:space="preserve">    15,789.60</t>
  </si>
  <si>
    <t xml:space="preserve">     1,312.80</t>
  </si>
  <si>
    <t xml:space="preserve">     1,679.65</t>
  </si>
  <si>
    <t xml:space="preserve">      991.61</t>
  </si>
  <si>
    <t xml:space="preserve">    10,687.69</t>
  </si>
  <si>
    <t xml:space="preserve">    12,384.95</t>
  </si>
  <si>
    <t xml:space="preserve">    13,089.85</t>
  </si>
  <si>
    <t xml:space="preserve">     2,959.27</t>
  </si>
  <si>
    <t xml:space="preserve">     3,401.23</t>
  </si>
  <si>
    <t xml:space="preserve">     2,807.18</t>
  </si>
  <si>
    <t xml:space="preserve">   552,053.70</t>
  </si>
  <si>
    <t xml:space="preserve">   513,815.55</t>
  </si>
  <si>
    <t xml:space="preserve">   551,829.64</t>
  </si>
  <si>
    <t xml:space="preserve">    14,223.32</t>
  </si>
  <si>
    <t xml:space="preserve">    14,970.93</t>
  </si>
  <si>
    <t xml:space="preserve">    14,484.77</t>
  </si>
  <si>
    <t>80r2  104-114(2)</t>
  </si>
  <si>
    <t xml:space="preserve">     6,269.63</t>
  </si>
  <si>
    <t xml:space="preserve">     5,887.10</t>
  </si>
  <si>
    <t xml:space="preserve">     6,539.05</t>
  </si>
  <si>
    <t xml:space="preserve">     9,413.94</t>
  </si>
  <si>
    <t xml:space="preserve">     9,641.17</t>
  </si>
  <si>
    <t xml:space="preserve">    10,271.18</t>
  </si>
  <si>
    <t xml:space="preserve">    32,957.18</t>
  </si>
  <si>
    <t xml:space="preserve">    33,919.61</t>
  </si>
  <si>
    <t xml:space="preserve">    32,763.39</t>
  </si>
  <si>
    <t xml:space="preserve">     8,196.86</t>
  </si>
  <si>
    <t xml:space="preserve">     8,441.79</t>
  </si>
  <si>
    <t xml:space="preserve">     8,172.23</t>
  </si>
  <si>
    <t xml:space="preserve">    28,472.53</t>
  </si>
  <si>
    <t xml:space="preserve">    26,933.74</t>
  </si>
  <si>
    <t xml:space="preserve">    27,094.48</t>
  </si>
  <si>
    <t xml:space="preserve">    12,975.84</t>
  </si>
  <si>
    <t xml:space="preserve">    12,613.32</t>
  </si>
  <si>
    <t xml:space="preserve">    13,137.10</t>
  </si>
  <si>
    <t xml:space="preserve">     1,179.21</t>
  </si>
  <si>
    <t xml:space="preserve">     1,280.49</t>
  </si>
  <si>
    <t xml:space="preserve">      903.23</t>
  </si>
  <si>
    <t xml:space="preserve">    16,937.76</t>
  </si>
  <si>
    <t xml:space="preserve">    18,352.49</t>
  </si>
  <si>
    <t xml:space="preserve">    17,179.99</t>
  </si>
  <si>
    <t xml:space="preserve">     3,504.40</t>
  </si>
  <si>
    <t xml:space="preserve">     3,246.95</t>
  </si>
  <si>
    <t xml:space="preserve">     3,263.80</t>
  </si>
  <si>
    <t xml:space="preserve">   438,983.99</t>
  </si>
  <si>
    <t xml:space="preserve">   452,820.19</t>
  </si>
  <si>
    <t xml:space="preserve">   405,252.69</t>
  </si>
  <si>
    <t xml:space="preserve">    11,285.99</t>
  </si>
  <si>
    <t xml:space="preserve">    13,280.08</t>
  </si>
  <si>
    <t xml:space="preserve">    13,572.24</t>
  </si>
  <si>
    <t>drift5</t>
  </si>
  <si>
    <t xml:space="preserve">     7,950.34</t>
  </si>
  <si>
    <t xml:space="preserve">     8,067.17</t>
  </si>
  <si>
    <t xml:space="preserve">     7,985.98</t>
  </si>
  <si>
    <t xml:space="preserve">     2,021.18</t>
  </si>
  <si>
    <t xml:space="preserve">     1,733.25</t>
  </si>
  <si>
    <t xml:space="preserve">     1,952.72</t>
  </si>
  <si>
    <t xml:space="preserve">     4,866.36</t>
  </si>
  <si>
    <t xml:space="preserve">     4,065.66</t>
  </si>
  <si>
    <t xml:space="preserve">     4,389.51</t>
  </si>
  <si>
    <t xml:space="preserve">    22,034.57</t>
  </si>
  <si>
    <t xml:space="preserve">    22,909.19</t>
  </si>
  <si>
    <t xml:space="preserve">    23,825.56</t>
  </si>
  <si>
    <t xml:space="preserve">    20,239.60</t>
  </si>
  <si>
    <t xml:space="preserve">    28,248.67</t>
  </si>
  <si>
    <t xml:space="preserve">    25,906.50</t>
  </si>
  <si>
    <t xml:space="preserve">    16,276.08</t>
  </si>
  <si>
    <t xml:space="preserve">    19,132.50</t>
  </si>
  <si>
    <t xml:space="preserve">    17,553.11</t>
  </si>
  <si>
    <t xml:space="preserve">    20,624.03</t>
  </si>
  <si>
    <t xml:space="preserve">    20,831.50</t>
  </si>
  <si>
    <t xml:space="preserve">    19,248.32</t>
  </si>
  <si>
    <t xml:space="preserve">    21,374.70</t>
  </si>
  <si>
    <t xml:space="preserve">    21,579.63</t>
  </si>
  <si>
    <t xml:space="preserve">    20,540.88</t>
  </si>
  <si>
    <t xml:space="preserve">    12,639.76</t>
  </si>
  <si>
    <t xml:space="preserve">    14,032.16</t>
  </si>
  <si>
    <t xml:space="preserve">    13,895.47</t>
  </si>
  <si>
    <t xml:space="preserve">  4,472,767.42</t>
  </si>
  <si>
    <t xml:space="preserve">  4,587,796.67</t>
  </si>
  <si>
    <t xml:space="preserve">  4,616,556.21</t>
  </si>
  <si>
    <t xml:space="preserve">   391,716.66</t>
  </si>
  <si>
    <t xml:space="preserve">   401,510.53</t>
  </si>
  <si>
    <t xml:space="preserve">   418,623.82</t>
  </si>
  <si>
    <t>bir1-2</t>
  </si>
  <si>
    <t xml:space="preserve">     7,038.93</t>
  </si>
  <si>
    <t xml:space="preserve">     7,084.86</t>
  </si>
  <si>
    <t xml:space="preserve">     6,443.93</t>
  </si>
  <si>
    <t xml:space="preserve">     2,829.92</t>
  </si>
  <si>
    <t xml:space="preserve">     2,692.32</t>
  </si>
  <si>
    <t xml:space="preserve">     2,660.20</t>
  </si>
  <si>
    <t xml:space="preserve">     6,447.28</t>
  </si>
  <si>
    <t xml:space="preserve">     6,368.46</t>
  </si>
  <si>
    <t xml:space="preserve">     6,452.71</t>
  </si>
  <si>
    <t xml:space="preserve">    24,292.31</t>
  </si>
  <si>
    <t xml:space="preserve">    24,062.55</t>
  </si>
  <si>
    <t xml:space="preserve">    23,990.18</t>
  </si>
  <si>
    <t xml:space="preserve">    27,601.38</t>
  </si>
  <si>
    <t xml:space="preserve">    26,016.64</t>
  </si>
  <si>
    <t xml:space="preserve">    27,271.53</t>
  </si>
  <si>
    <t xml:space="preserve">    18,138.51</t>
  </si>
  <si>
    <t xml:space="preserve">    18,476.74</t>
  </si>
  <si>
    <t xml:space="preserve">    18,356.15</t>
  </si>
  <si>
    <t xml:space="preserve">     2,426.79</t>
  </si>
  <si>
    <t xml:space="preserve">     2,685.41</t>
  </si>
  <si>
    <t xml:space="preserve">     2,724.38</t>
  </si>
  <si>
    <t xml:space="preserve">    29,792.14</t>
  </si>
  <si>
    <t xml:space="preserve">    30,180.89</t>
  </si>
  <si>
    <t xml:space="preserve">    29,719.19</t>
  </si>
  <si>
    <t xml:space="preserve">     8,795.18</t>
  </si>
  <si>
    <t xml:space="preserve">     8,202.81</t>
  </si>
  <si>
    <t xml:space="preserve">     8,111.97</t>
  </si>
  <si>
    <t xml:space="preserve">  1,219,883.48</t>
  </si>
  <si>
    <t xml:space="preserve">  1,180,041.07</t>
  </si>
  <si>
    <t xml:space="preserve">  1,257,514.46</t>
  </si>
  <si>
    <t xml:space="preserve">    20,957.28</t>
  </si>
  <si>
    <t xml:space="preserve">    20,347.48</t>
  </si>
  <si>
    <t xml:space="preserve">    23,572.45</t>
  </si>
  <si>
    <t>84r3  55-64</t>
  </si>
  <si>
    <t xml:space="preserve">     5,598.30</t>
  </si>
  <si>
    <t xml:space="preserve">     5,022.62</t>
  </si>
  <si>
    <t xml:space="preserve">     4,881.47</t>
  </si>
  <si>
    <t xml:space="preserve">     4,082.15</t>
  </si>
  <si>
    <t xml:space="preserve">     4,019.19</t>
  </si>
  <si>
    <t xml:space="preserve">     4,131.40</t>
  </si>
  <si>
    <t xml:space="preserve">     7,388.19</t>
  </si>
  <si>
    <t xml:space="preserve">     6,931.32</t>
  </si>
  <si>
    <t xml:space="preserve">     7,069.72</t>
  </si>
  <si>
    <t xml:space="preserve">     9,590.02</t>
  </si>
  <si>
    <t xml:space="preserve">     9,241.12</t>
  </si>
  <si>
    <t xml:space="preserve">     8,410.62</t>
  </si>
  <si>
    <t xml:space="preserve">    27,694.23</t>
  </si>
  <si>
    <t xml:space="preserve">    27,321.94</t>
  </si>
  <si>
    <t xml:space="preserve">    27,215.87</t>
  </si>
  <si>
    <t xml:space="preserve">     5,612.07</t>
  </si>
  <si>
    <t xml:space="preserve">     5,454.59</t>
  </si>
  <si>
    <t xml:space="preserve">     5,628.64</t>
  </si>
  <si>
    <t xml:space="preserve">     1,712.53</t>
  </si>
  <si>
    <t xml:space="preserve">     1,623.84</t>
  </si>
  <si>
    <t xml:space="preserve">     1,594.15</t>
  </si>
  <si>
    <t xml:space="preserve">    18,076.04</t>
  </si>
  <si>
    <t xml:space="preserve">    18,515.12</t>
  </si>
  <si>
    <t xml:space="preserve">    19,844.44</t>
  </si>
  <si>
    <t xml:space="preserve">     3,640.42</t>
  </si>
  <si>
    <t xml:space="preserve">     3,623.74</t>
  </si>
  <si>
    <t xml:space="preserve">     3,624.59</t>
  </si>
  <si>
    <t xml:space="preserve">   790,591.35</t>
  </si>
  <si>
    <t xml:space="preserve">   909,665.38</t>
  </si>
  <si>
    <t xml:space="preserve">  1,039,517.12</t>
  </si>
  <si>
    <t xml:space="preserve">    11,622.89</t>
  </si>
  <si>
    <t xml:space="preserve">     9,829.38</t>
  </si>
  <si>
    <t xml:space="preserve">     8,175.59</t>
  </si>
  <si>
    <t>85r2  115-124</t>
  </si>
  <si>
    <t xml:space="preserve">     6,879.97</t>
  </si>
  <si>
    <t xml:space="preserve">     7,357.58</t>
  </si>
  <si>
    <t xml:space="preserve">     7,459.82</t>
  </si>
  <si>
    <t xml:space="preserve">    10,114.56</t>
  </si>
  <si>
    <t xml:space="preserve">    10,744.38</t>
  </si>
  <si>
    <t xml:space="preserve">     9,367.66</t>
  </si>
  <si>
    <t xml:space="preserve">    28,686.33</t>
  </si>
  <si>
    <t xml:space="preserve">    24,913.76</t>
  </si>
  <si>
    <t xml:space="preserve">    29,750.43</t>
  </si>
  <si>
    <t xml:space="preserve">     7,115.56</t>
  </si>
  <si>
    <t xml:space="preserve">     7,295.55</t>
  </si>
  <si>
    <t xml:space="preserve">     7,460.13</t>
  </si>
  <si>
    <t xml:space="preserve">    27,336.68</t>
  </si>
  <si>
    <t xml:space="preserve">    26,720.33</t>
  </si>
  <si>
    <t xml:space="preserve">    27,182.39</t>
  </si>
  <si>
    <t xml:space="preserve">     8,213.87</t>
  </si>
  <si>
    <t xml:space="preserve">     7,547.78</t>
  </si>
  <si>
    <t xml:space="preserve">     8,478.54</t>
  </si>
  <si>
    <t xml:space="preserve">     1,255.42</t>
  </si>
  <si>
    <t xml:space="preserve">      791.00</t>
  </si>
  <si>
    <t xml:space="preserve">     1,023.18</t>
  </si>
  <si>
    <t xml:space="preserve">    16,106.89</t>
  </si>
  <si>
    <t xml:space="preserve">    15,565.84</t>
  </si>
  <si>
    <t xml:space="preserve">    15,092.09</t>
  </si>
  <si>
    <t xml:space="preserve">     3,141.08</t>
  </si>
  <si>
    <t xml:space="preserve">     2,312.36</t>
  </si>
  <si>
    <t xml:space="preserve">     2,435.47</t>
  </si>
  <si>
    <t xml:space="preserve">   621,278.84</t>
  </si>
  <si>
    <t xml:space="preserve">   601,629.88</t>
  </si>
  <si>
    <t xml:space="preserve">   580,781.39</t>
  </si>
  <si>
    <t xml:space="preserve">    12,088.10</t>
  </si>
  <si>
    <t xml:space="preserve">    11,924.17</t>
  </si>
  <si>
    <t xml:space="preserve">     8,454.39</t>
  </si>
  <si>
    <t>jgb1-1</t>
  </si>
  <si>
    <t xml:space="preserve">     7,759.71</t>
  </si>
  <si>
    <t xml:space="preserve">     9,140.19</t>
  </si>
  <si>
    <t xml:space="preserve">     7,529.92</t>
  </si>
  <si>
    <t xml:space="preserve">      632.74</t>
  </si>
  <si>
    <t xml:space="preserve">      232.69</t>
  </si>
  <si>
    <t xml:space="preserve">      500.76</t>
  </si>
  <si>
    <t xml:space="preserve">     1,243.39</t>
  </si>
  <si>
    <t xml:space="preserve">     1,278.68</t>
  </si>
  <si>
    <t xml:space="preserve">     1,291.99</t>
  </si>
  <si>
    <t xml:space="preserve">    49,879.46</t>
  </si>
  <si>
    <t xml:space="preserve">    50,755.69</t>
  </si>
  <si>
    <t xml:space="preserve">    51,148.43</t>
  </si>
  <si>
    <t xml:space="preserve">    27,735.39</t>
  </si>
  <si>
    <t xml:space="preserve">    26,335.46</t>
  </si>
  <si>
    <t xml:space="preserve">    24,728.60</t>
  </si>
  <si>
    <t xml:space="preserve">    12,350.91</t>
  </si>
  <si>
    <t xml:space="preserve">    12,966.86</t>
  </si>
  <si>
    <t xml:space="preserve">    13,235.64</t>
  </si>
  <si>
    <t xml:space="preserve">     3,802.67</t>
  </si>
  <si>
    <t xml:space="preserve">     3,481.37</t>
  </si>
  <si>
    <t xml:space="preserve">     4,140.94</t>
  </si>
  <si>
    <t xml:space="preserve">    23,844.71</t>
  </si>
  <si>
    <t xml:space="preserve">    24,159.72</t>
  </si>
  <si>
    <t xml:space="preserve">    25,066.97</t>
  </si>
  <si>
    <t xml:space="preserve">     4,584.74</t>
  </si>
  <si>
    <t xml:space="preserve">     4,112.82</t>
  </si>
  <si>
    <t xml:space="preserve">     5,106.21</t>
  </si>
  <si>
    <t xml:space="preserve">  3,672,328.51</t>
  </si>
  <si>
    <t xml:space="preserve">  3,356,762.05</t>
  </si>
  <si>
    <t xml:space="preserve">  3,942,914.88</t>
  </si>
  <si>
    <t xml:space="preserve">   187,197.84</t>
  </si>
  <si>
    <t xml:space="preserve">   207,996.50</t>
  </si>
  <si>
    <t xml:space="preserve">   171,537.35</t>
  </si>
  <si>
    <t xml:space="preserve">     8,158.86</t>
  </si>
  <si>
    <t xml:space="preserve">     7,761.07</t>
  </si>
  <si>
    <t xml:space="preserve">     7,423.68</t>
  </si>
  <si>
    <t xml:space="preserve">     1,851.74</t>
  </si>
  <si>
    <t xml:space="preserve">     1,823.40</t>
  </si>
  <si>
    <t xml:space="preserve">     1,907.60</t>
  </si>
  <si>
    <t xml:space="preserve">     4,511.01</t>
  </si>
  <si>
    <t xml:space="preserve">     5,014.11</t>
  </si>
  <si>
    <t xml:space="preserve">     4,797.44</t>
  </si>
  <si>
    <t xml:space="preserve">    23,546.15</t>
  </si>
  <si>
    <t xml:space="preserve">    22,161.98</t>
  </si>
  <si>
    <t xml:space="preserve">    24,129.01</t>
  </si>
  <si>
    <t xml:space="preserve">    27,146.19</t>
  </si>
  <si>
    <t xml:space="preserve">    27,310.20</t>
  </si>
  <si>
    <t xml:space="preserve">    20,361.94</t>
  </si>
  <si>
    <t xml:space="preserve">    15,584.17</t>
  </si>
  <si>
    <t xml:space="preserve">    16,520.19</t>
  </si>
  <si>
    <t xml:space="preserve">    18,684.70</t>
  </si>
  <si>
    <t xml:space="preserve">    20,081.81</t>
  </si>
  <si>
    <t xml:space="preserve">    20,341.15</t>
  </si>
  <si>
    <t xml:space="preserve">    20,077.09</t>
  </si>
  <si>
    <t xml:space="preserve">    19,846.19</t>
  </si>
  <si>
    <t xml:space="preserve">    22,110.48</t>
  </si>
  <si>
    <t xml:space="preserve">    20,923.55</t>
  </si>
  <si>
    <t xml:space="preserve">    13,407.38</t>
  </si>
  <si>
    <t xml:space="preserve">    13,109.86</t>
  </si>
  <si>
    <t xml:space="preserve">    13,392.33</t>
  </si>
  <si>
    <t xml:space="preserve">  4,414,287.14</t>
  </si>
  <si>
    <t xml:space="preserve">  4,561,231.98</t>
  </si>
  <si>
    <t xml:space="preserve">  4,444,717.25</t>
  </si>
  <si>
    <t xml:space="preserve">   386,166.63</t>
  </si>
  <si>
    <t xml:space="preserve">   423,096.41</t>
  </si>
  <si>
    <t xml:space="preserve">   409,377.10</t>
  </si>
  <si>
    <t xml:space="preserve">     7,303.62</t>
  </si>
  <si>
    <t xml:space="preserve">     6,933.25</t>
  </si>
  <si>
    <t xml:space="preserve">     7,275.52</t>
  </si>
  <si>
    <t xml:space="preserve">     5,484.17</t>
  </si>
  <si>
    <t xml:space="preserve">     5,547.28</t>
  </si>
  <si>
    <t xml:space="preserve">     5,410.25</t>
  </si>
  <si>
    <t xml:space="preserve">     5,482.89</t>
  </si>
  <si>
    <t xml:space="preserve">     4,735.05</t>
  </si>
  <si>
    <t xml:space="preserve">     5,259.69</t>
  </si>
  <si>
    <t xml:space="preserve">     4,445.51</t>
  </si>
  <si>
    <t xml:space="preserve">     4,522.74</t>
  </si>
  <si>
    <t xml:space="preserve">     4,821.13</t>
  </si>
  <si>
    <t xml:space="preserve">    25,792.22</t>
  </si>
  <si>
    <t xml:space="preserve">    27,133.53</t>
  </si>
  <si>
    <t xml:space="preserve">    27,642.62</t>
  </si>
  <si>
    <t xml:space="preserve">    10,666.34</t>
  </si>
  <si>
    <t xml:space="preserve">    10,267.08</t>
  </si>
  <si>
    <t xml:space="preserve">     9,735.78</t>
  </si>
  <si>
    <t xml:space="preserve">    10,008.72</t>
  </si>
  <si>
    <t xml:space="preserve">     9,014.83</t>
  </si>
  <si>
    <t xml:space="preserve">     9,997.03</t>
  </si>
  <si>
    <t xml:space="preserve">    11,318.19</t>
  </si>
  <si>
    <t xml:space="preserve">    11,772.87</t>
  </si>
  <si>
    <t xml:space="preserve">    10,740.21</t>
  </si>
  <si>
    <t xml:space="preserve">     5,024.94</t>
  </si>
  <si>
    <t xml:space="preserve">     5,721.19</t>
  </si>
  <si>
    <t xml:space="preserve">     4,455.01</t>
  </si>
  <si>
    <t xml:space="preserve">  1,037,463.12</t>
  </si>
  <si>
    <t xml:space="preserve">  1,023,934.49</t>
  </si>
  <si>
    <t xml:space="preserve">  1,047,829.49</t>
  </si>
  <si>
    <t xml:space="preserve">    18,874.85</t>
  </si>
  <si>
    <t xml:space="preserve">    20,068.86</t>
  </si>
  <si>
    <t xml:space="preserve">    21,124.23</t>
  </si>
  <si>
    <t>jp1-2</t>
  </si>
  <si>
    <t xml:space="preserve">    14,346.50</t>
  </si>
  <si>
    <t xml:space="preserve">    15,395.09</t>
  </si>
  <si>
    <t xml:space="preserve">    15,301.44</t>
  </si>
  <si>
    <t xml:space="preserve">    37,287.74</t>
  </si>
  <si>
    <t xml:space="preserve">    38,327.32</t>
  </si>
  <si>
    <t xml:space="preserve">    40,108.75</t>
  </si>
  <si>
    <t xml:space="preserve">    33,705.12</t>
  </si>
  <si>
    <t xml:space="preserve">    33,410.72</t>
  </si>
  <si>
    <t xml:space="preserve">    45,594.52</t>
  </si>
  <si>
    <t xml:space="preserve">     1,948.95</t>
  </si>
  <si>
    <t xml:space="preserve">     2,059.97</t>
  </si>
  <si>
    <t xml:space="preserve">     1,703.05</t>
  </si>
  <si>
    <t xml:space="preserve">    26,186.33</t>
  </si>
  <si>
    <t xml:space="preserve">    27,207.76</t>
  </si>
  <si>
    <t xml:space="preserve">    26,281.76</t>
  </si>
  <si>
    <t xml:space="preserve">     4,024.60</t>
  </si>
  <si>
    <t xml:space="preserve">     4,365.49</t>
  </si>
  <si>
    <t xml:space="preserve">     4,252.40</t>
  </si>
  <si>
    <t xml:space="preserve">     1,374.36</t>
  </si>
  <si>
    <t xml:space="preserve">     1,494.67</t>
  </si>
  <si>
    <t xml:space="preserve">     1,127.82</t>
  </si>
  <si>
    <t xml:space="preserve">     5,120.92</t>
  </si>
  <si>
    <t xml:space="preserve">     4,864.78</t>
  </si>
  <si>
    <t xml:space="preserve">     5,110.14</t>
  </si>
  <si>
    <t xml:space="preserve">      691.42</t>
  </si>
  <si>
    <t xml:space="preserve">      922.10</t>
  </si>
  <si>
    <t xml:space="preserve">      585.10</t>
  </si>
  <si>
    <t xml:space="preserve">    10,180.23</t>
  </si>
  <si>
    <t xml:space="preserve">    10,900.08</t>
  </si>
  <si>
    <t xml:space="preserve">    10,036.97</t>
  </si>
  <si>
    <t xml:space="preserve">    34,769.97</t>
  </si>
  <si>
    <t xml:space="preserve">    31,623.39</t>
  </si>
  <si>
    <t xml:space="preserve">    33,960.72</t>
  </si>
  <si>
    <t xml:space="preserve">    14,866.47</t>
  </si>
  <si>
    <t xml:space="preserve">    15,277.37</t>
  </si>
  <si>
    <t xml:space="preserve">    15,192.46</t>
  </si>
  <si>
    <t xml:space="preserve">     1,277.83</t>
  </si>
  <si>
    <t xml:space="preserve">     1,294.28</t>
  </si>
  <si>
    <t xml:space="preserve">     1,020.23</t>
  </si>
  <si>
    <t xml:space="preserve">      596.88</t>
  </si>
  <si>
    <t xml:space="preserve">      617.03</t>
  </si>
  <si>
    <t xml:space="preserve">      496.75</t>
  </si>
  <si>
    <t xml:space="preserve">    35,912.34</t>
  </si>
  <si>
    <t xml:space="preserve">    35,843.14</t>
  </si>
  <si>
    <t xml:space="preserve">    32,942.33</t>
  </si>
  <si>
    <t xml:space="preserve">    25,348.84</t>
  </si>
  <si>
    <t xml:space="preserve">    27,675.49</t>
  </si>
  <si>
    <t xml:space="preserve">    25,821.49</t>
  </si>
  <si>
    <t xml:space="preserve">     3,573.97</t>
  </si>
  <si>
    <t xml:space="preserve">     3,113.37</t>
  </si>
  <si>
    <t xml:space="preserve">     3,760.59</t>
  </si>
  <si>
    <t xml:space="preserve">    16,224.37</t>
  </si>
  <si>
    <t xml:space="preserve">    16,377.21</t>
  </si>
  <si>
    <t xml:space="preserve">    15,885.95</t>
  </si>
  <si>
    <t xml:space="preserve">    35,463.37</t>
  </si>
  <si>
    <t xml:space="preserve">    36,581.20</t>
  </si>
  <si>
    <t xml:space="preserve">    39,886.50</t>
  </si>
  <si>
    <t xml:space="preserve">    22,736.58</t>
  </si>
  <si>
    <t xml:space="preserve">    26,637.76</t>
  </si>
  <si>
    <t xml:space="preserve">    14,014.11</t>
  </si>
  <si>
    <t xml:space="preserve">  1,102,425.02</t>
  </si>
  <si>
    <t xml:space="preserve">  1,036,610.60</t>
  </si>
  <si>
    <t xml:space="preserve">  1,066,457.83</t>
  </si>
  <si>
    <t xml:space="preserve">    22,255.86</t>
  </si>
  <si>
    <t xml:space="preserve">    20,728.17</t>
  </si>
  <si>
    <t xml:space="preserve">    23,233.44</t>
  </si>
  <si>
    <t>88r4  30-40</t>
  </si>
  <si>
    <t xml:space="preserve">     7,088.42</t>
  </si>
  <si>
    <t xml:space="preserve">     7,028.47</t>
  </si>
  <si>
    <t xml:space="preserve">     7,377.71</t>
  </si>
  <si>
    <t xml:space="preserve">     9,430.85</t>
  </si>
  <si>
    <t xml:space="preserve">     9,859.28</t>
  </si>
  <si>
    <t xml:space="preserve">     9,643.53</t>
  </si>
  <si>
    <t xml:space="preserve">    29,351.56</t>
  </si>
  <si>
    <t xml:space="preserve">    30,595.66</t>
  </si>
  <si>
    <t xml:space="preserve">    30,763.27</t>
  </si>
  <si>
    <t xml:space="preserve">     7,951.23</t>
  </si>
  <si>
    <t xml:space="preserve">     8,021.75</t>
  </si>
  <si>
    <t xml:space="preserve">     6,444.12</t>
  </si>
  <si>
    <t xml:space="preserve">    26,350.66</t>
  </si>
  <si>
    <t xml:space="preserve">    26,281.37</t>
  </si>
  <si>
    <t xml:space="preserve">    26,935.58</t>
  </si>
  <si>
    <t xml:space="preserve">    12,779.45</t>
  </si>
  <si>
    <t xml:space="preserve">    10,557.63</t>
  </si>
  <si>
    <t xml:space="preserve">    13,389.75</t>
  </si>
  <si>
    <t xml:space="preserve">     1,904.28</t>
  </si>
  <si>
    <t xml:space="preserve">     1,607.20</t>
  </si>
  <si>
    <t xml:space="preserve">     1,243.14</t>
  </si>
  <si>
    <t xml:space="preserve">    13,841.74</t>
  </si>
  <si>
    <t xml:space="preserve">    17,358.52</t>
  </si>
  <si>
    <t xml:space="preserve">    16,593.96</t>
  </si>
  <si>
    <t xml:space="preserve">     3,260.52</t>
  </si>
  <si>
    <t xml:space="preserve">     3,217.95</t>
  </si>
  <si>
    <t xml:space="preserve">     3,133.71</t>
  </si>
  <si>
    <t xml:space="preserve">   601,783.67</t>
  </si>
  <si>
    <t xml:space="preserve">   507,576.16</t>
  </si>
  <si>
    <t xml:space="preserve">   590,724.15</t>
  </si>
  <si>
    <t xml:space="preserve">     7,950.26</t>
  </si>
  <si>
    <t xml:space="preserve">     7,226.23</t>
  </si>
  <si>
    <t xml:space="preserve">     7,224.46</t>
  </si>
  <si>
    <t xml:space="preserve">     8,775.18</t>
  </si>
  <si>
    <t xml:space="preserve">     9,257.22</t>
  </si>
  <si>
    <t xml:space="preserve">     8,944.16</t>
  </si>
  <si>
    <t xml:space="preserve">     1,866.10</t>
  </si>
  <si>
    <t xml:space="preserve">     1,931.14</t>
  </si>
  <si>
    <t xml:space="preserve">     1,769.65</t>
  </si>
  <si>
    <t xml:space="preserve">     5,008.23</t>
  </si>
  <si>
    <t xml:space="preserve">     4,794.55</t>
  </si>
  <si>
    <t xml:space="preserve">     5,018.45</t>
  </si>
  <si>
    <t xml:space="preserve">    23,224.34</t>
  </si>
  <si>
    <t xml:space="preserve">    23,369.42</t>
  </si>
  <si>
    <t xml:space="preserve">    25,331.76</t>
  </si>
  <si>
    <t xml:space="preserve">    26,625.98</t>
  </si>
  <si>
    <t xml:space="preserve">    18,611.48</t>
  </si>
  <si>
    <t xml:space="preserve">    18,746.84</t>
  </si>
  <si>
    <t xml:space="preserve">    18,107.96</t>
  </si>
  <si>
    <t xml:space="preserve">    17,654.33</t>
  </si>
  <si>
    <t xml:space="preserve">    18,389.64</t>
  </si>
  <si>
    <t xml:space="preserve">    21,461.14</t>
  </si>
  <si>
    <t xml:space="preserve">    17,582.16</t>
  </si>
  <si>
    <t xml:space="preserve">    20,330.64</t>
  </si>
  <si>
    <t xml:space="preserve">    21,606.25</t>
  </si>
  <si>
    <t xml:space="preserve">    22,960.44</t>
  </si>
  <si>
    <t xml:space="preserve">    22,358.06</t>
  </si>
  <si>
    <t xml:space="preserve">    13,312.01</t>
  </si>
  <si>
    <t xml:space="preserve">    13,359.27</t>
  </si>
  <si>
    <t xml:space="preserve">    11,580.25</t>
  </si>
  <si>
    <t xml:space="preserve">  4,566,360.47</t>
  </si>
  <si>
    <t xml:space="preserve">  4,579,692.58</t>
  </si>
  <si>
    <t xml:space="preserve">  4,734,961.26</t>
  </si>
  <si>
    <t xml:space="preserve">   410,266.90</t>
  </si>
  <si>
    <t xml:space="preserve">   310,344.73</t>
  </si>
  <si>
    <t xml:space="preserve">   445,185.88</t>
  </si>
  <si>
    <t>ja3-2</t>
  </si>
  <si>
    <t xml:space="preserve">     2,469.56</t>
  </si>
  <si>
    <t xml:space="preserve">     2,954.92</t>
  </si>
  <si>
    <t xml:space="preserve">     2,578.12</t>
  </si>
  <si>
    <t xml:space="preserve">      822.33</t>
  </si>
  <si>
    <t xml:space="preserve">      728.37</t>
  </si>
  <si>
    <t xml:space="preserve">      418.22</t>
  </si>
  <si>
    <t xml:space="preserve">     1,425.19</t>
  </si>
  <si>
    <t xml:space="preserve">     1,460.42</t>
  </si>
  <si>
    <t xml:space="preserve">     1,394.30</t>
  </si>
  <si>
    <t xml:space="preserve">    11,695.04</t>
  </si>
  <si>
    <t xml:space="preserve">    12,986.13</t>
  </si>
  <si>
    <t xml:space="preserve">    13,134.97</t>
  </si>
  <si>
    <t xml:space="preserve">    26,044.67</t>
  </si>
  <si>
    <t xml:space="preserve">    26,729.88</t>
  </si>
  <si>
    <t xml:space="preserve">    27,574.89</t>
  </si>
  <si>
    <t xml:space="preserve">     7,882.26</t>
  </si>
  <si>
    <t xml:space="preserve">     8,091.81</t>
  </si>
  <si>
    <t xml:space="preserve">     8,900.67</t>
  </si>
  <si>
    <t xml:space="preserve">    15,290.69</t>
  </si>
  <si>
    <t xml:space="preserve">    15,418.66</t>
  </si>
  <si>
    <t xml:space="preserve">    14,718.56</t>
  </si>
  <si>
    <t xml:space="preserve">    14,533.12</t>
  </si>
  <si>
    <t xml:space="preserve">    14,903.29</t>
  </si>
  <si>
    <t xml:space="preserve">    14,666.60</t>
  </si>
  <si>
    <t xml:space="preserve">     9,695.11</t>
  </si>
  <si>
    <t xml:space="preserve">     9,857.68</t>
  </si>
  <si>
    <t xml:space="preserve">    11,147.15</t>
  </si>
  <si>
    <t xml:space="preserve">  3,236,855.01</t>
  </si>
  <si>
    <t xml:space="preserve">  3,282,838.82</t>
  </si>
  <si>
    <t xml:space="preserve">  3,415,902.03</t>
  </si>
  <si>
    <t xml:space="preserve">  1,013,440.75</t>
  </si>
  <si>
    <t xml:space="preserve">  1,046,585.07</t>
  </si>
  <si>
    <t xml:space="preserve">  1,012,632.35</t>
  </si>
  <si>
    <t>-     1,698.01</t>
  </si>
  <si>
    <t>-      470.64</t>
  </si>
  <si>
    <t>-     1,343.13</t>
  </si>
  <si>
    <t xml:space="preserve">       38.15</t>
  </si>
  <si>
    <t xml:space="preserve">      387.39</t>
  </si>
  <si>
    <t xml:space="preserve">      376.67</t>
  </si>
  <si>
    <t xml:space="preserve">      469.83</t>
  </si>
  <si>
    <t xml:space="preserve">      396.39</t>
  </si>
  <si>
    <t xml:space="preserve">      394.39</t>
  </si>
  <si>
    <t xml:space="preserve">       94.28</t>
  </si>
  <si>
    <t xml:space="preserve">      168.05</t>
  </si>
  <si>
    <t xml:space="preserve">      237.75</t>
  </si>
  <si>
    <t xml:space="preserve">    27,666.70</t>
  </si>
  <si>
    <t xml:space="preserve">    27,423.62</t>
  </si>
  <si>
    <t xml:space="preserve">    26,855.72</t>
  </si>
  <si>
    <t xml:space="preserve">     4,229.56</t>
  </si>
  <si>
    <t xml:space="preserve">     3,988.32</t>
  </si>
  <si>
    <t xml:space="preserve">     4,547.76</t>
  </si>
  <si>
    <t xml:space="preserve">      878.89</t>
  </si>
  <si>
    <t xml:space="preserve">     1,000.99</t>
  </si>
  <si>
    <t xml:space="preserve">     1,199.93</t>
  </si>
  <si>
    <t xml:space="preserve">       12.92</t>
  </si>
  <si>
    <t xml:space="preserve">      172.71</t>
  </si>
  <si>
    <t xml:space="preserve">      489.23</t>
  </si>
  <si>
    <t xml:space="preserve">      324.29</t>
  </si>
  <si>
    <t xml:space="preserve">      248.41</t>
  </si>
  <si>
    <t xml:space="preserve">      367.91</t>
  </si>
  <si>
    <t xml:space="preserve">     6,995.87</t>
  </si>
  <si>
    <t xml:space="preserve">     5,299.46</t>
  </si>
  <si>
    <t xml:space="preserve">     5,110.54</t>
  </si>
  <si>
    <t xml:space="preserve">     3,212.22</t>
  </si>
  <si>
    <t xml:space="preserve">     3,099.62</t>
  </si>
  <si>
    <t xml:space="preserve">     3,225.66</t>
  </si>
  <si>
    <t>dts1-2</t>
  </si>
  <si>
    <t xml:space="preserve">    18,328.93</t>
  </si>
  <si>
    <t xml:space="preserve">    18,213.50</t>
  </si>
  <si>
    <t xml:space="preserve">    17,151.36</t>
  </si>
  <si>
    <t xml:space="preserve">    40,992.74</t>
  </si>
  <si>
    <t xml:space="preserve">    39,878.52</t>
  </si>
  <si>
    <t xml:space="preserve">    39,788.85</t>
  </si>
  <si>
    <t xml:space="preserve">    60,531.39</t>
  </si>
  <si>
    <t xml:space="preserve">    58,637.68</t>
  </si>
  <si>
    <t xml:space="preserve">    61,341.48</t>
  </si>
  <si>
    <t xml:space="preserve">      746.78</t>
  </si>
  <si>
    <t xml:space="preserve">      230.85</t>
  </si>
  <si>
    <t xml:space="preserve">      765.80</t>
  </si>
  <si>
    <t xml:space="preserve">    24,626.93</t>
  </si>
  <si>
    <t xml:space="preserve">    26,640.45</t>
  </si>
  <si>
    <t xml:space="preserve">    22,968.96</t>
  </si>
  <si>
    <t xml:space="preserve">     3,871.17</t>
  </si>
  <si>
    <t xml:space="preserve">     4,226.63</t>
  </si>
  <si>
    <t xml:space="preserve">     4,017.81</t>
  </si>
  <si>
    <t xml:space="preserve">     1,007.21</t>
  </si>
  <si>
    <t xml:space="preserve">      908.57</t>
  </si>
  <si>
    <t xml:space="preserve">      842.15</t>
  </si>
  <si>
    <t xml:space="preserve">     2,548.50</t>
  </si>
  <si>
    <t xml:space="preserve">     2,395.61</t>
  </si>
  <si>
    <t xml:space="preserve">     2,456.47</t>
  </si>
  <si>
    <t xml:space="preserve">      284.91</t>
  </si>
  <si>
    <t>-        8.70</t>
  </si>
  <si>
    <t xml:space="preserve">      290.14</t>
  </si>
  <si>
    <t xml:space="preserve">     8,056.14</t>
  </si>
  <si>
    <t xml:space="preserve">     8,621.40</t>
  </si>
  <si>
    <t xml:space="preserve">     8,707.46</t>
  </si>
  <si>
    <t xml:space="preserve">     6,398.31</t>
  </si>
  <si>
    <t xml:space="preserve">     7,068.62</t>
  </si>
  <si>
    <t xml:space="preserve">     5,074.72</t>
  </si>
  <si>
    <t>jgb1-2</t>
  </si>
  <si>
    <t xml:space="preserve">     9,083.36</t>
  </si>
  <si>
    <t xml:space="preserve">     9,845.53</t>
  </si>
  <si>
    <t xml:space="preserve">     8,780.52</t>
  </si>
  <si>
    <t xml:space="preserve">      732.43</t>
  </si>
  <si>
    <t xml:space="preserve">      693.20</t>
  </si>
  <si>
    <t xml:space="preserve">      601.35</t>
  </si>
  <si>
    <t xml:space="preserve">     1,368.23</t>
  </si>
  <si>
    <t xml:space="preserve">     1,368.43</t>
  </si>
  <si>
    <t xml:space="preserve">     1,364.49</t>
  </si>
  <si>
    <t xml:space="preserve">    53,835.01</t>
  </si>
  <si>
    <t xml:space="preserve">    55,250.98</t>
  </si>
  <si>
    <t xml:space="preserve">    53,343.62</t>
  </si>
  <si>
    <t xml:space="preserve">    18,564.40</t>
  </si>
  <si>
    <t xml:space="preserve">    26,840.79</t>
  </si>
  <si>
    <t xml:space="preserve">    25,672.78</t>
  </si>
  <si>
    <t xml:space="preserve">    12,226.95</t>
  </si>
  <si>
    <t xml:space="preserve">    12,834.33</t>
  </si>
  <si>
    <t xml:space="preserve">    13,610.18</t>
  </si>
  <si>
    <t xml:space="preserve">     4,014.24</t>
  </si>
  <si>
    <t xml:space="preserve">     4,244.67</t>
  </si>
  <si>
    <t xml:space="preserve">     4,169.26</t>
  </si>
  <si>
    <t xml:space="preserve">    25,482.78</t>
  </si>
  <si>
    <t xml:space="preserve">    25,548.10</t>
  </si>
  <si>
    <t xml:space="preserve">    25,792.26</t>
  </si>
  <si>
    <t xml:space="preserve">     5,637.69</t>
  </si>
  <si>
    <t xml:space="preserve">     4,996.97</t>
  </si>
  <si>
    <t xml:space="preserve">     4,901.24</t>
  </si>
  <si>
    <t xml:space="preserve">  3,438,968.46</t>
  </si>
  <si>
    <t xml:space="preserve">  3,923,950.00</t>
  </si>
  <si>
    <t xml:space="preserve">  4,064,361.85</t>
  </si>
  <si>
    <t xml:space="preserve">   204,584.56</t>
  </si>
  <si>
    <t xml:space="preserve">   210,142.25</t>
  </si>
  <si>
    <t xml:space="preserve">   213,757.87</t>
  </si>
  <si>
    <t xml:space="preserve">     8,663.64</t>
  </si>
  <si>
    <t xml:space="preserve">     9,469.94</t>
  </si>
  <si>
    <t xml:space="preserve">    10,198.59</t>
  </si>
  <si>
    <t xml:space="preserve">     2,227.39</t>
  </si>
  <si>
    <t xml:space="preserve">     2,194.60</t>
  </si>
  <si>
    <t xml:space="preserve">     2,237.94</t>
  </si>
  <si>
    <t xml:space="preserve">     5,093.15</t>
  </si>
  <si>
    <t xml:space="preserve">     4,792.02</t>
  </si>
  <si>
    <t xml:space="preserve">     5,381.15</t>
  </si>
  <si>
    <t xml:space="preserve">    25,650.91</t>
  </si>
  <si>
    <t xml:space="preserve">    25,238.32</t>
  </si>
  <si>
    <t xml:space="preserve">    26,058.43</t>
  </si>
  <si>
    <t xml:space="preserve">    26,638.43</t>
  </si>
  <si>
    <t xml:space="preserve">    25,798.38</t>
  </si>
  <si>
    <t xml:space="preserve">    24,266.08</t>
  </si>
  <si>
    <t xml:space="preserve">    17,239.30</t>
  </si>
  <si>
    <t xml:space="preserve">    17,824.15</t>
  </si>
  <si>
    <t xml:space="preserve">    13,410.01</t>
  </si>
  <si>
    <t xml:space="preserve">    22,978.38</t>
  </si>
  <si>
    <t xml:space="preserve">    22,836.11</t>
  </si>
  <si>
    <t xml:space="preserve">    22,601.37</t>
  </si>
  <si>
    <t xml:space="preserve">    23,262.71</t>
  </si>
  <si>
    <t xml:space="preserve">    22,676.58</t>
  </si>
  <si>
    <t xml:space="preserve">    23,574.58</t>
  </si>
  <si>
    <t xml:space="preserve">    12,653.87</t>
  </si>
  <si>
    <t xml:space="preserve">    14,522.28</t>
  </si>
  <si>
    <t xml:space="preserve">    14,382.93</t>
  </si>
  <si>
    <t xml:space="preserve">  4,776,050.75</t>
  </si>
  <si>
    <t xml:space="preserve">  4,707,408.39</t>
  </si>
  <si>
    <t xml:space="preserve">  4,661,987.74</t>
  </si>
  <si>
    <t xml:space="preserve">   430,975.12</t>
  </si>
  <si>
    <t xml:space="preserve">   427,430.79</t>
  </si>
  <si>
    <t xml:space="preserve">   442,120.39</t>
  </si>
  <si>
    <t>Print Date: 24-01-2005</t>
  </si>
  <si>
    <t>drift-6</t>
  </si>
  <si>
    <t>86r3  102-110</t>
  </si>
  <si>
    <t>87r2  80-93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</si>
  <si>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</si>
  <si>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</si>
  <si>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</si>
  <si>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</si>
  <si>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</si>
  <si>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</si>
  <si>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</si>
  <si>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</si>
  <si>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</si>
  <si>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</si>
  <si>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</si>
  <si>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</si>
  <si>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</si>
  <si>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</si>
  <si>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</si>
  <si>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</si>
  <si>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</si>
  <si>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</si>
  <si>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</si>
  <si>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</si>
  <si>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</si>
  <si>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</si>
  <si>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</si>
  <si>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</si>
  <si>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</si>
  <si>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</si>
  <si>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</si>
  <si>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</si>
  <si>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</si>
  <si>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</si>
  <si>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</si>
  <si>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</si>
  <si>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</si>
  <si>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</si>
  <si>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</si>
  <si>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</si>
  <si>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</si>
  <si>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</si>
  <si>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</si>
  <si>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</si>
  <si>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</si>
  <si>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</si>
  <si>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</si>
  <si>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</si>
  <si>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</si>
  <si>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</si>
  <si>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</si>
  <si>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</si>
  <si>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</si>
  <si>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</si>
  <si>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</si>
  <si>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</si>
  <si>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</si>
  <si>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</si>
  <si>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</si>
  <si>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</si>
  <si>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</si>
  <si>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</si>
  <si>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</si>
  <si>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</si>
  <si>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</si>
  <si>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</si>
  <si>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</si>
  <si>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</si>
  <si>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</si>
  <si>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</si>
  <si>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</si>
  <si>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</si>
  <si>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</si>
  <si>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</si>
  <si>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</si>
  <si>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</si>
  <si>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</si>
  <si>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</si>
  <si>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</si>
  <si>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</si>
  <si>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</si>
  <si>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</si>
  <si>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</si>
  <si>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</si>
  <si>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</si>
  <si>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</si>
  <si>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</si>
  <si>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</si>
  <si>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</si>
  <si>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</si>
  <si>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</si>
  <si>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</si>
  <si>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</si>
  <si>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</si>
  <si>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</si>
  <si>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</si>
  <si>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</si>
  <si>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</si>
  <si>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</si>
  <si>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</si>
  <si>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</si>
  <si>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</si>
  <si>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</si>
  <si>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</si>
  <si>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</si>
  <si>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</si>
  <si>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</si>
  <si>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</si>
  <si>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</si>
  <si>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</si>
  <si>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</si>
  <si>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</si>
  <si>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</si>
  <si>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</si>
  <si>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</si>
  <si>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</si>
  <si>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</si>
  <si>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</si>
  <si>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</si>
  <si>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</si>
  <si>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</si>
  <si>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</si>
  <si>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</si>
  <si>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</si>
  <si>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</si>
  <si>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</si>
  <si>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</si>
  <si>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</si>
  <si>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</si>
  <si>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</si>
  <si>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</si>
  <si>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</si>
  <si>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</si>
  <si>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</si>
  <si>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</si>
  <si>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</si>
  <si>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</si>
  <si>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</si>
  <si>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</si>
  <si>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</si>
  <si>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</si>
  <si>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</si>
  <si>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</si>
  <si>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</si>
  <si>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</si>
  <si>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</si>
  <si>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</si>
  <si>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</si>
  <si>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</si>
  <si>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</si>
  <si>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</si>
  <si>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</si>
  <si>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</si>
  <si>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</si>
  <si>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</si>
  <si>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</si>
  <si>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</si>
  <si>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</si>
  <si>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</si>
  <si>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</si>
  <si>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</si>
  <si>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</si>
  <si>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</si>
  <si>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</si>
  <si>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</si>
  <si>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</si>
  <si>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</si>
  <si>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</si>
  <si>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</si>
  <si>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</si>
  <si>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</si>
  <si>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</si>
  <si>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</si>
  <si>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</si>
  <si>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</si>
  <si>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</si>
  <si>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</si>
  <si>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</si>
  <si>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</si>
  <si>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</si>
  <si>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</si>
  <si>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</si>
  <si>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</si>
  <si>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</si>
  <si>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</si>
  <si>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</si>
  <si>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</si>
  <si>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</si>
  <si>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</si>
  <si>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</si>
  <si>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</si>
  <si>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</si>
  <si>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</si>
  <si>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</si>
  <si>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</si>
  <si>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</si>
  <si>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</si>
  <si>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Drift (1)</t>
  </si>
  <si>
    <t>Blank 1</t>
  </si>
  <si>
    <t>Drift (2)</t>
  </si>
  <si>
    <t>1309D80R2(18-28)</t>
  </si>
  <si>
    <t>Drift (3)</t>
  </si>
  <si>
    <t>1309D80R2(104-114)</t>
  </si>
  <si>
    <t>1309D81R3(33-43)</t>
  </si>
  <si>
    <t>1309D82R2(102-111)</t>
  </si>
  <si>
    <t>Drift (4)</t>
  </si>
  <si>
    <t>1309D83R1(98-107)</t>
  </si>
  <si>
    <t>1309D83R2(32-42)</t>
  </si>
  <si>
    <t>1309D80R2(104-114)(II)</t>
  </si>
  <si>
    <t>Drift (5)</t>
  </si>
  <si>
    <t>BIR-1 (2)</t>
  </si>
  <si>
    <t>1309D84R3(55-64)</t>
  </si>
  <si>
    <t>1309D85R2(115-124)</t>
  </si>
  <si>
    <t>JGb-1 (1)</t>
  </si>
  <si>
    <t>Drift (6)</t>
  </si>
  <si>
    <t>1309D86R3(102-110)</t>
  </si>
  <si>
    <t>1309D87R2(80-93)</t>
  </si>
  <si>
    <t>1309D88R4(30-40)</t>
  </si>
  <si>
    <t>Drift (7)</t>
  </si>
  <si>
    <t>Blank 2</t>
  </si>
  <si>
    <t>JGb-1 (2)</t>
  </si>
  <si>
    <t>Drift (8)</t>
  </si>
  <si>
    <t>305ROCK</t>
  </si>
  <si>
    <t>drift-1</t>
  </si>
  <si>
    <t>blank-1</t>
  </si>
  <si>
    <t>drift-2</t>
  </si>
  <si>
    <t>drift-3</t>
  </si>
  <si>
    <t>81r3  33-43</t>
  </si>
  <si>
    <t>drift-4</t>
  </si>
  <si>
    <t>83r2  32-42</t>
  </si>
  <si>
    <t>JGb-1 (Imai et al., 1995)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</si>
  <si>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</si>
  <si>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</si>
  <si>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</si>
  <si>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</si>
  <si>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</si>
  <si>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</si>
  <si>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</si>
  <si>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</si>
  <si>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</si>
  <si>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</si>
  <si>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BHVO2</t>
  </si>
  <si>
    <t>Analysis report from: 23.01.2005             Run: 305minors1</t>
  </si>
  <si>
    <t xml:space="preserve">     6,384.37</t>
  </si>
  <si>
    <t xml:space="preserve">     7,913.21</t>
  </si>
  <si>
    <t xml:space="preserve">     8,540.67</t>
  </si>
  <si>
    <t xml:space="preserve">     1,836.74</t>
  </si>
  <si>
    <t xml:space="preserve">     1,916.77</t>
  </si>
  <si>
    <t xml:space="preserve">     1,777.98</t>
  </si>
  <si>
    <t xml:space="preserve">     4,474.02</t>
  </si>
  <si>
    <t xml:space="preserve">     2,950.41</t>
  </si>
  <si>
    <t xml:space="preserve">     4,601.86</t>
  </si>
  <si>
    <t xml:space="preserve">    22,451.62</t>
  </si>
  <si>
    <t xml:space="preserve">    21,022.09</t>
  </si>
  <si>
    <t xml:space="preserve">    22,410.72</t>
  </si>
  <si>
    <t xml:space="preserve">    26,093.96</t>
  </si>
  <si>
    <t xml:space="preserve">    25,803.31</t>
  </si>
  <si>
    <t xml:space="preserve">    23,020.89</t>
  </si>
  <si>
    <t xml:space="preserve">    17,147.05</t>
  </si>
  <si>
    <t xml:space="preserve">    18,252.36</t>
  </si>
  <si>
    <t xml:space="preserve">    17,058.82</t>
  </si>
  <si>
    <t xml:space="preserve">    17,454.64</t>
  </si>
  <si>
    <t xml:space="preserve">    18,467.11</t>
  </si>
  <si>
    <t xml:space="preserve">    18,222.60</t>
  </si>
  <si>
    <t xml:space="preserve">    19,653.13</t>
  </si>
  <si>
    <t xml:space="preserve">    19,263.68</t>
  </si>
  <si>
    <t xml:space="preserve">    21,141.67</t>
  </si>
  <si>
    <t xml:space="preserve">    12,761.03</t>
  </si>
  <si>
    <t xml:space="preserve">    13,226.21</t>
  </si>
  <si>
    <t xml:space="preserve">    13,035.23</t>
  </si>
  <si>
    <t xml:space="preserve">  4,277,261.32</t>
  </si>
  <si>
    <t xml:space="preserve">  4,270,913.02</t>
  </si>
  <si>
    <t xml:space="preserve">  4,495,686.05</t>
  </si>
  <si>
    <t xml:space="preserve">   415,147.77</t>
  </si>
  <si>
    <t xml:space="preserve">   419,772.40</t>
  </si>
  <si>
    <t xml:space="preserve">   384,464.01</t>
  </si>
  <si>
    <t>-     1,066.80</t>
  </si>
  <si>
    <t>-      394.31</t>
  </si>
  <si>
    <t>-      411.95</t>
  </si>
  <si>
    <t xml:space="preserve">      102.48</t>
  </si>
  <si>
    <t xml:space="preserve">      132.25</t>
  </si>
  <si>
    <t xml:space="preserve">       55.51</t>
  </si>
  <si>
    <t xml:space="preserve">      456.30</t>
  </si>
  <si>
    <t xml:space="preserve">      474.73</t>
  </si>
  <si>
    <t xml:space="preserve">      472.39</t>
  </si>
  <si>
    <t>-       53.33</t>
  </si>
  <si>
    <t xml:space="preserve">      134.87</t>
  </si>
  <si>
    <t xml:space="preserve">       17.75</t>
  </si>
  <si>
    <t xml:space="preserve">    27,321.86</t>
  </si>
  <si>
    <t xml:space="preserve">    28,607.89</t>
  </si>
  <si>
    <t xml:space="preserve">    23,721.54</t>
  </si>
  <si>
    <t xml:space="preserve">     3,882.89</t>
  </si>
  <si>
    <t xml:space="preserve">     4,480.23</t>
  </si>
  <si>
    <t xml:space="preserve">     4,333.06</t>
  </si>
  <si>
    <t xml:space="preserve">     1,368.54</t>
  </si>
  <si>
    <t xml:space="preserve">     1,297.22</t>
  </si>
  <si>
    <t xml:space="preserve">     1,175.46</t>
  </si>
  <si>
    <t>-      221.86</t>
  </si>
  <si>
    <t xml:space="preserve">      397.11</t>
  </si>
  <si>
    <t xml:space="preserve">      169.18</t>
  </si>
  <si>
    <t xml:space="preserve">      461.92</t>
  </si>
  <si>
    <t xml:space="preserve">      408.24</t>
  </si>
  <si>
    <t xml:space="preserve">      504.83</t>
  </si>
  <si>
    <t xml:space="preserve">     5,557.43</t>
  </si>
  <si>
    <t xml:space="preserve">     4,164.77</t>
  </si>
  <si>
    <t xml:space="preserve">     5,193.39</t>
  </si>
  <si>
    <t xml:space="preserve">     3,182.35</t>
  </si>
  <si>
    <t xml:space="preserve">     3,847.71</t>
  </si>
  <si>
    <t xml:space="preserve">     3,867.28</t>
  </si>
  <si>
    <t>bir1-1</t>
  </si>
  <si>
    <t xml:space="preserve">     5,836.25</t>
  </si>
  <si>
    <t xml:space="preserve">     6,212.39</t>
  </si>
  <si>
    <t xml:space="preserve">     6,691.57</t>
  </si>
  <si>
    <t xml:space="preserve">     2,564.85</t>
  </si>
  <si>
    <t xml:space="preserve">     2,826.06</t>
  </si>
  <si>
    <t xml:space="preserve">     2,653.05</t>
  </si>
  <si>
    <t xml:space="preserve">     5,928.75</t>
  </si>
  <si>
    <t xml:space="preserve">     5,735.88</t>
  </si>
  <si>
    <t xml:space="preserve">     6,327.23</t>
  </si>
  <si>
    <t xml:space="preserve">    21,348.33</t>
  </si>
  <si>
    <t xml:space="preserve">    23,071.73</t>
  </si>
  <si>
    <t xml:space="preserve">    22,753.09</t>
  </si>
  <si>
    <t xml:space="preserve">    27,726.61</t>
  </si>
  <si>
    <t xml:space="preserve">    26,500.03</t>
  </si>
  <si>
    <t xml:space="preserve">    26,662.83</t>
  </si>
  <si>
    <t xml:space="preserve">    16,411.96</t>
  </si>
  <si>
    <t xml:space="preserve">    17,664.84</t>
  </si>
  <si>
    <t xml:space="preserve">    17,515.47</t>
  </si>
  <si>
    <t xml:space="preserve">     2,509.81</t>
  </si>
  <si>
    <t xml:space="preserve">     2,290.80</t>
  </si>
  <si>
    <t xml:space="preserve">     1,990.52</t>
  </si>
  <si>
    <t xml:space="preserve">    24,923.95</t>
  </si>
  <si>
    <t xml:space="preserve">    28,013.54</t>
  </si>
  <si>
    <t xml:space="preserve">    25,781.88</t>
  </si>
  <si>
    <t xml:space="preserve">     7,273.01</t>
  </si>
  <si>
    <t xml:space="preserve">     7,285.19</t>
  </si>
  <si>
    <t xml:space="preserve">     7,870.34</t>
  </si>
  <si>
    <t xml:space="preserve">  1,097,790.33</t>
  </si>
  <si>
    <t xml:space="preserve">  1,093,864.72</t>
  </si>
  <si>
    <t xml:space="preserve">  1,128,085.84</t>
  </si>
  <si>
    <t xml:space="preserve">    20,483.92</t>
  </si>
  <si>
    <t xml:space="preserve">    21,661.73</t>
  </si>
  <si>
    <t xml:space="preserve">    21,625.38</t>
  </si>
  <si>
    <t xml:space="preserve">     6,932.98</t>
  </si>
  <si>
    <t xml:space="preserve">     7,879.90</t>
  </si>
  <si>
    <t xml:space="preserve">     7,875.70</t>
  </si>
  <si>
    <t xml:space="preserve">     1,673.33</t>
  </si>
  <si>
    <t xml:space="preserve">     1,764.35</t>
  </si>
  <si>
    <t xml:space="preserve">     1,439.74</t>
  </si>
  <si>
    <t xml:space="preserve">     4,489.25</t>
  </si>
  <si>
    <t xml:space="preserve">     4,683.69</t>
  </si>
  <si>
    <t xml:space="preserve">     4,823.78</t>
  </si>
  <si>
    <t xml:space="preserve">    22,082.72</t>
  </si>
  <si>
    <t xml:space="preserve">    21,254.12</t>
  </si>
  <si>
    <t xml:space="preserve">    22,641.21</t>
  </si>
  <si>
    <t xml:space="preserve">    26,795.49</t>
  </si>
  <si>
    <t xml:space="preserve">    27,886.77</t>
  </si>
  <si>
    <t xml:space="preserve">    28,460.76</t>
  </si>
  <si>
    <t xml:space="preserve">    17,567.51</t>
  </si>
  <si>
    <t xml:space="preserve">    18,037.83</t>
  </si>
  <si>
    <t xml:space="preserve">    17,415.11</t>
  </si>
  <si>
    <t xml:space="preserve">    19,570.80</t>
  </si>
  <si>
    <t xml:space="preserve">    17,277.94</t>
  </si>
  <si>
    <t xml:space="preserve">    19,400.15</t>
  </si>
  <si>
    <t xml:space="preserve">    20,960.88</t>
  </si>
  <si>
    <t xml:space="preserve">    20,395.89</t>
  </si>
  <si>
    <t xml:space="preserve">    19,494.63</t>
  </si>
  <si>
    <t xml:space="preserve">    11,821.74</t>
  </si>
  <si>
    <t xml:space="preserve">    12,358.31</t>
  </si>
  <si>
    <t xml:space="preserve">    12,953.78</t>
  </si>
  <si>
    <t xml:space="preserve">  4,320,415.36</t>
  </si>
  <si>
    <t xml:space="preserve">  4,243,534.54</t>
  </si>
  <si>
    <t xml:space="preserve">  3,843,650.13</t>
  </si>
  <si>
    <t xml:space="preserve">   401,407.65</t>
  </si>
  <si>
    <t xml:space="preserve">   410,041.37</t>
  </si>
  <si>
    <t xml:space="preserve">   374,337.62</t>
  </si>
  <si>
    <t>jp1-1</t>
  </si>
  <si>
    <t xml:space="preserve">    13,405.61</t>
  </si>
  <si>
    <t xml:space="preserve">    13,903.47</t>
  </si>
  <si>
    <t xml:space="preserve">    13,622.40</t>
  </si>
  <si>
    <t xml:space="preserve">    36,310.29</t>
  </si>
  <si>
    <t xml:space="preserve">    37,189.89</t>
  </si>
  <si>
    <t xml:space="preserve">    37,201.07</t>
  </si>
  <si>
    <t xml:space="preserve">    38,354.94</t>
  </si>
  <si>
    <t xml:space="preserve">    41,065.48</t>
  </si>
  <si>
    <t xml:space="preserve">    42,100.35</t>
  </si>
  <si>
    <t xml:space="preserve">     1,705.77</t>
  </si>
  <si>
    <t xml:space="preserve">     1,481.08</t>
  </si>
  <si>
    <t xml:space="preserve">     1,812.14</t>
  </si>
  <si>
    <t xml:space="preserve">    25,280.10</t>
  </si>
  <si>
    <t xml:space="preserve">    28,140.28</t>
  </si>
  <si>
    <t xml:space="preserve">    27,446.92</t>
  </si>
  <si>
    <t xml:space="preserve">     3,554.07</t>
  </si>
  <si>
    <t xml:space="preserve">     4,068.33</t>
  </si>
  <si>
    <t xml:space="preserve">     4,203.53</t>
  </si>
  <si>
    <t xml:space="preserve">     1,789.57</t>
  </si>
  <si>
    <t xml:space="preserve">     1,929.90</t>
  </si>
  <si>
    <t xml:space="preserve">     1,884.47</t>
  </si>
  <si>
    <t xml:space="preserve">     4,516.80</t>
  </si>
  <si>
    <t xml:space="preserve">     4,978.18</t>
  </si>
  <si>
    <t xml:space="preserve">     4,769.15</t>
  </si>
  <si>
    <t xml:space="preserve">      616.13</t>
  </si>
  <si>
    <t xml:space="preserve">      556.29</t>
  </si>
  <si>
    <t xml:space="preserve">      389.89</t>
  </si>
  <si>
    <t xml:space="preserve">     9,932.41</t>
  </si>
  <si>
    <t xml:space="preserve">     8,526.07</t>
  </si>
  <si>
    <t xml:space="preserve">     9,150.13</t>
  </si>
  <si>
    <t xml:space="preserve">    33,308.91</t>
  </si>
  <si>
    <t xml:space="preserve">    33,169.89</t>
  </si>
  <si>
    <t xml:space="preserve">    30,703.69</t>
  </si>
  <si>
    <t>80r2  15-28</t>
  </si>
  <si>
    <t xml:space="preserve">     6,289.29</t>
  </si>
  <si>
    <t xml:space="preserve">     6,700.13</t>
  </si>
  <si>
    <t xml:space="preserve">     6,099.23</t>
  </si>
  <si>
    <t xml:space="preserve">     9,706.24</t>
  </si>
  <si>
    <t xml:space="preserve">     9,845.41</t>
  </si>
  <si>
    <t xml:space="preserve">     9,602.84</t>
  </si>
  <si>
    <t xml:space="preserve">    25,698.84</t>
  </si>
  <si>
    <t xml:space="preserve">    25,227.39</t>
  </si>
  <si>
    <t xml:space="preserve">    24,124.67</t>
  </si>
  <si>
    <t xml:space="preserve">     5,110.33</t>
  </si>
  <si>
    <t xml:space="preserve">     5,167.63</t>
  </si>
  <si>
    <t xml:space="preserve">     5,136.18</t>
  </si>
  <si>
    <t xml:space="preserve">    27,753.50</t>
  </si>
  <si>
    <t xml:space="preserve">    24,918.79</t>
  </si>
  <si>
    <t xml:space="preserve">    27,560.90</t>
  </si>
  <si>
    <t xml:space="preserve">    11,200.05</t>
  </si>
  <si>
    <t xml:space="preserve">    10,892.23</t>
  </si>
  <si>
    <t xml:space="preserve">     9,673.13</t>
  </si>
  <si>
    <t xml:space="preserve">     1,738.02</t>
  </si>
  <si>
    <t xml:space="preserve">     1,336.63</t>
  </si>
  <si>
    <t xml:space="preserve">     1,216.11</t>
  </si>
  <si>
    <t xml:space="preserve">    12,813.20</t>
  </si>
  <si>
    <t xml:space="preserve">    11,148.91</t>
  </si>
  <si>
    <t xml:space="preserve">    12,376.01</t>
  </si>
  <si>
    <t xml:space="preserve">     2,613.35</t>
  </si>
  <si>
    <t xml:space="preserve">     2,928.85</t>
  </si>
  <si>
    <t xml:space="preserve">     2,358.89</t>
  </si>
  <si>
    <t xml:space="preserve">   582,093.05</t>
  </si>
  <si>
    <t xml:space="preserve">   622,484.39</t>
  </si>
  <si>
    <t xml:space="preserve">   666,151.70</t>
  </si>
  <si>
    <t xml:space="preserve">    12,728.94</t>
  </si>
  <si>
    <t xml:space="preserve">    13,286.83</t>
  </si>
  <si>
    <t xml:space="preserve">    13,423.86</t>
  </si>
  <si>
    <t xml:space="preserve">     7,326.20</t>
  </si>
  <si>
    <t xml:space="preserve">     8,082.81</t>
  </si>
  <si>
    <t xml:space="preserve">     7,119.47</t>
  </si>
  <si>
    <t xml:space="preserve">     1,618.06</t>
  </si>
  <si>
    <t xml:space="preserve">     2,015.29</t>
  </si>
  <si>
    <t xml:space="preserve">     1,986.31</t>
  </si>
  <si>
    <t xml:space="preserve">     4,506.84</t>
  </si>
  <si>
    <t xml:space="preserve">     4,460.32</t>
  </si>
  <si>
    <t xml:space="preserve">     4,688.61</t>
  </si>
  <si>
    <t xml:space="preserve">    22,201.27</t>
  </si>
  <si>
    <t xml:space="preserve">    23,308.52</t>
  </si>
  <si>
    <t xml:space="preserve">    23,048.39</t>
  </si>
  <si>
    <t xml:space="preserve">    27,729.51</t>
  </si>
  <si>
    <t xml:space="preserve">    27,687.79</t>
  </si>
  <si>
    <t xml:space="preserve">    26,720.52</t>
  </si>
  <si>
    <t xml:space="preserve">    17,540.67</t>
  </si>
  <si>
    <t xml:space="preserve">    17,037.46</t>
  </si>
  <si>
    <t xml:space="preserve">    17,508.78</t>
  </si>
  <si>
    <t xml:space="preserve">    19,487.34</t>
  </si>
  <si>
    <t xml:space="preserve">    18,544.83</t>
  </si>
  <si>
    <t xml:space="preserve">    20,072.32</t>
  </si>
  <si>
    <t xml:space="preserve">    21,160.68</t>
  </si>
  <si>
    <t xml:space="preserve">    20,660.24</t>
  </si>
  <si>
    <t xml:space="preserve">    20,409.40</t>
  </si>
  <si>
    <t xml:space="preserve">    13,130.39</t>
  </si>
  <si>
    <t xml:space="preserve">    12,991.16</t>
  </si>
  <si>
    <t xml:space="preserve">    10,608.08</t>
  </si>
  <si>
    <t xml:space="preserve">  4,260,470.33</t>
  </si>
  <si>
    <t xml:space="preserve">  4,448,783.79</t>
  </si>
  <si>
    <t xml:space="preserve">  4,472,504.84</t>
  </si>
  <si>
    <t xml:space="preserve">   395,252.36</t>
  </si>
  <si>
    <t xml:space="preserve">   408,690.60</t>
  </si>
  <si>
    <t xml:space="preserve">   383,360.29</t>
  </si>
  <si>
    <t>80r2  104-114</t>
  </si>
  <si>
    <t xml:space="preserve">     5,711.17</t>
  </si>
  <si>
    <t xml:space="preserve">     7,058.19</t>
  </si>
  <si>
    <t xml:space="preserve">     6,403.71</t>
  </si>
  <si>
    <t xml:space="preserve">    10,107.22</t>
  </si>
  <si>
    <t xml:space="preserve">     9,812.81</t>
  </si>
  <si>
    <t xml:space="preserve">     9,753.59</t>
  </si>
  <si>
    <t xml:space="preserve">    29,851.70</t>
  </si>
  <si>
    <t xml:space="preserve">    32,860.31</t>
  </si>
  <si>
    <t xml:space="preserve">    33,662.69</t>
  </si>
  <si>
    <t xml:space="preserve">     8,093.31</t>
  </si>
  <si>
    <t xml:space="preserve">     7,653.34</t>
  </si>
  <si>
    <t xml:space="preserve">     7,987.04</t>
  </si>
  <si>
    <t xml:space="preserve">    26,765.80</t>
  </si>
  <si>
    <t xml:space="preserve">    26,587.46</t>
  </si>
  <si>
    <t xml:space="preserve">    27,578.80</t>
  </si>
  <si>
    <t xml:space="preserve">    12,511.42</t>
  </si>
  <si>
    <t xml:space="preserve">    11,568.79</t>
  </si>
  <si>
    <t xml:space="preserve">    12,549.96</t>
  </si>
  <si>
    <t xml:space="preserve">     1,677.27</t>
  </si>
  <si>
    <t xml:space="preserve">     1,502.10</t>
  </si>
  <si>
    <t xml:space="preserve">     1,898.02</t>
  </si>
  <si>
    <t xml:space="preserve">    18,305.91</t>
  </si>
  <si>
    <t xml:space="preserve">    17,360.22</t>
  </si>
  <si>
    <t xml:space="preserve">    17,535.98</t>
  </si>
  <si>
    <t xml:space="preserve">     3,352.76</t>
  </si>
  <si>
    <t xml:space="preserve">     3,497.79</t>
  </si>
  <si>
    <t xml:space="preserve">     2,880.23</t>
  </si>
  <si>
    <t xml:space="preserve">   465,999.67</t>
  </si>
  <si>
    <t xml:space="preserve">   462,475.61</t>
  </si>
  <si>
    <t xml:space="preserve">   457,536.86</t>
  </si>
  <si>
    <t xml:space="preserve">    12,978.29</t>
  </si>
  <si>
    <t xml:space="preserve">    12,804.43</t>
  </si>
  <si>
    <t xml:space="preserve">    11,300.72</t>
  </si>
  <si>
    <t xml:space="preserve">     4,285.77</t>
  </si>
  <si>
    <t xml:space="preserve">     4,556.87</t>
  </si>
  <si>
    <t xml:space="preserve">     4,626.95</t>
  </si>
  <si>
    <t xml:space="preserve">     2,369.42</t>
  </si>
  <si>
    <t xml:space="preserve">     3,010.79</t>
  </si>
  <si>
    <t xml:space="preserve">     2,778.30</t>
  </si>
  <si>
    <t xml:space="preserve">     7,202.57</t>
  </si>
  <si>
    <t xml:space="preserve">     6,731.31</t>
  </si>
  <si>
    <t xml:space="preserve">     7,228.99</t>
  </si>
  <si>
    <t xml:space="preserve">    12,644.85</t>
  </si>
  <si>
    <t xml:space="preserve">    12,505.88</t>
  </si>
  <si>
    <t xml:space="preserve">    12,506.12</t>
  </si>
  <si>
    <t xml:space="preserve">    28,166.47</t>
  </si>
  <si>
    <t xml:space="preserve">    26,191.66</t>
  </si>
  <si>
    <t xml:space="preserve">    28,804.04</t>
  </si>
  <si>
    <t xml:space="preserve">    12,162.32</t>
  </si>
  <si>
    <t xml:space="preserve">    12,404.17</t>
  </si>
  <si>
    <t xml:space="preserve">    12,319.00</t>
  </si>
  <si>
    <t xml:space="preserve">     1,107.05</t>
  </si>
  <si>
    <t xml:space="preserve">     1,356.11</t>
  </si>
  <si>
    <t xml:space="preserve">     1,277.89</t>
  </si>
  <si>
    <t xml:space="preserve">    29,692.34</t>
  </si>
  <si>
    <t xml:space="preserve">    26,576.81</t>
  </si>
  <si>
    <t xml:space="preserve">    28,861.82</t>
  </si>
  <si>
    <t xml:space="preserve">     4,562.14</t>
  </si>
  <si>
    <t xml:space="preserve">     3,816.88</t>
  </si>
  <si>
    <t xml:space="preserve">     3,548.74</t>
  </si>
  <si>
    <t xml:space="preserve">   801,192.44</t>
  </si>
  <si>
    <t xml:space="preserve">   786,497.61</t>
  </si>
  <si>
    <t xml:space="preserve">   818,212.19</t>
  </si>
  <si>
    <t xml:space="preserve">    10,440.18</t>
  </si>
  <si>
    <t xml:space="preserve">    10,270.81</t>
  </si>
  <si>
    <t xml:space="preserve">    10,219.40</t>
  </si>
  <si>
    <t>82r2  102-111</t>
  </si>
  <si>
    <t xml:space="preserve">     6,751.18</t>
  </si>
  <si>
    <t xml:space="preserve">     7,244.95</t>
  </si>
  <si>
    <t xml:space="preserve">     7,487.48</t>
  </si>
  <si>
    <t xml:space="preserve">    10,051.24</t>
  </si>
  <si>
    <t xml:space="preserve">     9,372.86</t>
  </si>
  <si>
    <t xml:space="preserve">     9,923.07</t>
  </si>
  <si>
    <t xml:space="preserve">    30,101.20</t>
  </si>
  <si>
    <t xml:space="preserve">    28,189.94</t>
  </si>
  <si>
    <t xml:space="preserve">    27,136.76</t>
  </si>
  <si>
    <t xml:space="preserve">     8,367.61</t>
  </si>
  <si>
    <t xml:space="preserve">     7,932.83</t>
  </si>
  <si>
    <t xml:space="preserve">     7,588.61</t>
  </si>
  <si>
    <t xml:space="preserve">    26,867.81</t>
  </si>
  <si>
    <t xml:space="preserve">    27,025.04</t>
  </si>
  <si>
    <t xml:space="preserve">    25,227.01</t>
  </si>
  <si>
    <t xml:space="preserve">    12,724.03</t>
  </si>
  <si>
    <t xml:space="preserve">    12,816.85</t>
  </si>
  <si>
    <t xml:space="preserve">    12,655.05</t>
  </si>
  <si>
    <t xml:space="preserve">     1,051.89</t>
  </si>
  <si>
    <t xml:space="preserve">     1,490.37</t>
  </si>
  <si>
    <t xml:space="preserve">     1,367.81</t>
  </si>
  <si>
    <t xml:space="preserve">    16,580.68</t>
  </si>
  <si>
    <t xml:space="preserve">    16,870.89</t>
  </si>
  <si>
    <t xml:space="preserve">    17,652.55</t>
  </si>
  <si>
    <t xml:space="preserve">     3,169.97</t>
  </si>
  <si>
    <t xml:space="preserve">     2,525.27</t>
  </si>
  <si>
    <t xml:space="preserve">     3,215.40</t>
  </si>
  <si>
    <t xml:space="preserve">   488,316.95</t>
  </si>
  <si>
    <t xml:space="preserve">   474,930.53</t>
  </si>
  <si>
    <t xml:space="preserve">   523,764.01</t>
  </si>
  <si>
    <t xml:space="preserve">     7,333.50</t>
  </si>
  <si>
    <t xml:space="preserve">     8,474.24</t>
  </si>
  <si>
    <t xml:space="preserve">     8,388.00</t>
  </si>
  <si>
    <t>ja3-1</t>
  </si>
  <si>
    <t xml:space="preserve">     2,198.99</t>
  </si>
  <si>
    <t xml:space="preserve">     2,505.33</t>
  </si>
  <si>
    <t xml:space="preserve">     2,606.72</t>
  </si>
  <si>
    <t xml:space="preserve">      660.77</t>
  </si>
  <si>
    <t xml:space="preserve">      691.98</t>
  </si>
  <si>
    <t xml:space="preserve">      364.08</t>
  </si>
  <si>
    <t xml:space="preserve">     1,439.03</t>
  </si>
  <si>
    <t xml:space="preserve">     1,424.52</t>
  </si>
  <si>
    <t xml:space="preserve">     1,381.58</t>
  </si>
  <si>
    <t xml:space="preserve">    11,265.66</t>
  </si>
  <si>
    <t xml:space="preserve">    12,121.81</t>
  </si>
  <si>
    <t xml:space="preserve">    11,838.00</t>
  </si>
  <si>
    <t xml:space="preserve">    27,139.72</t>
  </si>
  <si>
    <t xml:space="preserve">    27,430.70</t>
  </si>
  <si>
    <t xml:space="preserve">    25,530.05</t>
  </si>
  <si>
    <t xml:space="preserve">     8,762.18</t>
  </si>
  <si>
    <t xml:space="preserve">     8,299.34</t>
  </si>
  <si>
    <t xml:space="preserve">     8,345.45</t>
  </si>
  <si>
    <t xml:space="preserve">    13,454.45</t>
  </si>
  <si>
    <t xml:space="preserve">    13,076.32</t>
  </si>
  <si>
    <t xml:space="preserve">    13,250.21</t>
  </si>
  <si>
    <t xml:space="preserve">    12,893.97</t>
  </si>
  <si>
    <t xml:space="preserve">    13,792.02</t>
  </si>
  <si>
    <t xml:space="preserve">    13,784.34</t>
  </si>
  <si>
    <t xml:space="preserve">     9,286.22</t>
  </si>
  <si>
    <t xml:space="preserve">     8,522.35</t>
  </si>
  <si>
    <t xml:space="preserve">     9,230.12</t>
  </si>
  <si>
    <t xml:space="preserve">  3,205,691.01</t>
  </si>
  <si>
    <t xml:space="preserve">  3,245,533.19</t>
  </si>
  <si>
    <t xml:space="preserve">  3,147,277.57</t>
  </si>
  <si>
    <t xml:space="preserve">   984,961.99</t>
  </si>
  <si>
    <t xml:space="preserve">   985,327.48</t>
  </si>
  <si>
    <t xml:space="preserve">   984,320.05</t>
  </si>
  <si>
    <t xml:space="preserve">     7,821.26</t>
  </si>
  <si>
    <t xml:space="preserve">     8,175.27</t>
  </si>
  <si>
    <t xml:space="preserve">     7,603.55</t>
  </si>
  <si>
    <t xml:space="preserve">     2,033.35</t>
  </si>
  <si>
    <t xml:space="preserve">     1,964.12</t>
  </si>
  <si>
    <t xml:space="preserve">     2,041.90</t>
  </si>
  <si>
    <t xml:space="preserve">     4,552.20</t>
  </si>
  <si>
    <t xml:space="preserve">     4,683.93</t>
  </si>
  <si>
    <t xml:space="preserve">     4,498.43</t>
  </si>
  <si>
    <t xml:space="preserve">    23,539.85</t>
  </si>
  <si>
    <t xml:space="preserve">    22,191.08</t>
  </si>
  <si>
    <t xml:space="preserve">    22,782.36</t>
  </si>
  <si>
    <t xml:space="preserve">    26,482.68</t>
  </si>
  <si>
    <t xml:space="preserve">    26,890.06</t>
  </si>
  <si>
    <t xml:space="preserve">    27,221.89</t>
  </si>
  <si>
    <t xml:space="preserve">    17,836.78</t>
  </si>
  <si>
    <t xml:space="preserve">    18,216.11</t>
  </si>
  <si>
    <t xml:space="preserve">    18,095.76</t>
  </si>
  <si>
    <t xml:space="preserve">    20,273.13</t>
  </si>
  <si>
    <t xml:space="preserve">    19,135.38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</si>
</sst>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1" fillId="5" borderId="0" xfId="0" applyFont="1" applyFill="1" applyBorder="1" applyAlignment="1">
      <alignment horizontal="left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6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6" borderId="0" xfId="0" applyNumberFormat="1" applyFont="1" applyFill="1" applyAlignment="1">
      <alignment/>
    </xf>
    <xf numFmtId="0" fontId="6" fillId="6" borderId="0" xfId="0" applyFont="1" applyFill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regressions!$E$20:$E$25</c:f>
              <c:numCache>
                <c:ptCount val="6"/>
                <c:pt idx="0">
                  <c:v>0</c:v>
                </c:pt>
                <c:pt idx="1">
                  <c:v>36614.9966477939</c:v>
                </c:pt>
                <c:pt idx="2">
                  <c:v>2399.625369829132</c:v>
                </c:pt>
                <c:pt idx="3">
                  <c:v>427.6751689881807</c:v>
                </c:pt>
                <c:pt idx="4">
                  <c:v>1557.6625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36614.9966477939</c:v>
                </c:pt>
                <c:pt idx="2">
                  <c:v>2399.625369829132</c:v>
                </c:pt>
                <c:pt idx="3">
                  <c:v>427.6751689881807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60233048"/>
        <c:axId val="5226521"/>
      </c:scatterChart>
      <c:valAx>
        <c:axId val="602330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26521"/>
        <c:crossesAt val="-5"/>
        <c:crossBetween val="midCat"/>
        <c:dispUnits/>
      </c:valAx>
      <c:valAx>
        <c:axId val="5226521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2330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71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0.9501212018505762</c:v>
                </c:pt>
                <c:pt idx="2">
                  <c:v>1.0042217594760527</c:v>
                </c:pt>
                <c:pt idx="3">
                  <c:v>1.020015771596552</c:v>
                </c:pt>
                <c:pt idx="4">
                  <c:v>1.040800928925069</c:v>
                </c:pt>
                <c:pt idx="5">
                  <c:v>1.0234280201322847</c:v>
                </c:pt>
                <c:pt idx="6">
                  <c:v>1.0259991862562632</c:v>
                </c:pt>
                <c:pt idx="7">
                  <c:v>1.1144958064281938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0.9722143086707962</c:v>
                </c:pt>
                <c:pt idx="2">
                  <c:v>0.9734685729982167</c:v>
                </c:pt>
                <c:pt idx="3">
                  <c:v>1.0363169942886876</c:v>
                </c:pt>
                <c:pt idx="4">
                  <c:v>0.9937699543757255</c:v>
                </c:pt>
                <c:pt idx="5">
                  <c:v>0.999384666728555</c:v>
                </c:pt>
                <c:pt idx="6">
                  <c:v>1.0527594702087677</c:v>
                </c:pt>
                <c:pt idx="7">
                  <c:v>1.0671058172313281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1.0311764570866069</c:v>
                </c:pt>
                <c:pt idx="2">
                  <c:v>1.003415834620082</c:v>
                </c:pt>
                <c:pt idx="3">
                  <c:v>1.0098307185710236</c:v>
                </c:pt>
                <c:pt idx="4">
                  <c:v>1.0219825168518781</c:v>
                </c:pt>
                <c:pt idx="5">
                  <c:v>1.057706020705885</c:v>
                </c:pt>
                <c:pt idx="6">
                  <c:v>1.0983094589512188</c:v>
                </c:pt>
                <c:pt idx="7">
                  <c:v>1.134549137053597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0.943171258215435</c:v>
                </c:pt>
                <c:pt idx="2">
                  <c:v>1.124186080104002</c:v>
                </c:pt>
                <c:pt idx="3">
                  <c:v>1.1320968546970385</c:v>
                </c:pt>
                <c:pt idx="4">
                  <c:v>1.061004628959312</c:v>
                </c:pt>
                <c:pt idx="5">
                  <c:v>1.0343805043277579</c:v>
                </c:pt>
                <c:pt idx="6">
                  <c:v>1.058587787791001</c:v>
                </c:pt>
                <c:pt idx="7">
                  <c:v>1.2648935826131094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1.0133153851695063</c:v>
                </c:pt>
                <c:pt idx="2">
                  <c:v>1.0364715196405878</c:v>
                </c:pt>
                <c:pt idx="3">
                  <c:v>1.0172131732577403</c:v>
                </c:pt>
                <c:pt idx="4">
                  <c:v>1.057712777920668</c:v>
                </c:pt>
                <c:pt idx="5">
                  <c:v>1.0473852849708516</c:v>
                </c:pt>
                <c:pt idx="6">
                  <c:v>1.1153049016700234</c:v>
                </c:pt>
                <c:pt idx="7">
                  <c:v>1.1587838233554666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0.9941377814178517</c:v>
                </c:pt>
                <c:pt idx="2">
                  <c:v>0.9878670321535654</c:v>
                </c:pt>
                <c:pt idx="3">
                  <c:v>1.0298402024718996</c:v>
                </c:pt>
                <c:pt idx="4">
                  <c:v>1.0456405166182554</c:v>
                </c:pt>
                <c:pt idx="5">
                  <c:v>1.0197948046662726</c:v>
                </c:pt>
                <c:pt idx="6">
                  <c:v>1.1620916604219078</c:v>
                </c:pt>
                <c:pt idx="7">
                  <c:v>1.2151896085193536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0.9848065623038974</c:v>
                </c:pt>
                <c:pt idx="2">
                  <c:v>1.0105850283646571</c:v>
                </c:pt>
                <c:pt idx="3">
                  <c:v>1.0203976513132862</c:v>
                </c:pt>
                <c:pt idx="4">
                  <c:v>1.048608727321051</c:v>
                </c:pt>
                <c:pt idx="5">
                  <c:v>1.028890440071275</c:v>
                </c:pt>
                <c:pt idx="6">
                  <c:v>1.0642595352194997</c:v>
                </c:pt>
                <c:pt idx="7">
                  <c:v>1.084557251717441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1.0141520074386963</c:v>
                </c:pt>
                <c:pt idx="2">
                  <c:v>0.9906532277917832</c:v>
                </c:pt>
                <c:pt idx="3">
                  <c:v>1.042550432665998</c:v>
                </c:pt>
                <c:pt idx="4">
                  <c:v>0.9568445827322162</c:v>
                </c:pt>
                <c:pt idx="5">
                  <c:v>0.9579840854210058</c:v>
                </c:pt>
                <c:pt idx="6">
                  <c:v>1.042633016966909</c:v>
                </c:pt>
                <c:pt idx="7">
                  <c:v>1.003447010098108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1.0014275224818079</c:v>
                </c:pt>
                <c:pt idx="2">
                  <c:v>1.0407678486111858</c:v>
                </c:pt>
                <c:pt idx="3">
                  <c:v>1.040083345856641</c:v>
                </c:pt>
                <c:pt idx="4">
                  <c:v>1.0439872570905429</c:v>
                </c:pt>
                <c:pt idx="5">
                  <c:v>1.0602687835351001</c:v>
                </c:pt>
                <c:pt idx="6">
                  <c:v>1.0921112331465384</c:v>
                </c:pt>
                <c:pt idx="7">
                  <c:v>1.1686861319065562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1.066348490416039</c:v>
                </c:pt>
                <c:pt idx="2">
                  <c:v>1.0595246371022153</c:v>
                </c:pt>
                <c:pt idx="3">
                  <c:v>1.1106996346496734</c:v>
                </c:pt>
                <c:pt idx="4">
                  <c:v>1.1099251260256286</c:v>
                </c:pt>
                <c:pt idx="5">
                  <c:v>1.1059735234865993</c:v>
                </c:pt>
                <c:pt idx="6">
                  <c:v>1.0841387265876734</c:v>
                </c:pt>
                <c:pt idx="7">
                  <c:v>1.2594577843202526</c:v>
                </c:pt>
              </c:numCache>
            </c:numRef>
          </c:yVal>
          <c:smooth val="0"/>
        </c:ser>
        <c:axId val="47038690"/>
        <c:axId val="20695027"/>
      </c:scatterChart>
      <c:valAx>
        <c:axId val="47038690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0695027"/>
        <c:crosses val="autoZero"/>
        <c:crossBetween val="midCat"/>
        <c:dispUnits/>
      </c:valAx>
      <c:valAx>
        <c:axId val="20695027"/>
        <c:scaling>
          <c:orientation val="minMax"/>
          <c:max val="1.3"/>
          <c:min val="0.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7038690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3627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38327</v>
      </c>
      <c r="B1" t="s">
        <v>695</v>
      </c>
    </row>
    <row r="2" ht="12.75">
      <c r="B2" t="s">
        <v>696</v>
      </c>
    </row>
    <row r="3" ht="12.75">
      <c r="B3" t="s">
        <v>697</v>
      </c>
    </row>
    <row r="5" ht="12.75">
      <c r="B5" t="s">
        <v>878</v>
      </c>
    </row>
    <row r="7" spans="1:2" ht="12.75">
      <c r="A7" s="1"/>
      <c r="B7" t="s">
        <v>879</v>
      </c>
    </row>
    <row r="8" spans="1:2" ht="12.75">
      <c r="A8" s="1"/>
      <c r="B8" s="14" t="s">
        <v>880</v>
      </c>
    </row>
    <row r="9" ht="12.75">
      <c r="A9" s="1"/>
    </row>
    <row r="10" spans="1:3" ht="12.75">
      <c r="A10" s="1"/>
      <c r="B10" t="s">
        <v>881</v>
      </c>
      <c r="C10" t="s">
        <v>882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zoomScale="125" zoomScaleNormal="125" workbookViewId="0" topLeftCell="C6">
      <selection activeCell="B22" activeCellId="1" sqref="B7:K7 B22:K22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70" t="s">
        <v>861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s="94" customFormat="1" ht="11.25">
      <c r="A2" s="170">
        <f>'recalc raw'!A1</f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</row>
    <row r="3" spans="1:22" s="95" customFormat="1" ht="12" thickBot="1">
      <c r="A3" s="172" t="str">
        <f>'blk, drift &amp; conc calc'!B2</f>
        <v>Sample</v>
      </c>
      <c r="B3" s="173" t="str">
        <f>'blk, drift &amp; conc calc'!C110</f>
        <v>Y 371.029</v>
      </c>
      <c r="C3" s="173" t="str">
        <f>'blk, drift &amp; conc calc'!D110</f>
        <v>Ba 455.403</v>
      </c>
      <c r="D3" s="173" t="str">
        <f>'blk, drift &amp; conc calc'!E110</f>
        <v>Cr 267.716</v>
      </c>
      <c r="E3" s="173" t="str">
        <f>'blk, drift &amp; conc calc'!F110</f>
        <v>Ni 231.604</v>
      </c>
      <c r="F3" s="173" t="str">
        <f>'blk, drift &amp; conc calc'!G110</f>
        <v>Sc 361.384</v>
      </c>
      <c r="G3" s="173" t="str">
        <f>'blk, drift &amp; conc calc'!H110</f>
        <v>Co 228.616</v>
      </c>
      <c r="H3" s="173" t="str">
        <f>'blk, drift &amp; conc calc'!I110</f>
        <v>Sr 407.771</v>
      </c>
      <c r="I3" s="173" t="str">
        <f>'blk, drift &amp; conc calc'!J110</f>
        <v>Cu 324.754</v>
      </c>
      <c r="J3" s="173" t="str">
        <f>'blk, drift &amp; conc calc'!K110</f>
        <v>V 292.402</v>
      </c>
      <c r="K3" s="173" t="str">
        <f>'blk, drift &amp; conc calc'!L110</f>
        <v>Zr 343.823</v>
      </c>
      <c r="L3" s="173" t="s">
        <v>873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4"/>
      <c r="C4" s="174"/>
      <c r="D4" s="174"/>
      <c r="E4" s="174"/>
      <c r="F4" s="174"/>
      <c r="G4" s="174"/>
    </row>
    <row r="5" spans="1:29" ht="11.25">
      <c r="A5" s="32" t="str">
        <f>'recalc raw'!C3</f>
        <v>Drift (1)</v>
      </c>
      <c r="B5" s="32">
        <f>'blk, drift &amp; conc calc'!C111</f>
        <v>27.047459576412777</v>
      </c>
      <c r="C5" s="32">
        <f>'blk, drift &amp; conc calc'!D111</f>
        <v>135.7093707213836</v>
      </c>
      <c r="D5" s="32">
        <f>'blk, drift &amp; conc calc'!E111</f>
        <v>290.32988845798087</v>
      </c>
      <c r="E5" s="32">
        <f>'blk, drift &amp; conc calc'!F111</f>
        <v>111.10688335331982</v>
      </c>
      <c r="F5" s="32">
        <f>'blk, drift &amp; conc calc'!G111</f>
        <v>32.403015696837734</v>
      </c>
      <c r="G5" s="32">
        <f>'blk, drift &amp; conc calc'!H111</f>
        <v>64.84010213924387</v>
      </c>
      <c r="H5" s="32">
        <f>'blk, drift &amp; conc calc'!I111</f>
        <v>400.68829339404675</v>
      </c>
      <c r="I5" s="32">
        <f>'blk, drift &amp; conc calc'!J111</f>
        <v>121.23072779415938</v>
      </c>
      <c r="J5" s="32">
        <f>'blk, drift &amp; conc calc'!K111</f>
        <v>309.55283899599067</v>
      </c>
      <c r="K5" s="32">
        <f>'blk, drift &amp; conc calc'!L111</f>
        <v>171.98526195388195</v>
      </c>
      <c r="L5" s="32">
        <f>SUM(B5:K5)</f>
        <v>1664.8938420832574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20.11311350703149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calc'!C112</f>
        <v>0.7474749746928154</v>
      </c>
      <c r="C6" s="32">
        <f>'blk, drift &amp; conc calc'!D112</f>
        <v>2.5138009311202842</v>
      </c>
      <c r="D6" s="32">
        <f>'blk, drift &amp; conc calc'!E112</f>
        <v>-21.25548704317597</v>
      </c>
      <c r="E6" s="32">
        <f>'blk, drift &amp; conc calc'!F112</f>
        <v>-2.318705866665649</v>
      </c>
      <c r="F6" s="32">
        <f>'blk, drift &amp; conc calc'!G112</f>
        <v>0.026009957644358428</v>
      </c>
      <c r="G6" s="32">
        <f>'blk, drift &amp; conc calc'!H112</f>
        <v>-0.4864375231964311</v>
      </c>
      <c r="H6" s="32">
        <f>'blk, drift &amp; conc calc'!I112</f>
        <v>2.445052594501215</v>
      </c>
      <c r="I6" s="32">
        <f>'blk, drift &amp; conc calc'!J112</f>
        <v>5.106057244044695</v>
      </c>
      <c r="J6" s="32">
        <f>'blk, drift &amp; conc calc'!K112</f>
        <v>2.6363896097649215</v>
      </c>
      <c r="K6" s="32">
        <f>'blk, drift &amp; conc calc'!L112</f>
        <v>3.8022768177808315</v>
      </c>
      <c r="L6" s="32">
        <f aca="true" t="shared" si="0" ref="L6:L36">SUM(B6:K6)</f>
        <v>-6.783568303488932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3.0660308633931352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calc'!C113</f>
        <v>15.965208707708147</v>
      </c>
      <c r="C7" s="32">
        <f>'blk, drift &amp; conc calc'!D113</f>
        <v>8.452102827208718</v>
      </c>
      <c r="D7" s="32">
        <f>'blk, drift &amp; conc calc'!E113</f>
        <v>393.3867038743302</v>
      </c>
      <c r="E7" s="32">
        <f>'blk, drift &amp; conc calc'!F113</f>
        <v>171.050909131742</v>
      </c>
      <c r="F7" s="32">
        <f>'blk, drift &amp; conc calc'!G113</f>
        <v>42.14796238987651</v>
      </c>
      <c r="G7" s="32">
        <f>'blk, drift &amp; conc calc'!H113</f>
        <v>54.22820222678812</v>
      </c>
      <c r="H7" s="32">
        <f>'blk, drift &amp; conc calc'!I113</f>
        <v>104.49387845259741</v>
      </c>
      <c r="I7" s="32">
        <f>'blk, drift &amp; conc calc'!J113</f>
        <v>117.64091631644334</v>
      </c>
      <c r="J7" s="32">
        <f>'blk, drift &amp; conc calc'!K113</f>
        <v>315.26871564689134</v>
      </c>
      <c r="K7" s="32">
        <f>'blk, drift &amp; conc calc'!L113</f>
        <v>13.055556321843206</v>
      </c>
      <c r="L7" s="32">
        <f t="shared" si="0"/>
        <v>1235.6901558954287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20.430588797074133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calc'!C114</f>
        <v>27.047459576412777</v>
      </c>
      <c r="C8" s="32">
        <f>'blk, drift &amp; conc calc'!D114</f>
        <v>135.7093707213836</v>
      </c>
      <c r="D8" s="32">
        <f>'blk, drift &amp; conc calc'!E114</f>
        <v>290.3298884579809</v>
      </c>
      <c r="E8" s="32">
        <f>'blk, drift &amp; conc calc'!F114</f>
        <v>111.10688335331982</v>
      </c>
      <c r="F8" s="32">
        <f>'blk, drift &amp; conc calc'!G114</f>
        <v>32.40301569683773</v>
      </c>
      <c r="G8" s="32">
        <f>'blk, drift &amp; conc calc'!H114</f>
        <v>64.84010213924387</v>
      </c>
      <c r="H8" s="32">
        <f>'blk, drift &amp; conc calc'!I114</f>
        <v>400.68829339404675</v>
      </c>
      <c r="I8" s="32">
        <f>'blk, drift &amp; conc calc'!J114</f>
        <v>121.23072779415938</v>
      </c>
      <c r="J8" s="32">
        <f>'blk, drift &amp; conc calc'!K114</f>
        <v>309.55283899599067</v>
      </c>
      <c r="K8" s="32">
        <f>'blk, drift &amp; conc calc'!L114</f>
        <v>171.98526195388195</v>
      </c>
      <c r="L8" s="32">
        <f t="shared" si="0"/>
        <v>1664.8938420832574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20.11311350703149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calc'!C115</f>
        <v>0.8850753802965285</v>
      </c>
      <c r="C9" s="32">
        <f>'blk, drift &amp; conc calc'!D115</f>
        <v>12.292926342216134</v>
      </c>
      <c r="D9" s="32">
        <f>'blk, drift &amp; conc calc'!E115</f>
        <v>2977.946320910107</v>
      </c>
      <c r="E9" s="32">
        <f>'blk, drift &amp; conc calc'!F115</f>
        <v>2454.2644927221368</v>
      </c>
      <c r="F9" s="32">
        <f>'blk, drift &amp; conc calc'!G115</f>
        <v>7.419340497744063</v>
      </c>
      <c r="G9" s="32">
        <f>'blk, drift &amp; conc calc'!H115</f>
        <v>113.5988277494499</v>
      </c>
      <c r="H9" s="32">
        <f>'blk, drift &amp; conc calc'!I115</f>
        <v>2.866783292057765</v>
      </c>
      <c r="I9" s="32">
        <f>'blk, drift &amp; conc calc'!J115</f>
        <v>2.5806255654293073</v>
      </c>
      <c r="J9" s="32">
        <f>'blk, drift &amp; conc calc'!K115</f>
        <v>26.458777674800533</v>
      </c>
      <c r="K9" s="32">
        <f>'blk, drift &amp; conc calc'!L115</f>
        <v>9.195385239868692</v>
      </c>
      <c r="L9" s="32">
        <f t="shared" si="0"/>
        <v>5607.5085553741055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4.392177201644924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1309D80R2(18-28)</v>
      </c>
      <c r="B10" s="93">
        <f>'blk, drift &amp; conc calc'!C116</f>
        <v>5.370368063729319</v>
      </c>
      <c r="C10" s="93">
        <f>'blk, drift &amp; conc calc'!D116</f>
        <v>5.748160313361657</v>
      </c>
      <c r="D10" s="93">
        <f>'blk, drift &amp; conc calc'!E116</f>
        <v>1834.4552720341007</v>
      </c>
      <c r="E10" s="93">
        <f>'blk, drift &amp; conc calc'!F116</f>
        <v>603.164780342545</v>
      </c>
      <c r="F10" s="93">
        <f>'blk, drift &amp; conc calc'!G116</f>
        <v>18.99871077589288</v>
      </c>
      <c r="G10" s="93">
        <f>'blk, drift &amp; conc calc'!H116</f>
        <v>55.51124212854996</v>
      </c>
      <c r="H10" s="93">
        <f>'blk, drift &amp; conc calc'!I116</f>
        <v>59.05738145276573</v>
      </c>
      <c r="I10" s="93">
        <f>'blk, drift &amp; conc calc'!J116</f>
        <v>60.881584588643186</v>
      </c>
      <c r="J10" s="93">
        <f>'blk, drift &amp; conc calc'!K116</f>
        <v>72.18889133565071</v>
      </c>
      <c r="K10" s="93">
        <f>'blk, drift &amp; conc calc'!L116</f>
        <v>3.7190632312038456</v>
      </c>
      <c r="L10" s="93">
        <f t="shared" si="0"/>
        <v>2719.095454266443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6.933952601085245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calc'!C117</f>
        <v>27.047459576412777</v>
      </c>
      <c r="C11" s="32">
        <f>'blk, drift &amp; conc calc'!D117</f>
        <v>135.7093707213836</v>
      </c>
      <c r="D11" s="32">
        <f>'blk, drift &amp; conc calc'!E117</f>
        <v>290.32988845798087</v>
      </c>
      <c r="E11" s="32">
        <f>'blk, drift &amp; conc calc'!F117</f>
        <v>111.10688335331982</v>
      </c>
      <c r="F11" s="32">
        <f>'blk, drift &amp; conc calc'!G117</f>
        <v>32.40301569683773</v>
      </c>
      <c r="G11" s="32">
        <f>'blk, drift &amp; conc calc'!H117</f>
        <v>64.84010213924387</v>
      </c>
      <c r="H11" s="32">
        <f>'blk, drift &amp; conc calc'!I117</f>
        <v>400.68829339404675</v>
      </c>
      <c r="I11" s="32">
        <f>'blk, drift &amp; conc calc'!J117</f>
        <v>121.23072779415938</v>
      </c>
      <c r="J11" s="32">
        <f>'blk, drift &amp; conc calc'!K117</f>
        <v>309.55283899599067</v>
      </c>
      <c r="K11" s="32">
        <f>'blk, drift &amp; conc calc'!L117</f>
        <v>171.98526195388195</v>
      </c>
      <c r="L11" s="32">
        <f t="shared" si="0"/>
        <v>1664.8938420832574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20.11311350703149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1309D80R2(104-114)</v>
      </c>
      <c r="B12" s="93">
        <f>'blk, drift &amp; conc calc'!C118</f>
        <v>6.538829056869793</v>
      </c>
      <c r="C12" s="93">
        <f>'blk, drift &amp; conc calc'!D118</f>
        <v>5.6189904665532175</v>
      </c>
      <c r="D12" s="93">
        <f>'blk, drift &amp; conc calc'!E118</f>
        <v>2477.3546306044414</v>
      </c>
      <c r="E12" s="93">
        <f>'blk, drift &amp; conc calc'!F118</f>
        <v>580.6595662344855</v>
      </c>
      <c r="F12" s="93">
        <f>'blk, drift &amp; conc calc'!G118</f>
        <v>27.78291976921407</v>
      </c>
      <c r="G12" s="93">
        <f>'blk, drift &amp; conc calc'!H118</f>
        <v>55.367147800396886</v>
      </c>
      <c r="H12" s="93">
        <f>'blk, drift &amp; conc calc'!I118</f>
        <v>43.835350132501596</v>
      </c>
      <c r="I12" s="93">
        <f>'blk, drift &amp; conc calc'!J118</f>
        <v>74.93281757233589</v>
      </c>
      <c r="J12" s="93">
        <f>'blk, drift &amp; conc calc'!K118</f>
        <v>108.6321939314314</v>
      </c>
      <c r="K12" s="93">
        <f>'blk, drift &amp; conc calc'!L118</f>
        <v>7.543450530782882</v>
      </c>
      <c r="L12" s="93">
        <f t="shared" si="0"/>
        <v>3388.265896099012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8.959243819750103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1309D81R3(33-43)</v>
      </c>
      <c r="B13" s="93">
        <f>'blk, drift &amp; conc calc'!C119</f>
        <v>7.431223360197085</v>
      </c>
      <c r="C13" s="93">
        <f>'blk, drift &amp; conc calc'!D119</f>
        <v>4.724274351571504</v>
      </c>
      <c r="D13" s="93">
        <f>'blk, drift &amp; conc calc'!E119</f>
        <v>479.9463973084558</v>
      </c>
      <c r="E13" s="93">
        <f>'blk, drift &amp; conc calc'!F119</f>
        <v>163.94197617710844</v>
      </c>
      <c r="F13" s="93">
        <f>'blk, drift &amp; conc calc'!G119</f>
        <v>46.13762868283047</v>
      </c>
      <c r="G13" s="93">
        <f>'blk, drift &amp; conc calc'!H119</f>
        <v>39.87358638299614</v>
      </c>
      <c r="H13" s="93">
        <f>'blk, drift &amp; conc calc'!I119</f>
        <v>74.48347490918171</v>
      </c>
      <c r="I13" s="93">
        <f>'blk, drift &amp; conc calc'!J119</f>
        <v>74.95455247673618</v>
      </c>
      <c r="J13" s="93">
        <f>'blk, drift &amp; conc calc'!K119</f>
        <v>171.07568455390668</v>
      </c>
      <c r="K13" s="93">
        <f>'blk, drift &amp; conc calc'!L119</f>
        <v>3.4320120122578133</v>
      </c>
      <c r="L13" s="93">
        <f t="shared" si="0"/>
        <v>1066.0008102152417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12.42570635788306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1309D82R2(102-111)</v>
      </c>
      <c r="B14" s="93">
        <f>'blk, drift &amp; conc calc'!C120</f>
        <v>6.3965139174989</v>
      </c>
      <c r="C14" s="93">
        <f>'blk, drift &amp; conc calc'!D120</f>
        <v>3.961785106243214</v>
      </c>
      <c r="D14" s="93">
        <f>'blk, drift &amp; conc calc'!E120</f>
        <v>2107.2969549546124</v>
      </c>
      <c r="E14" s="93">
        <f>'blk, drift &amp; conc calc'!F120</f>
        <v>572.5913796471067</v>
      </c>
      <c r="F14" s="93">
        <f>'blk, drift &amp; conc calc'!G120</f>
        <v>26.8809813581454</v>
      </c>
      <c r="G14" s="93">
        <f>'blk, drift &amp; conc calc'!H120</f>
        <v>60.435352014289556</v>
      </c>
      <c r="H14" s="93">
        <f>'blk, drift &amp; conc calc'!I120</f>
        <v>46.712791025665624</v>
      </c>
      <c r="I14" s="93">
        <f>'blk, drift &amp; conc calc'!J120</f>
        <v>77.99155830041781</v>
      </c>
      <c r="J14" s="93">
        <f>'blk, drift &amp; conc calc'!K120</f>
        <v>109.35650615132907</v>
      </c>
      <c r="K14" s="93">
        <f>'blk, drift &amp; conc calc'!L120</f>
        <v>3.933269466943832</v>
      </c>
      <c r="L14" s="93">
        <f t="shared" si="0"/>
        <v>3015.557091942252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8.999414748539529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JA-3 (1)</v>
      </c>
      <c r="B15" s="32">
        <f>'blk, drift &amp; conc calc'!C121</f>
        <v>18.375191444004102</v>
      </c>
      <c r="C15" s="32">
        <f>'blk, drift &amp; conc calc'!D121</f>
        <v>319.4335980685576</v>
      </c>
      <c r="D15" s="32">
        <f>'blk, drift &amp; conc calc'!E121</f>
        <v>50.64356180309791</v>
      </c>
      <c r="E15" s="32">
        <f>'blk, drift &amp; conc calc'!F121</f>
        <v>32.01331202694655</v>
      </c>
      <c r="F15" s="32">
        <f>'blk, drift &amp; conc calc'!G121</f>
        <v>21.335181662213007</v>
      </c>
      <c r="G15" s="32">
        <f>'blk, drift &amp; conc calc'!H121</f>
        <v>23.234635097986004</v>
      </c>
      <c r="H15" s="32">
        <f>'blk, drift &amp; conc calc'!I121</f>
        <v>290.0755769921848</v>
      </c>
      <c r="I15" s="32">
        <f>'blk, drift &amp; conc calc'!J121</f>
        <v>41.0736085465008</v>
      </c>
      <c r="J15" s="32">
        <f>'blk, drift &amp; conc calc'!K121</f>
        <v>160.21489387572015</v>
      </c>
      <c r="K15" s="32">
        <f>'blk, drift &amp; conc calc'!L121</f>
        <v>110.98996160041781</v>
      </c>
      <c r="L15" s="32">
        <f t="shared" si="0"/>
        <v>1067.3895211176286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11.822752839231017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calc'!C122</f>
        <v>27.047459576412777</v>
      </c>
      <c r="C16" s="32">
        <f>'blk, drift &amp; conc calc'!D122</f>
        <v>135.7093707213836</v>
      </c>
      <c r="D16" s="32">
        <f>'blk, drift &amp; conc calc'!E122</f>
        <v>290.3298884579809</v>
      </c>
      <c r="E16" s="32">
        <f>'blk, drift &amp; conc calc'!F122</f>
        <v>111.10688335331982</v>
      </c>
      <c r="F16" s="32">
        <f>'blk, drift &amp; conc calc'!G122</f>
        <v>32.40301569683773</v>
      </c>
      <c r="G16" s="32">
        <f>'blk, drift &amp; conc calc'!H122</f>
        <v>64.84010213924387</v>
      </c>
      <c r="H16" s="32">
        <f>'blk, drift &amp; conc calc'!I122</f>
        <v>400.68829339404675</v>
      </c>
      <c r="I16" s="32">
        <f>'blk, drift &amp; conc calc'!J122</f>
        <v>121.23072779415938</v>
      </c>
      <c r="J16" s="32">
        <f>'blk, drift &amp; conc calc'!K122</f>
        <v>309.55283899599067</v>
      </c>
      <c r="K16" s="32">
        <f>'blk, drift &amp; conc calc'!L122</f>
        <v>171.98526195388195</v>
      </c>
      <c r="L16" s="32">
        <f t="shared" si="0"/>
        <v>1664.8938420832574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20.11311350703149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calc'!C123</f>
        <v>0.5385277276793455</v>
      </c>
      <c r="C17" s="32">
        <f>'blk, drift &amp; conc calc'!D123</f>
        <v>2.7630219171582406</v>
      </c>
      <c r="D17" s="32">
        <f>'blk, drift &amp; conc calc'!E123</f>
        <v>4058.9530032740663</v>
      </c>
      <c r="E17" s="32">
        <f>'blk, drift &amp; conc calc'!F123</f>
        <v>2175.474607971175</v>
      </c>
      <c r="F17" s="32">
        <f>'blk, drift &amp; conc calc'!G123</f>
        <v>3.5121854027074115</v>
      </c>
      <c r="G17" s="32">
        <f>'blk, drift &amp; conc calc'!H123</f>
        <v>123.61556110930809</v>
      </c>
      <c r="H17" s="32">
        <f>'blk, drift &amp; conc calc'!I123</f>
        <v>2.757694125273062</v>
      </c>
      <c r="I17" s="32">
        <f>'blk, drift &amp; conc calc'!J123</f>
        <v>6.321488580731833</v>
      </c>
      <c r="J17" s="32">
        <f>'blk, drift &amp; conc calc'!K123</f>
        <v>13.022918258133314</v>
      </c>
      <c r="K17" s="32">
        <f>'blk, drift &amp; conc calc'!L123</f>
        <v>2.398849756342413</v>
      </c>
      <c r="L17" s="32">
        <f t="shared" si="0"/>
        <v>6389.357858122575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3.6516574643343382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1309D83R1(98-107)</v>
      </c>
      <c r="B18" s="93">
        <f>'blk, drift &amp; conc calc'!C124</f>
        <v>5.588218189899438</v>
      </c>
      <c r="C18" s="93">
        <f>'blk, drift &amp; conc calc'!D124</f>
        <v>7.879347731528461</v>
      </c>
      <c r="D18" s="93">
        <f>'blk, drift &amp; conc calc'!E124</f>
        <v>2114.171993540722</v>
      </c>
      <c r="E18" s="93">
        <f>'blk, drift &amp; conc calc'!F124</f>
        <v>601.4007323091603</v>
      </c>
      <c r="F18" s="93">
        <f>'blk, drift &amp; conc calc'!G124</f>
        <v>23.492743281605236</v>
      </c>
      <c r="G18" s="93">
        <f>'blk, drift &amp; conc calc'!H124</f>
        <v>49.93253294783405</v>
      </c>
      <c r="H18" s="93">
        <f>'blk, drift &amp; conc calc'!I124</f>
        <v>64.81860323369739</v>
      </c>
      <c r="I18" s="93">
        <f>'blk, drift &amp; conc calc'!J124</f>
        <v>72.7842324775228</v>
      </c>
      <c r="J18" s="93">
        <f>'blk, drift &amp; conc calc'!K124</f>
        <v>98.31962799134462</v>
      </c>
      <c r="K18" s="93">
        <f>'blk, drift &amp; conc calc'!L124</f>
        <v>4.011881256155706</v>
      </c>
      <c r="L18" s="93">
        <f>SUM(B18:K18)</f>
        <v>3042.3999129594704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8.386903890736312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1309D83R2(32-42)</v>
      </c>
      <c r="B19" s="93">
        <f>'blk, drift &amp; conc calc'!C125</f>
        <v>5.6626997649453905</v>
      </c>
      <c r="C19" s="93">
        <f>'blk, drift &amp; conc calc'!D125</f>
        <v>6.086845939164499</v>
      </c>
      <c r="D19" s="93">
        <f>'blk, drift &amp; conc calc'!E125</f>
        <v>1591.90962126139</v>
      </c>
      <c r="E19" s="93">
        <f>'blk, drift &amp; conc calc'!F125</f>
        <v>724.7391280006436</v>
      </c>
      <c r="F19" s="93">
        <f>'blk, drift &amp; conc calc'!G125</f>
        <v>19.742992592820315</v>
      </c>
      <c r="G19" s="93">
        <f>'blk, drift &amp; conc calc'!H125</f>
        <v>64.26754398385478</v>
      </c>
      <c r="H19" s="93">
        <f>'blk, drift &amp; conc calc'!I125</f>
        <v>49.67457900114718</v>
      </c>
      <c r="I19" s="93">
        <f>'blk, drift &amp; conc calc'!J125</f>
        <v>108.7692726604887</v>
      </c>
      <c r="J19" s="93">
        <f>'blk, drift &amp; conc calc'!K125</f>
        <v>99.57427563813125</v>
      </c>
      <c r="K19" s="93">
        <f>'blk, drift &amp; conc calc'!L125</f>
        <v>4.127761044244863</v>
      </c>
      <c r="L19" s="93">
        <f t="shared" si="0"/>
        <v>2674.5547198868308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8.456667773839488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1309D80R2(104-114)(II)</v>
      </c>
      <c r="B20" s="93">
        <f>'blk, drift &amp; conc calc'!C126</f>
        <v>6.562642268320518</v>
      </c>
      <c r="C20" s="93">
        <f>'blk, drift &amp; conc calc'!D126</f>
        <v>5.743878415855779</v>
      </c>
      <c r="D20" s="93">
        <f>'blk, drift &amp; conc calc'!E126</f>
        <v>2437.3155040270863</v>
      </c>
      <c r="E20" s="93">
        <f>'blk, drift &amp; conc calc'!F126</f>
        <v>600.4237656459824</v>
      </c>
      <c r="F20" s="93">
        <f>'blk, drift &amp; conc calc'!G126</f>
        <v>26.956915996175777</v>
      </c>
      <c r="G20" s="93">
        <f>'blk, drift &amp; conc calc'!H126</f>
        <v>51.58420275826802</v>
      </c>
      <c r="H20" s="93">
        <f>'blk, drift &amp; conc calc'!I126</f>
        <v>41.21359336279555</v>
      </c>
      <c r="I20" s="93">
        <f>'blk, drift &amp; conc calc'!J126</f>
        <v>83.15423605082756</v>
      </c>
      <c r="J20" s="93">
        <f>'blk, drift &amp; conc calc'!K126</f>
        <v>113.19022876346655</v>
      </c>
      <c r="K20" s="93">
        <f>'blk, drift &amp; conc calc'!L126</f>
        <v>2.2900236707540844</v>
      </c>
      <c r="L20" s="93">
        <f t="shared" si="0"/>
        <v>3368.434990959532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9.212630987520761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 (5)</v>
      </c>
      <c r="B21" s="32">
        <f>'blk, drift &amp; conc calc'!C127</f>
        <v>27.047459576412777</v>
      </c>
      <c r="C21" s="32">
        <f>'blk, drift &amp; conc calc'!D127</f>
        <v>135.7093707213836</v>
      </c>
      <c r="D21" s="32">
        <f>'blk, drift &amp; conc calc'!E127</f>
        <v>290.32988845798087</v>
      </c>
      <c r="E21" s="32">
        <f>'blk, drift &amp; conc calc'!F127</f>
        <v>111.10688335331982</v>
      </c>
      <c r="F21" s="32">
        <f>'blk, drift &amp; conc calc'!G127</f>
        <v>32.403015696837734</v>
      </c>
      <c r="G21" s="32">
        <f>'blk, drift &amp; conc calc'!H127</f>
        <v>64.84010213924387</v>
      </c>
      <c r="H21" s="32">
        <f>'blk, drift &amp; conc calc'!I127</f>
        <v>400.68829339404675</v>
      </c>
      <c r="I21" s="32">
        <f>'blk, drift &amp; conc calc'!J127</f>
        <v>121.23072779415938</v>
      </c>
      <c r="J21" s="32">
        <f>'blk, drift &amp; conc calc'!K127</f>
        <v>309.55283899599067</v>
      </c>
      <c r="K21" s="32">
        <f>'blk, drift &amp; conc calc'!L127</f>
        <v>171.98526195388195</v>
      </c>
      <c r="L21" s="32">
        <f t="shared" si="0"/>
        <v>1664.8938420832574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20.113113507031485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calc'!C128</f>
        <v>16.725279437357443</v>
      </c>
      <c r="C22" s="32">
        <f>'blk, drift &amp; conc calc'!D128</f>
        <v>8.170052120387334</v>
      </c>
      <c r="D22" s="32">
        <f>'blk, drift &amp; conc calc'!E128</f>
        <v>421.66251177665606</v>
      </c>
      <c r="E22" s="32">
        <f>'blk, drift &amp; conc calc'!F128</f>
        <v>164.0104842650047</v>
      </c>
      <c r="F22" s="32">
        <f>'blk, drift &amp; conc calc'!G128</f>
        <v>45.92164527424035</v>
      </c>
      <c r="G22" s="32">
        <f>'blk, drift &amp; conc calc'!H128</f>
        <v>56.445432993481084</v>
      </c>
      <c r="H22" s="32">
        <f>'blk, drift &amp; conc calc'!I128</f>
        <v>109.02405676758221</v>
      </c>
      <c r="I22" s="32">
        <f>'blk, drift &amp; conc calc'!J128</f>
        <v>134.10365303592218</v>
      </c>
      <c r="J22" s="32">
        <f>'blk, drift &amp; conc calc'!K128</f>
        <v>324.53112619979856</v>
      </c>
      <c r="K22" s="32">
        <f>'blk, drift &amp; conc calc'!L128</f>
        <v>15.538581682008727</v>
      </c>
      <c r="L22" s="32">
        <f t="shared" si="0"/>
        <v>1296.1328235524386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20.944546312413674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1309D84R3(55-64)</v>
      </c>
      <c r="B23" s="93">
        <f>'blk, drift &amp; conc calc'!C129</f>
        <v>7.169122841509071</v>
      </c>
      <c r="C23" s="93">
        <f>'blk, drift &amp; conc calc'!D129</f>
        <v>4.8683263459779855</v>
      </c>
      <c r="D23" s="93">
        <f>'blk, drift &amp; conc calc'!E129</f>
        <v>470.8172351434902</v>
      </c>
      <c r="E23" s="93">
        <f>'blk, drift &amp; conc calc'!F129</f>
        <v>250.9466802637677</v>
      </c>
      <c r="F23" s="93">
        <f>'blk, drift &amp; conc calc'!G129</f>
        <v>28.89650415625278</v>
      </c>
      <c r="G23" s="93">
        <f>'blk, drift &amp; conc calc'!H129</f>
        <v>43.80562362375421</v>
      </c>
      <c r="H23" s="93">
        <f>'blk, drift &amp; conc calc'!I129</f>
        <v>87.88000221608428</v>
      </c>
      <c r="I23" s="93">
        <f>'blk, drift &amp; conc calc'!J129</f>
        <v>17.30147547514479</v>
      </c>
      <c r="J23" s="93">
        <f>'blk, drift &amp; conc calc'!K129</f>
        <v>127.68823052209369</v>
      </c>
      <c r="K23" s="93">
        <f>'blk, drift &amp; conc calc'!L129</f>
        <v>6.935369658736409</v>
      </c>
      <c r="L23" s="93">
        <f t="shared" si="0"/>
        <v>1046.308570246811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10.018361965999883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1309D85R2(115-124)</v>
      </c>
      <c r="B24" s="93">
        <f>'blk, drift &amp; conc calc'!C130</f>
        <v>4.637056986947158</v>
      </c>
      <c r="C24" s="93">
        <f>'blk, drift &amp; conc calc'!D130</f>
        <v>5.290038817479209</v>
      </c>
      <c r="D24" s="93">
        <f>'blk, drift &amp; conc calc'!E130</f>
        <v>2087.9519041335525</v>
      </c>
      <c r="E24" s="93">
        <f>'blk, drift &amp; conc calc'!F130</f>
        <v>659.5186324508725</v>
      </c>
      <c r="F24" s="93">
        <f>'blk, drift &amp; conc calc'!G130</f>
        <v>23.96636710875075</v>
      </c>
      <c r="G24" s="93">
        <f>'blk, drift &amp; conc calc'!H130</f>
        <v>59.93772472482593</v>
      </c>
      <c r="H24" s="93">
        <f>'blk, drift &amp; conc calc'!I130</f>
        <v>55.18280310017331</v>
      </c>
      <c r="I24" s="93">
        <f>'blk, drift &amp; conc calc'!J130</f>
        <v>40.31081059309736</v>
      </c>
      <c r="J24" s="93">
        <f>'blk, drift &amp; conc calc'!K130</f>
        <v>99.07764329424715</v>
      </c>
      <c r="K24" s="93">
        <f>'blk, drift &amp; conc calc'!L130</f>
        <v>1.4194466527381504</v>
      </c>
      <c r="L24" s="93">
        <f t="shared" si="0"/>
        <v>3037.2924278626833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8.430744679337266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JGb-1 (1)</v>
      </c>
      <c r="B25" s="32">
        <f>'blk, drift &amp; conc calc'!C131</f>
        <v>9.695321291240596</v>
      </c>
      <c r="C25" s="32">
        <f>'blk, drift &amp; conc calc'!D131</f>
        <v>63.88252185598762</v>
      </c>
      <c r="D25" s="32">
        <f>'blk, drift &amp; conc calc'!E131</f>
        <v>37.226162717209824</v>
      </c>
      <c r="E25" s="32">
        <f>'blk, drift &amp; conc calc'!F131</f>
        <v>27.156480201657672</v>
      </c>
      <c r="F25" s="32">
        <f>'blk, drift &amp; conc calc'!G131</f>
        <v>37.604827732492275</v>
      </c>
      <c r="G25" s="32">
        <f>'blk, drift &amp; conc calc'!H131</f>
        <v>63.44428567913334</v>
      </c>
      <c r="H25" s="32">
        <f>'blk, drift &amp; conc calc'!I131</f>
        <v>326.7140985604523</v>
      </c>
      <c r="I25" s="32">
        <f>'blk, drift &amp; conc calc'!J131</f>
        <v>83.94798920857738</v>
      </c>
      <c r="J25" s="32">
        <f>'blk, drift &amp; conc calc'!K131</f>
        <v>672.1909814735035</v>
      </c>
      <c r="K25" s="32">
        <f>'blk, drift &amp; conc calc'!L131</f>
        <v>26.216210378016996</v>
      </c>
      <c r="L25" s="32">
        <f t="shared" si="0"/>
        <v>1348.0788790982715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40.24044179088838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calc'!C132</f>
        <v>27.047459576412777</v>
      </c>
      <c r="C26" s="32">
        <f>'blk, drift &amp; conc calc'!D132</f>
        <v>135.7093707213836</v>
      </c>
      <c r="D26" s="32">
        <f>'blk, drift &amp; conc calc'!E132</f>
        <v>290.32988845798087</v>
      </c>
      <c r="E26" s="32">
        <f>'blk, drift &amp; conc calc'!F132</f>
        <v>111.10688335331982</v>
      </c>
      <c r="F26" s="32">
        <f>'blk, drift &amp; conc calc'!G132</f>
        <v>32.403015696837734</v>
      </c>
      <c r="G26" s="32">
        <f>'blk, drift &amp; conc calc'!H132</f>
        <v>64.84010213924387</v>
      </c>
      <c r="H26" s="32">
        <f>'blk, drift &amp; conc calc'!I132</f>
        <v>400.68829339404675</v>
      </c>
      <c r="I26" s="32">
        <f>'blk, drift &amp; conc calc'!J132</f>
        <v>121.23072779415938</v>
      </c>
      <c r="J26" s="32">
        <f>'blk, drift &amp; conc calc'!K132</f>
        <v>309.5528389959908</v>
      </c>
      <c r="K26" s="32">
        <f>'blk, drift &amp; conc calc'!L132</f>
        <v>171.98526195388195</v>
      </c>
      <c r="L26" s="32">
        <f t="shared" si="0"/>
        <v>1664.8938420832574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20.11311350703149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1309D86R3(102-110)</v>
      </c>
      <c r="B27" s="93">
        <f>'blk, drift &amp; conc calc'!C133</f>
        <v>10.175186690522127</v>
      </c>
      <c r="C27" s="93">
        <f>'blk, drift &amp; conc calc'!D133</f>
        <v>7.877834882856402</v>
      </c>
      <c r="D27" s="93">
        <f>'blk, drift &amp; conc calc'!E133</f>
        <v>330.82725131130036</v>
      </c>
      <c r="E27" s="93">
        <f>'blk, drift &amp; conc calc'!F133</f>
        <v>344.03504572063633</v>
      </c>
      <c r="F27" s="93">
        <f>'blk, drift &amp; conc calc'!G133</f>
        <v>17.555741571933808</v>
      </c>
      <c r="G27" s="93">
        <f>'blk, drift &amp; conc calc'!H133</f>
        <v>58.38912420849008</v>
      </c>
      <c r="H27" s="93">
        <f>'blk, drift &amp; conc calc'!I133</f>
        <v>93.74392721304756</v>
      </c>
      <c r="I27" s="93">
        <f>'blk, drift &amp; conc calc'!J133</f>
        <v>58.94389214295516</v>
      </c>
      <c r="J27" s="93">
        <f>'blk, drift &amp; conc calc'!K133</f>
        <v>61.10037336015445</v>
      </c>
      <c r="K27" s="93">
        <f>'blk, drift &amp; conc calc'!L133</f>
        <v>78.79270758219036</v>
      </c>
      <c r="L27" s="93">
        <f t="shared" si="0"/>
        <v>1061.4410846840865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6.324985009093622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calc'!C134</f>
        <v>1.3029831732818802</v>
      </c>
      <c r="C28" s="32">
        <f>'blk, drift &amp; conc calc'!D134</f>
        <v>12.170983071823557</v>
      </c>
      <c r="D28" s="32">
        <f>'blk, drift &amp; conc calc'!E134</f>
        <v>2623.2393944500095</v>
      </c>
      <c r="E28" s="32">
        <f>'blk, drift &amp; conc calc'!F134</f>
        <v>2466.656424174448</v>
      </c>
      <c r="F28" s="32">
        <f>'blk, drift &amp; conc calc'!G134</f>
        <v>7.475227843327879</v>
      </c>
      <c r="G28" s="32">
        <f>'blk, drift &amp; conc calc'!H134</f>
        <v>114.55265958154484</v>
      </c>
      <c r="H28" s="32">
        <f>'blk, drift &amp; conc calc'!I134</f>
        <v>2.921603896318188</v>
      </c>
      <c r="I28" s="32">
        <f>'blk, drift &amp; conc calc'!J134</f>
        <v>4.9466552497349765</v>
      </c>
      <c r="J28" s="32">
        <f>'blk, drift &amp; conc calc'!K134</f>
        <v>27.103507076476166</v>
      </c>
      <c r="K28" s="32">
        <f>'blk, drift &amp; conc calc'!L134</f>
        <v>4.184374083629284</v>
      </c>
      <c r="L28" s="32">
        <f t="shared" si="0"/>
        <v>5264.553812600595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4.439484606006764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1309D87R2(80-93)</v>
      </c>
      <c r="B29" s="93">
        <f>'blk, drift &amp; conc calc'!C135</f>
        <v>50.28673241403202</v>
      </c>
      <c r="C29" s="93">
        <f>'blk, drift &amp; conc calc'!D135</f>
        <v>8.422379603273445</v>
      </c>
      <c r="D29" s="93">
        <f>'blk, drift &amp; conc calc'!E135</f>
        <v>-11.531043336512111</v>
      </c>
      <c r="E29" s="93">
        <f>'blk, drift &amp; conc calc'!F135</f>
        <v>72.93369573290384</v>
      </c>
      <c r="F29" s="93">
        <f>'blk, drift &amp; conc calc'!G135</f>
        <v>53.70983644522458</v>
      </c>
      <c r="G29" s="93">
        <f>'blk, drift &amp; conc calc'!H135</f>
        <v>112.23596137169022</v>
      </c>
      <c r="H29" s="93">
        <f>'blk, drift &amp; conc calc'!I135</f>
        <v>95.31648112209918</v>
      </c>
      <c r="I29" s="93">
        <f>'blk, drift &amp; conc calc'!J135</f>
        <v>0.20119581000833442</v>
      </c>
      <c r="J29" s="93">
        <f>'blk, drift &amp; conc calc'!K135</f>
        <v>454.81723286385454</v>
      </c>
      <c r="K29" s="93">
        <f>'blk, drift &amp; conc calc'!L135</f>
        <v>137.91137748251336</v>
      </c>
      <c r="L29" s="93">
        <f t="shared" si="0"/>
        <v>974.3038495090874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28.173494555937037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1309D88R4(30-40)</v>
      </c>
      <c r="B30" s="93">
        <f>'blk, drift &amp; conc calc'!C136</f>
        <v>6.353061146458844</v>
      </c>
      <c r="C30" s="93">
        <f>'blk, drift &amp; conc calc'!D136</f>
        <v>3.726769370441391</v>
      </c>
      <c r="D30" s="93">
        <f>'blk, drift &amp; conc calc'!E136</f>
        <v>2068.895783519887</v>
      </c>
      <c r="E30" s="93">
        <f>'blk, drift &amp; conc calc'!F136</f>
        <v>604.2008943282856</v>
      </c>
      <c r="F30" s="93">
        <f>'blk, drift &amp; conc calc'!G136</f>
        <v>24.92873369312352</v>
      </c>
      <c r="G30" s="93">
        <f>'blk, drift &amp; conc calc'!H136</f>
        <v>53.750018002566414</v>
      </c>
      <c r="H30" s="93">
        <f>'blk, drift &amp; conc calc'!I136</f>
        <v>51.169963511452146</v>
      </c>
      <c r="I30" s="93">
        <f>'blk, drift &amp; conc calc'!J136</f>
        <v>80.72607697477608</v>
      </c>
      <c r="J30" s="93">
        <f>'blk, drift &amp; conc calc'!K136</f>
        <v>105.23711477509381</v>
      </c>
      <c r="K30" s="93">
        <f>'blk, drift &amp; conc calc'!L136</f>
        <v>6.483961300163697</v>
      </c>
      <c r="L30" s="93">
        <f t="shared" si="0"/>
        <v>3005.472376622248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8.776953631229368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calc'!C137</f>
        <v>27.047459576412777</v>
      </c>
      <c r="C31" s="32">
        <f>'blk, drift &amp; conc calc'!D137</f>
        <v>135.7093707213836</v>
      </c>
      <c r="D31" s="32">
        <f>'blk, drift &amp; conc calc'!E137</f>
        <v>290.3298884579809</v>
      </c>
      <c r="E31" s="32">
        <f>'blk, drift &amp; conc calc'!F137</f>
        <v>111.1068833533198</v>
      </c>
      <c r="F31" s="32">
        <f>'blk, drift &amp; conc calc'!G137</f>
        <v>32.403015696837734</v>
      </c>
      <c r="G31" s="32">
        <f>'blk, drift &amp; conc calc'!H137</f>
        <v>64.84010213924387</v>
      </c>
      <c r="H31" s="32">
        <f>'blk, drift &amp; conc calc'!I137</f>
        <v>400.68829339404675</v>
      </c>
      <c r="I31" s="32">
        <f>'blk, drift &amp; conc calc'!J137</f>
        <v>121.23072779415938</v>
      </c>
      <c r="J31" s="32">
        <f>'blk, drift &amp; conc calc'!K137</f>
        <v>309.55283899599067</v>
      </c>
      <c r="K31" s="32">
        <f>'blk, drift &amp; conc calc'!L137</f>
        <v>171.98526195388195</v>
      </c>
      <c r="L31" s="32">
        <f t="shared" si="0"/>
        <v>1664.8938420832574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20.11311350703149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calc'!C138</f>
        <v>19.451144603883385</v>
      </c>
      <c r="C32" s="32">
        <f>'blk, drift &amp; conc calc'!D138</f>
        <v>322.18527264620025</v>
      </c>
      <c r="D32" s="32">
        <f>'blk, drift &amp; conc calc'!E138</f>
        <v>44.97921551707066</v>
      </c>
      <c r="E32" s="32">
        <f>'blk, drift &amp; conc calc'!F138</f>
        <v>38.74913412389423</v>
      </c>
      <c r="F32" s="32">
        <f>'blk, drift &amp; conc calc'!G138</f>
        <v>21.144224830182015</v>
      </c>
      <c r="G32" s="32">
        <f>'blk, drift &amp; conc calc'!H138</f>
        <v>21.45397739534176</v>
      </c>
      <c r="H32" s="32">
        <f>'blk, drift &amp; conc calc'!I138</f>
        <v>286.29148977485056</v>
      </c>
      <c r="I32" s="32">
        <f>'blk, drift &amp; conc calc'!J138</f>
        <v>39.48051495092355</v>
      </c>
      <c r="J32" s="32">
        <f>'blk, drift &amp; conc calc'!K138</f>
        <v>167.37558271642305</v>
      </c>
      <c r="K32" s="32">
        <f>'blk, drift &amp; conc calc'!L138</f>
        <v>125.74798678399065</v>
      </c>
      <c r="L32" s="32">
        <f t="shared" si="0"/>
        <v>1086.8585433427602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12.226557850025811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 2</v>
      </c>
      <c r="B33" s="32">
        <f>'blk, drift &amp; conc calc'!C139</f>
        <v>0.45020534500033654</v>
      </c>
      <c r="C33" s="32">
        <f>'blk, drift &amp; conc calc'!D139</f>
        <v>2.3673646036650977</v>
      </c>
      <c r="D33" s="32">
        <f>'blk, drift &amp; conc calc'!E139</f>
        <v>-24.696041832875032</v>
      </c>
      <c r="E33" s="32">
        <f>'blk, drift &amp; conc calc'!F139</f>
        <v>14.492303001614337</v>
      </c>
      <c r="F33" s="32">
        <f>'blk, drift &amp; conc calc'!G139</f>
        <v>0.19427772959669373</v>
      </c>
      <c r="G33" s="32">
        <f>'blk, drift &amp; conc calc'!H139</f>
        <v>-4.4874534819780365</v>
      </c>
      <c r="H33" s="32">
        <f>'blk, drift &amp; conc calc'!I139</f>
        <v>2.5187957570586113</v>
      </c>
      <c r="I33" s="32">
        <f>'blk, drift &amp; conc calc'!J139</f>
        <v>5.305782645734765</v>
      </c>
      <c r="J33" s="32">
        <f>'blk, drift &amp; conc calc'!K139</f>
        <v>4.403566415868839</v>
      </c>
      <c r="K33" s="32">
        <f>'blk, drift &amp; conc calc'!L139</f>
        <v>1.4954258102709903</v>
      </c>
      <c r="L33" s="32">
        <f t="shared" si="0"/>
        <v>2.044225993956601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3.1893649585665726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calc'!C140</f>
        <v>0.21023929578075812</v>
      </c>
      <c r="C34" s="32">
        <f>'blk, drift &amp; conc calc'!D140</f>
        <v>3.3025886906895168</v>
      </c>
      <c r="D34" s="32">
        <f>'blk, drift &amp; conc calc'!E140</f>
        <v>4058.8973099945374</v>
      </c>
      <c r="E34" s="32">
        <f>'blk, drift &amp; conc calc'!F140</f>
        <v>2272.1655045644657</v>
      </c>
      <c r="F34" s="32">
        <f>'blk, drift &amp; conc calc'!G140</f>
        <v>3.3886666730148014</v>
      </c>
      <c r="G34" s="32">
        <f>'blk, drift &amp; conc calc'!H140</f>
        <v>122.19892928793988</v>
      </c>
      <c r="H34" s="32">
        <f>'blk, drift &amp; conc calc'!I140</f>
        <v>2.7452331396115195</v>
      </c>
      <c r="I34" s="32">
        <f>'blk, drift &amp; conc calc'!J140</f>
        <v>3.443775035106044</v>
      </c>
      <c r="J34" s="32">
        <f>'blk, drift &amp; conc calc'!K140</f>
        <v>11.643479463437226</v>
      </c>
      <c r="K34" s="32">
        <f>'blk, drift &amp; conc calc'!L140</f>
        <v>0.6383905351564172</v>
      </c>
      <c r="L34" s="32">
        <f t="shared" si="0"/>
        <v>6478.634116679739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3.5935970375967354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JGb-1 (2)</v>
      </c>
      <c r="B35" s="32">
        <f>'blk, drift &amp; conc calc'!C141</f>
        <v>9.31331759400861</v>
      </c>
      <c r="C35" s="32">
        <f>'blk, drift &amp; conc calc'!D141</f>
        <v>66.46885752492008</v>
      </c>
      <c r="D35" s="32">
        <f>'blk, drift &amp; conc calc'!E141</f>
        <v>39.620939078258125</v>
      </c>
      <c r="E35" s="32">
        <f>'blk, drift &amp; conc calc'!F141</f>
        <v>30.049527617024392</v>
      </c>
      <c r="F35" s="32">
        <f>'blk, drift &amp; conc calc'!G141</f>
        <v>36.09308519479696</v>
      </c>
      <c r="G35" s="32">
        <f>'blk, drift &amp; conc calc'!H141</f>
        <v>62.06319790506043</v>
      </c>
      <c r="H35" s="32">
        <f>'blk, drift &amp; conc calc'!I141</f>
        <v>325.29061802292847</v>
      </c>
      <c r="I35" s="32">
        <f>'blk, drift &amp; conc calc'!J141</f>
        <v>80.12110288659605</v>
      </c>
      <c r="J35" s="32">
        <f>'blk, drift &amp; conc calc'!K141</f>
        <v>659.3946481349057</v>
      </c>
      <c r="K35" s="32">
        <f>'blk, drift &amp; conc calc'!L141</f>
        <v>26.636628281491188</v>
      </c>
      <c r="L35" s="32">
        <f t="shared" si="0"/>
        <v>1335.0519222399898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39.50927314609247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calc'!C142</f>
        <v>27.047459576412784</v>
      </c>
      <c r="C36" s="32">
        <f>'blk, drift &amp; conc calc'!D142</f>
        <v>135.7093707213836</v>
      </c>
      <c r="D36" s="32">
        <f>'blk, drift &amp; conc calc'!E142</f>
        <v>290.32988845798087</v>
      </c>
      <c r="E36" s="32">
        <f>'blk, drift &amp; conc calc'!F142</f>
        <v>111.10688335331982</v>
      </c>
      <c r="F36" s="32">
        <f>'blk, drift &amp; conc calc'!G142</f>
        <v>32.403015696837734</v>
      </c>
      <c r="G36" s="32">
        <f>'blk, drift &amp; conc calc'!H142</f>
        <v>64.84010213924387</v>
      </c>
      <c r="H36" s="32">
        <f>'blk, drift &amp; conc calc'!I142</f>
        <v>400.68829339404675</v>
      </c>
      <c r="I36" s="32">
        <f>'blk, drift &amp; conc calc'!J142</f>
        <v>121.23072779415938</v>
      </c>
      <c r="J36" s="32">
        <f>'blk, drift &amp; conc calc'!K142</f>
        <v>309.5528389959908</v>
      </c>
      <c r="K36" s="32">
        <f>'blk, drift &amp; conc calc'!L142</f>
        <v>171.98526195388195</v>
      </c>
      <c r="L36" s="32">
        <f t="shared" si="0"/>
        <v>1664.8938420832574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20.11311350703149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7" t="s">
        <v>805</v>
      </c>
      <c r="B41" s="178" t="s">
        <v>845</v>
      </c>
      <c r="C41" s="178" t="s">
        <v>827</v>
      </c>
      <c r="D41" s="178" t="s">
        <v>822</v>
      </c>
      <c r="E41" s="178" t="s">
        <v>824</v>
      </c>
      <c r="F41" s="178" t="s">
        <v>826</v>
      </c>
      <c r="G41" s="178" t="s">
        <v>823</v>
      </c>
      <c r="H41" s="178" t="s">
        <v>820</v>
      </c>
      <c r="I41" s="178" t="s">
        <v>825</v>
      </c>
      <c r="J41" s="178" t="s">
        <v>821</v>
      </c>
      <c r="K41" s="178" t="s">
        <v>844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716</v>
      </c>
      <c r="U41" s="19">
        <v>0</v>
      </c>
      <c r="V41" s="19">
        <v>0</v>
      </c>
    </row>
    <row r="42" spans="1:22" ht="11.25">
      <c r="A42" s="175" t="str">
        <f aca="true" t="shared" si="1" ref="A42:K42">A10</f>
        <v>1309D80R2(18-28)</v>
      </c>
      <c r="B42" s="175">
        <f t="shared" si="1"/>
        <v>5.370368063729319</v>
      </c>
      <c r="C42" s="175">
        <f t="shared" si="1"/>
        <v>5.748160313361657</v>
      </c>
      <c r="D42" s="175">
        <f t="shared" si="1"/>
        <v>1834.4552720341007</v>
      </c>
      <c r="E42" s="175">
        <f t="shared" si="1"/>
        <v>603.164780342545</v>
      </c>
      <c r="F42" s="175">
        <f t="shared" si="1"/>
        <v>18.99871077589288</v>
      </c>
      <c r="G42" s="175">
        <f t="shared" si="1"/>
        <v>55.51124212854996</v>
      </c>
      <c r="H42" s="175">
        <f t="shared" si="1"/>
        <v>59.05738145276573</v>
      </c>
      <c r="I42" s="175">
        <f t="shared" si="1"/>
        <v>60.881584588643186</v>
      </c>
      <c r="J42" s="175">
        <f t="shared" si="1"/>
        <v>72.18889133565071</v>
      </c>
      <c r="K42" s="175">
        <f t="shared" si="1"/>
        <v>3.7190632312038456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5" t="str">
        <f>A12</f>
        <v>1309D80R2(104-114)</v>
      </c>
      <c r="B43" s="175">
        <f>AVERAGE(B12,B20)</f>
        <v>6.550735662595155</v>
      </c>
      <c r="C43" s="175">
        <f aca="true" t="shared" si="2" ref="C43:K43">AVERAGE(C12,C20)</f>
        <v>5.681434441204498</v>
      </c>
      <c r="D43" s="175">
        <f t="shared" si="2"/>
        <v>2457.335067315764</v>
      </c>
      <c r="E43" s="175">
        <f t="shared" si="2"/>
        <v>590.541665940234</v>
      </c>
      <c r="F43" s="175">
        <f t="shared" si="2"/>
        <v>27.369917882694924</v>
      </c>
      <c r="G43" s="175">
        <f t="shared" si="2"/>
        <v>53.47567527933245</v>
      </c>
      <c r="H43" s="175">
        <f t="shared" si="2"/>
        <v>42.524471747648576</v>
      </c>
      <c r="I43" s="175">
        <f t="shared" si="2"/>
        <v>79.04352681158173</v>
      </c>
      <c r="J43" s="175">
        <f t="shared" si="2"/>
        <v>110.91121134744898</v>
      </c>
      <c r="K43" s="175">
        <f t="shared" si="2"/>
        <v>4.916737100768483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5" t="str">
        <f aca="true" t="shared" si="3" ref="A44:K44">A13</f>
        <v>1309D81R3(33-43)</v>
      </c>
      <c r="B44" s="175">
        <f t="shared" si="3"/>
        <v>7.431223360197085</v>
      </c>
      <c r="C44" s="175">
        <f t="shared" si="3"/>
        <v>4.724274351571504</v>
      </c>
      <c r="D44" s="175">
        <f t="shared" si="3"/>
        <v>479.9463973084558</v>
      </c>
      <c r="E44" s="175">
        <f t="shared" si="3"/>
        <v>163.94197617710844</v>
      </c>
      <c r="F44" s="175">
        <f t="shared" si="3"/>
        <v>46.13762868283047</v>
      </c>
      <c r="G44" s="175">
        <f t="shared" si="3"/>
        <v>39.87358638299614</v>
      </c>
      <c r="H44" s="175">
        <f t="shared" si="3"/>
        <v>74.48347490918171</v>
      </c>
      <c r="I44" s="175">
        <f t="shared" si="3"/>
        <v>74.95455247673618</v>
      </c>
      <c r="J44" s="175">
        <f t="shared" si="3"/>
        <v>171.07568455390668</v>
      </c>
      <c r="K44" s="175">
        <f t="shared" si="3"/>
        <v>3.4320120122578133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5" t="str">
        <f aca="true" t="shared" si="4" ref="A45:K45">A14</f>
        <v>1309D82R2(102-111)</v>
      </c>
      <c r="B45" s="175">
        <f t="shared" si="4"/>
        <v>6.3965139174989</v>
      </c>
      <c r="C45" s="175">
        <f t="shared" si="4"/>
        <v>3.961785106243214</v>
      </c>
      <c r="D45" s="175">
        <f t="shared" si="4"/>
        <v>2107.2969549546124</v>
      </c>
      <c r="E45" s="175">
        <f t="shared" si="4"/>
        <v>572.5913796471067</v>
      </c>
      <c r="F45" s="175">
        <f t="shared" si="4"/>
        <v>26.8809813581454</v>
      </c>
      <c r="G45" s="175">
        <f t="shared" si="4"/>
        <v>60.435352014289556</v>
      </c>
      <c r="H45" s="175">
        <f t="shared" si="4"/>
        <v>46.712791025665624</v>
      </c>
      <c r="I45" s="175">
        <f t="shared" si="4"/>
        <v>77.99155830041781</v>
      </c>
      <c r="J45" s="175">
        <f t="shared" si="4"/>
        <v>109.35650615132907</v>
      </c>
      <c r="K45" s="175">
        <f t="shared" si="4"/>
        <v>3.933269466943832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5" t="str">
        <f aca="true" t="shared" si="5" ref="A46:K46">A18</f>
        <v>1309D83R1(98-107)</v>
      </c>
      <c r="B46" s="175">
        <f t="shared" si="5"/>
        <v>5.588218189899438</v>
      </c>
      <c r="C46" s="175">
        <f t="shared" si="5"/>
        <v>7.879347731528461</v>
      </c>
      <c r="D46" s="175">
        <f t="shared" si="5"/>
        <v>2114.171993540722</v>
      </c>
      <c r="E46" s="175">
        <f t="shared" si="5"/>
        <v>601.4007323091603</v>
      </c>
      <c r="F46" s="175">
        <f t="shared" si="5"/>
        <v>23.492743281605236</v>
      </c>
      <c r="G46" s="175">
        <f t="shared" si="5"/>
        <v>49.93253294783405</v>
      </c>
      <c r="H46" s="175">
        <f t="shared" si="5"/>
        <v>64.81860323369739</v>
      </c>
      <c r="I46" s="175">
        <f t="shared" si="5"/>
        <v>72.7842324775228</v>
      </c>
      <c r="J46" s="175">
        <f t="shared" si="5"/>
        <v>98.31962799134462</v>
      </c>
      <c r="K46" s="175">
        <f t="shared" si="5"/>
        <v>4.011881256155706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5" t="str">
        <f aca="true" t="shared" si="6" ref="A47:K47">A19</f>
        <v>1309D83R2(32-42)</v>
      </c>
      <c r="B47" s="175">
        <f t="shared" si="6"/>
        <v>5.6626997649453905</v>
      </c>
      <c r="C47" s="175">
        <f t="shared" si="6"/>
        <v>6.086845939164499</v>
      </c>
      <c r="D47" s="175">
        <f t="shared" si="6"/>
        <v>1591.90962126139</v>
      </c>
      <c r="E47" s="175">
        <f t="shared" si="6"/>
        <v>724.7391280006436</v>
      </c>
      <c r="F47" s="175">
        <f t="shared" si="6"/>
        <v>19.742992592820315</v>
      </c>
      <c r="G47" s="175">
        <f t="shared" si="6"/>
        <v>64.26754398385478</v>
      </c>
      <c r="H47" s="175">
        <f t="shared" si="6"/>
        <v>49.67457900114718</v>
      </c>
      <c r="I47" s="175">
        <f t="shared" si="6"/>
        <v>108.7692726604887</v>
      </c>
      <c r="J47" s="175">
        <f t="shared" si="6"/>
        <v>99.57427563813125</v>
      </c>
      <c r="K47" s="175">
        <f t="shared" si="6"/>
        <v>4.127761044244863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5" t="str">
        <f aca="true" t="shared" si="7" ref="A48:K48">A23</f>
        <v>1309D84R3(55-64)</v>
      </c>
      <c r="B48" s="175">
        <f t="shared" si="7"/>
        <v>7.169122841509071</v>
      </c>
      <c r="C48" s="175">
        <f t="shared" si="7"/>
        <v>4.8683263459779855</v>
      </c>
      <c r="D48" s="175">
        <f t="shared" si="7"/>
        <v>470.8172351434902</v>
      </c>
      <c r="E48" s="175">
        <f t="shared" si="7"/>
        <v>250.9466802637677</v>
      </c>
      <c r="F48" s="175">
        <f t="shared" si="7"/>
        <v>28.89650415625278</v>
      </c>
      <c r="G48" s="175">
        <f t="shared" si="7"/>
        <v>43.80562362375421</v>
      </c>
      <c r="H48" s="175">
        <f t="shared" si="7"/>
        <v>87.88000221608428</v>
      </c>
      <c r="I48" s="175">
        <f t="shared" si="7"/>
        <v>17.30147547514479</v>
      </c>
      <c r="J48" s="175">
        <f t="shared" si="7"/>
        <v>127.68823052209369</v>
      </c>
      <c r="K48" s="175">
        <f t="shared" si="7"/>
        <v>6.935369658736409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5" t="str">
        <f aca="true" t="shared" si="8" ref="A49:K49">A24</f>
        <v>1309D85R2(115-124)</v>
      </c>
      <c r="B49" s="175">
        <f t="shared" si="8"/>
        <v>4.637056986947158</v>
      </c>
      <c r="C49" s="175">
        <f t="shared" si="8"/>
        <v>5.290038817479209</v>
      </c>
      <c r="D49" s="175">
        <f t="shared" si="8"/>
        <v>2087.9519041335525</v>
      </c>
      <c r="E49" s="175">
        <f t="shared" si="8"/>
        <v>659.5186324508725</v>
      </c>
      <c r="F49" s="175">
        <f t="shared" si="8"/>
        <v>23.96636710875075</v>
      </c>
      <c r="G49" s="175">
        <f t="shared" si="8"/>
        <v>59.93772472482593</v>
      </c>
      <c r="H49" s="175">
        <f t="shared" si="8"/>
        <v>55.18280310017331</v>
      </c>
      <c r="I49" s="175">
        <f t="shared" si="8"/>
        <v>40.31081059309736</v>
      </c>
      <c r="J49" s="175">
        <f t="shared" si="8"/>
        <v>99.07764329424715</v>
      </c>
      <c r="K49" s="175">
        <f t="shared" si="8"/>
        <v>1.4194466527381504</v>
      </c>
    </row>
    <row r="50" spans="1:11" ht="11.25">
      <c r="A50" s="175" t="str">
        <f aca="true" t="shared" si="9" ref="A50:K50">A27</f>
        <v>1309D86R3(102-110)</v>
      </c>
      <c r="B50" s="175">
        <f t="shared" si="9"/>
        <v>10.175186690522127</v>
      </c>
      <c r="C50" s="175">
        <f t="shared" si="9"/>
        <v>7.877834882856402</v>
      </c>
      <c r="D50" s="175">
        <f t="shared" si="9"/>
        <v>330.82725131130036</v>
      </c>
      <c r="E50" s="175">
        <f t="shared" si="9"/>
        <v>344.03504572063633</v>
      </c>
      <c r="F50" s="175">
        <f t="shared" si="9"/>
        <v>17.555741571933808</v>
      </c>
      <c r="G50" s="175">
        <f t="shared" si="9"/>
        <v>58.38912420849008</v>
      </c>
      <c r="H50" s="175">
        <f t="shared" si="9"/>
        <v>93.74392721304756</v>
      </c>
      <c r="I50" s="175">
        <f t="shared" si="9"/>
        <v>58.94389214295516</v>
      </c>
      <c r="J50" s="175">
        <f t="shared" si="9"/>
        <v>61.10037336015445</v>
      </c>
      <c r="K50" s="175">
        <f t="shared" si="9"/>
        <v>78.79270758219036</v>
      </c>
    </row>
    <row r="51" spans="1:11" ht="11.25">
      <c r="A51" s="175" t="str">
        <f aca="true" t="shared" si="10" ref="A51:K51">A29</f>
        <v>1309D87R2(80-93)</v>
      </c>
      <c r="B51" s="175">
        <f t="shared" si="10"/>
        <v>50.28673241403202</v>
      </c>
      <c r="C51" s="175">
        <f t="shared" si="10"/>
        <v>8.422379603273445</v>
      </c>
      <c r="D51" s="175">
        <f t="shared" si="10"/>
        <v>-11.531043336512111</v>
      </c>
      <c r="E51" s="175">
        <f t="shared" si="10"/>
        <v>72.93369573290384</v>
      </c>
      <c r="F51" s="175">
        <f t="shared" si="10"/>
        <v>53.70983644522458</v>
      </c>
      <c r="G51" s="175">
        <f t="shared" si="10"/>
        <v>112.23596137169022</v>
      </c>
      <c r="H51" s="175">
        <f t="shared" si="10"/>
        <v>95.31648112209918</v>
      </c>
      <c r="I51" s="175">
        <f t="shared" si="10"/>
        <v>0.20119581000833442</v>
      </c>
      <c r="J51" s="175">
        <f t="shared" si="10"/>
        <v>454.81723286385454</v>
      </c>
      <c r="K51" s="175">
        <f t="shared" si="10"/>
        <v>137.91137748251336</v>
      </c>
    </row>
    <row r="52" spans="1:11" ht="11.25">
      <c r="A52" s="175" t="str">
        <f aca="true" t="shared" si="11" ref="A52:K52">A30</f>
        <v>1309D88R4(30-40)</v>
      </c>
      <c r="B52" s="175">
        <f t="shared" si="11"/>
        <v>6.353061146458844</v>
      </c>
      <c r="C52" s="175">
        <f t="shared" si="11"/>
        <v>3.726769370441391</v>
      </c>
      <c r="D52" s="175">
        <f t="shared" si="11"/>
        <v>2068.895783519887</v>
      </c>
      <c r="E52" s="175">
        <f t="shared" si="11"/>
        <v>604.2008943282856</v>
      </c>
      <c r="F52" s="175">
        <f t="shared" si="11"/>
        <v>24.92873369312352</v>
      </c>
      <c r="G52" s="175">
        <f t="shared" si="11"/>
        <v>53.750018002566414</v>
      </c>
      <c r="H52" s="175">
        <f t="shared" si="11"/>
        <v>51.169963511452146</v>
      </c>
      <c r="I52" s="175">
        <f t="shared" si="11"/>
        <v>80.72607697477608</v>
      </c>
      <c r="J52" s="175">
        <f t="shared" si="11"/>
        <v>105.23711477509381</v>
      </c>
      <c r="K52" s="175">
        <f t="shared" si="11"/>
        <v>6.483961300163697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56">
      <selection activeCell="L21" sqref="L21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807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12621.555465394798</v>
      </c>
      <c r="D4" s="1">
        <f>'blk, drift &amp; conc calc'!D40</f>
        <v>403055.58392915124</v>
      </c>
      <c r="E4" s="1">
        <f>'blk, drift &amp; conc calc'!E40</f>
        <v>4093.935221630948</v>
      </c>
      <c r="F4" s="1">
        <f>'blk, drift &amp; conc calc'!F40</f>
        <v>1557.6625</v>
      </c>
      <c r="G4" s="1">
        <f>'blk, drift &amp; conc calc'!G40</f>
        <v>19849.614204862643</v>
      </c>
      <c r="H4" s="1">
        <f>'blk, drift &amp; conc calc'!H40</f>
        <v>8510.221719039326</v>
      </c>
      <c r="I4" s="1">
        <f>'blk, drift &amp; conc calc'!I40</f>
        <v>4342566.553058016</v>
      </c>
      <c r="J4" s="1">
        <f>'blk, drift &amp; conc calc'!J40</f>
        <v>13242.4432563286</v>
      </c>
      <c r="K4" s="1">
        <f>'blk, drift &amp; conc calc'!K40</f>
        <v>21861.578172736416</v>
      </c>
      <c r="L4" s="1">
        <f>'blk, drift &amp; conc calc'!L40</f>
        <v>17191.348180610115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21566.780269906532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11992.007448004615</v>
      </c>
      <c r="D5" s="1">
        <f>'blk, drift &amp; conc calc'!D43</f>
        <v>391856.40588558384</v>
      </c>
      <c r="E5" s="1">
        <f>'blk, drift &amp; conc calc'!E43</f>
        <v>4221.569617383474</v>
      </c>
      <c r="F5" s="1">
        <f>'blk, drift &amp; conc calc'!F43</f>
        <v>1469.1425</v>
      </c>
      <c r="G5" s="1">
        <f>'blk, drift &amp; conc calc'!G43</f>
        <v>20113.91946346649</v>
      </c>
      <c r="H5" s="1">
        <f>'blk, drift &amp; conc calc'!H43</f>
        <v>8460.332939139771</v>
      </c>
      <c r="I5" s="1">
        <f>'blk, drift &amp; conc calc'!I43</f>
        <v>4276588.03869295</v>
      </c>
      <c r="J5" s="1">
        <f>'blk, drift &amp; conc calc'!J43</f>
        <v>13429.850411798674</v>
      </c>
      <c r="K5" s="1">
        <f>'blk, drift &amp; conc calc'!K43</f>
        <v>21892.786067065797</v>
      </c>
      <c r="L5" s="1">
        <f>'blk, drift &amp; conc calc'!L43</f>
        <v>18331.968180610114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21597.988164235914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12674.840636783354</v>
      </c>
      <c r="D6" s="1">
        <f>'blk, drift &amp; conc calc'!D46</f>
        <v>392361.9441264738</v>
      </c>
      <c r="E6" s="1">
        <f>'blk, drift &amp; conc calc'!E46</f>
        <v>4107.919427293368</v>
      </c>
      <c r="F6" s="1">
        <f>'blk, drift &amp; conc calc'!F46</f>
        <v>1751.1025</v>
      </c>
      <c r="G6" s="1">
        <f>'blk, drift &amp; conc calc'!G46</f>
        <v>20573.55979919338</v>
      </c>
      <c r="H6" s="1">
        <f>'blk, drift &amp; conc calc'!H46</f>
        <v>8406.967472556193</v>
      </c>
      <c r="I6" s="1">
        <f>'blk, drift &amp; conc calc'!I46</f>
        <v>4388532.743197546</v>
      </c>
      <c r="J6" s="1">
        <f>'blk, drift &amp; conc calc'!J46</f>
        <v>13118.669155731459</v>
      </c>
      <c r="K6" s="1">
        <f>'blk, drift &amp; conc calc'!K46</f>
        <v>22752.827682084135</v>
      </c>
      <c r="L6" s="1">
        <f>'blk, drift &amp; conc calc'!L46</f>
        <v>18214.65694235876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22458.02977925425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12874.185636783355</v>
      </c>
      <c r="D7" s="1">
        <f>'blk, drift &amp; conc calc'!D51</f>
        <v>417693.35126872984</v>
      </c>
      <c r="E7" s="1">
        <f>'blk, drift &amp; conc calc'!E51</f>
        <v>4134.181546642803</v>
      </c>
      <c r="F7" s="1">
        <f>'blk, drift &amp; conc calc'!F51</f>
        <v>1763.4248169295256</v>
      </c>
      <c r="G7" s="1">
        <f>'blk, drift &amp; conc calc'!G51</f>
        <v>20191.289053270244</v>
      </c>
      <c r="H7" s="1">
        <f>'blk, drift &amp; conc calc'!H51</f>
        <v>8764.168458216216</v>
      </c>
      <c r="I7" s="1">
        <f>'blk, drift &amp; conc calc'!I51</f>
        <v>4431144.711412033</v>
      </c>
      <c r="J7" s="1">
        <f>'blk, drift &amp; conc calc'!J51</f>
        <v>13805.914946440309</v>
      </c>
      <c r="K7" s="1">
        <f>'blk, drift &amp; conc calc'!K51</f>
        <v>22737.863371606203</v>
      </c>
      <c r="L7" s="1">
        <f>'blk, drift &amp; conc calc'!L51</f>
        <v>19094.424143338983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22443.06546877632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13136.526652862189</v>
      </c>
      <c r="D8" s="1">
        <f>'blk, drift &amp; conc calc'!D56</f>
        <v>400544.529252154</v>
      </c>
      <c r="E8" s="1">
        <f>'blk, drift &amp; conc calc'!E56</f>
        <v>4183.930221630948</v>
      </c>
      <c r="F8" s="1">
        <f>'blk, drift &amp; conc calc'!F56</f>
        <v>1652.6871228563343</v>
      </c>
      <c r="G8" s="1">
        <f>'blk, drift &amp; conc calc'!G56</f>
        <v>20995.19058127882</v>
      </c>
      <c r="H8" s="1">
        <f>'blk, drift &amp; conc calc'!H56</f>
        <v>8898.632634832178</v>
      </c>
      <c r="I8" s="1">
        <f>'blk, drift &amp; conc calc'!I56</f>
        <v>4553653.18650913</v>
      </c>
      <c r="J8" s="1">
        <f>'blk, drift &amp; conc calc'!J56</f>
        <v>12670.96009195679</v>
      </c>
      <c r="K8" s="1">
        <f>'blk, drift &amp; conc calc'!K56</f>
        <v>22823.20903222557</v>
      </c>
      <c r="L8" s="1">
        <f>'blk, drift &amp; conc calc'!L56</f>
        <v>19081.109295914142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22528.41112939569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12917.253520938817</v>
      </c>
      <c r="D9" s="1">
        <f>'blk, drift &amp; conc calc'!D61</f>
        <v>402807.5704181179</v>
      </c>
      <c r="E9" s="1">
        <f>'blk, drift &amp; conc calc'!E61</f>
        <v>4330.1799322989355</v>
      </c>
      <c r="F9" s="1">
        <f>'blk, drift &amp; conc calc'!F61</f>
        <v>1611.215722322436</v>
      </c>
      <c r="G9" s="1">
        <f>'blk, drift &amp; conc calc'!G61</f>
        <v>20790.193830521523</v>
      </c>
      <c r="H9" s="1">
        <f>'blk, drift &amp; conc calc'!H61</f>
        <v>8678.67989563438</v>
      </c>
      <c r="I9" s="1">
        <f>'blk, drift &amp; conc calc'!I61</f>
        <v>4468025.211814662</v>
      </c>
      <c r="J9" s="1">
        <f>'blk, drift &amp; conc calc'!J61</f>
        <v>12686.049891653518</v>
      </c>
      <c r="K9" s="1">
        <f>'blk, drift &amp; conc calc'!K61</f>
        <v>23179.14889536474</v>
      </c>
      <c r="L9" s="1">
        <f>'blk, drift &amp; conc calc'!L61</f>
        <v>19013.175920794307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22884.350992534855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12949.705636783354</v>
      </c>
      <c r="D10" s="1">
        <f>'blk, drift &amp; conc calc'!D66</f>
        <v>424320.58300193876</v>
      </c>
      <c r="E10" s="1">
        <f>'blk, drift &amp; conc calc'!E66</f>
        <v>4496.407778250825</v>
      </c>
      <c r="F10" s="1">
        <f>'blk, drift &amp; conc calc'!F66</f>
        <v>1648.9225</v>
      </c>
      <c r="G10" s="1">
        <f>'blk, drift &amp; conc calc'!G66</f>
        <v>22138.372018942227</v>
      </c>
      <c r="H10" s="1">
        <f>'blk, drift &amp; conc calc'!H66</f>
        <v>9889.657688036992</v>
      </c>
      <c r="I10" s="1">
        <f>'blk, drift &amp; conc calc'!I66</f>
        <v>4621617.861417269</v>
      </c>
      <c r="J10" s="1">
        <f>'blk, drift &amp; conc calc'!J66</f>
        <v>13807.008564358985</v>
      </c>
      <c r="K10" s="1">
        <f>'blk, drift &amp; conc calc'!K66</f>
        <v>23875.275096756613</v>
      </c>
      <c r="L10" s="1">
        <f>'blk, drift &amp; conc calc'!L66</f>
        <v>18637.80632485197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23580.47719392673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14066.670636783354</v>
      </c>
      <c r="D11" s="1">
        <f>'blk, drift &amp; conc calc'!D71</f>
        <v>430102.9582783671</v>
      </c>
      <c r="E11" s="1">
        <f>'blk, drift &amp; conc calc'!E71</f>
        <v>4644.770672854718</v>
      </c>
      <c r="F11" s="1">
        <f>'blk, drift &amp; conc calc'!F71</f>
        <v>1970.2773001270923</v>
      </c>
      <c r="G11" s="1">
        <f>'blk, drift &amp; conc calc'!G71</f>
        <v>23001.411840441713</v>
      </c>
      <c r="H11" s="1">
        <f>'blk, drift &amp; conc calc'!H71</f>
        <v>10341.5329991723</v>
      </c>
      <c r="I11" s="1">
        <f>'blk, drift &amp; conc calc'!I71</f>
        <v>4709762.046184683</v>
      </c>
      <c r="J11" s="1">
        <f>'blk, drift &amp; conc calc'!J71</f>
        <v>13288.090091956787</v>
      </c>
      <c r="K11" s="1">
        <f>'blk, drift &amp; conc calc'!K71</f>
        <v>25549.323232068124</v>
      </c>
      <c r="L11" s="1">
        <f>'blk, drift &amp; conc calc'!L71</f>
        <v>21651.77728902922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25254.52532923824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61">
        <f aca="true" t="shared" si="1" ref="C14:I19">C4/C$4*100</f>
        <v>100</v>
      </c>
      <c r="D14" s="161">
        <f t="shared" si="1"/>
        <v>100</v>
      </c>
      <c r="E14" s="161">
        <f t="shared" si="1"/>
        <v>100</v>
      </c>
      <c r="F14" s="161">
        <f t="shared" si="1"/>
        <v>100</v>
      </c>
      <c r="G14" s="161">
        <f t="shared" si="1"/>
        <v>100</v>
      </c>
      <c r="H14" s="161">
        <f t="shared" si="1"/>
        <v>100</v>
      </c>
      <c r="I14" s="161">
        <f t="shared" si="1"/>
        <v>100</v>
      </c>
      <c r="J14" s="161">
        <f aca="true" t="shared" si="2" ref="J14:U14">J4/J$4*100</f>
        <v>100</v>
      </c>
      <c r="K14" s="161">
        <f aca="true" t="shared" si="3" ref="K14:K21">K4/K$4*100</f>
        <v>100</v>
      </c>
      <c r="L14" s="161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61">
        <f t="shared" si="1"/>
        <v>95.01212018505763</v>
      </c>
      <c r="D15" s="161">
        <f t="shared" si="1"/>
        <v>97.22143086707962</v>
      </c>
      <c r="E15" s="161">
        <f t="shared" si="1"/>
        <v>103.11764570866069</v>
      </c>
      <c r="F15" s="161">
        <f t="shared" si="1"/>
        <v>94.3171258215435</v>
      </c>
      <c r="G15" s="161">
        <f t="shared" si="1"/>
        <v>101.33153851695063</v>
      </c>
      <c r="H15" s="161">
        <f t="shared" si="1"/>
        <v>99.41377814178517</v>
      </c>
      <c r="I15" s="161">
        <f t="shared" si="1"/>
        <v>98.48065623038974</v>
      </c>
      <c r="J15" s="161">
        <f aca="true" t="shared" si="6" ref="J15:U15">J5/J$4*100</f>
        <v>101.41520074386963</v>
      </c>
      <c r="K15" s="161">
        <f t="shared" si="3"/>
        <v>100.14275224818078</v>
      </c>
      <c r="L15" s="161">
        <f t="shared" si="6"/>
        <v>106.6348490416039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100.14470353914129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61">
        <f t="shared" si="1"/>
        <v>100.42217594760527</v>
      </c>
      <c r="D16" s="161">
        <f t="shared" si="1"/>
        <v>97.34685729982166</v>
      </c>
      <c r="E16" s="161">
        <f t="shared" si="1"/>
        <v>100.34158346200822</v>
      </c>
      <c r="F16" s="161">
        <f t="shared" si="1"/>
        <v>112.4186080104002</v>
      </c>
      <c r="G16" s="161">
        <f t="shared" si="1"/>
        <v>103.64715196405878</v>
      </c>
      <c r="H16" s="161">
        <f t="shared" si="1"/>
        <v>98.78670321535654</v>
      </c>
      <c r="I16" s="161">
        <f t="shared" si="1"/>
        <v>101.05850283646572</v>
      </c>
      <c r="J16" s="161">
        <f aca="true" t="shared" si="7" ref="J16:U16">J6/J$4*100</f>
        <v>99.06532277917832</v>
      </c>
      <c r="K16" s="161">
        <f t="shared" si="3"/>
        <v>104.07678486111858</v>
      </c>
      <c r="L16" s="161">
        <f t="shared" si="7"/>
        <v>105.95246371022154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104.13251073268148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61">
        <f t="shared" si="1"/>
        <v>102.00157715965521</v>
      </c>
      <c r="D17" s="161">
        <f t="shared" si="1"/>
        <v>103.63169942886876</v>
      </c>
      <c r="E17" s="161">
        <f t="shared" si="1"/>
        <v>100.98307185710236</v>
      </c>
      <c r="F17" s="161">
        <f t="shared" si="1"/>
        <v>113.20968546970384</v>
      </c>
      <c r="G17" s="161">
        <f t="shared" si="1"/>
        <v>101.72131732577402</v>
      </c>
      <c r="H17" s="161">
        <f t="shared" si="1"/>
        <v>102.98402024718996</v>
      </c>
      <c r="I17" s="161">
        <f t="shared" si="1"/>
        <v>102.03976513132862</v>
      </c>
      <c r="J17" s="161">
        <f aca="true" t="shared" si="8" ref="J17:U17">J7/J$4*100</f>
        <v>104.2550432665998</v>
      </c>
      <c r="K17" s="161">
        <f t="shared" si="3"/>
        <v>104.0083345856641</v>
      </c>
      <c r="L17" s="161">
        <f t="shared" si="8"/>
        <v>111.06996346496733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104.06312480538655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61">
        <f t="shared" si="1"/>
        <v>104.0800928925069</v>
      </c>
      <c r="D18" s="161">
        <f t="shared" si="1"/>
        <v>99.37699543757255</v>
      </c>
      <c r="E18" s="161">
        <f t="shared" si="1"/>
        <v>102.19825168518781</v>
      </c>
      <c r="F18" s="161">
        <f t="shared" si="1"/>
        <v>106.1004628959312</v>
      </c>
      <c r="G18" s="161">
        <f t="shared" si="1"/>
        <v>105.77127779206681</v>
      </c>
      <c r="H18" s="161">
        <f t="shared" si="1"/>
        <v>104.56405166182554</v>
      </c>
      <c r="I18" s="161">
        <f t="shared" si="1"/>
        <v>104.8608727321051</v>
      </c>
      <c r="J18" s="161">
        <f aca="true" t="shared" si="9" ref="J18:U19">J8/J$4*100</f>
        <v>95.68445827322162</v>
      </c>
      <c r="K18" s="161">
        <f t="shared" si="3"/>
        <v>104.39872570905429</v>
      </c>
      <c r="L18" s="161">
        <f t="shared" si="9"/>
        <v>110.99251260256287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104.45885221370285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61">
        <f t="shared" si="1"/>
        <v>102.34280201322848</v>
      </c>
      <c r="D19" s="161">
        <f t="shared" si="1"/>
        <v>99.9384666728555</v>
      </c>
      <c r="E19" s="161">
        <f t="shared" si="1"/>
        <v>105.77060207058851</v>
      </c>
      <c r="F19" s="161">
        <f t="shared" si="1"/>
        <v>103.43805043277578</v>
      </c>
      <c r="G19" s="161">
        <f t="shared" si="1"/>
        <v>104.73852849708516</v>
      </c>
      <c r="H19" s="161">
        <f t="shared" si="1"/>
        <v>101.97948046662727</v>
      </c>
      <c r="I19" s="161">
        <f t="shared" si="1"/>
        <v>102.88904400712751</v>
      </c>
      <c r="J19" s="161">
        <f t="shared" si="9"/>
        <v>95.79840854210057</v>
      </c>
      <c r="K19" s="161">
        <f t="shared" si="3"/>
        <v>106.02687835351001</v>
      </c>
      <c r="L19" s="161">
        <f t="shared" si="9"/>
        <v>110.59735234865992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106.10926019618611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61">
        <f aca="true" t="shared" si="10" ref="C20:J20">C10/C$4*100</f>
        <v>102.59991862562632</v>
      </c>
      <c r="D20" s="161">
        <f t="shared" si="10"/>
        <v>105.27594702087677</v>
      </c>
      <c r="E20" s="161">
        <f t="shared" si="10"/>
        <v>109.83094589512189</v>
      </c>
      <c r="F20" s="161">
        <f t="shared" si="10"/>
        <v>105.8587787791001</v>
      </c>
      <c r="G20" s="161">
        <f t="shared" si="10"/>
        <v>111.53049016700234</v>
      </c>
      <c r="H20" s="161">
        <f t="shared" si="10"/>
        <v>116.20916604219079</v>
      </c>
      <c r="I20" s="161">
        <f t="shared" si="10"/>
        <v>106.42595352194996</v>
      </c>
      <c r="J20" s="161">
        <f t="shared" si="10"/>
        <v>104.26330169669089</v>
      </c>
      <c r="K20" s="161">
        <f t="shared" si="3"/>
        <v>109.21112331465383</v>
      </c>
      <c r="L20" s="161">
        <f aca="true" t="shared" si="11" ref="L20:S21">L10/L$4*100</f>
        <v>108.41387265876735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109.33703083547448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61">
        <f aca="true" t="shared" si="12" ref="C21:J21">C11/C$4*100</f>
        <v>111.44958064281938</v>
      </c>
      <c r="D21" s="161">
        <f t="shared" si="12"/>
        <v>106.71058172313282</v>
      </c>
      <c r="E21" s="161">
        <f t="shared" si="12"/>
        <v>113.4549137053597</v>
      </c>
      <c r="F21" s="161">
        <f t="shared" si="12"/>
        <v>126.48935826131094</v>
      </c>
      <c r="G21" s="161">
        <f t="shared" si="12"/>
        <v>115.87838233554666</v>
      </c>
      <c r="H21" s="161">
        <f t="shared" si="12"/>
        <v>121.51896085193536</v>
      </c>
      <c r="I21" s="161">
        <f t="shared" si="12"/>
        <v>108.4557251717441</v>
      </c>
      <c r="J21" s="161">
        <f t="shared" si="12"/>
        <v>100.3447010098108</v>
      </c>
      <c r="K21" s="161">
        <f t="shared" si="3"/>
        <v>116.86861319065562</v>
      </c>
      <c r="L21" s="161">
        <f t="shared" si="11"/>
        <v>125.94577843202526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117.09919150276431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869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0.9833737339501921</v>
      </c>
      <c r="D26" s="28">
        <f>D$25+(D$28-D$25)*($A26-$A$25)/($A$28-$A$25)</f>
        <v>0.9907381028902654</v>
      </c>
      <c r="E26" s="28">
        <f aca="true" t="shared" si="16" ref="E26:L27">E$25+(E$28-E$25)*($A26-$A$25)/($A$28-$A$25)</f>
        <v>1.0103921523622024</v>
      </c>
      <c r="F26" s="28">
        <f t="shared" si="16"/>
        <v>0.9810570860718116</v>
      </c>
      <c r="G26" s="28">
        <f t="shared" si="16"/>
        <v>1.0044384617231688</v>
      </c>
      <c r="H26" s="28">
        <f t="shared" si="16"/>
        <v>0.9980459271392839</v>
      </c>
      <c r="I26" s="28">
        <f t="shared" si="16"/>
        <v>0.9949355207679658</v>
      </c>
      <c r="J26" s="28">
        <f t="shared" si="16"/>
        <v>1.0047173358128987</v>
      </c>
      <c r="K26" s="28">
        <f t="shared" si="16"/>
        <v>1.0004758408272694</v>
      </c>
      <c r="L26" s="28">
        <f t="shared" si="16"/>
        <v>1.022116163472013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1.000482345130471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0.9667474679003841</v>
      </c>
      <c r="D27" s="28">
        <f>D$25+(D$28-D$25)*($A27-$A$25)/($A$28-$A$25)</f>
        <v>0.9814762057805307</v>
      </c>
      <c r="E27" s="28">
        <f t="shared" si="16"/>
        <v>1.0207843047244045</v>
      </c>
      <c r="F27" s="28">
        <f t="shared" si="16"/>
        <v>0.9621141721436234</v>
      </c>
      <c r="G27" s="28">
        <f t="shared" si="16"/>
        <v>1.0088769234463375</v>
      </c>
      <c r="H27" s="28">
        <f t="shared" si="16"/>
        <v>0.9960918542785678</v>
      </c>
      <c r="I27" s="28">
        <f t="shared" si="16"/>
        <v>0.9898710415359316</v>
      </c>
      <c r="J27" s="28">
        <f t="shared" si="16"/>
        <v>1.0094346716257976</v>
      </c>
      <c r="K27" s="28">
        <f t="shared" si="16"/>
        <v>1.0009516816545385</v>
      </c>
      <c r="L27" s="28">
        <f t="shared" si="16"/>
        <v>1.044232326944026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1.000964690260942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0.9501212018505762</v>
      </c>
      <c r="D28" s="30">
        <f>D15/100</f>
        <v>0.9722143086707962</v>
      </c>
      <c r="E28" s="30">
        <f aca="true" t="shared" si="21" ref="E28:L28">E15/100</f>
        <v>1.0311764570866069</v>
      </c>
      <c r="F28" s="30">
        <f t="shared" si="21"/>
        <v>0.943171258215435</v>
      </c>
      <c r="G28" s="30">
        <f t="shared" si="21"/>
        <v>1.0133153851695063</v>
      </c>
      <c r="H28" s="30">
        <f t="shared" si="21"/>
        <v>0.9941377814178517</v>
      </c>
      <c r="I28" s="30">
        <f t="shared" si="21"/>
        <v>0.9848065623038974</v>
      </c>
      <c r="J28" s="30">
        <f t="shared" si="21"/>
        <v>1.0141520074386963</v>
      </c>
      <c r="K28" s="30">
        <f t="shared" si="21"/>
        <v>1.0014275224818079</v>
      </c>
      <c r="L28" s="30">
        <f t="shared" si="21"/>
        <v>1.066348490416039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1.0014470353914129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0.9681547210590684</v>
      </c>
      <c r="D29" s="33">
        <f>D$28+(D$31-D$28)*($A29-$A$28)/($A$31-$A$28)</f>
        <v>0.9726323967799363</v>
      </c>
      <c r="E29" s="33">
        <f aca="true" t="shared" si="23" ref="E29:L30">E$28+(E$31-E$28)*($A29-$A$28)/($A$31-$A$28)</f>
        <v>1.0219229162644319</v>
      </c>
      <c r="F29" s="33">
        <f t="shared" si="23"/>
        <v>1.0035095321782908</v>
      </c>
      <c r="G29" s="33">
        <f t="shared" si="23"/>
        <v>1.0210340966598668</v>
      </c>
      <c r="H29" s="33">
        <f t="shared" si="23"/>
        <v>0.9920475316630896</v>
      </c>
      <c r="I29" s="33">
        <f t="shared" si="23"/>
        <v>0.9933993843241506</v>
      </c>
      <c r="J29" s="33">
        <f t="shared" si="23"/>
        <v>1.0063190808897253</v>
      </c>
      <c r="K29" s="33">
        <f t="shared" si="23"/>
        <v>1.014540964524934</v>
      </c>
      <c r="L29" s="33">
        <f t="shared" si="23"/>
        <v>1.0640738726447645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1.014739726036547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1309D80R2(18-28)</v>
      </c>
      <c r="C30" s="33">
        <f>C$28+(C$31-C$28)*($A30-$A$28)/($A$31-$A$28)</f>
        <v>0.9861882402675606</v>
      </c>
      <c r="D30" s="33">
        <f>D$28+(D$31-D$28)*($A30-$A$28)/($A$31-$A$28)</f>
        <v>0.9730504848890765</v>
      </c>
      <c r="E30" s="33">
        <f t="shared" si="23"/>
        <v>1.012669375442257</v>
      </c>
      <c r="F30" s="33">
        <f t="shared" si="23"/>
        <v>1.0638478061411463</v>
      </c>
      <c r="G30" s="33">
        <f t="shared" si="23"/>
        <v>1.0287528081502273</v>
      </c>
      <c r="H30" s="33">
        <f t="shared" si="23"/>
        <v>0.9899572819083275</v>
      </c>
      <c r="I30" s="33">
        <f t="shared" si="23"/>
        <v>1.0019922063444038</v>
      </c>
      <c r="J30" s="33">
        <f t="shared" si="23"/>
        <v>0.9984861543407543</v>
      </c>
      <c r="K30" s="33">
        <f t="shared" si="23"/>
        <v>1.0276544065680597</v>
      </c>
      <c r="L30" s="33">
        <f t="shared" si="23"/>
        <v>1.0617992548734898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1.0280324166816808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1.0042217594760527</v>
      </c>
      <c r="D31" s="30">
        <f>D16/100</f>
        <v>0.9734685729982167</v>
      </c>
      <c r="E31" s="30">
        <f aca="true" t="shared" si="27" ref="E31:L31">E16/100</f>
        <v>1.003415834620082</v>
      </c>
      <c r="F31" s="30">
        <f t="shared" si="27"/>
        <v>1.124186080104002</v>
      </c>
      <c r="G31" s="30">
        <f t="shared" si="27"/>
        <v>1.0364715196405878</v>
      </c>
      <c r="H31" s="30">
        <f t="shared" si="27"/>
        <v>0.9878670321535654</v>
      </c>
      <c r="I31" s="30">
        <f t="shared" si="27"/>
        <v>1.0105850283646571</v>
      </c>
      <c r="J31" s="30">
        <f t="shared" si="27"/>
        <v>0.9906532277917832</v>
      </c>
      <c r="K31" s="30">
        <f t="shared" si="27"/>
        <v>1.0407678486111858</v>
      </c>
      <c r="L31" s="30">
        <f t="shared" si="27"/>
        <v>1.0595246371022153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1.0413251073268148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1309D80R2(104-114)</v>
      </c>
      <c r="C32" s="33">
        <f aca="true" t="shared" si="29" ref="C32:D35">C$31+(C$36-C$31)*($A32-$A$31)/($A$36-$A$31)</f>
        <v>1.0073805619001526</v>
      </c>
      <c r="D32" s="33">
        <f t="shared" si="29"/>
        <v>0.9860382572563109</v>
      </c>
      <c r="E32" s="33">
        <f aca="true" t="shared" si="30" ref="E32:L35">E$31+(E$36-E$31)*($A32-$A$31)/($A$36-$A$31)</f>
        <v>1.0046988114102704</v>
      </c>
      <c r="F32" s="33">
        <f t="shared" si="30"/>
        <v>1.1257682350226093</v>
      </c>
      <c r="G32" s="33">
        <f t="shared" si="30"/>
        <v>1.0326198503640183</v>
      </c>
      <c r="H32" s="33">
        <f t="shared" si="30"/>
        <v>0.9962616662172322</v>
      </c>
      <c r="I32" s="33">
        <f t="shared" si="30"/>
        <v>1.012547552954383</v>
      </c>
      <c r="J32" s="33">
        <f t="shared" si="30"/>
        <v>1.0010326687666262</v>
      </c>
      <c r="K32" s="33">
        <f t="shared" si="30"/>
        <v>1.040630948060277</v>
      </c>
      <c r="L32" s="33">
        <f t="shared" si="30"/>
        <v>1.069759636611707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1.041186335472225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1309D81R3(33-43)</v>
      </c>
      <c r="C33" s="33">
        <f t="shared" si="29"/>
        <v>1.0105393643242524</v>
      </c>
      <c r="D33" s="33">
        <f t="shared" si="29"/>
        <v>0.998607941514405</v>
      </c>
      <c r="E33" s="33">
        <f t="shared" si="30"/>
        <v>1.0059817882004587</v>
      </c>
      <c r="F33" s="33">
        <f t="shared" si="30"/>
        <v>1.1273503899412165</v>
      </c>
      <c r="G33" s="33">
        <f t="shared" si="30"/>
        <v>1.0287681810874487</v>
      </c>
      <c r="H33" s="33">
        <f t="shared" si="30"/>
        <v>1.004656300280899</v>
      </c>
      <c r="I33" s="33">
        <f t="shared" si="30"/>
        <v>1.0145100775441087</v>
      </c>
      <c r="J33" s="33">
        <f t="shared" si="30"/>
        <v>1.0114121097414692</v>
      </c>
      <c r="K33" s="33">
        <f t="shared" si="30"/>
        <v>1.0404940475093678</v>
      </c>
      <c r="L33" s="33">
        <f t="shared" si="30"/>
        <v>1.0799946361211985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1.041047563617635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1309D82R2(102-111)</v>
      </c>
      <c r="C34" s="33">
        <f t="shared" si="29"/>
        <v>1.0136981667483524</v>
      </c>
      <c r="D34" s="33">
        <f t="shared" si="29"/>
        <v>1.0111776257724991</v>
      </c>
      <c r="E34" s="33">
        <f t="shared" si="30"/>
        <v>1.007264764990647</v>
      </c>
      <c r="F34" s="33">
        <f t="shared" si="30"/>
        <v>1.128932544859824</v>
      </c>
      <c r="G34" s="33">
        <f t="shared" si="30"/>
        <v>1.0249165118108794</v>
      </c>
      <c r="H34" s="33">
        <f t="shared" si="30"/>
        <v>1.013050934344566</v>
      </c>
      <c r="I34" s="33">
        <f t="shared" si="30"/>
        <v>1.0164726021338346</v>
      </c>
      <c r="J34" s="33">
        <f t="shared" si="30"/>
        <v>1.021791550716312</v>
      </c>
      <c r="K34" s="33">
        <f t="shared" si="30"/>
        <v>1.040357146958459</v>
      </c>
      <c r="L34" s="33">
        <f t="shared" si="30"/>
        <v>1.0902296356306902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1.0409087917630453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1.0168569691724523</v>
      </c>
      <c r="D35" s="33">
        <f t="shared" si="29"/>
        <v>1.0237473100305934</v>
      </c>
      <c r="E35" s="33">
        <f t="shared" si="30"/>
        <v>1.0085477417808353</v>
      </c>
      <c r="F35" s="33">
        <f t="shared" si="30"/>
        <v>1.1305146997784312</v>
      </c>
      <c r="G35" s="33">
        <f t="shared" si="30"/>
        <v>1.0210648425343098</v>
      </c>
      <c r="H35" s="33">
        <f t="shared" si="30"/>
        <v>1.0214455684082326</v>
      </c>
      <c r="I35" s="33">
        <f t="shared" si="30"/>
        <v>1.0184351267235603</v>
      </c>
      <c r="J35" s="33">
        <f t="shared" si="30"/>
        <v>1.032170991691155</v>
      </c>
      <c r="K35" s="33">
        <f t="shared" si="30"/>
        <v>1.0402202464075498</v>
      </c>
      <c r="L35" s="33">
        <f t="shared" si="30"/>
        <v>1.1004646351401817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1.0407700199084553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1.020015771596552</v>
      </c>
      <c r="D36" s="30">
        <f>D17/100</f>
        <v>1.0363169942886876</v>
      </c>
      <c r="E36" s="30">
        <f aca="true" t="shared" si="34" ref="E36:L36">E17/100</f>
        <v>1.0098307185710236</v>
      </c>
      <c r="F36" s="30">
        <f t="shared" si="34"/>
        <v>1.1320968546970385</v>
      </c>
      <c r="G36" s="30">
        <f t="shared" si="34"/>
        <v>1.0172131732577403</v>
      </c>
      <c r="H36" s="30">
        <f t="shared" si="34"/>
        <v>1.0298402024718996</v>
      </c>
      <c r="I36" s="30">
        <f t="shared" si="34"/>
        <v>1.0203976513132862</v>
      </c>
      <c r="J36" s="30">
        <f t="shared" si="34"/>
        <v>1.042550432665998</v>
      </c>
      <c r="K36" s="30">
        <f t="shared" si="34"/>
        <v>1.040083345856641</v>
      </c>
      <c r="L36" s="30">
        <f t="shared" si="34"/>
        <v>1.1106996346496734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1.0406312480538655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1.0241728030622554</v>
      </c>
      <c r="D37" s="33">
        <f>D$36+(D$41-D$36)*($A37-$A$36)/($A$41-$A$36)</f>
        <v>1.0278075863060951</v>
      </c>
      <c r="E37" s="33">
        <f aca="true" t="shared" si="36" ref="E37:L38">E$36+(E$41-E$36)*($A37-$A$36)/($A$41-$A$36)</f>
        <v>1.0122610782271946</v>
      </c>
      <c r="F37" s="33">
        <f t="shared" si="36"/>
        <v>1.1178784095494931</v>
      </c>
      <c r="G37" s="33">
        <f t="shared" si="36"/>
        <v>1.025313094190326</v>
      </c>
      <c r="H37" s="33">
        <f t="shared" si="36"/>
        <v>1.0330002653011707</v>
      </c>
      <c r="I37" s="33">
        <f t="shared" si="36"/>
        <v>1.0260398665148391</v>
      </c>
      <c r="J37" s="33">
        <f t="shared" si="36"/>
        <v>1.0254092626792417</v>
      </c>
      <c r="K37" s="33">
        <f t="shared" si="36"/>
        <v>1.0408641281034214</v>
      </c>
      <c r="L37" s="33">
        <f t="shared" si="36"/>
        <v>1.1105447329248643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1.041422702870498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1309D83R1(98-107)</v>
      </c>
      <c r="C38" s="33">
        <f>C$36+(C$41-C$36)*($A38-$A$36)/($A$41-$A$36)</f>
        <v>1.0283298345279588</v>
      </c>
      <c r="D38" s="33">
        <f>D$36+(D$41-D$36)*($A38-$A$36)/($A$41-$A$36)</f>
        <v>1.0192981783235027</v>
      </c>
      <c r="E38" s="33">
        <f t="shared" si="36"/>
        <v>1.0146914378833654</v>
      </c>
      <c r="F38" s="33">
        <f t="shared" si="36"/>
        <v>1.1036599644019478</v>
      </c>
      <c r="G38" s="33">
        <f t="shared" si="36"/>
        <v>1.0334130151229115</v>
      </c>
      <c r="H38" s="33">
        <f t="shared" si="36"/>
        <v>1.036160328130442</v>
      </c>
      <c r="I38" s="33">
        <f t="shared" si="36"/>
        <v>1.031682081716392</v>
      </c>
      <c r="J38" s="33">
        <f t="shared" si="36"/>
        <v>1.0082680926924852</v>
      </c>
      <c r="K38" s="33">
        <f t="shared" si="36"/>
        <v>1.0416449103502017</v>
      </c>
      <c r="L38" s="33">
        <f t="shared" si="36"/>
        <v>1.1103898312000555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1.0422141576871307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1309D83R2(32-42)</v>
      </c>
      <c r="C39" s="33">
        <f t="shared" si="38"/>
        <v>1.0324868659936624</v>
      </c>
      <c r="D39" s="33">
        <f t="shared" si="38"/>
        <v>1.0107887703409104</v>
      </c>
      <c r="E39" s="33">
        <f t="shared" si="38"/>
        <v>1.0171217975395364</v>
      </c>
      <c r="F39" s="33">
        <f t="shared" si="38"/>
        <v>1.0894415192544027</v>
      </c>
      <c r="G39" s="33">
        <f t="shared" si="38"/>
        <v>1.0415129360554969</v>
      </c>
      <c r="H39" s="33">
        <f t="shared" si="38"/>
        <v>1.039320390959713</v>
      </c>
      <c r="I39" s="33">
        <f t="shared" si="38"/>
        <v>1.037324296917945</v>
      </c>
      <c r="J39" s="33">
        <f t="shared" si="38"/>
        <v>0.9911269227057289</v>
      </c>
      <c r="K39" s="33">
        <f t="shared" si="38"/>
        <v>1.0424256925969821</v>
      </c>
      <c r="L39" s="33">
        <f t="shared" si="38"/>
        <v>1.1102349294752465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1.0430056125037634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1309D80R2(104-114)(II)</v>
      </c>
      <c r="C40" s="33">
        <f t="shared" si="38"/>
        <v>1.0366438974593657</v>
      </c>
      <c r="D40" s="33">
        <f t="shared" si="38"/>
        <v>1.002279362358318</v>
      </c>
      <c r="E40" s="33">
        <f t="shared" si="38"/>
        <v>1.0195521571957071</v>
      </c>
      <c r="F40" s="33">
        <f t="shared" si="38"/>
        <v>1.0752230741068574</v>
      </c>
      <c r="G40" s="33">
        <f t="shared" si="38"/>
        <v>1.0496128569880825</v>
      </c>
      <c r="H40" s="33">
        <f t="shared" si="38"/>
        <v>1.0424804537889842</v>
      </c>
      <c r="I40" s="33">
        <f t="shared" si="38"/>
        <v>1.042966512119498</v>
      </c>
      <c r="J40" s="33">
        <f t="shared" si="38"/>
        <v>0.9739857527189726</v>
      </c>
      <c r="K40" s="33">
        <f t="shared" si="38"/>
        <v>1.0432064748437624</v>
      </c>
      <c r="L40" s="33">
        <f t="shared" si="38"/>
        <v>1.1100800277504377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1.043797067320396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1.040800928925069</v>
      </c>
      <c r="D41" s="30">
        <f>D18/100</f>
        <v>0.9937699543757255</v>
      </c>
      <c r="E41" s="30">
        <f aca="true" t="shared" si="40" ref="E41:L41">E18/100</f>
        <v>1.0219825168518781</v>
      </c>
      <c r="F41" s="30">
        <f t="shared" si="40"/>
        <v>1.061004628959312</v>
      </c>
      <c r="G41" s="30">
        <f t="shared" si="40"/>
        <v>1.057712777920668</v>
      </c>
      <c r="H41" s="30">
        <f t="shared" si="40"/>
        <v>1.0456405166182554</v>
      </c>
      <c r="I41" s="30">
        <f t="shared" si="40"/>
        <v>1.048608727321051</v>
      </c>
      <c r="J41" s="30">
        <f t="shared" si="40"/>
        <v>0.9568445827322162</v>
      </c>
      <c r="K41" s="30">
        <f t="shared" si="40"/>
        <v>1.0439872570905429</v>
      </c>
      <c r="L41" s="30">
        <f t="shared" si="40"/>
        <v>1.1099251260256286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1.0445885221370286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1.0373263471665122</v>
      </c>
      <c r="D42" s="33">
        <f t="shared" si="42"/>
        <v>0.9948928968462913</v>
      </c>
      <c r="E42" s="33">
        <f t="shared" si="42"/>
        <v>1.0291272176226796</v>
      </c>
      <c r="F42" s="33">
        <f t="shared" si="42"/>
        <v>1.055679804033001</v>
      </c>
      <c r="G42" s="33">
        <f t="shared" si="42"/>
        <v>1.0556472793307048</v>
      </c>
      <c r="H42" s="33">
        <f t="shared" si="42"/>
        <v>1.0404713742278588</v>
      </c>
      <c r="I42" s="33">
        <f t="shared" si="42"/>
        <v>1.0446650698710958</v>
      </c>
      <c r="J42" s="33">
        <f t="shared" si="42"/>
        <v>0.9570724832699741</v>
      </c>
      <c r="K42" s="33">
        <f t="shared" si="42"/>
        <v>1.0472435623794543</v>
      </c>
      <c r="L42" s="33">
        <f t="shared" si="42"/>
        <v>1.1091348055178227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1.0478893381019951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1309D84R3(55-64)</v>
      </c>
      <c r="C43" s="33">
        <f>C$41+(C$46-C$41)*($A43-$A$41)/($A$46-$A$41)</f>
        <v>1.0338517654079553</v>
      </c>
      <c r="D43" s="33">
        <f>D$41+(D$46-D$41)*($A43-$A$41)/($A$46-$A$41)</f>
        <v>0.9960158393168572</v>
      </c>
      <c r="E43" s="33">
        <f t="shared" si="42"/>
        <v>1.036271918393481</v>
      </c>
      <c r="F43" s="33">
        <f t="shared" si="42"/>
        <v>1.0503549791066904</v>
      </c>
      <c r="G43" s="33">
        <f t="shared" si="42"/>
        <v>1.0535817807407415</v>
      </c>
      <c r="H43" s="33">
        <f t="shared" si="42"/>
        <v>1.0353022318374623</v>
      </c>
      <c r="I43" s="33">
        <f t="shared" si="42"/>
        <v>1.0407214124211406</v>
      </c>
      <c r="J43" s="33">
        <f t="shared" si="42"/>
        <v>0.957300383807732</v>
      </c>
      <c r="K43" s="33">
        <f t="shared" si="42"/>
        <v>1.0504998676683657</v>
      </c>
      <c r="L43" s="33">
        <f t="shared" si="42"/>
        <v>1.1083444850100168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1.0511901540669617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1309D85R2(115-124)</v>
      </c>
      <c r="C44" s="33">
        <f t="shared" si="43"/>
        <v>1.0303771836493985</v>
      </c>
      <c r="D44" s="33">
        <f t="shared" si="43"/>
        <v>0.9971387817874232</v>
      </c>
      <c r="E44" s="33">
        <f t="shared" si="43"/>
        <v>1.0434166191642822</v>
      </c>
      <c r="F44" s="33">
        <f t="shared" si="43"/>
        <v>1.0450301541803795</v>
      </c>
      <c r="G44" s="33">
        <f t="shared" si="43"/>
        <v>1.0515162821507782</v>
      </c>
      <c r="H44" s="33">
        <f t="shared" si="43"/>
        <v>1.0301330894470657</v>
      </c>
      <c r="I44" s="33">
        <f t="shared" si="43"/>
        <v>1.0367777549711854</v>
      </c>
      <c r="J44" s="33">
        <f t="shared" si="43"/>
        <v>0.95752828434549</v>
      </c>
      <c r="K44" s="33">
        <f t="shared" si="43"/>
        <v>1.0537561729572773</v>
      </c>
      <c r="L44" s="33">
        <f t="shared" si="43"/>
        <v>1.1075541645022111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1.054490970031928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JGb-1 (1)</v>
      </c>
      <c r="C45" s="33">
        <f t="shared" si="43"/>
        <v>1.0269026018908416</v>
      </c>
      <c r="D45" s="33">
        <f t="shared" si="43"/>
        <v>0.9982617242579891</v>
      </c>
      <c r="E45" s="33">
        <f t="shared" si="43"/>
        <v>1.0505613199350836</v>
      </c>
      <c r="F45" s="33">
        <f t="shared" si="43"/>
        <v>1.0397053292540688</v>
      </c>
      <c r="G45" s="33">
        <f t="shared" si="43"/>
        <v>1.049450783560815</v>
      </c>
      <c r="H45" s="33">
        <f t="shared" si="43"/>
        <v>1.0249639470566692</v>
      </c>
      <c r="I45" s="33">
        <f t="shared" si="43"/>
        <v>1.0328340975212302</v>
      </c>
      <c r="J45" s="33">
        <f t="shared" si="43"/>
        <v>0.9577561848832479</v>
      </c>
      <c r="K45" s="33">
        <f t="shared" si="43"/>
        <v>1.0570124782461887</v>
      </c>
      <c r="L45" s="33">
        <f t="shared" si="43"/>
        <v>1.1067638439944052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1.0577917859968946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1.0234280201322847</v>
      </c>
      <c r="D46" s="30">
        <f>D19/100</f>
        <v>0.999384666728555</v>
      </c>
      <c r="E46" s="30">
        <f aca="true" t="shared" si="45" ref="E46:L46">E19/100</f>
        <v>1.057706020705885</v>
      </c>
      <c r="F46" s="30">
        <f t="shared" si="45"/>
        <v>1.0343805043277579</v>
      </c>
      <c r="G46" s="30">
        <f t="shared" si="45"/>
        <v>1.0473852849708516</v>
      </c>
      <c r="H46" s="30">
        <f t="shared" si="45"/>
        <v>1.0197948046662726</v>
      </c>
      <c r="I46" s="30">
        <f t="shared" si="45"/>
        <v>1.028890440071275</v>
      </c>
      <c r="J46" s="30">
        <f t="shared" si="45"/>
        <v>0.9579840854210058</v>
      </c>
      <c r="K46" s="30">
        <f t="shared" si="45"/>
        <v>1.0602687835351001</v>
      </c>
      <c r="L46" s="30">
        <f t="shared" si="45"/>
        <v>1.1059735234865993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1.0610926019618612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1309D86R3(102-110)</v>
      </c>
      <c r="C47" s="28">
        <f>C$46+(C$51-C$46)*($A47-$A$46)/($A$51-$A$46)</f>
        <v>1.0239422533570803</v>
      </c>
      <c r="D47" s="28">
        <f>D$46+(D$51-D$46)*($A47-$A$46)/($A$51-$A$46)</f>
        <v>1.0100596274245974</v>
      </c>
      <c r="E47" s="28">
        <f aca="true" t="shared" si="47" ref="E47:L47">E$46+(E$51-E$46)*($A47-$A$46)/($A$51-$A$46)</f>
        <v>1.0658267083549517</v>
      </c>
      <c r="F47" s="28">
        <f t="shared" si="47"/>
        <v>1.0392219610204065</v>
      </c>
      <c r="G47" s="28">
        <f t="shared" si="47"/>
        <v>1.0609692083106859</v>
      </c>
      <c r="H47" s="28">
        <f t="shared" si="47"/>
        <v>1.0482541758173995</v>
      </c>
      <c r="I47" s="28">
        <f t="shared" si="47"/>
        <v>1.03596425910092</v>
      </c>
      <c r="J47" s="28">
        <f t="shared" si="47"/>
        <v>0.9749138717301864</v>
      </c>
      <c r="K47" s="28">
        <f t="shared" si="47"/>
        <v>1.0666372734573877</v>
      </c>
      <c r="L47" s="28">
        <f t="shared" si="47"/>
        <v>1.101606564106814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1.067548143240438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1.0244564865818762</v>
      </c>
      <c r="D48" s="28">
        <f t="shared" si="49"/>
        <v>1.02073458812064</v>
      </c>
      <c r="E48" s="28">
        <f t="shared" si="49"/>
        <v>1.0739473960040185</v>
      </c>
      <c r="F48" s="28">
        <f t="shared" si="49"/>
        <v>1.0440634177130552</v>
      </c>
      <c r="G48" s="28">
        <f t="shared" si="49"/>
        <v>1.0745531316505204</v>
      </c>
      <c r="H48" s="28">
        <f t="shared" si="49"/>
        <v>1.0767135469685267</v>
      </c>
      <c r="I48" s="28">
        <f t="shared" si="49"/>
        <v>1.0430380781305648</v>
      </c>
      <c r="J48" s="28">
        <f t="shared" si="49"/>
        <v>0.991843658039367</v>
      </c>
      <c r="K48" s="28">
        <f t="shared" si="49"/>
        <v>1.0730057633796755</v>
      </c>
      <c r="L48" s="28">
        <f t="shared" si="49"/>
        <v>1.097239604727029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1.0740036845190146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1309D87R2(80-93)</v>
      </c>
      <c r="C49" s="28">
        <f>C$46+(C$51-C$46)*($A49-$A$46)/($A$51-$A$46)</f>
        <v>1.0249707198066718</v>
      </c>
      <c r="D49" s="28">
        <f>D$46+(D$51-D$46)*($A49-$A$46)/($A$51-$A$46)</f>
        <v>1.0314095488166826</v>
      </c>
      <c r="E49" s="28">
        <f t="shared" si="49"/>
        <v>1.0820680836530854</v>
      </c>
      <c r="F49" s="28">
        <f t="shared" si="49"/>
        <v>1.0489048744057037</v>
      </c>
      <c r="G49" s="28">
        <f t="shared" si="49"/>
        <v>1.0881370549903546</v>
      </c>
      <c r="H49" s="28">
        <f t="shared" si="49"/>
        <v>1.1051729181196537</v>
      </c>
      <c r="I49" s="28">
        <f t="shared" si="49"/>
        <v>1.05011189716021</v>
      </c>
      <c r="J49" s="28">
        <f t="shared" si="49"/>
        <v>1.0087734443485477</v>
      </c>
      <c r="K49" s="28">
        <f t="shared" si="49"/>
        <v>1.079374253301963</v>
      </c>
      <c r="L49" s="28">
        <f t="shared" si="49"/>
        <v>1.0928726453472437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1.0804592257975913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1309D88R4(30-40)</v>
      </c>
      <c r="C50" s="28">
        <f t="shared" si="49"/>
        <v>1.0254849530314676</v>
      </c>
      <c r="D50" s="28">
        <f t="shared" si="49"/>
        <v>1.0420845095127251</v>
      </c>
      <c r="E50" s="28">
        <f t="shared" si="49"/>
        <v>1.090188771302152</v>
      </c>
      <c r="F50" s="28">
        <f t="shared" si="49"/>
        <v>1.0537463310983524</v>
      </c>
      <c r="G50" s="28">
        <f t="shared" si="49"/>
        <v>1.1017209783301891</v>
      </c>
      <c r="H50" s="28">
        <f t="shared" si="49"/>
        <v>1.1336322892707809</v>
      </c>
      <c r="I50" s="28">
        <f t="shared" si="49"/>
        <v>1.0571857161898548</v>
      </c>
      <c r="J50" s="28">
        <f t="shared" si="49"/>
        <v>1.0257032306577283</v>
      </c>
      <c r="K50" s="28">
        <f t="shared" si="49"/>
        <v>1.0857427432242508</v>
      </c>
      <c r="L50" s="28">
        <f t="shared" si="49"/>
        <v>1.0885056859674587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1.086914767076168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1.0259991862562632</v>
      </c>
      <c r="D51" s="30">
        <f>D20/100</f>
        <v>1.0527594702087677</v>
      </c>
      <c r="E51" s="30">
        <f aca="true" t="shared" si="52" ref="E51:L51">E20/100</f>
        <v>1.0983094589512188</v>
      </c>
      <c r="F51" s="30">
        <f t="shared" si="52"/>
        <v>1.058587787791001</v>
      </c>
      <c r="G51" s="30">
        <f t="shared" si="52"/>
        <v>1.1153049016700234</v>
      </c>
      <c r="H51" s="30">
        <f t="shared" si="52"/>
        <v>1.1620916604219078</v>
      </c>
      <c r="I51" s="30">
        <f t="shared" si="52"/>
        <v>1.0642595352194997</v>
      </c>
      <c r="J51" s="30">
        <f t="shared" si="52"/>
        <v>1.042633016966909</v>
      </c>
      <c r="K51" s="30">
        <f t="shared" si="52"/>
        <v>1.0921112331465384</v>
      </c>
      <c r="L51" s="30">
        <f t="shared" si="52"/>
        <v>1.0841387265876734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1.0933703083547448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1.0436985102906493</v>
      </c>
      <c r="D52" s="28">
        <f t="shared" si="54"/>
        <v>1.0556287396132797</v>
      </c>
      <c r="E52" s="28">
        <f aca="true" t="shared" si="55" ref="E52:L52">E$51+(E$56-E$51)*($A52-$A$51)/($A$56-$A$51)</f>
        <v>1.1055573945716943</v>
      </c>
      <c r="F52" s="28">
        <f t="shared" si="55"/>
        <v>1.0998489467554227</v>
      </c>
      <c r="G52" s="28">
        <f t="shared" si="55"/>
        <v>1.1240006860071121</v>
      </c>
      <c r="H52" s="28">
        <f t="shared" si="55"/>
        <v>1.172711250041397</v>
      </c>
      <c r="I52" s="28">
        <f t="shared" si="55"/>
        <v>1.068319078519088</v>
      </c>
      <c r="J52" s="28">
        <f t="shared" si="55"/>
        <v>1.0347958155931487</v>
      </c>
      <c r="K52" s="28">
        <f t="shared" si="55"/>
        <v>1.107426212898542</v>
      </c>
      <c r="L52" s="28">
        <f t="shared" si="55"/>
        <v>1.1192025381341892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1.1088946296893245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2</v>
      </c>
      <c r="C53" s="28">
        <f t="shared" si="54"/>
        <v>1.0613978343250354</v>
      </c>
      <c r="D53" s="28">
        <f t="shared" si="54"/>
        <v>1.0584980090177918</v>
      </c>
      <c r="E53" s="28">
        <f aca="true" t="shared" si="57" ref="E53:L55">E$51+(E$56-E$51)*($A53-$A$51)/($A$56-$A$51)</f>
        <v>1.11280533019217</v>
      </c>
      <c r="F53" s="28">
        <f t="shared" si="57"/>
        <v>1.1411101057198443</v>
      </c>
      <c r="G53" s="28">
        <f t="shared" si="57"/>
        <v>1.1326964703442006</v>
      </c>
      <c r="H53" s="28">
        <f t="shared" si="57"/>
        <v>1.1833308396608861</v>
      </c>
      <c r="I53" s="28">
        <f t="shared" si="57"/>
        <v>1.0723786218186762</v>
      </c>
      <c r="J53" s="28">
        <f t="shared" si="57"/>
        <v>1.0269586142193885</v>
      </c>
      <c r="K53" s="28">
        <f t="shared" si="57"/>
        <v>1.1227411926505455</v>
      </c>
      <c r="L53" s="28">
        <f t="shared" si="57"/>
        <v>1.154266349680705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1.1244189510239042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1.0790971583594215</v>
      </c>
      <c r="D54" s="28">
        <f t="shared" si="54"/>
        <v>1.061367278422304</v>
      </c>
      <c r="E54" s="28">
        <f t="shared" si="57"/>
        <v>1.1200532658126456</v>
      </c>
      <c r="F54" s="28">
        <f t="shared" si="57"/>
        <v>1.1823712646842661</v>
      </c>
      <c r="G54" s="28">
        <f t="shared" si="57"/>
        <v>1.1413922546812894</v>
      </c>
      <c r="H54" s="28">
        <f t="shared" si="57"/>
        <v>1.1939504292803753</v>
      </c>
      <c r="I54" s="28">
        <f t="shared" si="57"/>
        <v>1.0764381651182646</v>
      </c>
      <c r="J54" s="28">
        <f t="shared" si="57"/>
        <v>1.0191214128456285</v>
      </c>
      <c r="K54" s="28">
        <f t="shared" si="57"/>
        <v>1.138056172402549</v>
      </c>
      <c r="L54" s="28">
        <f t="shared" si="57"/>
        <v>1.189330161227221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1.1399432723584837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JGb-1 (2)</v>
      </c>
      <c r="C55" s="28">
        <f t="shared" si="54"/>
        <v>1.0967964823938077</v>
      </c>
      <c r="D55" s="28">
        <f t="shared" si="54"/>
        <v>1.064236547826816</v>
      </c>
      <c r="E55" s="28">
        <f t="shared" si="57"/>
        <v>1.1273012014331214</v>
      </c>
      <c r="F55" s="28">
        <f t="shared" si="57"/>
        <v>1.2236324236486877</v>
      </c>
      <c r="G55" s="28">
        <f t="shared" si="57"/>
        <v>1.1500880390183779</v>
      </c>
      <c r="H55" s="28">
        <f t="shared" si="57"/>
        <v>1.2045700188998645</v>
      </c>
      <c r="I55" s="28">
        <f t="shared" si="57"/>
        <v>1.0804977084178529</v>
      </c>
      <c r="J55" s="28">
        <f t="shared" si="57"/>
        <v>1.0112842114718683</v>
      </c>
      <c r="K55" s="28">
        <f t="shared" si="57"/>
        <v>1.1533711521545527</v>
      </c>
      <c r="L55" s="28">
        <f t="shared" si="57"/>
        <v>1.2243939727737367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1.1554675936930634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1.1144958064281938</v>
      </c>
      <c r="D56" s="30">
        <f>D21/100</f>
        <v>1.0671058172313281</v>
      </c>
      <c r="E56" s="30">
        <f aca="true" t="shared" si="58" ref="E56:L56">E21/100</f>
        <v>1.134549137053597</v>
      </c>
      <c r="F56" s="30">
        <f t="shared" si="58"/>
        <v>1.2648935826131094</v>
      </c>
      <c r="G56" s="30">
        <f t="shared" si="58"/>
        <v>1.1587838233554666</v>
      </c>
      <c r="H56" s="30">
        <f t="shared" si="58"/>
        <v>1.2151896085193536</v>
      </c>
      <c r="I56" s="30">
        <f t="shared" si="58"/>
        <v>1.084557251717441</v>
      </c>
      <c r="J56" s="30">
        <f t="shared" si="58"/>
        <v>1.003447010098108</v>
      </c>
      <c r="K56" s="30">
        <f t="shared" si="58"/>
        <v>1.1686861319065562</v>
      </c>
      <c r="L56" s="30">
        <f t="shared" si="58"/>
        <v>1.2594577843202526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1.170991915027643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tabSelected="1" workbookViewId="0" topLeftCell="A1">
      <selection activeCell="A1" sqref="A1:IV16384"/>
    </sheetView>
  </sheetViews>
  <sheetFormatPr defaultColWidth="11.421875" defaultRowHeight="12.75"/>
  <cols>
    <col min="1" max="16384" width="11.421875" style="92" customWidth="1"/>
  </cols>
  <sheetData>
    <row r="5" ht="16.5">
      <c r="F5" s="134" t="s">
        <v>722</v>
      </c>
    </row>
    <row r="8" ht="12.75">
      <c r="F8" s="135" t="s">
        <v>928</v>
      </c>
    </row>
    <row r="13" spans="1:7" ht="12.75">
      <c r="A13" s="136" t="s">
        <v>723</v>
      </c>
      <c r="F13" s="137" t="s">
        <v>724</v>
      </c>
      <c r="G13" s="138" t="s">
        <v>725</v>
      </c>
    </row>
    <row r="14" spans="4:11" ht="12.75">
      <c r="D14" s="139" t="s">
        <v>726</v>
      </c>
      <c r="E14" s="138" t="s">
        <v>908</v>
      </c>
      <c r="G14" s="137" t="s">
        <v>727</v>
      </c>
      <c r="I14" s="138" t="s">
        <v>728</v>
      </c>
      <c r="J14" s="137" t="s">
        <v>729</v>
      </c>
      <c r="K14" s="140">
        <v>0.8284314274787903</v>
      </c>
    </row>
    <row r="15" spans="6:7" ht="12.75">
      <c r="F15" s="139" t="s">
        <v>730</v>
      </c>
      <c r="G15" s="138" t="s">
        <v>731</v>
      </c>
    </row>
    <row r="16" spans="1:11" ht="12.75">
      <c r="A16" s="141" t="s">
        <v>732</v>
      </c>
      <c r="B16" s="142">
        <v>38375.898888888885</v>
      </c>
      <c r="D16" s="137" t="s">
        <v>733</v>
      </c>
      <c r="E16" s="138" t="s">
        <v>734</v>
      </c>
      <c r="F16" s="137" t="s">
        <v>735</v>
      </c>
      <c r="G16" s="138" t="s">
        <v>736</v>
      </c>
      <c r="H16" s="137" t="s">
        <v>737</v>
      </c>
      <c r="I16" s="138" t="s">
        <v>738</v>
      </c>
      <c r="J16" s="137" t="s">
        <v>739</v>
      </c>
      <c r="K16" s="140">
        <v>3.15686297416687</v>
      </c>
    </row>
    <row r="19" spans="1:16" ht="12.75">
      <c r="A19" s="143" t="s">
        <v>740</v>
      </c>
      <c r="B19" s="138" t="s">
        <v>909</v>
      </c>
      <c r="D19" s="143" t="s">
        <v>741</v>
      </c>
      <c r="E19" s="138" t="s">
        <v>742</v>
      </c>
      <c r="F19" s="139" t="s">
        <v>743</v>
      </c>
      <c r="G19" s="144" t="s">
        <v>744</v>
      </c>
      <c r="H19" s="145">
        <v>1</v>
      </c>
      <c r="I19" s="146" t="s">
        <v>745</v>
      </c>
      <c r="J19" s="145">
        <v>1</v>
      </c>
      <c r="K19" s="144" t="s">
        <v>746</v>
      </c>
      <c r="L19" s="147">
        <v>1</v>
      </c>
      <c r="M19" s="144" t="s">
        <v>747</v>
      </c>
      <c r="N19" s="148">
        <v>1</v>
      </c>
      <c r="O19" s="144" t="s">
        <v>748</v>
      </c>
      <c r="P19" s="148">
        <v>1</v>
      </c>
    </row>
    <row r="21" spans="1:10" ht="12.75">
      <c r="A21" s="149" t="s">
        <v>749</v>
      </c>
      <c r="C21" s="150" t="s">
        <v>750</v>
      </c>
      <c r="D21" s="150" t="s">
        <v>751</v>
      </c>
      <c r="F21" s="150" t="s">
        <v>752</v>
      </c>
      <c r="G21" s="150" t="s">
        <v>753</v>
      </c>
      <c r="H21" s="150" t="s">
        <v>754</v>
      </c>
      <c r="I21" s="151" t="s">
        <v>755</v>
      </c>
      <c r="J21" s="150" t="s">
        <v>756</v>
      </c>
    </row>
    <row r="22" spans="1:8" ht="12.75">
      <c r="A22" s="152" t="s">
        <v>823</v>
      </c>
      <c r="C22" s="153">
        <v>228.61599999992177</v>
      </c>
      <c r="D22" s="132">
        <v>38090.42260193825</v>
      </c>
      <c r="F22" s="132">
        <v>32456</v>
      </c>
      <c r="G22" s="132">
        <v>30716.000000029802</v>
      </c>
      <c r="H22" s="154" t="s">
        <v>929</v>
      </c>
    </row>
    <row r="24" spans="4:8" ht="12.75">
      <c r="D24" s="132">
        <v>39274.92836976051</v>
      </c>
      <c r="F24" s="132">
        <v>31766.000000029802</v>
      </c>
      <c r="G24" s="132">
        <v>30827.999999970198</v>
      </c>
      <c r="H24" s="154" t="s">
        <v>930</v>
      </c>
    </row>
    <row r="26" spans="4:8" ht="12.75">
      <c r="D26" s="132">
        <v>39672.90936011076</v>
      </c>
      <c r="F26" s="132">
        <v>31546</v>
      </c>
      <c r="G26" s="132">
        <v>30586</v>
      </c>
      <c r="H26" s="154" t="s">
        <v>931</v>
      </c>
    </row>
    <row r="28" spans="1:8" ht="12.75">
      <c r="A28" s="149" t="s">
        <v>757</v>
      </c>
      <c r="C28" s="155" t="s">
        <v>758</v>
      </c>
      <c r="D28" s="132">
        <v>39012.753443936504</v>
      </c>
      <c r="F28" s="132">
        <v>31922.666666676603</v>
      </c>
      <c r="G28" s="132">
        <v>30710</v>
      </c>
      <c r="H28" s="132">
        <v>7612.748402973072</v>
      </c>
    </row>
    <row r="29" spans="1:8" ht="12.75">
      <c r="A29" s="131">
        <v>38375.8925</v>
      </c>
      <c r="C29" s="155" t="s">
        <v>759</v>
      </c>
      <c r="D29" s="132">
        <v>823.1754695968114</v>
      </c>
      <c r="F29" s="132">
        <v>474.79820274370667</v>
      </c>
      <c r="G29" s="132">
        <v>121.1115188441826</v>
      </c>
      <c r="H29" s="132">
        <v>823.1754695968114</v>
      </c>
    </row>
    <row r="31" spans="3:8" ht="12.75">
      <c r="C31" s="155" t="s">
        <v>760</v>
      </c>
      <c r="D31" s="132">
        <v>2.1100163329403556</v>
      </c>
      <c r="F31" s="132">
        <v>1.4873387856389155</v>
      </c>
      <c r="G31" s="132">
        <v>0.39437160157662837</v>
      </c>
      <c r="H31" s="132">
        <v>10.813118022859253</v>
      </c>
    </row>
    <row r="32" spans="1:10" ht="12.75">
      <c r="A32" s="149" t="s">
        <v>749</v>
      </c>
      <c r="C32" s="150" t="s">
        <v>750</v>
      </c>
      <c r="D32" s="150" t="s">
        <v>751</v>
      </c>
      <c r="F32" s="150" t="s">
        <v>752</v>
      </c>
      <c r="G32" s="150" t="s">
        <v>753</v>
      </c>
      <c r="H32" s="150" t="s">
        <v>754</v>
      </c>
      <c r="I32" s="151" t="s">
        <v>755</v>
      </c>
      <c r="J32" s="150" t="s">
        <v>756</v>
      </c>
    </row>
    <row r="33" spans="1:8" ht="12.75">
      <c r="A33" s="152" t="s">
        <v>824</v>
      </c>
      <c r="C33" s="153">
        <v>231.6040000000503</v>
      </c>
      <c r="D33" s="132">
        <v>8920.876218616962</v>
      </c>
      <c r="F33" s="132">
        <v>6506.999999992549</v>
      </c>
      <c r="G33" s="132">
        <v>7418.000000007451</v>
      </c>
      <c r="H33" s="154" t="s">
        <v>932</v>
      </c>
    </row>
    <row r="35" spans="4:8" ht="12.75">
      <c r="D35" s="132">
        <v>8932.88301704824</v>
      </c>
      <c r="F35" s="132">
        <v>6413</v>
      </c>
      <c r="G35" s="132">
        <v>7365</v>
      </c>
      <c r="H35" s="154" t="s">
        <v>933</v>
      </c>
    </row>
    <row r="37" spans="4:8" ht="12.75">
      <c r="D37" s="132">
        <v>8859.853701204062</v>
      </c>
      <c r="F37" s="132">
        <v>6366</v>
      </c>
      <c r="G37" s="132">
        <v>7496</v>
      </c>
      <c r="H37" s="154" t="s">
        <v>934</v>
      </c>
    </row>
    <row r="39" spans="1:8" ht="12.75">
      <c r="A39" s="149" t="s">
        <v>757</v>
      </c>
      <c r="C39" s="155" t="s">
        <v>758</v>
      </c>
      <c r="D39" s="132">
        <v>8904.537645623088</v>
      </c>
      <c r="F39" s="132">
        <v>6428.666666664183</v>
      </c>
      <c r="G39" s="132">
        <v>7426.333333335817</v>
      </c>
      <c r="H39" s="132">
        <v>1843.8316910490664</v>
      </c>
    </row>
    <row r="40" spans="1:8" ht="12.75">
      <c r="A40" s="131">
        <v>38375.89306712963</v>
      </c>
      <c r="C40" s="155" t="s">
        <v>759</v>
      </c>
      <c r="D40" s="132">
        <v>39.16033667871984</v>
      </c>
      <c r="F40" s="132">
        <v>71.79368588356787</v>
      </c>
      <c r="G40" s="132">
        <v>65.8963833094788</v>
      </c>
      <c r="H40" s="132">
        <v>39.16033667871984</v>
      </c>
    </row>
    <row r="42" spans="3:8" ht="12.75">
      <c r="C42" s="155" t="s">
        <v>760</v>
      </c>
      <c r="D42" s="132">
        <v>0.43977956225462866</v>
      </c>
      <c r="F42" s="132">
        <v>1.1167741244985319</v>
      </c>
      <c r="G42" s="132">
        <v>0.8873340362151366</v>
      </c>
      <c r="H42" s="132">
        <v>2.123856362206204</v>
      </c>
    </row>
    <row r="43" spans="1:10" ht="12.75">
      <c r="A43" s="149" t="s">
        <v>749</v>
      </c>
      <c r="C43" s="150" t="s">
        <v>750</v>
      </c>
      <c r="D43" s="150" t="s">
        <v>751</v>
      </c>
      <c r="F43" s="150" t="s">
        <v>752</v>
      </c>
      <c r="G43" s="150" t="s">
        <v>753</v>
      </c>
      <c r="H43" s="150" t="s">
        <v>754</v>
      </c>
      <c r="I43" s="151" t="s">
        <v>755</v>
      </c>
      <c r="J43" s="150" t="s">
        <v>756</v>
      </c>
    </row>
    <row r="44" spans="1:8" ht="12.75">
      <c r="A44" s="152" t="s">
        <v>822</v>
      </c>
      <c r="C44" s="153">
        <v>267.7160000000149</v>
      </c>
      <c r="D44" s="132">
        <v>8188.8816079720855</v>
      </c>
      <c r="F44" s="132">
        <v>3699.75</v>
      </c>
      <c r="G44" s="132">
        <v>3724.25</v>
      </c>
      <c r="H44" s="154" t="s">
        <v>935</v>
      </c>
    </row>
    <row r="46" spans="4:8" ht="12.75">
      <c r="D46" s="132">
        <v>6652</v>
      </c>
      <c r="F46" s="132">
        <v>3685.2499999962747</v>
      </c>
      <c r="G46" s="132">
        <v>3711.75</v>
      </c>
      <c r="H46" s="154" t="s">
        <v>936</v>
      </c>
    </row>
    <row r="48" spans="4:8" ht="12.75">
      <c r="D48" s="132">
        <v>8300.8556086272</v>
      </c>
      <c r="F48" s="132">
        <v>3699</v>
      </c>
      <c r="G48" s="132">
        <v>3699</v>
      </c>
      <c r="H48" s="154" t="s">
        <v>937</v>
      </c>
    </row>
    <row r="50" spans="1:8" ht="12.75">
      <c r="A50" s="149" t="s">
        <v>757</v>
      </c>
      <c r="C50" s="155" t="s">
        <v>758</v>
      </c>
      <c r="D50" s="132">
        <v>7713.912405533096</v>
      </c>
      <c r="F50" s="132">
        <v>3694.6666666654246</v>
      </c>
      <c r="G50" s="132">
        <v>3711.666666666667</v>
      </c>
      <c r="H50" s="132">
        <v>4008.762826534067</v>
      </c>
    </row>
    <row r="51" spans="1:8" ht="12.75">
      <c r="A51" s="131">
        <v>38375.89381944444</v>
      </c>
      <c r="C51" s="155" t="s">
        <v>759</v>
      </c>
      <c r="D51" s="132">
        <v>921.3457613591652</v>
      </c>
      <c r="F51" s="132">
        <v>8.16368993602037</v>
      </c>
      <c r="G51" s="132">
        <v>12.625206268942039</v>
      </c>
      <c r="H51" s="132">
        <v>921.3457613591652</v>
      </c>
    </row>
    <row r="53" spans="3:8" ht="12.75">
      <c r="C53" s="155" t="s">
        <v>760</v>
      </c>
      <c r="D53" s="132">
        <v>11.943948970671421</v>
      </c>
      <c r="F53" s="132">
        <v>0.22095876766572858</v>
      </c>
      <c r="G53" s="132">
        <v>0.34014924837742355</v>
      </c>
      <c r="H53" s="132">
        <v>22.983294378524032</v>
      </c>
    </row>
    <row r="54" spans="1:10" ht="12.75">
      <c r="A54" s="149" t="s">
        <v>749</v>
      </c>
      <c r="C54" s="150" t="s">
        <v>750</v>
      </c>
      <c r="D54" s="150" t="s">
        <v>751</v>
      </c>
      <c r="F54" s="150" t="s">
        <v>752</v>
      </c>
      <c r="G54" s="150" t="s">
        <v>753</v>
      </c>
      <c r="H54" s="150" t="s">
        <v>754</v>
      </c>
      <c r="I54" s="151" t="s">
        <v>755</v>
      </c>
      <c r="J54" s="150" t="s">
        <v>756</v>
      </c>
    </row>
    <row r="55" spans="1:8" ht="12.75">
      <c r="A55" s="152" t="s">
        <v>821</v>
      </c>
      <c r="C55" s="153">
        <v>292.40199999976903</v>
      </c>
      <c r="D55" s="132">
        <v>38851.32822048664</v>
      </c>
      <c r="F55" s="132">
        <v>16545.75</v>
      </c>
      <c r="G55" s="132">
        <v>16304.750000014901</v>
      </c>
      <c r="H55" s="154" t="s">
        <v>938</v>
      </c>
    </row>
    <row r="57" spans="4:8" ht="12.75">
      <c r="D57" s="132">
        <v>37394.15886592865</v>
      </c>
      <c r="F57" s="132">
        <v>16608.25</v>
      </c>
      <c r="G57" s="132">
        <v>16218.5</v>
      </c>
      <c r="H57" s="154" t="s">
        <v>939</v>
      </c>
    </row>
    <row r="59" spans="4:8" ht="12.75">
      <c r="D59" s="132">
        <v>38767.8827778101</v>
      </c>
      <c r="F59" s="132">
        <v>16564.25</v>
      </c>
      <c r="G59" s="132">
        <v>16222.500000014901</v>
      </c>
      <c r="H59" s="154" t="s">
        <v>940</v>
      </c>
    </row>
    <row r="61" spans="1:8" ht="12.75">
      <c r="A61" s="149" t="s">
        <v>757</v>
      </c>
      <c r="C61" s="155" t="s">
        <v>758</v>
      </c>
      <c r="D61" s="132">
        <v>38337.7899547418</v>
      </c>
      <c r="F61" s="132">
        <v>16572.75</v>
      </c>
      <c r="G61" s="132">
        <v>16248.583333343267</v>
      </c>
      <c r="H61" s="132">
        <v>21961.475278118858</v>
      </c>
    </row>
    <row r="62" spans="1:8" ht="12.75">
      <c r="A62" s="131">
        <v>38375.89460648148</v>
      </c>
      <c r="C62" s="155" t="s">
        <v>759</v>
      </c>
      <c r="D62" s="132">
        <v>818.2728819328187</v>
      </c>
      <c r="F62" s="132">
        <v>32.1052955133573</v>
      </c>
      <c r="G62" s="132">
        <v>48.68285975362476</v>
      </c>
      <c r="H62" s="132">
        <v>818.2728819328187</v>
      </c>
    </row>
    <row r="64" spans="3:8" ht="12.75">
      <c r="C64" s="155" t="s">
        <v>760</v>
      </c>
      <c r="D64" s="132">
        <v>2.1343767674109517</v>
      </c>
      <c r="F64" s="132">
        <v>0.19372340446430011</v>
      </c>
      <c r="G64" s="132">
        <v>0.2996129493561695</v>
      </c>
      <c r="H64" s="132">
        <v>3.725946784404316</v>
      </c>
    </row>
    <row r="65" spans="1:10" ht="12.75">
      <c r="A65" s="149" t="s">
        <v>749</v>
      </c>
      <c r="C65" s="150" t="s">
        <v>750</v>
      </c>
      <c r="D65" s="150" t="s">
        <v>751</v>
      </c>
      <c r="F65" s="150" t="s">
        <v>752</v>
      </c>
      <c r="G65" s="150" t="s">
        <v>753</v>
      </c>
      <c r="H65" s="150" t="s">
        <v>754</v>
      </c>
      <c r="I65" s="151" t="s">
        <v>755</v>
      </c>
      <c r="J65" s="150" t="s">
        <v>756</v>
      </c>
    </row>
    <row r="66" spans="1:8" ht="12.75">
      <c r="A66" s="152" t="s">
        <v>875</v>
      </c>
      <c r="C66" s="153">
        <v>309.418</v>
      </c>
      <c r="D66" s="132">
        <v>33620.48439717293</v>
      </c>
      <c r="F66" s="132">
        <v>7881.999999992549</v>
      </c>
      <c r="G66" s="132">
        <v>7248</v>
      </c>
      <c r="H66" s="154" t="s">
        <v>941</v>
      </c>
    </row>
    <row r="68" spans="4:8" ht="12.75">
      <c r="D68" s="132">
        <v>33079.20914900303</v>
      </c>
      <c r="F68" s="132">
        <v>7554.000000007451</v>
      </c>
      <c r="G68" s="132">
        <v>7057.999999992549</v>
      </c>
      <c r="H68" s="154" t="s">
        <v>942</v>
      </c>
    </row>
    <row r="70" spans="4:8" ht="12.75">
      <c r="D70" s="132">
        <v>30531.517941236496</v>
      </c>
      <c r="F70" s="132">
        <v>7781.999999992549</v>
      </c>
      <c r="G70" s="132">
        <v>7298</v>
      </c>
      <c r="H70" s="154" t="s">
        <v>943</v>
      </c>
    </row>
    <row r="72" spans="1:8" ht="12.75">
      <c r="A72" s="149" t="s">
        <v>757</v>
      </c>
      <c r="C72" s="155" t="s">
        <v>758</v>
      </c>
      <c r="D72" s="132">
        <v>32410.40382913748</v>
      </c>
      <c r="F72" s="132">
        <v>7739.333333330849</v>
      </c>
      <c r="G72" s="132">
        <v>7201.333333330849</v>
      </c>
      <c r="H72" s="132">
        <v>24972.723674997385</v>
      </c>
    </row>
    <row r="73" spans="1:8" ht="12.75">
      <c r="A73" s="131">
        <v>38375.89518518518</v>
      </c>
      <c r="C73" s="155" t="s">
        <v>759</v>
      </c>
      <c r="D73" s="132">
        <v>1649.5162498094455</v>
      </c>
      <c r="F73" s="132">
        <v>168.11107438409297</v>
      </c>
      <c r="G73" s="132">
        <v>126.62279942570156</v>
      </c>
      <c r="H73" s="132">
        <v>1649.5162498094455</v>
      </c>
    </row>
    <row r="75" spans="3:8" ht="12.75">
      <c r="C75" s="155" t="s">
        <v>760</v>
      </c>
      <c r="D75" s="132">
        <v>5.089465279437536</v>
      </c>
      <c r="F75" s="132">
        <v>2.172164799519514</v>
      </c>
      <c r="G75" s="132">
        <v>1.758324376398981</v>
      </c>
      <c r="H75" s="132">
        <v>6.605271700743385</v>
      </c>
    </row>
    <row r="76" spans="1:10" ht="12.75">
      <c r="A76" s="149" t="s">
        <v>749</v>
      </c>
      <c r="C76" s="150" t="s">
        <v>750</v>
      </c>
      <c r="D76" s="150" t="s">
        <v>751</v>
      </c>
      <c r="F76" s="150" t="s">
        <v>752</v>
      </c>
      <c r="G76" s="150" t="s">
        <v>753</v>
      </c>
      <c r="H76" s="150" t="s">
        <v>754</v>
      </c>
      <c r="I76" s="151" t="s">
        <v>755</v>
      </c>
      <c r="J76" s="150" t="s">
        <v>756</v>
      </c>
    </row>
    <row r="77" spans="1:8" ht="12.75">
      <c r="A77" s="152" t="s">
        <v>825</v>
      </c>
      <c r="C77" s="153">
        <v>324.75400000019</v>
      </c>
      <c r="D77" s="132">
        <v>41724.925936579704</v>
      </c>
      <c r="F77" s="132">
        <v>25731.999999970198</v>
      </c>
      <c r="G77" s="132">
        <v>22938</v>
      </c>
      <c r="H77" s="154" t="s">
        <v>944</v>
      </c>
    </row>
    <row r="79" spans="4:8" ht="12.75">
      <c r="D79" s="132">
        <v>42651.0729162097</v>
      </c>
      <c r="F79" s="132">
        <v>25400</v>
      </c>
      <c r="G79" s="132">
        <v>22976</v>
      </c>
      <c r="H79" s="154" t="s">
        <v>945</v>
      </c>
    </row>
    <row r="81" spans="4:8" ht="12.75">
      <c r="D81" s="132">
        <v>41394.15914517641</v>
      </c>
      <c r="F81" s="132">
        <v>25304</v>
      </c>
      <c r="G81" s="132">
        <v>22959</v>
      </c>
      <c r="H81" s="154" t="s">
        <v>946</v>
      </c>
    </row>
    <row r="83" spans="1:8" ht="12.75">
      <c r="A83" s="149" t="s">
        <v>757</v>
      </c>
      <c r="C83" s="155" t="s">
        <v>758</v>
      </c>
      <c r="D83" s="132">
        <v>41923.38599932194</v>
      </c>
      <c r="F83" s="132">
        <v>25478.666666656733</v>
      </c>
      <c r="G83" s="132">
        <v>22957.666666666664</v>
      </c>
      <c r="H83" s="132">
        <v>17486.07816437181</v>
      </c>
    </row>
    <row r="84" spans="1:8" ht="12.75">
      <c r="A84" s="131">
        <v>38375.89575231481</v>
      </c>
      <c r="C84" s="155" t="s">
        <v>759</v>
      </c>
      <c r="D84" s="132">
        <v>651.5349985468637</v>
      </c>
      <c r="F84" s="132">
        <v>224.58257573953873</v>
      </c>
      <c r="G84" s="132">
        <v>19.03505538035898</v>
      </c>
      <c r="H84" s="132">
        <v>651.5349985468637</v>
      </c>
    </row>
    <row r="86" spans="3:8" ht="12.75">
      <c r="C86" s="155" t="s">
        <v>760</v>
      </c>
      <c r="D86" s="132">
        <v>1.5541087224142667</v>
      </c>
      <c r="F86" s="132">
        <v>0.881453408366318</v>
      </c>
      <c r="G86" s="132">
        <v>0.08291371965948478</v>
      </c>
      <c r="H86" s="132">
        <v>3.7260213091942918</v>
      </c>
    </row>
    <row r="87" spans="1:10" ht="12.75">
      <c r="A87" s="149" t="s">
        <v>749</v>
      </c>
      <c r="C87" s="150" t="s">
        <v>750</v>
      </c>
      <c r="D87" s="150" t="s">
        <v>751</v>
      </c>
      <c r="F87" s="150" t="s">
        <v>752</v>
      </c>
      <c r="G87" s="150" t="s">
        <v>753</v>
      </c>
      <c r="H87" s="150" t="s">
        <v>754</v>
      </c>
      <c r="I87" s="151" t="s">
        <v>755</v>
      </c>
      <c r="J87" s="150" t="s">
        <v>756</v>
      </c>
    </row>
    <row r="88" spans="1:8" ht="12.75">
      <c r="A88" s="152" t="s">
        <v>844</v>
      </c>
      <c r="C88" s="153">
        <v>343.82299999985844</v>
      </c>
      <c r="D88" s="132">
        <v>37628.86899775267</v>
      </c>
      <c r="F88" s="132">
        <v>20312</v>
      </c>
      <c r="G88" s="132">
        <v>19990</v>
      </c>
      <c r="H88" s="154" t="s">
        <v>947</v>
      </c>
    </row>
    <row r="90" spans="4:8" ht="12.75">
      <c r="D90" s="132">
        <v>38505.21915268898</v>
      </c>
      <c r="F90" s="132">
        <v>20276</v>
      </c>
      <c r="G90" s="132">
        <v>19720</v>
      </c>
      <c r="H90" s="154" t="s">
        <v>948</v>
      </c>
    </row>
    <row r="92" spans="4:8" ht="12.75">
      <c r="D92" s="132">
        <v>38071.158220529556</v>
      </c>
      <c r="F92" s="132">
        <v>20012</v>
      </c>
      <c r="G92" s="132">
        <v>19630</v>
      </c>
      <c r="H92" s="154" t="s">
        <v>949</v>
      </c>
    </row>
    <row r="94" spans="1:8" ht="12.75">
      <c r="A94" s="149" t="s">
        <v>757</v>
      </c>
      <c r="C94" s="155" t="s">
        <v>758</v>
      </c>
      <c r="D94" s="132">
        <v>38068.4154569904</v>
      </c>
      <c r="F94" s="132">
        <v>20200</v>
      </c>
      <c r="G94" s="132">
        <v>19780</v>
      </c>
      <c r="H94" s="132">
        <v>18048.120375023187</v>
      </c>
    </row>
    <row r="95" spans="1:8" ht="12.75">
      <c r="A95" s="131">
        <v>38375.8962962963</v>
      </c>
      <c r="C95" s="155" t="s">
        <v>759</v>
      </c>
      <c r="D95" s="132">
        <v>438.1815155597123</v>
      </c>
      <c r="F95" s="132">
        <v>163.80476183554617</v>
      </c>
      <c r="G95" s="132">
        <v>187.34993995195197</v>
      </c>
      <c r="H95" s="132">
        <v>438.1815155597123</v>
      </c>
    </row>
    <row r="97" spans="3:8" ht="12.75">
      <c r="C97" s="155" t="s">
        <v>760</v>
      </c>
      <c r="D97" s="132">
        <v>1.1510369168235246</v>
      </c>
      <c r="F97" s="132">
        <v>0.8109146625522087</v>
      </c>
      <c r="G97" s="132">
        <v>0.9471685538521334</v>
      </c>
      <c r="H97" s="132">
        <v>2.4278512468595466</v>
      </c>
    </row>
    <row r="98" spans="1:10" ht="12.75">
      <c r="A98" s="149" t="s">
        <v>749</v>
      </c>
      <c r="C98" s="150" t="s">
        <v>750</v>
      </c>
      <c r="D98" s="150" t="s">
        <v>751</v>
      </c>
      <c r="F98" s="150" t="s">
        <v>752</v>
      </c>
      <c r="G98" s="150" t="s">
        <v>753</v>
      </c>
      <c r="H98" s="150" t="s">
        <v>754</v>
      </c>
      <c r="I98" s="151" t="s">
        <v>755</v>
      </c>
      <c r="J98" s="150" t="s">
        <v>756</v>
      </c>
    </row>
    <row r="99" spans="1:8" ht="12.75">
      <c r="A99" s="152" t="s">
        <v>826</v>
      </c>
      <c r="C99" s="153">
        <v>361.38400000007823</v>
      </c>
      <c r="D99" s="132">
        <v>40438.2494546175</v>
      </c>
      <c r="F99" s="132">
        <v>20832</v>
      </c>
      <c r="G99" s="132">
        <v>20730</v>
      </c>
      <c r="H99" s="154" t="s">
        <v>950</v>
      </c>
    </row>
    <row r="101" spans="4:8" ht="12.75">
      <c r="D101" s="132">
        <v>40179.8534001112</v>
      </c>
      <c r="F101" s="132">
        <v>21146</v>
      </c>
      <c r="G101" s="132">
        <v>20646</v>
      </c>
      <c r="H101" s="154" t="s">
        <v>951</v>
      </c>
    </row>
    <row r="103" spans="4:8" ht="12.75">
      <c r="D103" s="132">
        <v>41950.67450505495</v>
      </c>
      <c r="F103" s="132">
        <v>20604</v>
      </c>
      <c r="G103" s="132">
        <v>21050</v>
      </c>
      <c r="H103" s="154" t="s">
        <v>952</v>
      </c>
    </row>
    <row r="105" spans="1:8" ht="12.75">
      <c r="A105" s="149" t="s">
        <v>757</v>
      </c>
      <c r="C105" s="155" t="s">
        <v>758</v>
      </c>
      <c r="D105" s="132">
        <v>40856.25911992788</v>
      </c>
      <c r="F105" s="132">
        <v>20860.666666666668</v>
      </c>
      <c r="G105" s="132">
        <v>20808.666666666668</v>
      </c>
      <c r="H105" s="132">
        <v>20019.49395804918</v>
      </c>
    </row>
    <row r="106" spans="1:8" ht="12.75">
      <c r="A106" s="131">
        <v>38375.896840277775</v>
      </c>
      <c r="C106" s="155" t="s">
        <v>759</v>
      </c>
      <c r="D106" s="132">
        <v>956.5567973978069</v>
      </c>
      <c r="F106" s="132">
        <v>272.13477053352324</v>
      </c>
      <c r="G106" s="132">
        <v>213.17911092162228</v>
      </c>
      <c r="H106" s="132">
        <v>956.5567973978069</v>
      </c>
    </row>
    <row r="108" spans="3:8" ht="12.75">
      <c r="C108" s="155" t="s">
        <v>760</v>
      </c>
      <c r="D108" s="132">
        <v>2.341273572281709</v>
      </c>
      <c r="F108" s="132">
        <v>1.304535348184094</v>
      </c>
      <c r="G108" s="132">
        <v>1.0244727081101894</v>
      </c>
      <c r="H108" s="132">
        <v>4.778126756861439</v>
      </c>
    </row>
    <row r="109" spans="1:10" ht="12.75">
      <c r="A109" s="149" t="s">
        <v>749</v>
      </c>
      <c r="C109" s="150" t="s">
        <v>750</v>
      </c>
      <c r="D109" s="150" t="s">
        <v>751</v>
      </c>
      <c r="F109" s="150" t="s">
        <v>752</v>
      </c>
      <c r="G109" s="150" t="s">
        <v>753</v>
      </c>
      <c r="H109" s="150" t="s">
        <v>754</v>
      </c>
      <c r="I109" s="151" t="s">
        <v>755</v>
      </c>
      <c r="J109" s="150" t="s">
        <v>756</v>
      </c>
    </row>
    <row r="110" spans="1:8" ht="12.75">
      <c r="A110" s="152" t="s">
        <v>845</v>
      </c>
      <c r="C110" s="153">
        <v>371.029</v>
      </c>
      <c r="D110" s="132">
        <v>37702.07392811775</v>
      </c>
      <c r="F110" s="132">
        <v>24852</v>
      </c>
      <c r="G110" s="132">
        <v>25086</v>
      </c>
      <c r="H110" s="154" t="s">
        <v>953</v>
      </c>
    </row>
    <row r="112" spans="4:8" ht="12.75">
      <c r="D112" s="132">
        <v>37905.545825362206</v>
      </c>
      <c r="F112" s="132">
        <v>24862</v>
      </c>
      <c r="G112" s="132">
        <v>24382</v>
      </c>
      <c r="H112" s="154" t="s">
        <v>954</v>
      </c>
    </row>
    <row r="114" spans="4:8" ht="12.75">
      <c r="D114" s="132">
        <v>38032.09708964825</v>
      </c>
      <c r="F114" s="132">
        <v>25092</v>
      </c>
      <c r="G114" s="132">
        <v>24842</v>
      </c>
      <c r="H114" s="154" t="s">
        <v>955</v>
      </c>
    </row>
    <row r="116" spans="1:8" ht="12.75">
      <c r="A116" s="149" t="s">
        <v>757</v>
      </c>
      <c r="C116" s="155" t="s">
        <v>758</v>
      </c>
      <c r="D116" s="132">
        <v>37879.90561437607</v>
      </c>
      <c r="F116" s="132">
        <v>24935.333333333336</v>
      </c>
      <c r="G116" s="132">
        <v>24770</v>
      </c>
      <c r="H116" s="132">
        <v>13007.489828611444</v>
      </c>
    </row>
    <row r="117" spans="1:8" ht="12.75">
      <c r="A117" s="131">
        <v>38375.89738425926</v>
      </c>
      <c r="C117" s="155" t="s">
        <v>759</v>
      </c>
      <c r="D117" s="132">
        <v>166.49891020913645</v>
      </c>
      <c r="F117" s="132">
        <v>135.76941236277534</v>
      </c>
      <c r="G117" s="132">
        <v>357.4800693745037</v>
      </c>
      <c r="H117" s="132">
        <v>166.49891020913645</v>
      </c>
    </row>
    <row r="119" spans="3:8" ht="12.75">
      <c r="C119" s="155" t="s">
        <v>760</v>
      </c>
      <c r="D119" s="132">
        <v>0.4395441527867675</v>
      </c>
      <c r="F119" s="132">
        <v>0.5444860533758336</v>
      </c>
      <c r="G119" s="132">
        <v>1.443197696304012</v>
      </c>
      <c r="H119" s="132">
        <v>1.2800233742478375</v>
      </c>
    </row>
    <row r="120" spans="1:10" ht="12.75">
      <c r="A120" s="149" t="s">
        <v>749</v>
      </c>
      <c r="C120" s="150" t="s">
        <v>750</v>
      </c>
      <c r="D120" s="150" t="s">
        <v>751</v>
      </c>
      <c r="F120" s="150" t="s">
        <v>752</v>
      </c>
      <c r="G120" s="150" t="s">
        <v>753</v>
      </c>
      <c r="H120" s="150" t="s">
        <v>754</v>
      </c>
      <c r="I120" s="151" t="s">
        <v>755</v>
      </c>
      <c r="J120" s="150" t="s">
        <v>756</v>
      </c>
    </row>
    <row r="121" spans="1:8" ht="12.75">
      <c r="A121" s="152" t="s">
        <v>820</v>
      </c>
      <c r="C121" s="153">
        <v>407.77100000018254</v>
      </c>
      <c r="D121" s="132">
        <v>4366074.53049469</v>
      </c>
      <c r="F121" s="132">
        <v>91100</v>
      </c>
      <c r="G121" s="132">
        <v>86600</v>
      </c>
      <c r="H121" s="154" t="s">
        <v>956</v>
      </c>
    </row>
    <row r="123" spans="4:8" ht="12.75">
      <c r="D123" s="132">
        <v>4358983.58505249</v>
      </c>
      <c r="F123" s="132">
        <v>89900</v>
      </c>
      <c r="G123" s="132">
        <v>86300</v>
      </c>
      <c r="H123" s="154" t="s">
        <v>957</v>
      </c>
    </row>
    <row r="125" spans="4:8" ht="12.75">
      <c r="D125" s="132">
        <v>4585194.353019714</v>
      </c>
      <c r="F125" s="132">
        <v>92100</v>
      </c>
      <c r="G125" s="132">
        <v>87000</v>
      </c>
      <c r="H125" s="154" t="s">
        <v>958</v>
      </c>
    </row>
    <row r="127" spans="1:8" ht="12.75">
      <c r="A127" s="149" t="s">
        <v>757</v>
      </c>
      <c r="C127" s="155" t="s">
        <v>758</v>
      </c>
      <c r="D127" s="132">
        <v>4436750.822855632</v>
      </c>
      <c r="F127" s="132">
        <v>91033.33333333334</v>
      </c>
      <c r="G127" s="132">
        <v>86633.33333333334</v>
      </c>
      <c r="H127" s="132">
        <v>4347953.464365066</v>
      </c>
    </row>
    <row r="128" spans="1:8" ht="12.75">
      <c r="A128" s="131">
        <v>38375.89795138889</v>
      </c>
      <c r="C128" s="155" t="s">
        <v>759</v>
      </c>
      <c r="D128" s="132">
        <v>128604.74957210303</v>
      </c>
      <c r="F128" s="132">
        <v>1101.5141094572202</v>
      </c>
      <c r="G128" s="132">
        <v>351.1884584284246</v>
      </c>
      <c r="H128" s="132">
        <v>128604.74957210303</v>
      </c>
    </row>
    <row r="130" spans="3:8" ht="12.75">
      <c r="C130" s="155" t="s">
        <v>760</v>
      </c>
      <c r="D130" s="132">
        <v>2.898624572504817</v>
      </c>
      <c r="F130" s="132">
        <v>1.2100118375582791</v>
      </c>
      <c r="G130" s="132">
        <v>0.40537336486543823</v>
      </c>
      <c r="H130" s="132">
        <v>2.957822585409921</v>
      </c>
    </row>
    <row r="131" spans="1:10" ht="12.75">
      <c r="A131" s="149" t="s">
        <v>749</v>
      </c>
      <c r="C131" s="150" t="s">
        <v>750</v>
      </c>
      <c r="D131" s="150" t="s">
        <v>751</v>
      </c>
      <c r="F131" s="150" t="s">
        <v>752</v>
      </c>
      <c r="G131" s="150" t="s">
        <v>753</v>
      </c>
      <c r="H131" s="150" t="s">
        <v>754</v>
      </c>
      <c r="I131" s="151" t="s">
        <v>755</v>
      </c>
      <c r="J131" s="150" t="s">
        <v>756</v>
      </c>
    </row>
    <row r="132" spans="1:8" ht="12.75">
      <c r="A132" s="152" t="s">
        <v>827</v>
      </c>
      <c r="C132" s="153">
        <v>455.40299999993294</v>
      </c>
      <c r="D132" s="132">
        <v>478533.5429210663</v>
      </c>
      <c r="F132" s="132">
        <v>62022.499999940395</v>
      </c>
      <c r="G132" s="132">
        <v>64765.000000059605</v>
      </c>
      <c r="H132" s="154" t="s">
        <v>959</v>
      </c>
    </row>
    <row r="134" spans="4:8" ht="12.75">
      <c r="D134" s="132">
        <v>483090.9560699463</v>
      </c>
      <c r="F134" s="132">
        <v>62002.500000059605</v>
      </c>
      <c r="G134" s="132">
        <v>64650</v>
      </c>
      <c r="H134" s="154" t="s">
        <v>960</v>
      </c>
    </row>
    <row r="136" spans="4:8" ht="12.75">
      <c r="D136" s="132">
        <v>447832.84239530563</v>
      </c>
      <c r="F136" s="132">
        <v>61887.5</v>
      </c>
      <c r="G136" s="132">
        <v>64867.5</v>
      </c>
      <c r="H136" s="154" t="s">
        <v>961</v>
      </c>
    </row>
    <row r="138" spans="1:8" ht="12.75">
      <c r="A138" s="149" t="s">
        <v>757</v>
      </c>
      <c r="C138" s="155" t="s">
        <v>758</v>
      </c>
      <c r="D138" s="132">
        <v>469819.11379543936</v>
      </c>
      <c r="F138" s="132">
        <v>61970.83333333333</v>
      </c>
      <c r="G138" s="132">
        <v>64760.83333335321</v>
      </c>
      <c r="H138" s="132">
        <v>406461.3909272125</v>
      </c>
    </row>
    <row r="139" spans="1:8" ht="12.75">
      <c r="A139" s="131">
        <v>38375.8987037037</v>
      </c>
      <c r="C139" s="155" t="s">
        <v>759</v>
      </c>
      <c r="D139" s="132">
        <v>19176.537779606</v>
      </c>
      <c r="F139" s="132">
        <v>72.85830997014499</v>
      </c>
      <c r="G139" s="132">
        <v>108.80984942788741</v>
      </c>
      <c r="H139" s="132">
        <v>19176.537779606</v>
      </c>
    </row>
    <row r="141" spans="3:8" ht="12.75">
      <c r="C141" s="155" t="s">
        <v>760</v>
      </c>
      <c r="D141" s="132">
        <v>4.081685316011967</v>
      </c>
      <c r="F141" s="132">
        <v>0.11756871103902913</v>
      </c>
      <c r="G141" s="132">
        <v>0.16801798838472956</v>
      </c>
      <c r="H141" s="132">
        <v>4.7179235734692595</v>
      </c>
    </row>
    <row r="142" spans="1:16" ht="12.75">
      <c r="A142" s="143" t="s">
        <v>740</v>
      </c>
      <c r="B142" s="138" t="s">
        <v>910</v>
      </c>
      <c r="D142" s="143" t="s">
        <v>741</v>
      </c>
      <c r="E142" s="138" t="s">
        <v>742</v>
      </c>
      <c r="F142" s="139" t="s">
        <v>761</v>
      </c>
      <c r="G142" s="144" t="s">
        <v>744</v>
      </c>
      <c r="H142" s="145">
        <v>1</v>
      </c>
      <c r="I142" s="146" t="s">
        <v>745</v>
      </c>
      <c r="J142" s="145">
        <v>2</v>
      </c>
      <c r="K142" s="144" t="s">
        <v>746</v>
      </c>
      <c r="L142" s="147">
        <v>1</v>
      </c>
      <c r="M142" s="144" t="s">
        <v>747</v>
      </c>
      <c r="N142" s="148">
        <v>1</v>
      </c>
      <c r="O142" s="144" t="s">
        <v>748</v>
      </c>
      <c r="P142" s="148">
        <v>1</v>
      </c>
    </row>
    <row r="144" spans="1:10" ht="12.75">
      <c r="A144" s="149" t="s">
        <v>749</v>
      </c>
      <c r="C144" s="150" t="s">
        <v>750</v>
      </c>
      <c r="D144" s="150" t="s">
        <v>751</v>
      </c>
      <c r="F144" s="150" t="s">
        <v>752</v>
      </c>
      <c r="G144" s="150" t="s">
        <v>753</v>
      </c>
      <c r="H144" s="150" t="s">
        <v>754</v>
      </c>
      <c r="I144" s="151" t="s">
        <v>755</v>
      </c>
      <c r="J144" s="150" t="s">
        <v>756</v>
      </c>
    </row>
    <row r="145" spans="1:8" ht="12.75">
      <c r="A145" s="152" t="s">
        <v>823</v>
      </c>
      <c r="C145" s="153">
        <v>228.61599999992177</v>
      </c>
      <c r="D145" s="132">
        <v>30546.25</v>
      </c>
      <c r="F145" s="132">
        <v>32566.000000029802</v>
      </c>
      <c r="G145" s="132">
        <v>30354.999999970198</v>
      </c>
      <c r="H145" s="154" t="s">
        <v>962</v>
      </c>
    </row>
    <row r="147" spans="4:8" ht="12.75">
      <c r="D147" s="132">
        <v>30534.179007202387</v>
      </c>
      <c r="F147" s="132">
        <v>31247.000000029802</v>
      </c>
      <c r="G147" s="132">
        <v>30508</v>
      </c>
      <c r="H147" s="154" t="s">
        <v>963</v>
      </c>
    </row>
    <row r="149" spans="4:8" ht="12.75">
      <c r="D149" s="132">
        <v>30779.75</v>
      </c>
      <c r="F149" s="132">
        <v>31727</v>
      </c>
      <c r="G149" s="132">
        <v>30485</v>
      </c>
      <c r="H149" s="154" t="s">
        <v>964</v>
      </c>
    </row>
    <row r="151" spans="1:8" ht="12.75">
      <c r="A151" s="149" t="s">
        <v>757</v>
      </c>
      <c r="C151" s="155" t="s">
        <v>758</v>
      </c>
      <c r="D151" s="132">
        <v>30620.059669067465</v>
      </c>
      <c r="F151" s="132">
        <v>31846.666666686535</v>
      </c>
      <c r="G151" s="132">
        <v>30449.333333323397</v>
      </c>
      <c r="H151" s="132">
        <v>-624.3536894776832</v>
      </c>
    </row>
    <row r="152" spans="1:8" ht="12.75">
      <c r="A152" s="131">
        <v>38375.90105324074</v>
      </c>
      <c r="C152" s="155" t="s">
        <v>759</v>
      </c>
      <c r="D152" s="132">
        <v>138.42752096893454</v>
      </c>
      <c r="F152" s="132">
        <v>667.592939849573</v>
      </c>
      <c r="G152" s="132">
        <v>82.50050506745454</v>
      </c>
      <c r="H152" s="132">
        <v>138.42752096893454</v>
      </c>
    </row>
    <row r="154" spans="3:7" ht="12.75">
      <c r="C154" s="155" t="s">
        <v>760</v>
      </c>
      <c r="D154" s="132">
        <v>0.4520811600794323</v>
      </c>
      <c r="F154" s="132">
        <v>2.0962725764574732</v>
      </c>
      <c r="G154" s="132">
        <v>0.2709435512572191</v>
      </c>
    </row>
    <row r="155" spans="1:10" ht="12.75">
      <c r="A155" s="149" t="s">
        <v>749</v>
      </c>
      <c r="C155" s="150" t="s">
        <v>750</v>
      </c>
      <c r="D155" s="150" t="s">
        <v>751</v>
      </c>
      <c r="F155" s="150" t="s">
        <v>752</v>
      </c>
      <c r="G155" s="150" t="s">
        <v>753</v>
      </c>
      <c r="H155" s="150" t="s">
        <v>754</v>
      </c>
      <c r="I155" s="151" t="s">
        <v>755</v>
      </c>
      <c r="J155" s="150" t="s">
        <v>756</v>
      </c>
    </row>
    <row r="156" spans="1:8" ht="12.75">
      <c r="A156" s="152" t="s">
        <v>824</v>
      </c>
      <c r="C156" s="153">
        <v>231.6040000000503</v>
      </c>
      <c r="D156" s="132">
        <v>7073.5</v>
      </c>
      <c r="F156" s="132">
        <v>6328</v>
      </c>
      <c r="G156" s="132">
        <v>7343.000000007451</v>
      </c>
      <c r="H156" s="154" t="s">
        <v>965</v>
      </c>
    </row>
    <row r="158" spans="4:8" ht="12.75">
      <c r="D158" s="132">
        <v>7138.25</v>
      </c>
      <c r="F158" s="132">
        <v>6439</v>
      </c>
      <c r="G158" s="132">
        <v>7334</v>
      </c>
      <c r="H158" s="154" t="s">
        <v>966</v>
      </c>
    </row>
    <row r="160" spans="4:8" ht="12.75">
      <c r="D160" s="132">
        <v>7097.5</v>
      </c>
      <c r="F160" s="132">
        <v>6290</v>
      </c>
      <c r="G160" s="132">
        <v>7477</v>
      </c>
      <c r="H160" s="154" t="s">
        <v>967</v>
      </c>
    </row>
    <row r="162" spans="1:8" ht="12.75">
      <c r="A162" s="149" t="s">
        <v>757</v>
      </c>
      <c r="C162" s="155" t="s">
        <v>758</v>
      </c>
      <c r="D162" s="132">
        <v>7103.083333333334</v>
      </c>
      <c r="F162" s="132">
        <v>6352.333333333334</v>
      </c>
      <c r="G162" s="132">
        <v>7384.666666669151</v>
      </c>
      <c r="H162" s="132">
        <v>96.74877225134254</v>
      </c>
    </row>
    <row r="163" spans="1:8" ht="12.75">
      <c r="A163" s="131">
        <v>38375.90162037037</v>
      </c>
      <c r="C163" s="155" t="s">
        <v>759</v>
      </c>
      <c r="D163" s="132">
        <v>32.73409282893499</v>
      </c>
      <c r="F163" s="132">
        <v>77.42308010750627</v>
      </c>
      <c r="G163" s="132">
        <v>80.0895332302597</v>
      </c>
      <c r="H163" s="132">
        <v>32.73409282893499</v>
      </c>
    </row>
    <row r="165" spans="3:8" ht="12.75">
      <c r="C165" s="155" t="s">
        <v>760</v>
      </c>
      <c r="D165" s="132">
        <v>0.46084342943465856</v>
      </c>
      <c r="F165" s="132">
        <v>1.2188132461694852</v>
      </c>
      <c r="G165" s="132">
        <v>1.084538230977242</v>
      </c>
      <c r="H165" s="132">
        <v>33.834117030338604</v>
      </c>
    </row>
    <row r="166" spans="1:10" ht="12.75">
      <c r="A166" s="149" t="s">
        <v>749</v>
      </c>
      <c r="C166" s="150" t="s">
        <v>750</v>
      </c>
      <c r="D166" s="150" t="s">
        <v>751</v>
      </c>
      <c r="F166" s="150" t="s">
        <v>752</v>
      </c>
      <c r="G166" s="150" t="s">
        <v>753</v>
      </c>
      <c r="H166" s="150" t="s">
        <v>754</v>
      </c>
      <c r="I166" s="151" t="s">
        <v>755</v>
      </c>
      <c r="J166" s="150" t="s">
        <v>756</v>
      </c>
    </row>
    <row r="167" spans="1:8" ht="12.75">
      <c r="A167" s="152" t="s">
        <v>822</v>
      </c>
      <c r="C167" s="153">
        <v>267.7160000000149</v>
      </c>
      <c r="D167" s="132">
        <v>4112.664753615856</v>
      </c>
      <c r="F167" s="132">
        <v>3626</v>
      </c>
      <c r="G167" s="132">
        <v>3675.25</v>
      </c>
      <c r="H167" s="154" t="s">
        <v>968</v>
      </c>
    </row>
    <row r="169" spans="4:8" ht="12.75">
      <c r="D169" s="132">
        <v>4131.540296509862</v>
      </c>
      <c r="F169" s="132">
        <v>3619.5</v>
      </c>
      <c r="G169" s="132">
        <v>3680</v>
      </c>
      <c r="H169" s="154" t="s">
        <v>969</v>
      </c>
    </row>
    <row r="171" spans="4:8" ht="12.75">
      <c r="D171" s="132">
        <v>4139.1262248158455</v>
      </c>
      <c r="F171" s="132">
        <v>3626.5</v>
      </c>
      <c r="G171" s="132">
        <v>3691.75</v>
      </c>
      <c r="H171" s="154" t="s">
        <v>970</v>
      </c>
    </row>
    <row r="173" spans="1:8" ht="12.75">
      <c r="A173" s="149" t="s">
        <v>757</v>
      </c>
      <c r="C173" s="155" t="s">
        <v>758</v>
      </c>
      <c r="D173" s="132">
        <v>4127.777091647188</v>
      </c>
      <c r="F173" s="132">
        <v>3624</v>
      </c>
      <c r="G173" s="132">
        <v>3682.333333333333</v>
      </c>
      <c r="H173" s="132">
        <v>467.8063140345083</v>
      </c>
    </row>
    <row r="174" spans="1:8" ht="12.75">
      <c r="A174" s="131">
        <v>38375.90237268519</v>
      </c>
      <c r="C174" s="155" t="s">
        <v>759</v>
      </c>
      <c r="D174" s="132">
        <v>13.626211786424482</v>
      </c>
      <c r="F174" s="132">
        <v>3.905124837953327</v>
      </c>
      <c r="G174" s="132">
        <v>8.493870338858095</v>
      </c>
      <c r="H174" s="132">
        <v>13.626211786424482</v>
      </c>
    </row>
    <row r="176" spans="3:8" ht="12.75">
      <c r="C176" s="155" t="s">
        <v>760</v>
      </c>
      <c r="D176" s="132">
        <v>0.33011016544468846</v>
      </c>
      <c r="F176" s="132">
        <v>0.10775730789054432</v>
      </c>
      <c r="G176" s="132">
        <v>0.23066543873064443</v>
      </c>
      <c r="H176" s="132">
        <v>2.9127891987835226</v>
      </c>
    </row>
    <row r="177" spans="1:10" ht="12.75">
      <c r="A177" s="149" t="s">
        <v>749</v>
      </c>
      <c r="C177" s="150" t="s">
        <v>750</v>
      </c>
      <c r="D177" s="150" t="s">
        <v>751</v>
      </c>
      <c r="F177" s="150" t="s">
        <v>752</v>
      </c>
      <c r="G177" s="150" t="s">
        <v>753</v>
      </c>
      <c r="H177" s="150" t="s">
        <v>754</v>
      </c>
      <c r="I177" s="151" t="s">
        <v>755</v>
      </c>
      <c r="J177" s="150" t="s">
        <v>756</v>
      </c>
    </row>
    <row r="178" spans="1:8" ht="12.75">
      <c r="A178" s="152" t="s">
        <v>821</v>
      </c>
      <c r="C178" s="153">
        <v>292.40199999976903</v>
      </c>
      <c r="D178" s="132">
        <v>15860.25</v>
      </c>
      <c r="F178" s="132">
        <v>15809.5</v>
      </c>
      <c r="G178" s="132">
        <v>15981.25</v>
      </c>
      <c r="H178" s="154" t="s">
        <v>971</v>
      </c>
    </row>
    <row r="180" spans="4:8" ht="12.75">
      <c r="D180" s="132">
        <v>16051.097810462117</v>
      </c>
      <c r="F180" s="132">
        <v>15857.749999985099</v>
      </c>
      <c r="G180" s="132">
        <v>15954.25</v>
      </c>
      <c r="H180" s="154" t="s">
        <v>972</v>
      </c>
    </row>
    <row r="182" spans="4:8" ht="12.75">
      <c r="D182" s="132">
        <v>15841.5</v>
      </c>
      <c r="F182" s="132">
        <v>15900.25</v>
      </c>
      <c r="G182" s="132">
        <v>15774</v>
      </c>
      <c r="H182" s="154" t="s">
        <v>973</v>
      </c>
    </row>
    <row r="184" spans="1:8" ht="12.75">
      <c r="A184" s="149" t="s">
        <v>757</v>
      </c>
      <c r="C184" s="155" t="s">
        <v>758</v>
      </c>
      <c r="D184" s="132">
        <v>15917.615936820705</v>
      </c>
      <c r="F184" s="132">
        <v>15855.833333328366</v>
      </c>
      <c r="G184" s="132">
        <v>15903.166666666668</v>
      </c>
      <c r="H184" s="132">
        <v>33.10001642465296</v>
      </c>
    </row>
    <row r="185" spans="1:8" ht="12.75">
      <c r="A185" s="131">
        <v>38375.90314814815</v>
      </c>
      <c r="C185" s="155" t="s">
        <v>759</v>
      </c>
      <c r="D185" s="132">
        <v>115.97822454286508</v>
      </c>
      <c r="F185" s="132">
        <v>45.40535027099349</v>
      </c>
      <c r="G185" s="132">
        <v>112.67329245803256</v>
      </c>
      <c r="H185" s="132">
        <v>115.97822454286508</v>
      </c>
    </row>
    <row r="187" spans="3:8" ht="12.75">
      <c r="C187" s="155" t="s">
        <v>760</v>
      </c>
      <c r="D187" s="132">
        <v>0.7286155477252325</v>
      </c>
      <c r="F187" s="132">
        <v>0.2863636954076273</v>
      </c>
      <c r="G187" s="132">
        <v>0.7084959544201841</v>
      </c>
      <c r="H187" s="132">
        <v>350.38721145915895</v>
      </c>
    </row>
    <row r="188" spans="1:10" ht="12.75">
      <c r="A188" s="149" t="s">
        <v>749</v>
      </c>
      <c r="C188" s="150" t="s">
        <v>750</v>
      </c>
      <c r="D188" s="150" t="s">
        <v>751</v>
      </c>
      <c r="F188" s="150" t="s">
        <v>752</v>
      </c>
      <c r="G188" s="150" t="s">
        <v>753</v>
      </c>
      <c r="H188" s="150" t="s">
        <v>754</v>
      </c>
      <c r="I188" s="151" t="s">
        <v>755</v>
      </c>
      <c r="J188" s="150" t="s">
        <v>756</v>
      </c>
    </row>
    <row r="189" spans="1:8" ht="12.75">
      <c r="A189" s="152" t="s">
        <v>875</v>
      </c>
      <c r="C189" s="153">
        <v>309.418</v>
      </c>
      <c r="D189" s="132">
        <v>34047.34237074852</v>
      </c>
      <c r="F189" s="132">
        <v>6757.999999992549</v>
      </c>
      <c r="G189" s="132">
        <v>6700</v>
      </c>
      <c r="H189" s="154" t="s">
        <v>974</v>
      </c>
    </row>
    <row r="191" spans="4:8" ht="12.75">
      <c r="D191" s="132">
        <v>35159.66894978285</v>
      </c>
      <c r="F191" s="132">
        <v>6600</v>
      </c>
      <c r="G191" s="132">
        <v>6514</v>
      </c>
      <c r="H191" s="154" t="s">
        <v>975</v>
      </c>
    </row>
    <row r="193" spans="4:8" ht="12.75">
      <c r="D193" s="132">
        <v>30610.306893587112</v>
      </c>
      <c r="F193" s="132">
        <v>6854.000000007451</v>
      </c>
      <c r="G193" s="132">
        <v>6916</v>
      </c>
      <c r="H193" s="154" t="s">
        <v>976</v>
      </c>
    </row>
    <row r="195" spans="1:8" ht="12.75">
      <c r="A195" s="149" t="s">
        <v>757</v>
      </c>
      <c r="C195" s="155" t="s">
        <v>758</v>
      </c>
      <c r="D195" s="132">
        <v>33272.43940470616</v>
      </c>
      <c r="F195" s="132">
        <v>6737.333333333334</v>
      </c>
      <c r="G195" s="132">
        <v>6710</v>
      </c>
      <c r="H195" s="132">
        <v>26550.431697577067</v>
      </c>
    </row>
    <row r="196" spans="1:8" ht="12.75">
      <c r="A196" s="131">
        <v>38375.90372685185</v>
      </c>
      <c r="C196" s="155" t="s">
        <v>759</v>
      </c>
      <c r="D196" s="132">
        <v>2371.6091024184984</v>
      </c>
      <c r="F196" s="132">
        <v>128.25495442299845</v>
      </c>
      <c r="G196" s="132">
        <v>201.18648065911387</v>
      </c>
      <c r="H196" s="132">
        <v>2371.6091024184984</v>
      </c>
    </row>
    <row r="198" spans="3:8" ht="12.75">
      <c r="C198" s="155" t="s">
        <v>760</v>
      </c>
      <c r="D198" s="132">
        <v>7.127848588351627</v>
      </c>
      <c r="F198" s="132">
        <v>1.9036456722194506</v>
      </c>
      <c r="G198" s="132">
        <v>2.998308206544171</v>
      </c>
      <c r="H198" s="132">
        <v>8.932469081604147</v>
      </c>
    </row>
    <row r="199" spans="1:10" ht="12.75">
      <c r="A199" s="149" t="s">
        <v>749</v>
      </c>
      <c r="C199" s="150" t="s">
        <v>750</v>
      </c>
      <c r="D199" s="150" t="s">
        <v>751</v>
      </c>
      <c r="F199" s="150" t="s">
        <v>752</v>
      </c>
      <c r="G199" s="150" t="s">
        <v>753</v>
      </c>
      <c r="H199" s="150" t="s">
        <v>754</v>
      </c>
      <c r="I199" s="151" t="s">
        <v>755</v>
      </c>
      <c r="J199" s="150" t="s">
        <v>756</v>
      </c>
    </row>
    <row r="200" spans="1:8" ht="12.75">
      <c r="A200" s="152" t="s">
        <v>825</v>
      </c>
      <c r="C200" s="153">
        <v>324.75400000019</v>
      </c>
      <c r="D200" s="132">
        <v>27336</v>
      </c>
      <c r="F200" s="132">
        <v>24271</v>
      </c>
      <c r="G200" s="132">
        <v>22291</v>
      </c>
      <c r="H200" s="154" t="s">
        <v>977</v>
      </c>
    </row>
    <row r="202" spans="4:8" ht="12.75">
      <c r="D202" s="132">
        <v>27698.85086387396</v>
      </c>
      <c r="F202" s="132">
        <v>23970</v>
      </c>
      <c r="G202" s="132">
        <v>22151</v>
      </c>
      <c r="H202" s="154" t="s">
        <v>978</v>
      </c>
    </row>
    <row r="204" spans="4:8" ht="12.75">
      <c r="D204" s="132">
        <v>27699.06686744094</v>
      </c>
      <c r="F204" s="132">
        <v>24105</v>
      </c>
      <c r="G204" s="132">
        <v>22316</v>
      </c>
      <c r="H204" s="154" t="s">
        <v>979</v>
      </c>
    </row>
    <row r="206" spans="1:8" ht="12.75">
      <c r="A206" s="149" t="s">
        <v>757</v>
      </c>
      <c r="C206" s="155" t="s">
        <v>758</v>
      </c>
      <c r="D206" s="132">
        <v>27577.972577104963</v>
      </c>
      <c r="F206" s="132">
        <v>24115.333333333336</v>
      </c>
      <c r="G206" s="132">
        <v>22252.666666666664</v>
      </c>
      <c r="H206" s="132">
        <v>4232.05788076746</v>
      </c>
    </row>
    <row r="207" spans="1:8" ht="12.75">
      <c r="A207" s="131">
        <v>38375.90430555555</v>
      </c>
      <c r="C207" s="155" t="s">
        <v>759</v>
      </c>
      <c r="D207" s="132">
        <v>209.55442662346363</v>
      </c>
      <c r="F207" s="132">
        <v>150.76582282909257</v>
      </c>
      <c r="G207" s="132">
        <v>88.92881047969401</v>
      </c>
      <c r="H207" s="132">
        <v>209.55442662346363</v>
      </c>
    </row>
    <row r="209" spans="3:8" ht="12.75">
      <c r="C209" s="155" t="s">
        <v>760</v>
      </c>
      <c r="D209" s="132">
        <v>0.759861610702428</v>
      </c>
      <c r="F209" s="132">
        <v>0.6251865597092828</v>
      </c>
      <c r="G209" s="132">
        <v>0.39963215111160016</v>
      </c>
      <c r="H209" s="132">
        <v>4.951596422529602</v>
      </c>
    </row>
    <row r="210" spans="1:10" ht="12.75">
      <c r="A210" s="149" t="s">
        <v>749</v>
      </c>
      <c r="C210" s="150" t="s">
        <v>750</v>
      </c>
      <c r="D210" s="150" t="s">
        <v>751</v>
      </c>
      <c r="F210" s="150" t="s">
        <v>752</v>
      </c>
      <c r="G210" s="150" t="s">
        <v>753</v>
      </c>
      <c r="H210" s="150" t="s">
        <v>754</v>
      </c>
      <c r="I210" s="151" t="s">
        <v>755</v>
      </c>
      <c r="J210" s="150" t="s">
        <v>756</v>
      </c>
    </row>
    <row r="211" spans="1:8" ht="12.75">
      <c r="A211" s="152" t="s">
        <v>844</v>
      </c>
      <c r="C211" s="153">
        <v>343.82299999985844</v>
      </c>
      <c r="D211" s="132">
        <v>21002.465323477983</v>
      </c>
      <c r="F211" s="132">
        <v>19586</v>
      </c>
      <c r="G211" s="132">
        <v>19698</v>
      </c>
      <c r="H211" s="154" t="s">
        <v>980</v>
      </c>
    </row>
    <row r="213" spans="4:8" ht="12.75">
      <c r="D213" s="132">
        <v>20726.25</v>
      </c>
      <c r="F213" s="132">
        <v>19358</v>
      </c>
      <c r="G213" s="132">
        <v>19524</v>
      </c>
      <c r="H213" s="154" t="s">
        <v>981</v>
      </c>
    </row>
    <row r="215" spans="4:8" ht="12.75">
      <c r="D215" s="132">
        <v>20914.67694953084</v>
      </c>
      <c r="F215" s="132">
        <v>19610</v>
      </c>
      <c r="G215" s="132">
        <v>19912</v>
      </c>
      <c r="H215" s="154" t="s">
        <v>982</v>
      </c>
    </row>
    <row r="217" spans="1:8" ht="12.75">
      <c r="A217" s="149" t="s">
        <v>757</v>
      </c>
      <c r="C217" s="155" t="s">
        <v>758</v>
      </c>
      <c r="D217" s="132">
        <v>20881.13075766961</v>
      </c>
      <c r="F217" s="132">
        <v>19518</v>
      </c>
      <c r="G217" s="132">
        <v>19711.333333333332</v>
      </c>
      <c r="H217" s="132">
        <v>1280.409446194198</v>
      </c>
    </row>
    <row r="218" spans="1:8" ht="12.75">
      <c r="A218" s="131">
        <v>38375.90484953704</v>
      </c>
      <c r="C218" s="155" t="s">
        <v>759</v>
      </c>
      <c r="D218" s="132">
        <v>141.13021105443616</v>
      </c>
      <c r="F218" s="132">
        <v>139.08270920570968</v>
      </c>
      <c r="G218" s="132">
        <v>194.3433387933153</v>
      </c>
      <c r="H218" s="132">
        <v>141.13021105443616</v>
      </c>
    </row>
    <row r="220" spans="3:8" ht="12.75">
      <c r="C220" s="155" t="s">
        <v>760</v>
      </c>
      <c r="D220" s="132">
        <v>0.6758743704653027</v>
      </c>
      <c r="F220" s="132">
        <v>0.7125868900794634</v>
      </c>
      <c r="G220" s="132">
        <v>0.9859471985320559</v>
      </c>
      <c r="H220" s="132">
        <v>11.022271936053109</v>
      </c>
    </row>
    <row r="221" spans="1:10" ht="12.75">
      <c r="A221" s="149" t="s">
        <v>749</v>
      </c>
      <c r="C221" s="150" t="s">
        <v>750</v>
      </c>
      <c r="D221" s="150" t="s">
        <v>751</v>
      </c>
      <c r="F221" s="150" t="s">
        <v>752</v>
      </c>
      <c r="G221" s="150" t="s">
        <v>753</v>
      </c>
      <c r="H221" s="150" t="s">
        <v>754</v>
      </c>
      <c r="I221" s="151" t="s">
        <v>755</v>
      </c>
      <c r="J221" s="150" t="s">
        <v>756</v>
      </c>
    </row>
    <row r="222" spans="1:8" ht="12.75">
      <c r="A222" s="152" t="s">
        <v>826</v>
      </c>
      <c r="C222" s="153">
        <v>361.38400000007823</v>
      </c>
      <c r="D222" s="132">
        <v>20256</v>
      </c>
      <c r="F222" s="132">
        <v>20556</v>
      </c>
      <c r="G222" s="132">
        <v>20386</v>
      </c>
      <c r="H222" s="154" t="s">
        <v>983</v>
      </c>
    </row>
    <row r="224" spans="4:8" ht="12.75">
      <c r="D224" s="132">
        <v>20507.0986482203</v>
      </c>
      <c r="F224" s="132">
        <v>19996</v>
      </c>
      <c r="G224" s="132">
        <v>20244</v>
      </c>
      <c r="H224" s="154" t="s">
        <v>984</v>
      </c>
    </row>
    <row r="226" spans="4:8" ht="12.75">
      <c r="D226" s="132">
        <v>20409.868032693863</v>
      </c>
      <c r="F226" s="132">
        <v>20146</v>
      </c>
      <c r="G226" s="132">
        <v>20352</v>
      </c>
      <c r="H226" s="154" t="s">
        <v>985</v>
      </c>
    </row>
    <row r="228" spans="1:8" ht="12.75">
      <c r="A228" s="149" t="s">
        <v>757</v>
      </c>
      <c r="C228" s="155" t="s">
        <v>758</v>
      </c>
      <c r="D228" s="132">
        <v>20390.988893638056</v>
      </c>
      <c r="F228" s="132">
        <v>20232.666666666668</v>
      </c>
      <c r="G228" s="132">
        <v>20327.333333333332</v>
      </c>
      <c r="H228" s="132">
        <v>114.80923107535504</v>
      </c>
    </row>
    <row r="229" spans="1:8" ht="12.75">
      <c r="A229" s="131">
        <v>38375.905381944445</v>
      </c>
      <c r="C229" s="155" t="s">
        <v>759</v>
      </c>
      <c r="D229" s="132">
        <v>126.6094356795113</v>
      </c>
      <c r="F229" s="132">
        <v>289.8850346832919</v>
      </c>
      <c r="G229" s="132">
        <v>74.14400402819727</v>
      </c>
      <c r="H229" s="132">
        <v>126.6094356795113</v>
      </c>
    </row>
    <row r="231" spans="3:8" ht="12.75">
      <c r="C231" s="155" t="s">
        <v>760</v>
      </c>
      <c r="D231" s="132">
        <v>0.6209087570000745</v>
      </c>
      <c r="F231" s="132">
        <v>1.432757428663013</v>
      </c>
      <c r="G231" s="132">
        <v>0.36475027399001647</v>
      </c>
      <c r="H231" s="132">
        <v>110.27809740874514</v>
      </c>
    </row>
    <row r="232" spans="1:10" ht="12.75">
      <c r="A232" s="149" t="s">
        <v>749</v>
      </c>
      <c r="C232" s="150" t="s">
        <v>750</v>
      </c>
      <c r="D232" s="150" t="s">
        <v>751</v>
      </c>
      <c r="F232" s="150" t="s">
        <v>752</v>
      </c>
      <c r="G232" s="150" t="s">
        <v>753</v>
      </c>
      <c r="H232" s="150" t="s">
        <v>754</v>
      </c>
      <c r="I232" s="151" t="s">
        <v>755</v>
      </c>
      <c r="J232" s="150" t="s">
        <v>756</v>
      </c>
    </row>
    <row r="233" spans="1:8" ht="12.75">
      <c r="A233" s="152" t="s">
        <v>845</v>
      </c>
      <c r="C233" s="153">
        <v>371.029</v>
      </c>
      <c r="D233" s="132">
        <v>25044.82062098384</v>
      </c>
      <c r="F233" s="132">
        <v>24350</v>
      </c>
      <c r="G233" s="132">
        <v>24962</v>
      </c>
      <c r="H233" s="154" t="s">
        <v>986</v>
      </c>
    </row>
    <row r="235" spans="4:8" ht="12.75">
      <c r="D235" s="132">
        <v>24753.5</v>
      </c>
      <c r="F235" s="132">
        <v>24362</v>
      </c>
      <c r="G235" s="132">
        <v>24318</v>
      </c>
      <c r="H235" s="154" t="s">
        <v>987</v>
      </c>
    </row>
    <row r="237" spans="4:8" ht="12.75">
      <c r="D237" s="132">
        <v>25000.25</v>
      </c>
      <c r="F237" s="132">
        <v>24672</v>
      </c>
      <c r="G237" s="132">
        <v>24208</v>
      </c>
      <c r="H237" s="154" t="s">
        <v>988</v>
      </c>
    </row>
    <row r="239" spans="1:8" ht="12.75">
      <c r="A239" s="149" t="s">
        <v>757</v>
      </c>
      <c r="C239" s="155" t="s">
        <v>758</v>
      </c>
      <c r="D239" s="132">
        <v>24932.85687366128</v>
      </c>
      <c r="F239" s="132">
        <v>24461.333333333336</v>
      </c>
      <c r="G239" s="132">
        <v>24496</v>
      </c>
      <c r="H239" s="132">
        <v>458.3311513216039</v>
      </c>
    </row>
    <row r="240" spans="1:8" ht="12.75">
      <c r="A240" s="131">
        <v>38375.90592592592</v>
      </c>
      <c r="C240" s="155" t="s">
        <v>759</v>
      </c>
      <c r="D240" s="132">
        <v>156.91813521989314</v>
      </c>
      <c r="F240" s="132">
        <v>182.54131952337076</v>
      </c>
      <c r="G240" s="132">
        <v>407.2984163976089</v>
      </c>
      <c r="H240" s="132">
        <v>156.91813521989314</v>
      </c>
    </row>
    <row r="242" spans="3:8" ht="12.75">
      <c r="C242" s="155" t="s">
        <v>760</v>
      </c>
      <c r="D242" s="132">
        <v>0.6293628364171107</v>
      </c>
      <c r="F242" s="132">
        <v>0.7462443564947567</v>
      </c>
      <c r="G242" s="132">
        <v>1.6627139794154508</v>
      </c>
      <c r="H242" s="132">
        <v>34.2368470411443</v>
      </c>
    </row>
    <row r="243" spans="1:10" ht="12.75">
      <c r="A243" s="149" t="s">
        <v>749</v>
      </c>
      <c r="C243" s="150" t="s">
        <v>750</v>
      </c>
      <c r="D243" s="150" t="s">
        <v>751</v>
      </c>
      <c r="F243" s="150" t="s">
        <v>752</v>
      </c>
      <c r="G243" s="150" t="s">
        <v>753</v>
      </c>
      <c r="H243" s="150" t="s">
        <v>754</v>
      </c>
      <c r="I243" s="151" t="s">
        <v>755</v>
      </c>
      <c r="J243" s="150" t="s">
        <v>756</v>
      </c>
    </row>
    <row r="244" spans="1:8" ht="12.75">
      <c r="A244" s="152" t="s">
        <v>820</v>
      </c>
      <c r="C244" s="153">
        <v>407.77100000018254</v>
      </c>
      <c r="D244" s="132">
        <v>82718.05552899837</v>
      </c>
      <c r="F244" s="132">
        <v>76500</v>
      </c>
      <c r="G244" s="132">
        <v>77800</v>
      </c>
      <c r="H244" s="154" t="s">
        <v>989</v>
      </c>
    </row>
    <row r="246" spans="4:8" ht="12.75">
      <c r="D246" s="132">
        <v>82264.77172195911</v>
      </c>
      <c r="F246" s="132">
        <v>78100</v>
      </c>
      <c r="G246" s="132">
        <v>78100</v>
      </c>
      <c r="H246" s="154" t="s">
        <v>990</v>
      </c>
    </row>
    <row r="248" spans="4:8" ht="12.75">
      <c r="D248" s="132">
        <v>83181.94555103779</v>
      </c>
      <c r="F248" s="132">
        <v>78700</v>
      </c>
      <c r="G248" s="132">
        <v>77300</v>
      </c>
      <c r="H248" s="154" t="s">
        <v>991</v>
      </c>
    </row>
    <row r="250" spans="1:8" ht="12.75">
      <c r="A250" s="149" t="s">
        <v>757</v>
      </c>
      <c r="C250" s="155" t="s">
        <v>758</v>
      </c>
      <c r="D250" s="132">
        <v>82721.59093399842</v>
      </c>
      <c r="F250" s="132">
        <v>77766.66666666667</v>
      </c>
      <c r="G250" s="132">
        <v>77733.33333333333</v>
      </c>
      <c r="H250" s="132">
        <v>4971.863470686057</v>
      </c>
    </row>
    <row r="251" spans="1:8" ht="12.75">
      <c r="A251" s="131">
        <v>38375.906493055554</v>
      </c>
      <c r="C251" s="155" t="s">
        <v>759</v>
      </c>
      <c r="D251" s="132">
        <v>458.59713529769806</v>
      </c>
      <c r="F251" s="132">
        <v>1137.2481406154652</v>
      </c>
      <c r="G251" s="132">
        <v>404.14518843273805</v>
      </c>
      <c r="H251" s="132">
        <v>458.59713529769806</v>
      </c>
    </row>
    <row r="253" spans="3:8" ht="12.75">
      <c r="C253" s="155" t="s">
        <v>760</v>
      </c>
      <c r="D253" s="132">
        <v>0.5543862613372628</v>
      </c>
      <c r="F253" s="132">
        <v>1.4623850929474478</v>
      </c>
      <c r="G253" s="132">
        <v>0.5199123350335396</v>
      </c>
      <c r="H253" s="132">
        <v>9.22384812056026</v>
      </c>
    </row>
    <row r="254" spans="1:10" ht="12.75">
      <c r="A254" s="149" t="s">
        <v>749</v>
      </c>
      <c r="C254" s="150" t="s">
        <v>750</v>
      </c>
      <c r="D254" s="150" t="s">
        <v>751</v>
      </c>
      <c r="F254" s="150" t="s">
        <v>752</v>
      </c>
      <c r="G254" s="150" t="s">
        <v>753</v>
      </c>
      <c r="H254" s="150" t="s">
        <v>754</v>
      </c>
      <c r="I254" s="151" t="s">
        <v>755</v>
      </c>
      <c r="J254" s="150" t="s">
        <v>756</v>
      </c>
    </row>
    <row r="255" spans="1:8" ht="12.75">
      <c r="A255" s="152" t="s">
        <v>827</v>
      </c>
      <c r="C255" s="153">
        <v>455.40299999993294</v>
      </c>
      <c r="D255" s="132">
        <v>65079.740754425526</v>
      </c>
      <c r="F255" s="132">
        <v>60382.5</v>
      </c>
      <c r="G255" s="132">
        <v>63430</v>
      </c>
      <c r="H255" s="154" t="s">
        <v>992</v>
      </c>
    </row>
    <row r="257" spans="4:8" ht="12.75">
      <c r="D257" s="132">
        <v>65171.0843257308</v>
      </c>
      <c r="F257" s="132">
        <v>59762.5</v>
      </c>
      <c r="G257" s="132">
        <v>62902.500000059605</v>
      </c>
      <c r="H257" s="154" t="s">
        <v>993</v>
      </c>
    </row>
    <row r="259" spans="4:8" ht="12.75">
      <c r="D259" s="132">
        <v>65461.512442588806</v>
      </c>
      <c r="F259" s="132">
        <v>60395</v>
      </c>
      <c r="G259" s="132">
        <v>62807.5</v>
      </c>
      <c r="H259" s="154" t="s">
        <v>994</v>
      </c>
    </row>
    <row r="261" spans="1:8" ht="12.75">
      <c r="A261" s="149" t="s">
        <v>757</v>
      </c>
      <c r="C261" s="155" t="s">
        <v>758</v>
      </c>
      <c r="D261" s="132">
        <v>65237.44584091504</v>
      </c>
      <c r="F261" s="132">
        <v>60180</v>
      </c>
      <c r="G261" s="132">
        <v>63046.666666686535</v>
      </c>
      <c r="H261" s="132">
        <v>3632.445840905167</v>
      </c>
    </row>
    <row r="262" spans="1:8" ht="12.75">
      <c r="A262" s="131">
        <v>38375.90724537037</v>
      </c>
      <c r="C262" s="155" t="s">
        <v>759</v>
      </c>
      <c r="D262" s="132">
        <v>199.34967643431514</v>
      </c>
      <c r="F262" s="132">
        <v>361.61962059600694</v>
      </c>
      <c r="G262" s="132">
        <v>335.35739640504084</v>
      </c>
      <c r="H262" s="132">
        <v>199.34967643431514</v>
      </c>
    </row>
    <row r="264" spans="3:8" ht="12.75">
      <c r="C264" s="155" t="s">
        <v>760</v>
      </c>
      <c r="D264" s="132">
        <v>0.30557553850351515</v>
      </c>
      <c r="F264" s="132">
        <v>0.6008966776271301</v>
      </c>
      <c r="G264" s="132">
        <v>0.5319193133207177</v>
      </c>
      <c r="H264" s="132">
        <v>5.488028869953897</v>
      </c>
    </row>
    <row r="265" spans="1:16" ht="12.75">
      <c r="A265" s="143" t="s">
        <v>740</v>
      </c>
      <c r="B265" s="138" t="s">
        <v>995</v>
      </c>
      <c r="D265" s="143" t="s">
        <v>741</v>
      </c>
      <c r="E265" s="138" t="s">
        <v>742</v>
      </c>
      <c r="F265" s="139" t="s">
        <v>762</v>
      </c>
      <c r="G265" s="144" t="s">
        <v>744</v>
      </c>
      <c r="H265" s="145">
        <v>1</v>
      </c>
      <c r="I265" s="146" t="s">
        <v>745</v>
      </c>
      <c r="J265" s="145">
        <v>3</v>
      </c>
      <c r="K265" s="144" t="s">
        <v>746</v>
      </c>
      <c r="L265" s="147">
        <v>1</v>
      </c>
      <c r="M265" s="144" t="s">
        <v>747</v>
      </c>
      <c r="N265" s="148">
        <v>1</v>
      </c>
      <c r="O265" s="144" t="s">
        <v>748</v>
      </c>
      <c r="P265" s="148">
        <v>1</v>
      </c>
    </row>
    <row r="267" spans="1:10" ht="12.75">
      <c r="A267" s="149" t="s">
        <v>749</v>
      </c>
      <c r="C267" s="150" t="s">
        <v>750</v>
      </c>
      <c r="D267" s="150" t="s">
        <v>751</v>
      </c>
      <c r="F267" s="150" t="s">
        <v>752</v>
      </c>
      <c r="G267" s="150" t="s">
        <v>753</v>
      </c>
      <c r="H267" s="150" t="s">
        <v>754</v>
      </c>
      <c r="I267" s="151" t="s">
        <v>755</v>
      </c>
      <c r="J267" s="150" t="s">
        <v>756</v>
      </c>
    </row>
    <row r="268" spans="1:8" ht="12.75">
      <c r="A268" s="152" t="s">
        <v>823</v>
      </c>
      <c r="C268" s="153">
        <v>228.61599999992177</v>
      </c>
      <c r="D268" s="132">
        <v>38161.148995518684</v>
      </c>
      <c r="F268" s="132">
        <v>33002</v>
      </c>
      <c r="G268" s="132">
        <v>31431</v>
      </c>
      <c r="H268" s="154" t="s">
        <v>996</v>
      </c>
    </row>
    <row r="270" spans="4:8" ht="12.75">
      <c r="D270" s="132">
        <v>37833.560414373875</v>
      </c>
      <c r="F270" s="132">
        <v>32300</v>
      </c>
      <c r="G270" s="132">
        <v>30725</v>
      </c>
      <c r="H270" s="154" t="s">
        <v>997</v>
      </c>
    </row>
    <row r="272" spans="4:8" ht="12.75">
      <c r="D272" s="132">
        <v>38336.15634006262</v>
      </c>
      <c r="F272" s="132">
        <v>32300.999999970198</v>
      </c>
      <c r="G272" s="132">
        <v>30777.999999970198</v>
      </c>
      <c r="H272" s="154" t="s">
        <v>998</v>
      </c>
    </row>
    <row r="274" spans="1:8" ht="12.75">
      <c r="A274" s="149" t="s">
        <v>757</v>
      </c>
      <c r="C274" s="155" t="s">
        <v>758</v>
      </c>
      <c r="D274" s="132">
        <v>38110.28858331839</v>
      </c>
      <c r="F274" s="132">
        <v>32534.333333323397</v>
      </c>
      <c r="G274" s="132">
        <v>30977.99999999007</v>
      </c>
      <c r="H274" s="132">
        <v>6246.737858690646</v>
      </c>
    </row>
    <row r="275" spans="1:8" ht="12.75">
      <c r="A275" s="131">
        <v>38375.909583333334</v>
      </c>
      <c r="C275" s="155" t="s">
        <v>759</v>
      </c>
      <c r="D275" s="132">
        <v>255.1288934578329</v>
      </c>
      <c r="F275" s="132">
        <v>405.0115224783742</v>
      </c>
      <c r="G275" s="132">
        <v>393.20350965639096</v>
      </c>
      <c r="H275" s="132">
        <v>255.1288934578329</v>
      </c>
    </row>
    <row r="277" spans="3:8" ht="12.75">
      <c r="C277" s="155" t="s">
        <v>760</v>
      </c>
      <c r="D277" s="132">
        <v>0.6694488626084761</v>
      </c>
      <c r="F277" s="132">
        <v>1.2448742020588444</v>
      </c>
      <c r="G277" s="132">
        <v>1.269299211235448</v>
      </c>
      <c r="H277" s="132">
        <v>4.084194010204703</v>
      </c>
    </row>
    <row r="278" spans="1:10" ht="12.75">
      <c r="A278" s="149" t="s">
        <v>749</v>
      </c>
      <c r="C278" s="150" t="s">
        <v>750</v>
      </c>
      <c r="D278" s="150" t="s">
        <v>751</v>
      </c>
      <c r="F278" s="150" t="s">
        <v>752</v>
      </c>
      <c r="G278" s="150" t="s">
        <v>753</v>
      </c>
      <c r="H278" s="150" t="s">
        <v>754</v>
      </c>
      <c r="I278" s="151" t="s">
        <v>755</v>
      </c>
      <c r="J278" s="150" t="s">
        <v>756</v>
      </c>
    </row>
    <row r="279" spans="1:8" ht="12.75">
      <c r="A279" s="152" t="s">
        <v>824</v>
      </c>
      <c r="C279" s="153">
        <v>231.6040000000503</v>
      </c>
      <c r="D279" s="132">
        <v>9512.127479419112</v>
      </c>
      <c r="F279" s="132">
        <v>6322</v>
      </c>
      <c r="G279" s="132">
        <v>7309</v>
      </c>
      <c r="H279" s="154" t="s">
        <v>999</v>
      </c>
    </row>
    <row r="281" spans="4:8" ht="12.75">
      <c r="D281" s="132">
        <v>9809.068330690265</v>
      </c>
      <c r="F281" s="132">
        <v>6480.000000007451</v>
      </c>
      <c r="G281" s="132">
        <v>7274</v>
      </c>
      <c r="H281" s="154" t="s">
        <v>1000</v>
      </c>
    </row>
    <row r="283" spans="4:8" ht="12.75">
      <c r="D283" s="132">
        <v>9643.91036862135</v>
      </c>
      <c r="F283" s="132">
        <v>6434</v>
      </c>
      <c r="G283" s="132">
        <v>7313</v>
      </c>
      <c r="H283" s="154" t="s">
        <v>1001</v>
      </c>
    </row>
    <row r="285" spans="1:8" ht="12.75">
      <c r="A285" s="149" t="s">
        <v>757</v>
      </c>
      <c r="C285" s="155" t="s">
        <v>758</v>
      </c>
      <c r="D285" s="132">
        <v>9655.035392910242</v>
      </c>
      <c r="F285" s="132">
        <v>6412.000000002483</v>
      </c>
      <c r="G285" s="132">
        <v>7298.666666666666</v>
      </c>
      <c r="H285" s="132">
        <v>2681.3165469915907</v>
      </c>
    </row>
    <row r="286" spans="1:8" ht="12.75">
      <c r="A286" s="131">
        <v>38375.910162037035</v>
      </c>
      <c r="C286" s="155" t="s">
        <v>759</v>
      </c>
      <c r="D286" s="132">
        <v>148.78270031310873</v>
      </c>
      <c r="F286" s="132">
        <v>81.26499861869137</v>
      </c>
      <c r="G286" s="132">
        <v>21.45538005567213</v>
      </c>
      <c r="H286" s="132">
        <v>148.78270031310873</v>
      </c>
    </row>
    <row r="288" spans="3:8" ht="12.75">
      <c r="C288" s="155" t="s">
        <v>760</v>
      </c>
      <c r="D288" s="132">
        <v>1.5409855506315477</v>
      </c>
      <c r="F288" s="132">
        <v>1.2673892485754823</v>
      </c>
      <c r="G288" s="132">
        <v>0.2939630077046786</v>
      </c>
      <c r="H288" s="132">
        <v>5.5488674203738215</v>
      </c>
    </row>
    <row r="289" spans="1:10" ht="12.75">
      <c r="A289" s="149" t="s">
        <v>749</v>
      </c>
      <c r="C289" s="150" t="s">
        <v>750</v>
      </c>
      <c r="D289" s="150" t="s">
        <v>751</v>
      </c>
      <c r="F289" s="150" t="s">
        <v>752</v>
      </c>
      <c r="G289" s="150" t="s">
        <v>753</v>
      </c>
      <c r="H289" s="150" t="s">
        <v>754</v>
      </c>
      <c r="I289" s="151" t="s">
        <v>755</v>
      </c>
      <c r="J289" s="150" t="s">
        <v>756</v>
      </c>
    </row>
    <row r="290" spans="1:8" ht="12.75">
      <c r="A290" s="152" t="s">
        <v>822</v>
      </c>
      <c r="C290" s="153">
        <v>267.7160000000149</v>
      </c>
      <c r="D290" s="132">
        <v>9615.445447549224</v>
      </c>
      <c r="F290" s="132">
        <v>3657.25</v>
      </c>
      <c r="G290" s="132">
        <v>3705</v>
      </c>
      <c r="H290" s="154" t="s">
        <v>1002</v>
      </c>
    </row>
    <row r="292" spans="4:8" ht="12.75">
      <c r="D292" s="132">
        <v>9429.864083006978</v>
      </c>
      <c r="F292" s="132">
        <v>3665.0000000037253</v>
      </c>
      <c r="G292" s="132">
        <v>3712</v>
      </c>
      <c r="H292" s="154" t="s">
        <v>1003</v>
      </c>
    </row>
    <row r="294" spans="4:8" ht="12.75">
      <c r="D294" s="132">
        <v>10017.11827583611</v>
      </c>
      <c r="F294" s="132">
        <v>3670</v>
      </c>
      <c r="G294" s="132">
        <v>3702.2500000037253</v>
      </c>
      <c r="H294" s="154" t="s">
        <v>1004</v>
      </c>
    </row>
    <row r="296" spans="1:8" ht="12.75">
      <c r="A296" s="149" t="s">
        <v>757</v>
      </c>
      <c r="C296" s="155" t="s">
        <v>758</v>
      </c>
      <c r="D296" s="132">
        <v>9687.475935464105</v>
      </c>
      <c r="F296" s="132">
        <v>3664.0833333345754</v>
      </c>
      <c r="G296" s="132">
        <v>3706.4166666679084</v>
      </c>
      <c r="H296" s="132">
        <v>5997.288094947756</v>
      </c>
    </row>
    <row r="297" spans="1:8" ht="12.75">
      <c r="A297" s="131">
        <v>38375.91091435185</v>
      </c>
      <c r="C297" s="155" t="s">
        <v>759</v>
      </c>
      <c r="D297" s="132">
        <v>300.1802211019036</v>
      </c>
      <c r="F297" s="132">
        <v>6.424237957650093</v>
      </c>
      <c r="G297" s="132">
        <v>5.027010375704307</v>
      </c>
      <c r="H297" s="132">
        <v>300.1802211019036</v>
      </c>
    </row>
    <row r="299" spans="3:8" ht="12.75">
      <c r="C299" s="155" t="s">
        <v>760</v>
      </c>
      <c r="D299" s="132">
        <v>3.0986422376854414</v>
      </c>
      <c r="F299" s="132">
        <v>0.1753300177210648</v>
      </c>
      <c r="G299" s="132">
        <v>0.13562993121935263</v>
      </c>
      <c r="H299" s="132">
        <v>5.00526598605096</v>
      </c>
    </row>
    <row r="300" spans="1:10" ht="12.75">
      <c r="A300" s="149" t="s">
        <v>749</v>
      </c>
      <c r="C300" s="150" t="s">
        <v>750</v>
      </c>
      <c r="D300" s="150" t="s">
        <v>751</v>
      </c>
      <c r="F300" s="150" t="s">
        <v>752</v>
      </c>
      <c r="G300" s="150" t="s">
        <v>753</v>
      </c>
      <c r="H300" s="150" t="s">
        <v>754</v>
      </c>
      <c r="I300" s="151" t="s">
        <v>755</v>
      </c>
      <c r="J300" s="150" t="s">
        <v>756</v>
      </c>
    </row>
    <row r="301" spans="1:8" ht="12.75">
      <c r="A301" s="152" t="s">
        <v>821</v>
      </c>
      <c r="C301" s="153">
        <v>292.40199999976903</v>
      </c>
      <c r="D301" s="132">
        <v>37661.30001294613</v>
      </c>
      <c r="F301" s="132">
        <v>16504</v>
      </c>
      <c r="G301" s="132">
        <v>16188.75</v>
      </c>
      <c r="H301" s="154" t="s">
        <v>1005</v>
      </c>
    </row>
    <row r="303" spans="4:8" ht="12.75">
      <c r="D303" s="132">
        <v>39436.648394703865</v>
      </c>
      <c r="F303" s="132">
        <v>16495.5</v>
      </c>
      <c r="G303" s="132">
        <v>16280</v>
      </c>
      <c r="H303" s="154" t="s">
        <v>1006</v>
      </c>
    </row>
    <row r="305" spans="4:8" ht="12.75">
      <c r="D305" s="132">
        <v>39112.21878504753</v>
      </c>
      <c r="F305" s="132">
        <v>16498.5</v>
      </c>
      <c r="G305" s="132">
        <v>16268.5</v>
      </c>
      <c r="H305" s="154" t="s">
        <v>1007</v>
      </c>
    </row>
    <row r="307" spans="1:8" ht="12.75">
      <c r="A307" s="149" t="s">
        <v>757</v>
      </c>
      <c r="C307" s="155" t="s">
        <v>758</v>
      </c>
      <c r="D307" s="132">
        <v>38736.72239756584</v>
      </c>
      <c r="F307" s="132">
        <v>16499.333333333332</v>
      </c>
      <c r="G307" s="132">
        <v>16245.75</v>
      </c>
      <c r="H307" s="132">
        <v>22391.05299458077</v>
      </c>
    </row>
    <row r="308" spans="1:8" ht="12.75">
      <c r="A308" s="131">
        <v>38375.91168981481</v>
      </c>
      <c r="C308" s="155" t="s">
        <v>759</v>
      </c>
      <c r="D308" s="132">
        <v>945.3642800059743</v>
      </c>
      <c r="F308" s="132">
        <v>4.310839052125854</v>
      </c>
      <c r="G308" s="132">
        <v>49.69720817108341</v>
      </c>
      <c r="H308" s="132">
        <v>945.3642800059743</v>
      </c>
    </row>
    <row r="310" spans="3:8" ht="12.75">
      <c r="C310" s="155" t="s">
        <v>760</v>
      </c>
      <c r="D310" s="132">
        <v>2.4404859820183957</v>
      </c>
      <c r="F310" s="132">
        <v>0.02612735293623493</v>
      </c>
      <c r="G310" s="132">
        <v>0.3059089803245982</v>
      </c>
      <c r="H310" s="132">
        <v>4.222062625794231</v>
      </c>
    </row>
    <row r="311" spans="1:10" ht="12.75">
      <c r="A311" s="149" t="s">
        <v>749</v>
      </c>
      <c r="C311" s="150" t="s">
        <v>750</v>
      </c>
      <c r="D311" s="150" t="s">
        <v>751</v>
      </c>
      <c r="F311" s="150" t="s">
        <v>752</v>
      </c>
      <c r="G311" s="150" t="s">
        <v>753</v>
      </c>
      <c r="H311" s="150" t="s">
        <v>754</v>
      </c>
      <c r="I311" s="151" t="s">
        <v>755</v>
      </c>
      <c r="J311" s="150" t="s">
        <v>756</v>
      </c>
    </row>
    <row r="312" spans="1:8" ht="12.75">
      <c r="A312" s="152" t="s">
        <v>875</v>
      </c>
      <c r="C312" s="153">
        <v>309.418</v>
      </c>
      <c r="D312" s="132">
        <v>34840.99905729294</v>
      </c>
      <c r="F312" s="132">
        <v>7507.999999992549</v>
      </c>
      <c r="G312" s="132">
        <v>6806.000000007451</v>
      </c>
      <c r="H312" s="154" t="s">
        <v>1008</v>
      </c>
    </row>
    <row r="314" spans="4:8" ht="12.75">
      <c r="D314" s="132">
        <v>33642.69771897793</v>
      </c>
      <c r="F314" s="132">
        <v>7506.000000007451</v>
      </c>
      <c r="G314" s="132">
        <v>6857.999999992549</v>
      </c>
      <c r="H314" s="154" t="s">
        <v>1009</v>
      </c>
    </row>
    <row r="316" spans="4:8" ht="12.75">
      <c r="D316" s="132">
        <v>34069.92548388243</v>
      </c>
      <c r="F316" s="132">
        <v>7748</v>
      </c>
      <c r="G316" s="132">
        <v>7140</v>
      </c>
      <c r="H316" s="154" t="s">
        <v>1010</v>
      </c>
    </row>
    <row r="318" spans="1:8" ht="12.75">
      <c r="A318" s="149" t="s">
        <v>757</v>
      </c>
      <c r="C318" s="155" t="s">
        <v>758</v>
      </c>
      <c r="D318" s="132">
        <v>34184.54075338443</v>
      </c>
      <c r="F318" s="132">
        <v>7587.333333333334</v>
      </c>
      <c r="G318" s="132">
        <v>6934.666666666666</v>
      </c>
      <c r="H318" s="132">
        <v>26963.153470147437</v>
      </c>
    </row>
    <row r="319" spans="1:8" ht="12.75">
      <c r="A319" s="131">
        <v>38375.91228009259</v>
      </c>
      <c r="C319" s="155" t="s">
        <v>759</v>
      </c>
      <c r="D319" s="132">
        <v>607.3170665758109</v>
      </c>
      <c r="F319" s="132">
        <v>139.14500829461295</v>
      </c>
      <c r="G319" s="132">
        <v>179.7145885367661</v>
      </c>
      <c r="H319" s="132">
        <v>607.3170665758109</v>
      </c>
    </row>
    <row r="321" spans="3:8" ht="12.75">
      <c r="C321" s="155" t="s">
        <v>760</v>
      </c>
      <c r="D321" s="132">
        <v>1.7765839563478223</v>
      </c>
      <c r="F321" s="132">
        <v>1.8339118921177344</v>
      </c>
      <c r="G321" s="132">
        <v>2.59153896178763</v>
      </c>
      <c r="H321" s="132">
        <v>2.252396283128414</v>
      </c>
    </row>
    <row r="322" spans="1:10" ht="12.75">
      <c r="A322" s="149" t="s">
        <v>749</v>
      </c>
      <c r="C322" s="150" t="s">
        <v>750</v>
      </c>
      <c r="D322" s="150" t="s">
        <v>751</v>
      </c>
      <c r="F322" s="150" t="s">
        <v>752</v>
      </c>
      <c r="G322" s="150" t="s">
        <v>753</v>
      </c>
      <c r="H322" s="150" t="s">
        <v>754</v>
      </c>
      <c r="I322" s="151" t="s">
        <v>755</v>
      </c>
      <c r="J322" s="150" t="s">
        <v>756</v>
      </c>
    </row>
    <row r="323" spans="1:8" ht="12.75">
      <c r="A323" s="152" t="s">
        <v>825</v>
      </c>
      <c r="C323" s="153">
        <v>324.75400000019</v>
      </c>
      <c r="D323" s="132">
        <v>40558.65052855015</v>
      </c>
      <c r="F323" s="132">
        <v>25395</v>
      </c>
      <c r="G323" s="132">
        <v>22373</v>
      </c>
      <c r="H323" s="154" t="s">
        <v>1011</v>
      </c>
    </row>
    <row r="325" spans="4:8" ht="12.75">
      <c r="D325" s="132">
        <v>41670.34354752302</v>
      </c>
      <c r="F325" s="132">
        <v>25203</v>
      </c>
      <c r="G325" s="132">
        <v>22304</v>
      </c>
      <c r="H325" s="154" t="s">
        <v>1012</v>
      </c>
    </row>
    <row r="327" spans="4:8" ht="12.75">
      <c r="D327" s="132">
        <v>41543.987880170345</v>
      </c>
      <c r="F327" s="132">
        <v>25295</v>
      </c>
      <c r="G327" s="132">
        <v>22229</v>
      </c>
      <c r="H327" s="154" t="s">
        <v>1013</v>
      </c>
    </row>
    <row r="329" spans="1:8" ht="12.75">
      <c r="A329" s="149" t="s">
        <v>757</v>
      </c>
      <c r="C329" s="155" t="s">
        <v>758</v>
      </c>
      <c r="D329" s="132">
        <v>41257.66065208117</v>
      </c>
      <c r="F329" s="132">
        <v>25297.666666666664</v>
      </c>
      <c r="G329" s="132">
        <v>22302</v>
      </c>
      <c r="H329" s="132">
        <v>17197.425139795592</v>
      </c>
    </row>
    <row r="330" spans="1:8" ht="12.75">
      <c r="A330" s="131">
        <v>38375.91284722222</v>
      </c>
      <c r="C330" s="155" t="s">
        <v>759</v>
      </c>
      <c r="D330" s="132">
        <v>608.6483412179937</v>
      </c>
      <c r="F330" s="132">
        <v>96.0277737601645</v>
      </c>
      <c r="G330" s="132">
        <v>72.02083032012335</v>
      </c>
      <c r="H330" s="132">
        <v>608.6483412179937</v>
      </c>
    </row>
    <row r="332" spans="3:8" ht="12.75">
      <c r="C332" s="155" t="s">
        <v>760</v>
      </c>
      <c r="D332" s="132">
        <v>1.475237159834683</v>
      </c>
      <c r="F332" s="132">
        <v>0.37959142645631816</v>
      </c>
      <c r="G332" s="132">
        <v>0.32293440193759915</v>
      </c>
      <c r="H332" s="132">
        <v>3.5391829664637124</v>
      </c>
    </row>
    <row r="333" spans="1:10" ht="12.75">
      <c r="A333" s="149" t="s">
        <v>749</v>
      </c>
      <c r="C333" s="150" t="s">
        <v>750</v>
      </c>
      <c r="D333" s="150" t="s">
        <v>751</v>
      </c>
      <c r="F333" s="150" t="s">
        <v>752</v>
      </c>
      <c r="G333" s="150" t="s">
        <v>753</v>
      </c>
      <c r="H333" s="150" t="s">
        <v>754</v>
      </c>
      <c r="I333" s="151" t="s">
        <v>755</v>
      </c>
      <c r="J333" s="150" t="s">
        <v>756</v>
      </c>
    </row>
    <row r="334" spans="1:8" ht="12.75">
      <c r="A334" s="152" t="s">
        <v>844</v>
      </c>
      <c r="C334" s="153">
        <v>343.82299999985844</v>
      </c>
      <c r="D334" s="132">
        <v>22092.741917341948</v>
      </c>
      <c r="F334" s="132">
        <v>19802</v>
      </c>
      <c r="G334" s="132">
        <v>19290</v>
      </c>
      <c r="H334" s="154" t="s">
        <v>1014</v>
      </c>
    </row>
    <row r="336" spans="4:8" ht="12.75">
      <c r="D336" s="132">
        <v>22122.71229431033</v>
      </c>
      <c r="F336" s="132">
        <v>19950</v>
      </c>
      <c r="G336" s="132">
        <v>19674</v>
      </c>
      <c r="H336" s="154" t="s">
        <v>1015</v>
      </c>
    </row>
    <row r="338" spans="4:8" ht="12.75">
      <c r="D338" s="132">
        <v>21958.70878663659</v>
      </c>
      <c r="F338" s="132">
        <v>20082</v>
      </c>
      <c r="G338" s="132">
        <v>19816</v>
      </c>
      <c r="H338" s="154" t="s">
        <v>1016</v>
      </c>
    </row>
    <row r="340" spans="1:8" ht="12.75">
      <c r="A340" s="149" t="s">
        <v>757</v>
      </c>
      <c r="C340" s="155" t="s">
        <v>758</v>
      </c>
      <c r="D340" s="132">
        <v>22058.054332762957</v>
      </c>
      <c r="F340" s="132">
        <v>19944.666666666668</v>
      </c>
      <c r="G340" s="132">
        <v>19593.333333333332</v>
      </c>
      <c r="H340" s="132">
        <v>2263.7122562602244</v>
      </c>
    </row>
    <row r="341" spans="1:8" ht="12.75">
      <c r="A341" s="131">
        <v>38375.91339120371</v>
      </c>
      <c r="C341" s="155" t="s">
        <v>759</v>
      </c>
      <c r="D341" s="132">
        <v>87.33103128422812</v>
      </c>
      <c r="F341" s="132">
        <v>140.0761697553632</v>
      </c>
      <c r="G341" s="132">
        <v>272.1200715370576</v>
      </c>
      <c r="H341" s="132">
        <v>87.33103128422812</v>
      </c>
    </row>
    <row r="343" spans="3:8" ht="12.75">
      <c r="C343" s="155" t="s">
        <v>760</v>
      </c>
      <c r="D343" s="132">
        <v>0.39591448079133096</v>
      </c>
      <c r="F343" s="132">
        <v>0.7023239450247177</v>
      </c>
      <c r="G343" s="132">
        <v>1.3888401065178175</v>
      </c>
      <c r="H343" s="132">
        <v>3.8578680237612777</v>
      </c>
    </row>
    <row r="344" spans="1:10" ht="12.75">
      <c r="A344" s="149" t="s">
        <v>749</v>
      </c>
      <c r="C344" s="150" t="s">
        <v>750</v>
      </c>
      <c r="D344" s="150" t="s">
        <v>751</v>
      </c>
      <c r="F344" s="150" t="s">
        <v>752</v>
      </c>
      <c r="G344" s="150" t="s">
        <v>753</v>
      </c>
      <c r="H344" s="150" t="s">
        <v>754</v>
      </c>
      <c r="I344" s="151" t="s">
        <v>755</v>
      </c>
      <c r="J344" s="150" t="s">
        <v>756</v>
      </c>
    </row>
    <row r="345" spans="1:8" ht="12.75">
      <c r="A345" s="152" t="s">
        <v>826</v>
      </c>
      <c r="C345" s="153">
        <v>361.38400000007823</v>
      </c>
      <c r="D345" s="132">
        <v>45602.47354543209</v>
      </c>
      <c r="F345" s="132">
        <v>20730</v>
      </c>
      <c r="G345" s="132">
        <v>20618</v>
      </c>
      <c r="H345" s="154" t="s">
        <v>1017</v>
      </c>
    </row>
    <row r="347" spans="4:8" ht="12.75">
      <c r="D347" s="132">
        <v>48602.771835148335</v>
      </c>
      <c r="F347" s="132">
        <v>20740</v>
      </c>
      <c r="G347" s="132">
        <v>20412</v>
      </c>
      <c r="H347" s="154" t="s">
        <v>1018</v>
      </c>
    </row>
    <row r="349" spans="4:8" ht="12.75">
      <c r="D349" s="132">
        <v>46253.7276352644</v>
      </c>
      <c r="F349" s="132">
        <v>20436</v>
      </c>
      <c r="G349" s="132">
        <v>20514</v>
      </c>
      <c r="H349" s="154" t="s">
        <v>1019</v>
      </c>
    </row>
    <row r="351" spans="1:8" ht="12.75">
      <c r="A351" s="149" t="s">
        <v>757</v>
      </c>
      <c r="C351" s="155" t="s">
        <v>758</v>
      </c>
      <c r="D351" s="132">
        <v>46819.65767194827</v>
      </c>
      <c r="F351" s="132">
        <v>20635.333333333332</v>
      </c>
      <c r="G351" s="132">
        <v>20514.666666666668</v>
      </c>
      <c r="H351" s="132">
        <v>26239.788086904955</v>
      </c>
    </row>
    <row r="352" spans="1:8" ht="12.75">
      <c r="A352" s="131">
        <v>38375.913935185185</v>
      </c>
      <c r="C352" s="155" t="s">
        <v>759</v>
      </c>
      <c r="D352" s="132">
        <v>1578.1809343779676</v>
      </c>
      <c r="F352" s="132">
        <v>172.70012545836013</v>
      </c>
      <c r="G352" s="132">
        <v>103.00161811026723</v>
      </c>
      <c r="H352" s="132">
        <v>1578.1809343779676</v>
      </c>
    </row>
    <row r="354" spans="3:8" ht="12.75">
      <c r="C354" s="155" t="s">
        <v>760</v>
      </c>
      <c r="D354" s="132">
        <v>3.370765641722165</v>
      </c>
      <c r="F354" s="132">
        <v>0.8369146389285054</v>
      </c>
      <c r="G354" s="132">
        <v>0.5020877003945172</v>
      </c>
      <c r="H354" s="132">
        <v>6.014457621193838</v>
      </c>
    </row>
    <row r="355" spans="1:10" ht="12.75">
      <c r="A355" s="149" t="s">
        <v>749</v>
      </c>
      <c r="C355" s="150" t="s">
        <v>750</v>
      </c>
      <c r="D355" s="150" t="s">
        <v>751</v>
      </c>
      <c r="F355" s="150" t="s">
        <v>752</v>
      </c>
      <c r="G355" s="150" t="s">
        <v>753</v>
      </c>
      <c r="H355" s="150" t="s">
        <v>754</v>
      </c>
      <c r="I355" s="151" t="s">
        <v>755</v>
      </c>
      <c r="J355" s="150" t="s">
        <v>756</v>
      </c>
    </row>
    <row r="356" spans="1:8" ht="12.75">
      <c r="A356" s="152" t="s">
        <v>845</v>
      </c>
      <c r="C356" s="153">
        <v>371.029</v>
      </c>
      <c r="D356" s="132">
        <v>32295.255162864923</v>
      </c>
      <c r="F356" s="132">
        <v>25160</v>
      </c>
      <c r="G356" s="132">
        <v>24798</v>
      </c>
      <c r="H356" s="154" t="s">
        <v>1020</v>
      </c>
    </row>
    <row r="358" spans="4:8" ht="12.75">
      <c r="D358" s="132">
        <v>32137.845955848694</v>
      </c>
      <c r="F358" s="132">
        <v>24842</v>
      </c>
      <c r="G358" s="132">
        <v>24870</v>
      </c>
      <c r="H358" s="154" t="s">
        <v>1021</v>
      </c>
    </row>
    <row r="360" spans="4:8" ht="12.75">
      <c r="D360" s="132">
        <v>32742.404174774885</v>
      </c>
      <c r="F360" s="132">
        <v>24936</v>
      </c>
      <c r="G360" s="132">
        <v>24768</v>
      </c>
      <c r="H360" s="154" t="s">
        <v>1022</v>
      </c>
    </row>
    <row r="362" spans="1:8" ht="12.75">
      <c r="A362" s="149" t="s">
        <v>757</v>
      </c>
      <c r="C362" s="155" t="s">
        <v>758</v>
      </c>
      <c r="D362" s="132">
        <v>32391.8350978295</v>
      </c>
      <c r="F362" s="132">
        <v>24979.333333333336</v>
      </c>
      <c r="G362" s="132">
        <v>24812</v>
      </c>
      <c r="H362" s="132">
        <v>7476.180411430629</v>
      </c>
    </row>
    <row r="363" spans="1:8" ht="12.75">
      <c r="A363" s="131">
        <v>38375.91447916667</v>
      </c>
      <c r="C363" s="155" t="s">
        <v>759</v>
      </c>
      <c r="D363" s="132">
        <v>313.6374067236267</v>
      </c>
      <c r="F363" s="132">
        <v>163.36870365321911</v>
      </c>
      <c r="G363" s="132">
        <v>52.42136968832463</v>
      </c>
      <c r="H363" s="132">
        <v>313.6374067236267</v>
      </c>
    </row>
    <row r="365" spans="3:8" ht="12.75">
      <c r="C365" s="155" t="s">
        <v>760</v>
      </c>
      <c r="D365" s="132">
        <v>0.9682606921663506</v>
      </c>
      <c r="F365" s="132">
        <v>0.6540154673992599</v>
      </c>
      <c r="G365" s="132">
        <v>0.21127426119750375</v>
      </c>
      <c r="H365" s="132">
        <v>4.195155673933364</v>
      </c>
    </row>
    <row r="366" spans="1:10" ht="12.75">
      <c r="A366" s="149" t="s">
        <v>749</v>
      </c>
      <c r="C366" s="150" t="s">
        <v>750</v>
      </c>
      <c r="D366" s="150" t="s">
        <v>751</v>
      </c>
      <c r="F366" s="150" t="s">
        <v>752</v>
      </c>
      <c r="G366" s="150" t="s">
        <v>753</v>
      </c>
      <c r="H366" s="150" t="s">
        <v>754</v>
      </c>
      <c r="I366" s="151" t="s">
        <v>755</v>
      </c>
      <c r="J366" s="150" t="s">
        <v>756</v>
      </c>
    </row>
    <row r="367" spans="1:8" ht="12.75">
      <c r="A367" s="152" t="s">
        <v>820</v>
      </c>
      <c r="C367" s="153">
        <v>407.77100000018254</v>
      </c>
      <c r="D367" s="132">
        <v>1179373.9804515839</v>
      </c>
      <c r="F367" s="132">
        <v>82600</v>
      </c>
      <c r="G367" s="132">
        <v>80600</v>
      </c>
      <c r="H367" s="154" t="s">
        <v>1023</v>
      </c>
    </row>
    <row r="369" spans="4:8" ht="12.75">
      <c r="D369" s="132">
        <v>1175150</v>
      </c>
      <c r="F369" s="132">
        <v>82200</v>
      </c>
      <c r="G369" s="132">
        <v>80400</v>
      </c>
      <c r="H369" s="154" t="s">
        <v>1024</v>
      </c>
    </row>
    <row r="371" spans="4:8" ht="12.75">
      <c r="D371" s="132">
        <v>1209125.2093372345</v>
      </c>
      <c r="F371" s="132">
        <v>81700</v>
      </c>
      <c r="G371" s="132">
        <v>80400</v>
      </c>
      <c r="H371" s="154" t="s">
        <v>1025</v>
      </c>
    </row>
    <row r="373" spans="1:8" ht="12.75">
      <c r="A373" s="149" t="s">
        <v>757</v>
      </c>
      <c r="C373" s="155" t="s">
        <v>758</v>
      </c>
      <c r="D373" s="132">
        <v>1187883.0632629395</v>
      </c>
      <c r="F373" s="132">
        <v>82166.66666666667</v>
      </c>
      <c r="G373" s="132">
        <v>80466.66666666667</v>
      </c>
      <c r="H373" s="132">
        <v>1106580.295967342</v>
      </c>
    </row>
    <row r="374" spans="1:8" ht="12.75">
      <c r="A374" s="131">
        <v>38375.91505787037</v>
      </c>
      <c r="C374" s="155" t="s">
        <v>759</v>
      </c>
      <c r="D374" s="132">
        <v>18517.07536559162</v>
      </c>
      <c r="F374" s="132">
        <v>450.9249752822894</v>
      </c>
      <c r="G374" s="132">
        <v>115.47005383792514</v>
      </c>
      <c r="H374" s="132">
        <v>18517.07536559162</v>
      </c>
    </row>
    <row r="376" spans="3:8" ht="12.75">
      <c r="C376" s="155" t="s">
        <v>760</v>
      </c>
      <c r="D376" s="132">
        <v>1.5588298156830307</v>
      </c>
      <c r="F376" s="132">
        <v>0.5487930733658694</v>
      </c>
      <c r="G376" s="132">
        <v>0.14350048115732203</v>
      </c>
      <c r="H376" s="132">
        <v>1.6733603004745805</v>
      </c>
    </row>
    <row r="377" spans="1:10" ht="12.75">
      <c r="A377" s="149" t="s">
        <v>749</v>
      </c>
      <c r="C377" s="150" t="s">
        <v>750</v>
      </c>
      <c r="D377" s="150" t="s">
        <v>751</v>
      </c>
      <c r="F377" s="150" t="s">
        <v>752</v>
      </c>
      <c r="G377" s="150" t="s">
        <v>753</v>
      </c>
      <c r="H377" s="150" t="s">
        <v>754</v>
      </c>
      <c r="I377" s="151" t="s">
        <v>755</v>
      </c>
      <c r="J377" s="150" t="s">
        <v>756</v>
      </c>
    </row>
    <row r="378" spans="1:8" ht="12.75">
      <c r="A378" s="152" t="s">
        <v>827</v>
      </c>
      <c r="C378" s="153">
        <v>455.40299999993294</v>
      </c>
      <c r="D378" s="132">
        <v>82580.08538520336</v>
      </c>
      <c r="F378" s="132">
        <v>60584.999999940395</v>
      </c>
      <c r="G378" s="132">
        <v>63625</v>
      </c>
      <c r="H378" s="154" t="s">
        <v>1026</v>
      </c>
    </row>
    <row r="380" spans="4:8" ht="12.75">
      <c r="D380" s="132">
        <v>83354.23887336254</v>
      </c>
      <c r="F380" s="132">
        <v>60197.499999940395</v>
      </c>
      <c r="G380" s="132">
        <v>63205</v>
      </c>
      <c r="H380" s="154" t="s">
        <v>1027</v>
      </c>
    </row>
    <row r="382" spans="4:8" ht="12.75">
      <c r="D382" s="132">
        <v>83544.7292175293</v>
      </c>
      <c r="F382" s="132">
        <v>60525</v>
      </c>
      <c r="G382" s="132">
        <v>63330</v>
      </c>
      <c r="H382" s="154" t="s">
        <v>1028</v>
      </c>
    </row>
    <row r="384" spans="1:8" ht="12.75">
      <c r="A384" s="149" t="s">
        <v>757</v>
      </c>
      <c r="C384" s="155" t="s">
        <v>758</v>
      </c>
      <c r="D384" s="132">
        <v>83159.68449203174</v>
      </c>
      <c r="F384" s="132">
        <v>60435.8333332936</v>
      </c>
      <c r="G384" s="132">
        <v>63386.66666666667</v>
      </c>
      <c r="H384" s="132">
        <v>21257.012495927684</v>
      </c>
    </row>
    <row r="385" spans="1:8" ht="12.75">
      <c r="A385" s="131">
        <v>38375.915810185186</v>
      </c>
      <c r="C385" s="155" t="s">
        <v>759</v>
      </c>
      <c r="D385" s="132">
        <v>510.904087168822</v>
      </c>
      <c r="F385" s="132">
        <v>208.5715305074404</v>
      </c>
      <c r="G385" s="132">
        <v>215.65790811684448</v>
      </c>
      <c r="H385" s="132">
        <v>510.904087168822</v>
      </c>
    </row>
    <row r="387" spans="3:8" ht="12.75">
      <c r="C387" s="155" t="s">
        <v>760</v>
      </c>
      <c r="D387" s="132">
        <v>0.6143651100765976</v>
      </c>
      <c r="F387" s="132">
        <v>0.3451123596777479</v>
      </c>
      <c r="G387" s="132">
        <v>0.34022598041151314</v>
      </c>
      <c r="H387" s="132">
        <v>2.403461386056477</v>
      </c>
    </row>
    <row r="388" spans="1:16" ht="12.75">
      <c r="A388" s="143" t="s">
        <v>740</v>
      </c>
      <c r="B388" s="138" t="s">
        <v>911</v>
      </c>
      <c r="D388" s="143" t="s">
        <v>741</v>
      </c>
      <c r="E388" s="138" t="s">
        <v>742</v>
      </c>
      <c r="F388" s="139" t="s">
        <v>763</v>
      </c>
      <c r="G388" s="144" t="s">
        <v>744</v>
      </c>
      <c r="H388" s="145">
        <v>1</v>
      </c>
      <c r="I388" s="146" t="s">
        <v>745</v>
      </c>
      <c r="J388" s="145">
        <v>4</v>
      </c>
      <c r="K388" s="144" t="s">
        <v>746</v>
      </c>
      <c r="L388" s="147">
        <v>1</v>
      </c>
      <c r="M388" s="144" t="s">
        <v>747</v>
      </c>
      <c r="N388" s="148">
        <v>1</v>
      </c>
      <c r="O388" s="144" t="s">
        <v>748</v>
      </c>
      <c r="P388" s="148">
        <v>1</v>
      </c>
    </row>
    <row r="390" spans="1:10" ht="12.75">
      <c r="A390" s="149" t="s">
        <v>749</v>
      </c>
      <c r="C390" s="150" t="s">
        <v>750</v>
      </c>
      <c r="D390" s="150" t="s">
        <v>751</v>
      </c>
      <c r="F390" s="150" t="s">
        <v>752</v>
      </c>
      <c r="G390" s="150" t="s">
        <v>753</v>
      </c>
      <c r="H390" s="150" t="s">
        <v>754</v>
      </c>
      <c r="I390" s="151" t="s">
        <v>755</v>
      </c>
      <c r="J390" s="150" t="s">
        <v>756</v>
      </c>
    </row>
    <row r="391" spans="1:8" ht="12.75">
      <c r="A391" s="152" t="s">
        <v>823</v>
      </c>
      <c r="C391" s="153">
        <v>228.61599999992177</v>
      </c>
      <c r="D391" s="132">
        <v>39205.32114255428</v>
      </c>
      <c r="F391" s="132">
        <v>33149</v>
      </c>
      <c r="G391" s="132">
        <v>31115</v>
      </c>
      <c r="H391" s="154" t="s">
        <v>1029</v>
      </c>
    </row>
    <row r="393" spans="4:8" ht="12.75">
      <c r="D393" s="132">
        <v>39787.325291574</v>
      </c>
      <c r="F393" s="132">
        <v>32516.000000029802</v>
      </c>
      <c r="G393" s="132">
        <v>31104</v>
      </c>
      <c r="H393" s="154" t="s">
        <v>1030</v>
      </c>
    </row>
    <row r="395" spans="4:8" ht="12.75">
      <c r="D395" s="132">
        <v>39755.45606458187</v>
      </c>
      <c r="F395" s="132">
        <v>32302.999999970198</v>
      </c>
      <c r="G395" s="132">
        <v>31321</v>
      </c>
      <c r="H395" s="154" t="s">
        <v>1031</v>
      </c>
    </row>
    <row r="397" spans="1:8" ht="12.75">
      <c r="A397" s="149" t="s">
        <v>757</v>
      </c>
      <c r="C397" s="155" t="s">
        <v>758</v>
      </c>
      <c r="D397" s="132">
        <v>39582.700832903385</v>
      </c>
      <c r="F397" s="132">
        <v>32656</v>
      </c>
      <c r="G397" s="132">
        <v>31180</v>
      </c>
      <c r="H397" s="132">
        <v>7562.8596230735175</v>
      </c>
    </row>
    <row r="398" spans="1:8" ht="12.75">
      <c r="A398" s="131">
        <v>38375.91814814815</v>
      </c>
      <c r="C398" s="155" t="s">
        <v>759</v>
      </c>
      <c r="D398" s="132">
        <v>327.20862599189314</v>
      </c>
      <c r="F398" s="132">
        <v>440.03295331885136</v>
      </c>
      <c r="G398" s="132">
        <v>122.23338332877807</v>
      </c>
      <c r="H398" s="132">
        <v>327.20862599189314</v>
      </c>
    </row>
    <row r="400" spans="3:8" ht="12.75">
      <c r="C400" s="155" t="s">
        <v>760</v>
      </c>
      <c r="D400" s="132">
        <v>0.8266455272296598</v>
      </c>
      <c r="F400" s="132">
        <v>1.3474796463708087</v>
      </c>
      <c r="G400" s="132">
        <v>0.3920249625682427</v>
      </c>
      <c r="H400" s="132">
        <v>4.326519891941573</v>
      </c>
    </row>
    <row r="401" spans="1:10" ht="12.75">
      <c r="A401" s="149" t="s">
        <v>749</v>
      </c>
      <c r="C401" s="150" t="s">
        <v>750</v>
      </c>
      <c r="D401" s="150" t="s">
        <v>751</v>
      </c>
      <c r="F401" s="150" t="s">
        <v>752</v>
      </c>
      <c r="G401" s="150" t="s">
        <v>753</v>
      </c>
      <c r="H401" s="150" t="s">
        <v>754</v>
      </c>
      <c r="I401" s="151" t="s">
        <v>755</v>
      </c>
      <c r="J401" s="150" t="s">
        <v>756</v>
      </c>
    </row>
    <row r="402" spans="1:8" ht="12.75">
      <c r="A402" s="152" t="s">
        <v>824</v>
      </c>
      <c r="C402" s="153">
        <v>231.6040000000503</v>
      </c>
      <c r="D402" s="132">
        <v>8824.750952973962</v>
      </c>
      <c r="F402" s="132">
        <v>6618.000000007451</v>
      </c>
      <c r="G402" s="132">
        <v>7460</v>
      </c>
      <c r="H402" s="154" t="s">
        <v>1032</v>
      </c>
    </row>
    <row r="404" spans="4:8" ht="12.75">
      <c r="D404" s="132">
        <v>8856.285488456488</v>
      </c>
      <c r="F404" s="132">
        <v>6511</v>
      </c>
      <c r="G404" s="132">
        <v>7428</v>
      </c>
      <c r="H404" s="154" t="s">
        <v>1033</v>
      </c>
    </row>
    <row r="406" spans="4:8" ht="12.75">
      <c r="D406" s="132">
        <v>8599.75</v>
      </c>
      <c r="F406" s="132">
        <v>6536</v>
      </c>
      <c r="G406" s="132">
        <v>7521</v>
      </c>
      <c r="H406" s="154" t="s">
        <v>1034</v>
      </c>
    </row>
    <row r="408" spans="1:8" ht="12.75">
      <c r="A408" s="149" t="s">
        <v>757</v>
      </c>
      <c r="C408" s="155" t="s">
        <v>758</v>
      </c>
      <c r="D408" s="132">
        <v>8760.262147143483</v>
      </c>
      <c r="F408" s="132">
        <v>6555.000000002483</v>
      </c>
      <c r="G408" s="132">
        <v>7469.666666666666</v>
      </c>
      <c r="H408" s="132">
        <v>1625.8048113537454</v>
      </c>
    </row>
    <row r="409" spans="1:8" ht="12.75">
      <c r="A409" s="131">
        <v>38375.91871527778</v>
      </c>
      <c r="C409" s="155" t="s">
        <v>759</v>
      </c>
      <c r="D409" s="132">
        <v>139.8989591365738</v>
      </c>
      <c r="F409" s="132">
        <v>55.97320788082883</v>
      </c>
      <c r="G409" s="132">
        <v>47.247574893674</v>
      </c>
      <c r="H409" s="132">
        <v>139.8989591365738</v>
      </c>
    </row>
    <row r="411" spans="3:8" ht="12.75">
      <c r="C411" s="155" t="s">
        <v>760</v>
      </c>
      <c r="D411" s="132">
        <v>1.5969722913165512</v>
      </c>
      <c r="F411" s="132">
        <v>0.8539009592800558</v>
      </c>
      <c r="G411" s="132">
        <v>0.632525881034504</v>
      </c>
      <c r="H411" s="132">
        <v>8.604904977497595</v>
      </c>
    </row>
    <row r="412" spans="1:10" ht="12.75">
      <c r="A412" s="149" t="s">
        <v>749</v>
      </c>
      <c r="C412" s="150" t="s">
        <v>750</v>
      </c>
      <c r="D412" s="150" t="s">
        <v>751</v>
      </c>
      <c r="F412" s="150" t="s">
        <v>752</v>
      </c>
      <c r="G412" s="150" t="s">
        <v>753</v>
      </c>
      <c r="H412" s="150" t="s">
        <v>754</v>
      </c>
      <c r="I412" s="151" t="s">
        <v>755</v>
      </c>
      <c r="J412" s="150" t="s">
        <v>756</v>
      </c>
    </row>
    <row r="413" spans="1:8" ht="12.75">
      <c r="A413" s="152" t="s">
        <v>822</v>
      </c>
      <c r="C413" s="153">
        <v>267.7160000000149</v>
      </c>
      <c r="D413" s="132">
        <v>8249.59623530507</v>
      </c>
      <c r="F413" s="132">
        <v>3740.0000000037253</v>
      </c>
      <c r="G413" s="132">
        <v>3773</v>
      </c>
      <c r="H413" s="154" t="s">
        <v>1035</v>
      </c>
    </row>
    <row r="415" spans="4:8" ht="12.75">
      <c r="D415" s="132">
        <v>8417.12624426186</v>
      </c>
      <c r="F415" s="132">
        <v>3709.9999999962747</v>
      </c>
      <c r="G415" s="132">
        <v>3748</v>
      </c>
      <c r="H415" s="154" t="s">
        <v>1036</v>
      </c>
    </row>
    <row r="417" spans="4:8" ht="12.75">
      <c r="D417" s="132">
        <v>8560.814972177148</v>
      </c>
      <c r="F417" s="132">
        <v>3721.0000000037253</v>
      </c>
      <c r="G417" s="132">
        <v>3746.9999999962747</v>
      </c>
      <c r="H417" s="154" t="s">
        <v>1037</v>
      </c>
    </row>
    <row r="419" spans="1:8" ht="12.75">
      <c r="A419" s="149" t="s">
        <v>757</v>
      </c>
      <c r="C419" s="155" t="s">
        <v>758</v>
      </c>
      <c r="D419" s="132">
        <v>8409.17915058136</v>
      </c>
      <c r="F419" s="132">
        <v>3723.6666666679084</v>
      </c>
      <c r="G419" s="132">
        <v>3755.9999999987585</v>
      </c>
      <c r="H419" s="132">
        <v>4665.574395752526</v>
      </c>
    </row>
    <row r="420" spans="1:8" ht="12.75">
      <c r="A420" s="131">
        <v>38375.91947916667</v>
      </c>
      <c r="C420" s="155" t="s">
        <v>759</v>
      </c>
      <c r="D420" s="132">
        <v>155.76149321492127</v>
      </c>
      <c r="F420" s="132">
        <v>15.176736587022907</v>
      </c>
      <c r="G420" s="132">
        <v>14.73091986384313</v>
      </c>
      <c r="H420" s="132">
        <v>155.76149321492127</v>
      </c>
    </row>
    <row r="422" spans="3:8" ht="12.75">
      <c r="C422" s="155" t="s">
        <v>760</v>
      </c>
      <c r="D422" s="132">
        <v>1.8522794011845127</v>
      </c>
      <c r="F422" s="132">
        <v>0.4075750582853239</v>
      </c>
      <c r="G422" s="132">
        <v>0.39219701447944616</v>
      </c>
      <c r="H422" s="132">
        <v>3.3385276924685705</v>
      </c>
    </row>
    <row r="423" spans="1:10" ht="12.75">
      <c r="A423" s="149" t="s">
        <v>749</v>
      </c>
      <c r="C423" s="150" t="s">
        <v>750</v>
      </c>
      <c r="D423" s="150" t="s">
        <v>751</v>
      </c>
      <c r="F423" s="150" t="s">
        <v>752</v>
      </c>
      <c r="G423" s="150" t="s">
        <v>753</v>
      </c>
      <c r="H423" s="150" t="s">
        <v>754</v>
      </c>
      <c r="I423" s="151" t="s">
        <v>755</v>
      </c>
      <c r="J423" s="150" t="s">
        <v>756</v>
      </c>
    </row>
    <row r="424" spans="1:8" ht="12.75">
      <c r="A424" s="152" t="s">
        <v>821</v>
      </c>
      <c r="C424" s="153">
        <v>292.40199999976903</v>
      </c>
      <c r="D424" s="132">
        <v>38594.41052514315</v>
      </c>
      <c r="F424" s="132">
        <v>16755.75</v>
      </c>
      <c r="G424" s="132">
        <v>16353</v>
      </c>
      <c r="H424" s="154" t="s">
        <v>1038</v>
      </c>
    </row>
    <row r="426" spans="4:8" ht="12.75">
      <c r="D426" s="132">
        <v>37829.77182495594</v>
      </c>
      <c r="F426" s="132">
        <v>16717.75</v>
      </c>
      <c r="G426" s="132">
        <v>16483.25</v>
      </c>
      <c r="H426" s="154" t="s">
        <v>1039</v>
      </c>
    </row>
    <row r="428" spans="4:8" ht="12.75">
      <c r="D428" s="132">
        <v>39192.25373440981</v>
      </c>
      <c r="F428" s="132">
        <v>16623</v>
      </c>
      <c r="G428" s="132">
        <v>16504.25</v>
      </c>
      <c r="H428" s="154" t="s">
        <v>1040</v>
      </c>
    </row>
    <row r="430" spans="1:8" ht="12.75">
      <c r="A430" s="149" t="s">
        <v>757</v>
      </c>
      <c r="C430" s="155" t="s">
        <v>758</v>
      </c>
      <c r="D430" s="132">
        <v>38538.81202816963</v>
      </c>
      <c r="F430" s="132">
        <v>16698.833333333332</v>
      </c>
      <c r="G430" s="132">
        <v>16446.833333333332</v>
      </c>
      <c r="H430" s="132">
        <v>21992.68317244824</v>
      </c>
    </row>
    <row r="431" spans="1:8" ht="12.75">
      <c r="A431" s="131">
        <v>38375.920266203706</v>
      </c>
      <c r="C431" s="155" t="s">
        <v>759</v>
      </c>
      <c r="D431" s="132">
        <v>682.9404315505622</v>
      </c>
      <c r="F431" s="132">
        <v>68.36681090509732</v>
      </c>
      <c r="G431" s="132">
        <v>81.93760329258681</v>
      </c>
      <c r="H431" s="132">
        <v>682.9404315505622</v>
      </c>
    </row>
    <row r="433" spans="3:8" ht="12.75">
      <c r="C433" s="155" t="s">
        <v>760</v>
      </c>
      <c r="D433" s="132">
        <v>1.7720848038890573</v>
      </c>
      <c r="F433" s="132">
        <v>0.4094107027742298</v>
      </c>
      <c r="G433" s="132">
        <v>0.49819683602265974</v>
      </c>
      <c r="H433" s="132">
        <v>3.105307461556711</v>
      </c>
    </row>
    <row r="434" spans="1:10" ht="12.75">
      <c r="A434" s="149" t="s">
        <v>749</v>
      </c>
      <c r="C434" s="150" t="s">
        <v>750</v>
      </c>
      <c r="D434" s="150" t="s">
        <v>751</v>
      </c>
      <c r="F434" s="150" t="s">
        <v>752</v>
      </c>
      <c r="G434" s="150" t="s">
        <v>753</v>
      </c>
      <c r="H434" s="150" t="s">
        <v>754</v>
      </c>
      <c r="I434" s="151" t="s">
        <v>755</v>
      </c>
      <c r="J434" s="150" t="s">
        <v>756</v>
      </c>
    </row>
    <row r="435" spans="1:8" ht="12.75">
      <c r="A435" s="152" t="s">
        <v>875</v>
      </c>
      <c r="C435" s="153">
        <v>309.418</v>
      </c>
      <c r="D435" s="132">
        <v>33990.5718036294</v>
      </c>
      <c r="F435" s="132">
        <v>7610</v>
      </c>
      <c r="G435" s="132">
        <v>6869.999999992549</v>
      </c>
      <c r="H435" s="154" t="s">
        <v>1041</v>
      </c>
    </row>
    <row r="437" spans="4:8" ht="12.75">
      <c r="D437" s="132">
        <v>35342.22277200222</v>
      </c>
      <c r="F437" s="132">
        <v>7636</v>
      </c>
      <c r="G437" s="132">
        <v>7314</v>
      </c>
      <c r="H437" s="154" t="s">
        <v>1042</v>
      </c>
    </row>
    <row r="439" spans="4:8" ht="12.75">
      <c r="D439" s="132">
        <v>35641.35080987215</v>
      </c>
      <c r="F439" s="132">
        <v>7286</v>
      </c>
      <c r="G439" s="132">
        <v>7098</v>
      </c>
      <c r="H439" s="154" t="s">
        <v>1043</v>
      </c>
    </row>
    <row r="441" spans="1:8" ht="12.75">
      <c r="A441" s="149" t="s">
        <v>757</v>
      </c>
      <c r="C441" s="155" t="s">
        <v>758</v>
      </c>
      <c r="D441" s="132">
        <v>34991.38179516792</v>
      </c>
      <c r="F441" s="132">
        <v>7510.666666666666</v>
      </c>
      <c r="G441" s="132">
        <v>7093.999999997517</v>
      </c>
      <c r="H441" s="132">
        <v>27714.33747917702</v>
      </c>
    </row>
    <row r="442" spans="1:8" ht="12.75">
      <c r="A442" s="131">
        <v>38375.92083333333</v>
      </c>
      <c r="C442" s="155" t="s">
        <v>759</v>
      </c>
      <c r="D442" s="132">
        <v>879.5367389326286</v>
      </c>
      <c r="F442" s="132">
        <v>195.0008546989816</v>
      </c>
      <c r="G442" s="132">
        <v>222.02702538579794</v>
      </c>
      <c r="H442" s="132">
        <v>879.5367389326286</v>
      </c>
    </row>
    <row r="444" spans="3:8" ht="12.75">
      <c r="C444" s="155" t="s">
        <v>760</v>
      </c>
      <c r="D444" s="132">
        <v>2.5135810414154225</v>
      </c>
      <c r="F444" s="132">
        <v>2.5963188536168333</v>
      </c>
      <c r="G444" s="132">
        <v>3.1297860922734086</v>
      </c>
      <c r="H444" s="132">
        <v>3.1735802437762133</v>
      </c>
    </row>
    <row r="445" spans="1:10" ht="12.75">
      <c r="A445" s="149" t="s">
        <v>749</v>
      </c>
      <c r="C445" s="150" t="s">
        <v>750</v>
      </c>
      <c r="D445" s="150" t="s">
        <v>751</v>
      </c>
      <c r="F445" s="150" t="s">
        <v>752</v>
      </c>
      <c r="G445" s="150" t="s">
        <v>753</v>
      </c>
      <c r="H445" s="150" t="s">
        <v>754</v>
      </c>
      <c r="I445" s="151" t="s">
        <v>755</v>
      </c>
      <c r="J445" s="150" t="s">
        <v>756</v>
      </c>
    </row>
    <row r="446" spans="1:8" ht="12.75">
      <c r="A446" s="152" t="s">
        <v>825</v>
      </c>
      <c r="C446" s="153">
        <v>324.75400000019</v>
      </c>
      <c r="D446" s="132">
        <v>41948.681739747524</v>
      </c>
      <c r="F446" s="132">
        <v>25589</v>
      </c>
      <c r="G446" s="132">
        <v>22665</v>
      </c>
      <c r="H446" s="154" t="s">
        <v>1044</v>
      </c>
    </row>
    <row r="448" spans="4:8" ht="12.75">
      <c r="D448" s="132">
        <v>42657.82619178295</v>
      </c>
      <c r="F448" s="132">
        <v>25606</v>
      </c>
      <c r="G448" s="132">
        <v>23219</v>
      </c>
      <c r="H448" s="154" t="s">
        <v>1045</v>
      </c>
    </row>
    <row r="450" spans="4:8" ht="12.75">
      <c r="D450" s="132">
        <v>41969.18446749449</v>
      </c>
      <c r="F450" s="132">
        <v>25664</v>
      </c>
      <c r="G450" s="132">
        <v>22977</v>
      </c>
      <c r="H450" s="154" t="s">
        <v>1046</v>
      </c>
    </row>
    <row r="452" spans="1:8" ht="12.75">
      <c r="A452" s="149" t="s">
        <v>757</v>
      </c>
      <c r="C452" s="155" t="s">
        <v>758</v>
      </c>
      <c r="D452" s="132">
        <v>42191.89746634166</v>
      </c>
      <c r="F452" s="132">
        <v>25619.666666666664</v>
      </c>
      <c r="G452" s="132">
        <v>22953.666666666664</v>
      </c>
      <c r="H452" s="132">
        <v>17673.485319841886</v>
      </c>
    </row>
    <row r="453" spans="1:8" ht="12.75">
      <c r="A453" s="131">
        <v>38375.92141203704</v>
      </c>
      <c r="C453" s="155" t="s">
        <v>759</v>
      </c>
      <c r="D453" s="132">
        <v>403.6363132257704</v>
      </c>
      <c r="F453" s="132">
        <v>39.3234450847498</v>
      </c>
      <c r="G453" s="132">
        <v>277.736085760085</v>
      </c>
      <c r="H453" s="132">
        <v>403.6363132257704</v>
      </c>
    </row>
    <row r="455" spans="3:8" ht="12.75">
      <c r="C455" s="155" t="s">
        <v>760</v>
      </c>
      <c r="D455" s="132">
        <v>0.9566678378183131</v>
      </c>
      <c r="F455" s="132">
        <v>0.1534892924111027</v>
      </c>
      <c r="G455" s="132">
        <v>1.2099857063944113</v>
      </c>
      <c r="H455" s="132">
        <v>2.2838523693603943</v>
      </c>
    </row>
    <row r="456" spans="1:10" ht="12.75">
      <c r="A456" s="149" t="s">
        <v>749</v>
      </c>
      <c r="C456" s="150" t="s">
        <v>750</v>
      </c>
      <c r="D456" s="150" t="s">
        <v>751</v>
      </c>
      <c r="F456" s="150" t="s">
        <v>752</v>
      </c>
      <c r="G456" s="150" t="s">
        <v>753</v>
      </c>
      <c r="H456" s="150" t="s">
        <v>754</v>
      </c>
      <c r="I456" s="151" t="s">
        <v>755</v>
      </c>
      <c r="J456" s="150" t="s">
        <v>756</v>
      </c>
    </row>
    <row r="457" spans="1:8" ht="12.75">
      <c r="A457" s="152" t="s">
        <v>844</v>
      </c>
      <c r="C457" s="153">
        <v>343.82299999985844</v>
      </c>
      <c r="D457" s="132">
        <v>39620.14345604181</v>
      </c>
      <c r="F457" s="132">
        <v>20170</v>
      </c>
      <c r="G457" s="132">
        <v>19888</v>
      </c>
      <c r="H457" s="154" t="s">
        <v>1047</v>
      </c>
    </row>
    <row r="459" spans="4:8" ht="12.75">
      <c r="D459" s="132">
        <v>37573.17319685221</v>
      </c>
      <c r="F459" s="132">
        <v>20350</v>
      </c>
      <c r="G459" s="132">
        <v>20222</v>
      </c>
      <c r="H459" s="154" t="s">
        <v>1048</v>
      </c>
    </row>
    <row r="461" spans="4:8" ht="12.75">
      <c r="D461" s="132">
        <v>39367.411882162094</v>
      </c>
      <c r="F461" s="132">
        <v>20040</v>
      </c>
      <c r="G461" s="132">
        <v>19870</v>
      </c>
      <c r="H461" s="154" t="s">
        <v>1049</v>
      </c>
    </row>
    <row r="463" spans="1:8" ht="12.75">
      <c r="A463" s="149" t="s">
        <v>757</v>
      </c>
      <c r="C463" s="155" t="s">
        <v>758</v>
      </c>
      <c r="D463" s="132">
        <v>38853.576178352036</v>
      </c>
      <c r="F463" s="132">
        <v>20186.666666666668</v>
      </c>
      <c r="G463" s="132">
        <v>19993.333333333332</v>
      </c>
      <c r="H463" s="132">
        <v>18749.630823160784</v>
      </c>
    </row>
    <row r="464" spans="1:8" ht="12.75">
      <c r="A464" s="131">
        <v>38375.921956018516</v>
      </c>
      <c r="C464" s="155" t="s">
        <v>759</v>
      </c>
      <c r="D464" s="132">
        <v>1116.0386007588577</v>
      </c>
      <c r="F464" s="132">
        <v>155.6705923844749</v>
      </c>
      <c r="G464" s="132">
        <v>198.23555012492926</v>
      </c>
      <c r="H464" s="132">
        <v>1116.0386007588577</v>
      </c>
    </row>
    <row r="466" spans="3:8" ht="12.75">
      <c r="C466" s="155" t="s">
        <v>760</v>
      </c>
      <c r="D466" s="132">
        <v>2.8724218219600557</v>
      </c>
      <c r="F466" s="132">
        <v>0.7711555104911239</v>
      </c>
      <c r="G466" s="132">
        <v>0.9915082533757718</v>
      </c>
      <c r="H466" s="132">
        <v>5.952323068570784</v>
      </c>
    </row>
    <row r="467" spans="1:10" ht="12.75">
      <c r="A467" s="149" t="s">
        <v>749</v>
      </c>
      <c r="C467" s="150" t="s">
        <v>750</v>
      </c>
      <c r="D467" s="150" t="s">
        <v>751</v>
      </c>
      <c r="F467" s="150" t="s">
        <v>752</v>
      </c>
      <c r="G467" s="150" t="s">
        <v>753</v>
      </c>
      <c r="H467" s="150" t="s">
        <v>754</v>
      </c>
      <c r="I467" s="151" t="s">
        <v>755</v>
      </c>
      <c r="J467" s="150" t="s">
        <v>756</v>
      </c>
    </row>
    <row r="468" spans="1:8" ht="12.75">
      <c r="A468" s="152" t="s">
        <v>826</v>
      </c>
      <c r="C468" s="153">
        <v>361.38400000007823</v>
      </c>
      <c r="D468" s="132">
        <v>41774.681491076946</v>
      </c>
      <c r="F468" s="132">
        <v>20766</v>
      </c>
      <c r="G468" s="132">
        <v>20870</v>
      </c>
      <c r="H468" s="154" t="s">
        <v>1050</v>
      </c>
    </row>
    <row r="470" spans="4:8" ht="12.75">
      <c r="D470" s="132">
        <v>41062.27737271786</v>
      </c>
      <c r="F470" s="132">
        <v>20500</v>
      </c>
      <c r="G470" s="132">
        <v>20862</v>
      </c>
      <c r="H470" s="154" t="s">
        <v>1051</v>
      </c>
    </row>
    <row r="472" spans="4:8" ht="12.75">
      <c r="D472" s="132">
        <v>40192.34576290846</v>
      </c>
      <c r="F472" s="132">
        <v>20740</v>
      </c>
      <c r="G472" s="132">
        <v>20648</v>
      </c>
      <c r="H472" s="154" t="s">
        <v>1052</v>
      </c>
    </row>
    <row r="474" spans="1:8" ht="12.75">
      <c r="A474" s="149" t="s">
        <v>757</v>
      </c>
      <c r="C474" s="155" t="s">
        <v>758</v>
      </c>
      <c r="D474" s="132">
        <v>41009.768208901085</v>
      </c>
      <c r="F474" s="132">
        <v>20668.666666666668</v>
      </c>
      <c r="G474" s="132">
        <v>20793.333333333332</v>
      </c>
      <c r="H474" s="132">
        <v>20283.799216653028</v>
      </c>
    </row>
    <row r="475" spans="1:8" ht="12.75">
      <c r="A475" s="131">
        <v>38375.9225</v>
      </c>
      <c r="C475" s="155" t="s">
        <v>759</v>
      </c>
      <c r="D475" s="132">
        <v>792.4736578418299</v>
      </c>
      <c r="F475" s="132">
        <v>146.64696837416494</v>
      </c>
      <c r="G475" s="132">
        <v>125.92590413943167</v>
      </c>
      <c r="H475" s="132">
        <v>792.4736578418299</v>
      </c>
    </row>
    <row r="477" spans="3:8" ht="12.75">
      <c r="C477" s="155" t="s">
        <v>760</v>
      </c>
      <c r="D477" s="132">
        <v>1.9324021872179833</v>
      </c>
      <c r="F477" s="132">
        <v>0.7095134424450775</v>
      </c>
      <c r="G477" s="132">
        <v>0.6056071055118548</v>
      </c>
      <c r="H477" s="132">
        <v>3.9069291180481014</v>
      </c>
    </row>
    <row r="478" spans="1:10" ht="12.75">
      <c r="A478" s="149" t="s">
        <v>749</v>
      </c>
      <c r="C478" s="150" t="s">
        <v>750</v>
      </c>
      <c r="D478" s="150" t="s">
        <v>751</v>
      </c>
      <c r="F478" s="150" t="s">
        <v>752</v>
      </c>
      <c r="G478" s="150" t="s">
        <v>753</v>
      </c>
      <c r="H478" s="150" t="s">
        <v>754</v>
      </c>
      <c r="I478" s="151" t="s">
        <v>755</v>
      </c>
      <c r="J478" s="150" t="s">
        <v>756</v>
      </c>
    </row>
    <row r="479" spans="1:8" ht="12.75">
      <c r="A479" s="152" t="s">
        <v>845</v>
      </c>
      <c r="C479" s="153">
        <v>371.029</v>
      </c>
      <c r="D479" s="132">
        <v>37391.01233536005</v>
      </c>
      <c r="F479" s="132">
        <v>25602</v>
      </c>
      <c r="G479" s="132">
        <v>25516</v>
      </c>
      <c r="H479" s="154" t="s">
        <v>1053</v>
      </c>
    </row>
    <row r="481" spans="4:8" ht="12.75">
      <c r="D481" s="132">
        <v>37649.261546730995</v>
      </c>
      <c r="F481" s="132">
        <v>25294</v>
      </c>
      <c r="G481" s="132">
        <v>25286</v>
      </c>
      <c r="H481" s="154" t="s">
        <v>1054</v>
      </c>
    </row>
    <row r="483" spans="4:8" ht="12.75">
      <c r="D483" s="132">
        <v>37993.43315833807</v>
      </c>
      <c r="F483" s="132">
        <v>24892</v>
      </c>
      <c r="G483" s="132">
        <v>25280</v>
      </c>
      <c r="H483" s="154" t="s">
        <v>1055</v>
      </c>
    </row>
    <row r="485" spans="1:8" ht="12.75">
      <c r="A485" s="149" t="s">
        <v>757</v>
      </c>
      <c r="C485" s="155" t="s">
        <v>758</v>
      </c>
      <c r="D485" s="132">
        <v>37677.90234680971</v>
      </c>
      <c r="F485" s="132">
        <v>25262.666666666664</v>
      </c>
      <c r="G485" s="132">
        <v>25360.666666666664</v>
      </c>
      <c r="H485" s="132">
        <v>12377.94181122126</v>
      </c>
    </row>
    <row r="486" spans="1:8" ht="12.75">
      <c r="A486" s="131">
        <v>38375.92304398148</v>
      </c>
      <c r="C486" s="155" t="s">
        <v>759</v>
      </c>
      <c r="D486" s="132">
        <v>302.2299349197641</v>
      </c>
      <c r="F486" s="132">
        <v>356.03557874646935</v>
      </c>
      <c r="G486" s="132">
        <v>134.5560601880619</v>
      </c>
      <c r="H486" s="132">
        <v>302.2299349197641</v>
      </c>
    </row>
    <row r="488" spans="3:8" ht="12.75">
      <c r="C488" s="155" t="s">
        <v>760</v>
      </c>
      <c r="D488" s="132">
        <v>0.8021410856099708</v>
      </c>
      <c r="F488" s="132">
        <v>1.4093349029389983</v>
      </c>
      <c r="G488" s="132">
        <v>0.5305698858654948</v>
      </c>
      <c r="H488" s="132">
        <v>2.441681658624187</v>
      </c>
    </row>
    <row r="489" spans="1:10" ht="12.75">
      <c r="A489" s="149" t="s">
        <v>749</v>
      </c>
      <c r="C489" s="150" t="s">
        <v>750</v>
      </c>
      <c r="D489" s="150" t="s">
        <v>751</v>
      </c>
      <c r="F489" s="150" t="s">
        <v>752</v>
      </c>
      <c r="G489" s="150" t="s">
        <v>753</v>
      </c>
      <c r="H489" s="150" t="s">
        <v>754</v>
      </c>
      <c r="I489" s="151" t="s">
        <v>755</v>
      </c>
      <c r="J489" s="150" t="s">
        <v>756</v>
      </c>
    </row>
    <row r="490" spans="1:8" ht="12.75">
      <c r="A490" s="152" t="s">
        <v>820</v>
      </c>
      <c r="C490" s="153">
        <v>407.77100000018254</v>
      </c>
      <c r="D490" s="132">
        <v>4410536.739883423</v>
      </c>
      <c r="F490" s="132">
        <v>91900</v>
      </c>
      <c r="G490" s="132">
        <v>88400</v>
      </c>
      <c r="H490" s="154" t="s">
        <v>1056</v>
      </c>
    </row>
    <row r="492" spans="4:8" ht="12.75">
      <c r="D492" s="132">
        <v>4332393.658729553</v>
      </c>
      <c r="F492" s="132">
        <v>91400</v>
      </c>
      <c r="G492" s="132">
        <v>86400</v>
      </c>
      <c r="H492" s="154" t="s">
        <v>1057</v>
      </c>
    </row>
    <row r="494" spans="4:8" ht="12.75">
      <c r="D494" s="132">
        <v>3932766.609424591</v>
      </c>
      <c r="F494" s="132">
        <v>91200</v>
      </c>
      <c r="G494" s="132">
        <v>87100</v>
      </c>
      <c r="H494" s="154" t="s">
        <v>1058</v>
      </c>
    </row>
    <row r="496" spans="1:8" ht="12.75">
      <c r="A496" s="149" t="s">
        <v>757</v>
      </c>
      <c r="C496" s="155" t="s">
        <v>758</v>
      </c>
      <c r="D496" s="132">
        <v>4225232.336012523</v>
      </c>
      <c r="F496" s="132">
        <v>91500</v>
      </c>
      <c r="G496" s="132">
        <v>87300</v>
      </c>
      <c r="H496" s="132">
        <v>4135866.6756351646</v>
      </c>
    </row>
    <row r="497" spans="1:8" ht="12.75">
      <c r="A497" s="131">
        <v>38375.92361111111</v>
      </c>
      <c r="C497" s="155" t="s">
        <v>759</v>
      </c>
      <c r="D497" s="132">
        <v>256278.63001918438</v>
      </c>
      <c r="F497" s="132">
        <v>360.5551275463989</v>
      </c>
      <c r="G497" s="132">
        <v>1014.889156509222</v>
      </c>
      <c r="H497" s="132">
        <v>256278.63001918438</v>
      </c>
    </row>
    <row r="499" spans="3:8" ht="12.75">
      <c r="C499" s="155" t="s">
        <v>760</v>
      </c>
      <c r="D499" s="132">
        <v>6.065432848150598</v>
      </c>
      <c r="F499" s="132">
        <v>0.3940493197228403</v>
      </c>
      <c r="G499" s="132">
        <v>1.162530534374825</v>
      </c>
      <c r="H499" s="132">
        <v>6.196491572829206</v>
      </c>
    </row>
    <row r="500" spans="1:10" ht="12.75">
      <c r="A500" s="149" t="s">
        <v>749</v>
      </c>
      <c r="C500" s="150" t="s">
        <v>750</v>
      </c>
      <c r="D500" s="150" t="s">
        <v>751</v>
      </c>
      <c r="F500" s="150" t="s">
        <v>752</v>
      </c>
      <c r="G500" s="150" t="s">
        <v>753</v>
      </c>
      <c r="H500" s="150" t="s">
        <v>754</v>
      </c>
      <c r="I500" s="151" t="s">
        <v>755</v>
      </c>
      <c r="J500" s="150" t="s">
        <v>756</v>
      </c>
    </row>
    <row r="501" spans="1:8" ht="12.75">
      <c r="A501" s="152" t="s">
        <v>827</v>
      </c>
      <c r="C501" s="153">
        <v>455.40299999993294</v>
      </c>
      <c r="D501" s="132">
        <v>464769.5297408104</v>
      </c>
      <c r="F501" s="132">
        <v>61972.499999940395</v>
      </c>
      <c r="G501" s="132">
        <v>64767.5</v>
      </c>
      <c r="H501" s="154" t="s">
        <v>1059</v>
      </c>
    </row>
    <row r="503" spans="4:8" ht="12.75">
      <c r="D503" s="132">
        <v>473311.0462241173</v>
      </c>
      <c r="F503" s="132">
        <v>61932.5</v>
      </c>
      <c r="G503" s="132">
        <v>64622.499999940395</v>
      </c>
      <c r="H503" s="154" t="s">
        <v>1060</v>
      </c>
    </row>
    <row r="505" spans="4:8" ht="12.75">
      <c r="D505" s="132">
        <v>437701.58594179153</v>
      </c>
      <c r="F505" s="132">
        <v>61905</v>
      </c>
      <c r="G505" s="132">
        <v>64840.000000059605</v>
      </c>
      <c r="H505" s="154" t="s">
        <v>1061</v>
      </c>
    </row>
    <row r="507" spans="1:8" ht="12.75">
      <c r="A507" s="149" t="s">
        <v>757</v>
      </c>
      <c r="C507" s="155" t="s">
        <v>758</v>
      </c>
      <c r="D507" s="132">
        <v>458594.0539689064</v>
      </c>
      <c r="F507" s="132">
        <v>61936.66666664679</v>
      </c>
      <c r="G507" s="132">
        <v>64743.33333333333</v>
      </c>
      <c r="H507" s="132">
        <v>395262.2128836451</v>
      </c>
    </row>
    <row r="508" spans="1:8" ht="12.75">
      <c r="A508" s="131">
        <v>38375.924363425926</v>
      </c>
      <c r="C508" s="155" t="s">
        <v>759</v>
      </c>
      <c r="D508" s="132">
        <v>18590.610295434595</v>
      </c>
      <c r="F508" s="132">
        <v>33.94235305472982</v>
      </c>
      <c r="G508" s="132">
        <v>110.7455793535533</v>
      </c>
      <c r="H508" s="132">
        <v>18590.610295434595</v>
      </c>
    </row>
    <row r="510" spans="3:8" ht="12.75">
      <c r="C510" s="155" t="s">
        <v>760</v>
      </c>
      <c r="D510" s="132">
        <v>4.053827155965497</v>
      </c>
      <c r="F510" s="132">
        <v>0.05480171097584746</v>
      </c>
      <c r="G510" s="132">
        <v>0.17105325545006436</v>
      </c>
      <c r="H510" s="132">
        <v>4.703361386307674</v>
      </c>
    </row>
    <row r="511" spans="1:16" ht="12.75">
      <c r="A511" s="143" t="s">
        <v>740</v>
      </c>
      <c r="B511" s="138" t="s">
        <v>1062</v>
      </c>
      <c r="D511" s="143" t="s">
        <v>741</v>
      </c>
      <c r="E511" s="138" t="s">
        <v>742</v>
      </c>
      <c r="F511" s="139" t="s">
        <v>764</v>
      </c>
      <c r="G511" s="144" t="s">
        <v>744</v>
      </c>
      <c r="H511" s="145">
        <v>1</v>
      </c>
      <c r="I511" s="146" t="s">
        <v>745</v>
      </c>
      <c r="J511" s="145">
        <v>5</v>
      </c>
      <c r="K511" s="144" t="s">
        <v>746</v>
      </c>
      <c r="L511" s="147">
        <v>1</v>
      </c>
      <c r="M511" s="144" t="s">
        <v>747</v>
      </c>
      <c r="N511" s="148">
        <v>1</v>
      </c>
      <c r="O511" s="144" t="s">
        <v>748</v>
      </c>
      <c r="P511" s="148">
        <v>1</v>
      </c>
    </row>
    <row r="513" spans="1:10" ht="12.75">
      <c r="A513" s="149" t="s">
        <v>749</v>
      </c>
      <c r="C513" s="150" t="s">
        <v>750</v>
      </c>
      <c r="D513" s="150" t="s">
        <v>751</v>
      </c>
      <c r="F513" s="150" t="s">
        <v>752</v>
      </c>
      <c r="G513" s="150" t="s">
        <v>753</v>
      </c>
      <c r="H513" s="150" t="s">
        <v>754</v>
      </c>
      <c r="I513" s="151" t="s">
        <v>755</v>
      </c>
      <c r="J513" s="150" t="s">
        <v>756</v>
      </c>
    </row>
    <row r="514" spans="1:8" ht="12.75">
      <c r="A514" s="152" t="s">
        <v>823</v>
      </c>
      <c r="C514" s="153">
        <v>228.61599999992177</v>
      </c>
      <c r="D514" s="132">
        <v>45940.03030413389</v>
      </c>
      <c r="F514" s="132">
        <v>33246</v>
      </c>
      <c r="G514" s="132">
        <v>31595.000000029802</v>
      </c>
      <c r="H514" s="154" t="s">
        <v>1063</v>
      </c>
    </row>
    <row r="516" spans="4:8" ht="12.75">
      <c r="D516" s="132">
        <v>46495.11536514759</v>
      </c>
      <c r="F516" s="132">
        <v>33364</v>
      </c>
      <c r="G516" s="132">
        <v>31572.000000029802</v>
      </c>
      <c r="H516" s="154" t="s">
        <v>1064</v>
      </c>
    </row>
    <row r="518" spans="4:8" ht="12.75">
      <c r="D518" s="132">
        <v>46100.90426361561</v>
      </c>
      <c r="F518" s="132">
        <v>33175</v>
      </c>
      <c r="G518" s="132">
        <v>31559</v>
      </c>
      <c r="H518" s="154" t="s">
        <v>1065</v>
      </c>
    </row>
    <row r="520" spans="1:8" ht="12.75">
      <c r="A520" s="149" t="s">
        <v>757</v>
      </c>
      <c r="C520" s="155" t="s">
        <v>758</v>
      </c>
      <c r="D520" s="132">
        <v>46178.6833109657</v>
      </c>
      <c r="F520" s="132">
        <v>33261.666666666664</v>
      </c>
      <c r="G520" s="132">
        <v>31575.3333333532</v>
      </c>
      <c r="H520" s="132">
        <v>13643.82949873281</v>
      </c>
    </row>
    <row r="521" spans="1:8" ht="12.75">
      <c r="A521" s="131">
        <v>38375.926712962966</v>
      </c>
      <c r="C521" s="155" t="s">
        <v>759</v>
      </c>
      <c r="D521" s="132">
        <v>285.59944221734185</v>
      </c>
      <c r="F521" s="132">
        <v>95.46901766192703</v>
      </c>
      <c r="G521" s="132">
        <v>18.230011890747186</v>
      </c>
      <c r="H521" s="132">
        <v>285.59944221734185</v>
      </c>
    </row>
    <row r="523" spans="3:8" ht="12.75">
      <c r="C523" s="155" t="s">
        <v>760</v>
      </c>
      <c r="D523" s="132">
        <v>0.6184659711800893</v>
      </c>
      <c r="F523" s="132">
        <v>0.2870241549188568</v>
      </c>
      <c r="G523" s="132">
        <v>0.05773497843486178</v>
      </c>
      <c r="H523" s="132">
        <v>2.0932498624661595</v>
      </c>
    </row>
    <row r="524" spans="1:10" ht="12.75">
      <c r="A524" s="149" t="s">
        <v>749</v>
      </c>
      <c r="C524" s="150" t="s">
        <v>750</v>
      </c>
      <c r="D524" s="150" t="s">
        <v>751</v>
      </c>
      <c r="F524" s="150" t="s">
        <v>752</v>
      </c>
      <c r="G524" s="150" t="s">
        <v>753</v>
      </c>
      <c r="H524" s="150" t="s">
        <v>754</v>
      </c>
      <c r="I524" s="151" t="s">
        <v>755</v>
      </c>
      <c r="J524" s="150" t="s">
        <v>756</v>
      </c>
    </row>
    <row r="525" spans="1:8" ht="12.75">
      <c r="A525" s="152" t="s">
        <v>824</v>
      </c>
      <c r="C525" s="153">
        <v>231.6040000000503</v>
      </c>
      <c r="D525" s="132">
        <v>43655.26933270693</v>
      </c>
      <c r="F525" s="132">
        <v>6714</v>
      </c>
      <c r="G525" s="132">
        <v>7710</v>
      </c>
      <c r="H525" s="154" t="s">
        <v>1066</v>
      </c>
    </row>
    <row r="527" spans="4:8" ht="12.75">
      <c r="D527" s="132">
        <v>44754.47276419401</v>
      </c>
      <c r="F527" s="132">
        <v>6703</v>
      </c>
      <c r="G527" s="132">
        <v>8063</v>
      </c>
      <c r="H527" s="154" t="s">
        <v>1067</v>
      </c>
    </row>
    <row r="529" spans="4:8" ht="12.75">
      <c r="D529" s="132">
        <v>44728.92234480381</v>
      </c>
      <c r="F529" s="132">
        <v>6767.000000007451</v>
      </c>
      <c r="G529" s="132">
        <v>7968.000000007451</v>
      </c>
      <c r="H529" s="154" t="s">
        <v>1068</v>
      </c>
    </row>
    <row r="531" spans="1:8" ht="12.75">
      <c r="A531" s="149" t="s">
        <v>757</v>
      </c>
      <c r="C531" s="155" t="s">
        <v>758</v>
      </c>
      <c r="D531" s="132">
        <v>44379.55481390159</v>
      </c>
      <c r="F531" s="132">
        <v>6728.000000002483</v>
      </c>
      <c r="G531" s="132">
        <v>7913.666666669151</v>
      </c>
      <c r="H531" s="132">
        <v>36900.41423685797</v>
      </c>
    </row>
    <row r="532" spans="1:8" ht="12.75">
      <c r="A532" s="131">
        <v>38375.92726851852</v>
      </c>
      <c r="C532" s="155" t="s">
        <v>759</v>
      </c>
      <c r="D532" s="132">
        <v>627.3797093345079</v>
      </c>
      <c r="F532" s="132">
        <v>34.2198772686248</v>
      </c>
      <c r="G532" s="132">
        <v>182.6645377016375</v>
      </c>
      <c r="H532" s="132">
        <v>627.3797093345079</v>
      </c>
    </row>
    <row r="534" spans="3:8" ht="12.75">
      <c r="C534" s="155" t="s">
        <v>760</v>
      </c>
      <c r="D534" s="132">
        <v>1.413668325347837</v>
      </c>
      <c r="F534" s="132">
        <v>0.5086188654668873</v>
      </c>
      <c r="G534" s="132">
        <v>2.3082162213248827</v>
      </c>
      <c r="H534" s="132">
        <v>1.7001969281630718</v>
      </c>
    </row>
    <row r="535" spans="1:10" ht="12.75">
      <c r="A535" s="149" t="s">
        <v>749</v>
      </c>
      <c r="C535" s="150" t="s">
        <v>750</v>
      </c>
      <c r="D535" s="150" t="s">
        <v>751</v>
      </c>
      <c r="F535" s="150" t="s">
        <v>752</v>
      </c>
      <c r="G535" s="150" t="s">
        <v>753</v>
      </c>
      <c r="H535" s="150" t="s">
        <v>754</v>
      </c>
      <c r="I535" s="151" t="s">
        <v>755</v>
      </c>
      <c r="J535" s="150" t="s">
        <v>756</v>
      </c>
    </row>
    <row r="536" spans="1:8" ht="12.75">
      <c r="A536" s="152" t="s">
        <v>822</v>
      </c>
      <c r="C536" s="153">
        <v>267.7160000000149</v>
      </c>
      <c r="D536" s="132">
        <v>42276.09528785944</v>
      </c>
      <c r="F536" s="132">
        <v>3854.25</v>
      </c>
      <c r="G536" s="132">
        <v>3962.75</v>
      </c>
      <c r="H536" s="154" t="s">
        <v>1069</v>
      </c>
    </row>
    <row r="538" spans="4:8" ht="12.75">
      <c r="D538" s="132">
        <v>44991.34221923351</v>
      </c>
      <c r="F538" s="132">
        <v>3862.5</v>
      </c>
      <c r="G538" s="132">
        <v>3965.2500000037253</v>
      </c>
      <c r="H538" s="154" t="s">
        <v>1070</v>
      </c>
    </row>
    <row r="540" spans="4:8" ht="12.75">
      <c r="D540" s="132">
        <v>45986.53141182661</v>
      </c>
      <c r="F540" s="132">
        <v>3807.25</v>
      </c>
      <c r="G540" s="132">
        <v>3935.2499999962747</v>
      </c>
      <c r="H540" s="154" t="s">
        <v>1071</v>
      </c>
    </row>
    <row r="542" spans="1:8" ht="12.75">
      <c r="A542" s="149" t="s">
        <v>757</v>
      </c>
      <c r="C542" s="155" t="s">
        <v>758</v>
      </c>
      <c r="D542" s="132">
        <v>44417.989639639854</v>
      </c>
      <c r="F542" s="132">
        <v>3841.333333333333</v>
      </c>
      <c r="G542" s="132">
        <v>3954.416666666667</v>
      </c>
      <c r="H542" s="132">
        <v>40506.924384563084</v>
      </c>
    </row>
    <row r="543" spans="1:8" ht="12.75">
      <c r="A543" s="131">
        <v>38375.928032407406</v>
      </c>
      <c r="C543" s="155" t="s">
        <v>759</v>
      </c>
      <c r="D543" s="132">
        <v>1920.51658230406</v>
      </c>
      <c r="F543" s="132">
        <v>29.803872790852758</v>
      </c>
      <c r="G543" s="132">
        <v>16.645820299445038</v>
      </c>
      <c r="H543" s="132">
        <v>1920.51658230406</v>
      </c>
    </row>
    <row r="545" spans="3:8" ht="12.75">
      <c r="C545" s="155" t="s">
        <v>760</v>
      </c>
      <c r="D545" s="132">
        <v>4.323735940966895</v>
      </c>
      <c r="F545" s="132">
        <v>0.7758731202061636</v>
      </c>
      <c r="G545" s="132">
        <v>0.42094249803666883</v>
      </c>
      <c r="H545" s="132">
        <v>4.741205637019323</v>
      </c>
    </row>
    <row r="546" spans="1:10" ht="12.75">
      <c r="A546" s="149" t="s">
        <v>749</v>
      </c>
      <c r="C546" s="150" t="s">
        <v>750</v>
      </c>
      <c r="D546" s="150" t="s">
        <v>751</v>
      </c>
      <c r="F546" s="150" t="s">
        <v>752</v>
      </c>
      <c r="G546" s="150" t="s">
        <v>753</v>
      </c>
      <c r="H546" s="150" t="s">
        <v>754</v>
      </c>
      <c r="I546" s="151" t="s">
        <v>755</v>
      </c>
      <c r="J546" s="150" t="s">
        <v>756</v>
      </c>
    </row>
    <row r="547" spans="1:8" ht="12.75">
      <c r="A547" s="152" t="s">
        <v>821</v>
      </c>
      <c r="C547" s="153">
        <v>292.40199999976903</v>
      </c>
      <c r="D547" s="132">
        <v>18405.115849852562</v>
      </c>
      <c r="F547" s="132">
        <v>16852.5</v>
      </c>
      <c r="G547" s="132">
        <v>16599.75</v>
      </c>
      <c r="H547" s="154" t="s">
        <v>1072</v>
      </c>
    </row>
    <row r="549" spans="4:8" ht="12.75">
      <c r="D549" s="132">
        <v>18132.25</v>
      </c>
      <c r="F549" s="132">
        <v>16903.25</v>
      </c>
      <c r="G549" s="132">
        <v>16487.25</v>
      </c>
      <c r="H549" s="154" t="s">
        <v>1073</v>
      </c>
    </row>
    <row r="551" spans="4:8" ht="12.75">
      <c r="D551" s="132">
        <v>18447.084316313267</v>
      </c>
      <c r="F551" s="132">
        <v>16904</v>
      </c>
      <c r="G551" s="132">
        <v>16460</v>
      </c>
      <c r="H551" s="154" t="s">
        <v>1074</v>
      </c>
    </row>
    <row r="553" spans="1:8" ht="12.75">
      <c r="A553" s="149" t="s">
        <v>757</v>
      </c>
      <c r="C553" s="155" t="s">
        <v>758</v>
      </c>
      <c r="D553" s="132">
        <v>18328.15005538861</v>
      </c>
      <c r="F553" s="132">
        <v>16886.583333333332</v>
      </c>
      <c r="G553" s="132">
        <v>16515.666666666668</v>
      </c>
      <c r="H553" s="132">
        <v>1666.3311499159727</v>
      </c>
    </row>
    <row r="554" spans="1:8" ht="12.75">
      <c r="A554" s="131">
        <v>38375.92880787037</v>
      </c>
      <c r="C554" s="155" t="s">
        <v>759</v>
      </c>
      <c r="D554" s="132">
        <v>170.94724864755815</v>
      </c>
      <c r="F554" s="132">
        <v>29.51941451542244</v>
      </c>
      <c r="G554" s="132">
        <v>74.08202098575156</v>
      </c>
      <c r="H554" s="132">
        <v>170.94724864755815</v>
      </c>
    </row>
    <row r="556" spans="3:8" ht="12.75">
      <c r="C556" s="155" t="s">
        <v>760</v>
      </c>
      <c r="D556" s="132">
        <v>0.9327032359018602</v>
      </c>
      <c r="F556" s="132">
        <v>0.17480987084671235</v>
      </c>
      <c r="G556" s="132">
        <v>0.44855604367016094</v>
      </c>
      <c r="H556" s="132">
        <v>10.258900138557602</v>
      </c>
    </row>
    <row r="557" spans="1:10" ht="12.75">
      <c r="A557" s="149" t="s">
        <v>749</v>
      </c>
      <c r="C557" s="150" t="s">
        <v>750</v>
      </c>
      <c r="D557" s="150" t="s">
        <v>751</v>
      </c>
      <c r="F557" s="150" t="s">
        <v>752</v>
      </c>
      <c r="G557" s="150" t="s">
        <v>753</v>
      </c>
      <c r="H557" s="150" t="s">
        <v>754</v>
      </c>
      <c r="I557" s="151" t="s">
        <v>755</v>
      </c>
      <c r="J557" s="150" t="s">
        <v>756</v>
      </c>
    </row>
    <row r="558" spans="1:8" ht="12.75">
      <c r="A558" s="152" t="s">
        <v>875</v>
      </c>
      <c r="C558" s="153">
        <v>309.418</v>
      </c>
      <c r="D558" s="132">
        <v>32329.407883524895</v>
      </c>
      <c r="F558" s="132">
        <v>7028</v>
      </c>
      <c r="G558" s="132">
        <v>7066</v>
      </c>
      <c r="H558" s="154" t="s">
        <v>1075</v>
      </c>
    </row>
    <row r="560" spans="4:8" ht="12.75">
      <c r="D560" s="132">
        <v>35315.5912604332</v>
      </c>
      <c r="F560" s="132">
        <v>7154.000000007451</v>
      </c>
      <c r="G560" s="132">
        <v>7192.000000007451</v>
      </c>
      <c r="H560" s="154" t="s">
        <v>1076</v>
      </c>
    </row>
    <row r="562" spans="4:8" ht="12.75">
      <c r="D562" s="132">
        <v>34619.774326086044</v>
      </c>
      <c r="F562" s="132">
        <v>7128</v>
      </c>
      <c r="G562" s="132">
        <v>7207.999999992549</v>
      </c>
      <c r="H562" s="154" t="s">
        <v>1077</v>
      </c>
    </row>
    <row r="564" spans="1:8" ht="12.75">
      <c r="A564" s="149" t="s">
        <v>757</v>
      </c>
      <c r="C564" s="155" t="s">
        <v>758</v>
      </c>
      <c r="D564" s="132">
        <v>34088.257823348045</v>
      </c>
      <c r="F564" s="132">
        <v>7103.333333335817</v>
      </c>
      <c r="G564" s="132">
        <v>7155.333333333334</v>
      </c>
      <c r="H564" s="132">
        <v>26955.768420649463</v>
      </c>
    </row>
    <row r="565" spans="1:8" ht="12.75">
      <c r="A565" s="131">
        <v>38375.929398148146</v>
      </c>
      <c r="C565" s="155" t="s">
        <v>759</v>
      </c>
      <c r="D565" s="132">
        <v>1562.4356417603076</v>
      </c>
      <c r="F565" s="132">
        <v>66.52317892050388</v>
      </c>
      <c r="G565" s="132">
        <v>77.777460315995</v>
      </c>
      <c r="H565" s="132">
        <v>1562.4356417603076</v>
      </c>
    </row>
    <row r="567" spans="3:8" ht="12.75">
      <c r="C567" s="155" t="s">
        <v>760</v>
      </c>
      <c r="D567" s="132">
        <v>4.583501010398219</v>
      </c>
      <c r="F567" s="132">
        <v>0.9365065075619046</v>
      </c>
      <c r="G567" s="132">
        <v>1.0869858424857215</v>
      </c>
      <c r="H567" s="132">
        <v>5.796294200848691</v>
      </c>
    </row>
    <row r="568" spans="1:10" ht="12.75">
      <c r="A568" s="149" t="s">
        <v>749</v>
      </c>
      <c r="C568" s="150" t="s">
        <v>750</v>
      </c>
      <c r="D568" s="150" t="s">
        <v>751</v>
      </c>
      <c r="F568" s="150" t="s">
        <v>752</v>
      </c>
      <c r="G568" s="150" t="s">
        <v>753</v>
      </c>
      <c r="H568" s="150" t="s">
        <v>754</v>
      </c>
      <c r="I568" s="151" t="s">
        <v>755</v>
      </c>
      <c r="J568" s="150" t="s">
        <v>756</v>
      </c>
    </row>
    <row r="569" spans="1:8" ht="12.75">
      <c r="A569" s="152" t="s">
        <v>825</v>
      </c>
      <c r="C569" s="153">
        <v>324.75400000019</v>
      </c>
      <c r="D569" s="132">
        <v>27114.25</v>
      </c>
      <c r="F569" s="132">
        <v>24616</v>
      </c>
      <c r="G569" s="132">
        <v>22060</v>
      </c>
      <c r="H569" s="154" t="s">
        <v>1078</v>
      </c>
    </row>
    <row r="571" spans="4:8" ht="12.75">
      <c r="D571" s="132">
        <v>27697.88608148694</v>
      </c>
      <c r="F571" s="132">
        <v>24958</v>
      </c>
      <c r="G571" s="132">
        <v>21742</v>
      </c>
      <c r="H571" s="154" t="s">
        <v>1079</v>
      </c>
    </row>
    <row r="573" spans="4:8" ht="12.75">
      <c r="D573" s="132">
        <v>27993.35855063796</v>
      </c>
      <c r="F573" s="132">
        <v>24958</v>
      </c>
      <c r="G573" s="132">
        <v>22130</v>
      </c>
      <c r="H573" s="154" t="s">
        <v>1080</v>
      </c>
    </row>
    <row r="575" spans="1:8" ht="12.75">
      <c r="A575" s="149" t="s">
        <v>757</v>
      </c>
      <c r="C575" s="155" t="s">
        <v>758</v>
      </c>
      <c r="D575" s="132">
        <v>27601.831544041634</v>
      </c>
      <c r="F575" s="132">
        <v>24844</v>
      </c>
      <c r="G575" s="132">
        <v>21977.333333333336</v>
      </c>
      <c r="H575" s="132">
        <v>3941.976189382385</v>
      </c>
    </row>
    <row r="576" spans="1:8" ht="12.75">
      <c r="A576" s="131">
        <v>38375.92996527778</v>
      </c>
      <c r="C576" s="155" t="s">
        <v>759</v>
      </c>
      <c r="D576" s="132">
        <v>447.3564759496577</v>
      </c>
      <c r="F576" s="132">
        <v>197.45379206285202</v>
      </c>
      <c r="G576" s="132">
        <v>206.78813634571335</v>
      </c>
      <c r="H576" s="132">
        <v>447.3564759496577</v>
      </c>
    </row>
    <row r="578" spans="3:8" ht="12.75">
      <c r="C578" s="155" t="s">
        <v>760</v>
      </c>
      <c r="D578" s="132">
        <v>1.6207492435270217</v>
      </c>
      <c r="F578" s="132">
        <v>0.7947745615152633</v>
      </c>
      <c r="G578" s="132">
        <v>0.9409155023920708</v>
      </c>
      <c r="H578" s="132">
        <v>11.34853318380261</v>
      </c>
    </row>
    <row r="579" spans="1:10" ht="12.75">
      <c r="A579" s="149" t="s">
        <v>749</v>
      </c>
      <c r="C579" s="150" t="s">
        <v>750</v>
      </c>
      <c r="D579" s="150" t="s">
        <v>751</v>
      </c>
      <c r="F579" s="150" t="s">
        <v>752</v>
      </c>
      <c r="G579" s="150" t="s">
        <v>753</v>
      </c>
      <c r="H579" s="150" t="s">
        <v>754</v>
      </c>
      <c r="I579" s="151" t="s">
        <v>755</v>
      </c>
      <c r="J579" s="150" t="s">
        <v>756</v>
      </c>
    </row>
    <row r="580" spans="1:8" ht="12.75">
      <c r="A580" s="152" t="s">
        <v>844</v>
      </c>
      <c r="C580" s="153">
        <v>343.82299999985844</v>
      </c>
      <c r="D580" s="132">
        <v>21496.83261448145</v>
      </c>
      <c r="F580" s="132">
        <v>19608</v>
      </c>
      <c r="G580" s="132">
        <v>19840</v>
      </c>
      <c r="H580" s="154" t="s">
        <v>1081</v>
      </c>
    </row>
    <row r="582" spans="4:8" ht="12.75">
      <c r="D582" s="132">
        <v>21499.321270793676</v>
      </c>
      <c r="F582" s="132">
        <v>19738</v>
      </c>
      <c r="G582" s="132">
        <v>19344</v>
      </c>
      <c r="H582" s="154" t="s">
        <v>1082</v>
      </c>
    </row>
    <row r="584" spans="4:8" ht="12.75">
      <c r="D584" s="132">
        <v>21405.85871323943</v>
      </c>
      <c r="F584" s="132">
        <v>19500</v>
      </c>
      <c r="G584" s="132">
        <v>19550</v>
      </c>
      <c r="H584" s="154" t="s">
        <v>1083</v>
      </c>
    </row>
    <row r="586" spans="1:8" ht="12.75">
      <c r="A586" s="149" t="s">
        <v>757</v>
      </c>
      <c r="C586" s="155" t="s">
        <v>758</v>
      </c>
      <c r="D586" s="132">
        <v>21467.337532838188</v>
      </c>
      <c r="F586" s="132">
        <v>19615.333333333332</v>
      </c>
      <c r="G586" s="132">
        <v>19578</v>
      </c>
      <c r="H586" s="132">
        <v>1867.9779699966557</v>
      </c>
    </row>
    <row r="587" spans="1:8" ht="12.75">
      <c r="A587" s="131">
        <v>38375.93050925926</v>
      </c>
      <c r="C587" s="155" t="s">
        <v>759</v>
      </c>
      <c r="D587" s="132">
        <v>53.256758228006895</v>
      </c>
      <c r="F587" s="132">
        <v>119.16934728919736</v>
      </c>
      <c r="G587" s="132">
        <v>249.18266392347599</v>
      </c>
      <c r="H587" s="132">
        <v>53.256758228006895</v>
      </c>
    </row>
    <row r="589" spans="3:8" ht="12.75">
      <c r="C589" s="155" t="s">
        <v>760</v>
      </c>
      <c r="D589" s="132">
        <v>0.24808273567479447</v>
      </c>
      <c r="F589" s="132">
        <v>0.6075315941059583</v>
      </c>
      <c r="G589" s="132">
        <v>1.2727687400320566</v>
      </c>
      <c r="H589" s="132">
        <v>2.851037811120559</v>
      </c>
    </row>
    <row r="590" spans="1:10" ht="12.75">
      <c r="A590" s="149" t="s">
        <v>749</v>
      </c>
      <c r="C590" s="150" t="s">
        <v>750</v>
      </c>
      <c r="D590" s="150" t="s">
        <v>751</v>
      </c>
      <c r="F590" s="150" t="s">
        <v>752</v>
      </c>
      <c r="G590" s="150" t="s">
        <v>753</v>
      </c>
      <c r="H590" s="150" t="s">
        <v>754</v>
      </c>
      <c r="I590" s="151" t="s">
        <v>755</v>
      </c>
      <c r="J590" s="150" t="s">
        <v>756</v>
      </c>
    </row>
    <row r="591" spans="1:8" ht="12.75">
      <c r="A591" s="152" t="s">
        <v>826</v>
      </c>
      <c r="C591" s="153">
        <v>361.38400000007823</v>
      </c>
      <c r="D591" s="132">
        <v>24945.92812359333</v>
      </c>
      <c r="F591" s="132">
        <v>20442</v>
      </c>
      <c r="G591" s="132">
        <v>20414</v>
      </c>
      <c r="H591" s="154" t="s">
        <v>1084</v>
      </c>
    </row>
    <row r="593" spans="4:8" ht="12.75">
      <c r="D593" s="132">
        <v>25183.815601944923</v>
      </c>
      <c r="F593" s="132">
        <v>20304</v>
      </c>
      <c r="G593" s="132">
        <v>20090</v>
      </c>
      <c r="H593" s="154" t="s">
        <v>1085</v>
      </c>
    </row>
    <row r="595" spans="4:8" ht="12.75">
      <c r="D595" s="132">
        <v>24985.105842024088</v>
      </c>
      <c r="F595" s="132">
        <v>20318</v>
      </c>
      <c r="G595" s="132">
        <v>20096</v>
      </c>
      <c r="H595" s="154" t="s">
        <v>1086</v>
      </c>
    </row>
    <row r="597" spans="1:8" ht="12.75">
      <c r="A597" s="149" t="s">
        <v>757</v>
      </c>
      <c r="C597" s="155" t="s">
        <v>758</v>
      </c>
      <c r="D597" s="132">
        <v>25038.283189187445</v>
      </c>
      <c r="F597" s="132">
        <v>20354.666666666668</v>
      </c>
      <c r="G597" s="132">
        <v>20200</v>
      </c>
      <c r="H597" s="132">
        <v>4754.708177787539</v>
      </c>
    </row>
    <row r="598" spans="1:8" ht="12.75">
      <c r="A598" s="131">
        <v>38375.93104166666</v>
      </c>
      <c r="C598" s="155" t="s">
        <v>759</v>
      </c>
      <c r="D598" s="132">
        <v>127.54797441585613</v>
      </c>
      <c r="F598" s="132">
        <v>75.95612768785237</v>
      </c>
      <c r="G598" s="132">
        <v>185.35371590556258</v>
      </c>
      <c r="H598" s="132">
        <v>127.54797441585613</v>
      </c>
    </row>
    <row r="600" spans="3:8" ht="12.75">
      <c r="C600" s="155" t="s">
        <v>760</v>
      </c>
      <c r="D600" s="132">
        <v>0.5094118212982613</v>
      </c>
      <c r="F600" s="132">
        <v>0.373163210833809</v>
      </c>
      <c r="G600" s="132">
        <v>0.9175926529978343</v>
      </c>
      <c r="H600" s="132">
        <v>2.682561571532804</v>
      </c>
    </row>
    <row r="601" spans="1:10" ht="12.75">
      <c r="A601" s="149" t="s">
        <v>749</v>
      </c>
      <c r="C601" s="150" t="s">
        <v>750</v>
      </c>
      <c r="D601" s="150" t="s">
        <v>751</v>
      </c>
      <c r="F601" s="150" t="s">
        <v>752</v>
      </c>
      <c r="G601" s="150" t="s">
        <v>753</v>
      </c>
      <c r="H601" s="150" t="s">
        <v>754</v>
      </c>
      <c r="I601" s="151" t="s">
        <v>755</v>
      </c>
      <c r="J601" s="150" t="s">
        <v>756</v>
      </c>
    </row>
    <row r="602" spans="1:8" ht="12.75">
      <c r="A602" s="152" t="s">
        <v>845</v>
      </c>
      <c r="C602" s="153">
        <v>371.029</v>
      </c>
      <c r="D602" s="132">
        <v>24848.46569827199</v>
      </c>
      <c r="F602" s="132">
        <v>24192</v>
      </c>
      <c r="G602" s="132">
        <v>24298</v>
      </c>
      <c r="H602" s="154" t="s">
        <v>1087</v>
      </c>
    </row>
    <row r="604" spans="4:8" ht="12.75">
      <c r="D604" s="132">
        <v>24791.08046796918</v>
      </c>
      <c r="F604" s="132">
        <v>24352</v>
      </c>
      <c r="G604" s="132">
        <v>24044</v>
      </c>
      <c r="H604" s="154" t="s">
        <v>1088</v>
      </c>
    </row>
    <row r="606" spans="4:8" ht="12.75">
      <c r="D606" s="132">
        <v>24851.166505128145</v>
      </c>
      <c r="F606" s="132">
        <v>24494</v>
      </c>
      <c r="G606" s="132">
        <v>24408</v>
      </c>
      <c r="H606" s="154" t="s">
        <v>1089</v>
      </c>
    </row>
    <row r="608" spans="1:8" ht="12.75">
      <c r="A608" s="149" t="s">
        <v>757</v>
      </c>
      <c r="C608" s="155" t="s">
        <v>758</v>
      </c>
      <c r="D608" s="132">
        <v>24830.237557123102</v>
      </c>
      <c r="F608" s="132">
        <v>24346</v>
      </c>
      <c r="G608" s="132">
        <v>24250</v>
      </c>
      <c r="H608" s="132">
        <v>520.7703266791301</v>
      </c>
    </row>
    <row r="609" spans="1:8" ht="12.75">
      <c r="A609" s="131">
        <v>38375.93158564815</v>
      </c>
      <c r="C609" s="155" t="s">
        <v>759</v>
      </c>
      <c r="D609" s="132">
        <v>33.93791114291126</v>
      </c>
      <c r="F609" s="132">
        <v>151.0893775220482</v>
      </c>
      <c r="G609" s="132">
        <v>186.68690366493306</v>
      </c>
      <c r="H609" s="132">
        <v>33.93791114291126</v>
      </c>
    </row>
    <row r="611" spans="3:8" ht="12.75">
      <c r="C611" s="155" t="s">
        <v>760</v>
      </c>
      <c r="D611" s="132">
        <v>0.1366797682254773</v>
      </c>
      <c r="F611" s="132">
        <v>0.620592202094998</v>
      </c>
      <c r="G611" s="132">
        <v>0.7698429017110641</v>
      </c>
      <c r="H611" s="132">
        <v>6.516867302967885</v>
      </c>
    </row>
    <row r="612" spans="1:10" ht="12.75">
      <c r="A612" s="149" t="s">
        <v>749</v>
      </c>
      <c r="C612" s="150" t="s">
        <v>750</v>
      </c>
      <c r="D612" s="150" t="s">
        <v>751</v>
      </c>
      <c r="F612" s="150" t="s">
        <v>752</v>
      </c>
      <c r="G612" s="150" t="s">
        <v>753</v>
      </c>
      <c r="H612" s="150" t="s">
        <v>754</v>
      </c>
      <c r="I612" s="151" t="s">
        <v>755</v>
      </c>
      <c r="J612" s="150" t="s">
        <v>756</v>
      </c>
    </row>
    <row r="613" spans="1:8" ht="12.75">
      <c r="A613" s="152" t="s">
        <v>820</v>
      </c>
      <c r="C613" s="153">
        <v>407.77100000018254</v>
      </c>
      <c r="D613" s="132">
        <v>87770.1424396038</v>
      </c>
      <c r="F613" s="132">
        <v>78600</v>
      </c>
      <c r="G613" s="132">
        <v>77100</v>
      </c>
      <c r="H613" s="154" t="s">
        <v>1090</v>
      </c>
    </row>
    <row r="615" spans="4:8" ht="12.75">
      <c r="D615" s="132">
        <v>85919.53119206429</v>
      </c>
      <c r="F615" s="132">
        <v>77800</v>
      </c>
      <c r="G615" s="132">
        <v>77000</v>
      </c>
      <c r="H615" s="154" t="s">
        <v>1091</v>
      </c>
    </row>
    <row r="617" spans="4:8" ht="12.75">
      <c r="D617" s="132">
        <v>86897.67819058895</v>
      </c>
      <c r="F617" s="132">
        <v>77900</v>
      </c>
      <c r="G617" s="132">
        <v>77600</v>
      </c>
      <c r="H617" s="154" t="s">
        <v>1092</v>
      </c>
    </row>
    <row r="619" spans="1:8" ht="12.75">
      <c r="A619" s="149" t="s">
        <v>757</v>
      </c>
      <c r="C619" s="155" t="s">
        <v>758</v>
      </c>
      <c r="D619" s="132">
        <v>86862.45060741901</v>
      </c>
      <c r="F619" s="132">
        <v>78100</v>
      </c>
      <c r="G619" s="132">
        <v>77233.33333333333</v>
      </c>
      <c r="H619" s="132">
        <v>9202.869894630754</v>
      </c>
    </row>
    <row r="620" spans="1:8" ht="12.75">
      <c r="A620" s="131">
        <v>38375.93216435185</v>
      </c>
      <c r="C620" s="155" t="s">
        <v>759</v>
      </c>
      <c r="D620" s="132">
        <v>925.808422051139</v>
      </c>
      <c r="F620" s="132">
        <v>435.88989435406734</v>
      </c>
      <c r="G620" s="132">
        <v>321.4550253664318</v>
      </c>
      <c r="H620" s="132">
        <v>925.808422051139</v>
      </c>
    </row>
    <row r="622" spans="3:8" ht="12.75">
      <c r="C622" s="155" t="s">
        <v>760</v>
      </c>
      <c r="D622" s="132">
        <v>1.0658327223985373</v>
      </c>
      <c r="F622" s="132">
        <v>0.5581176624251825</v>
      </c>
      <c r="G622" s="132">
        <v>0.41621280798415866</v>
      </c>
      <c r="H622" s="132">
        <v>10.059996855886062</v>
      </c>
    </row>
    <row r="623" spans="1:10" ht="12.75">
      <c r="A623" s="149" t="s">
        <v>749</v>
      </c>
      <c r="C623" s="150" t="s">
        <v>750</v>
      </c>
      <c r="D623" s="150" t="s">
        <v>751</v>
      </c>
      <c r="F623" s="150" t="s">
        <v>752</v>
      </c>
      <c r="G623" s="150" t="s">
        <v>753</v>
      </c>
      <c r="H623" s="150" t="s">
        <v>754</v>
      </c>
      <c r="I623" s="151" t="s">
        <v>755</v>
      </c>
      <c r="J623" s="150" t="s">
        <v>756</v>
      </c>
    </row>
    <row r="624" spans="1:8" ht="12.75">
      <c r="A624" s="152" t="s">
        <v>827</v>
      </c>
      <c r="C624" s="153">
        <v>455.40299999993294</v>
      </c>
      <c r="D624" s="132">
        <v>94511.86646783352</v>
      </c>
      <c r="F624" s="132">
        <v>59784.999999940395</v>
      </c>
      <c r="G624" s="132">
        <v>62637.5</v>
      </c>
      <c r="H624" s="154" t="s">
        <v>1093</v>
      </c>
    </row>
    <row r="626" spans="4:8" ht="12.75">
      <c r="D626" s="132">
        <v>94321.7298771143</v>
      </c>
      <c r="F626" s="132">
        <v>59970</v>
      </c>
      <c r="G626" s="132">
        <v>62347.499999940395</v>
      </c>
      <c r="H626" s="154" t="s">
        <v>1094</v>
      </c>
    </row>
    <row r="628" spans="4:8" ht="12.75">
      <c r="D628" s="132">
        <v>91874.48222744465</v>
      </c>
      <c r="F628" s="132">
        <v>59809.999999940395</v>
      </c>
      <c r="G628" s="132">
        <v>62547.499999940395</v>
      </c>
      <c r="H628" s="154" t="s">
        <v>1095</v>
      </c>
    </row>
    <row r="630" spans="1:8" ht="12.75">
      <c r="A630" s="149" t="s">
        <v>757</v>
      </c>
      <c r="C630" s="155" t="s">
        <v>758</v>
      </c>
      <c r="D630" s="132">
        <v>93569.35952413082</v>
      </c>
      <c r="F630" s="132">
        <v>59854.99999996026</v>
      </c>
      <c r="G630" s="132">
        <v>62510.8333332936</v>
      </c>
      <c r="H630" s="132">
        <v>32394.16330324033</v>
      </c>
    </row>
    <row r="631" spans="1:8" ht="12.75">
      <c r="A631" s="131">
        <v>38375.932916666665</v>
      </c>
      <c r="C631" s="155" t="s">
        <v>759</v>
      </c>
      <c r="D631" s="132">
        <v>1470.8823096693059</v>
      </c>
      <c r="F631" s="132">
        <v>100.3742995359082</v>
      </c>
      <c r="G631" s="132">
        <v>148.4362938821613</v>
      </c>
      <c r="H631" s="132">
        <v>1470.8823096693059</v>
      </c>
    </row>
    <row r="633" spans="3:8" ht="12.75">
      <c r="C633" s="155" t="s">
        <v>760</v>
      </c>
      <c r="D633" s="132">
        <v>1.5719700521087532</v>
      </c>
      <c r="F633" s="132">
        <v>0.16769576398959962</v>
      </c>
      <c r="G633" s="132">
        <v>0.23745691101370003</v>
      </c>
      <c r="H633" s="132">
        <v>4.540578177310652</v>
      </c>
    </row>
    <row r="634" spans="1:16" ht="12.75">
      <c r="A634" s="143" t="s">
        <v>740</v>
      </c>
      <c r="B634" s="138" t="s">
        <v>1096</v>
      </c>
      <c r="D634" s="143" t="s">
        <v>741</v>
      </c>
      <c r="E634" s="138" t="s">
        <v>742</v>
      </c>
      <c r="F634" s="139" t="s">
        <v>765</v>
      </c>
      <c r="G634" s="144" t="s">
        <v>744</v>
      </c>
      <c r="H634" s="145">
        <v>1</v>
      </c>
      <c r="I634" s="146" t="s">
        <v>745</v>
      </c>
      <c r="J634" s="145">
        <v>6</v>
      </c>
      <c r="K634" s="144" t="s">
        <v>746</v>
      </c>
      <c r="L634" s="147">
        <v>1</v>
      </c>
      <c r="M634" s="144" t="s">
        <v>747</v>
      </c>
      <c r="N634" s="148">
        <v>1</v>
      </c>
      <c r="O634" s="144" t="s">
        <v>748</v>
      </c>
      <c r="P634" s="148">
        <v>1</v>
      </c>
    </row>
    <row r="636" spans="1:10" ht="12.75">
      <c r="A636" s="149" t="s">
        <v>749</v>
      </c>
      <c r="C636" s="150" t="s">
        <v>750</v>
      </c>
      <c r="D636" s="150" t="s">
        <v>751</v>
      </c>
      <c r="F636" s="150" t="s">
        <v>752</v>
      </c>
      <c r="G636" s="150" t="s">
        <v>753</v>
      </c>
      <c r="H636" s="150" t="s">
        <v>754</v>
      </c>
      <c r="I636" s="151" t="s">
        <v>755</v>
      </c>
      <c r="J636" s="150" t="s">
        <v>756</v>
      </c>
    </row>
    <row r="637" spans="1:8" ht="12.75">
      <c r="A637" s="152" t="s">
        <v>823</v>
      </c>
      <c r="C637" s="153">
        <v>228.61599999992177</v>
      </c>
      <c r="D637" s="132">
        <v>38440.07595068216</v>
      </c>
      <c r="F637" s="132">
        <v>33024</v>
      </c>
      <c r="G637" s="132">
        <v>30998</v>
      </c>
      <c r="H637" s="154" t="s">
        <v>1097</v>
      </c>
    </row>
    <row r="639" spans="4:8" ht="12.75">
      <c r="D639" s="132">
        <v>38457.40640819073</v>
      </c>
      <c r="F639" s="132">
        <v>31937</v>
      </c>
      <c r="G639" s="132">
        <v>31520.000000029802</v>
      </c>
      <c r="H639" s="154" t="s">
        <v>1098</v>
      </c>
    </row>
    <row r="641" spans="4:8" ht="12.75">
      <c r="D641" s="132">
        <v>38029</v>
      </c>
      <c r="F641" s="132">
        <v>32731</v>
      </c>
      <c r="G641" s="132">
        <v>30872.000000029802</v>
      </c>
      <c r="H641" s="154" t="s">
        <v>1099</v>
      </c>
    </row>
    <row r="643" spans="1:8" ht="12.75">
      <c r="A643" s="149" t="s">
        <v>757</v>
      </c>
      <c r="C643" s="155" t="s">
        <v>758</v>
      </c>
      <c r="D643" s="132">
        <v>38308.82745295763</v>
      </c>
      <c r="F643" s="132">
        <v>32564</v>
      </c>
      <c r="G643" s="132">
        <v>31130.00000001987</v>
      </c>
      <c r="H643" s="132">
        <v>6362.884163724114</v>
      </c>
    </row>
    <row r="644" spans="1:8" ht="12.75">
      <c r="A644" s="131">
        <v>38375.93525462963</v>
      </c>
      <c r="C644" s="155" t="s">
        <v>759</v>
      </c>
      <c r="D644" s="132">
        <v>242.49255403204924</v>
      </c>
      <c r="F644" s="132">
        <v>562.4135489121861</v>
      </c>
      <c r="G644" s="132">
        <v>343.5753192592113</v>
      </c>
      <c r="H644" s="132">
        <v>242.49255403204924</v>
      </c>
    </row>
    <row r="646" spans="3:8" ht="12.75">
      <c r="C646" s="155" t="s">
        <v>760</v>
      </c>
      <c r="D646" s="132">
        <v>0.6329939341782898</v>
      </c>
      <c r="F646" s="132">
        <v>1.727102164697783</v>
      </c>
      <c r="G646" s="132">
        <v>1.1036791495630964</v>
      </c>
      <c r="H646" s="132">
        <v>3.8110477543272054</v>
      </c>
    </row>
    <row r="647" spans="1:10" ht="12.75">
      <c r="A647" s="149" t="s">
        <v>749</v>
      </c>
      <c r="C647" s="150" t="s">
        <v>750</v>
      </c>
      <c r="D647" s="150" t="s">
        <v>751</v>
      </c>
      <c r="F647" s="150" t="s">
        <v>752</v>
      </c>
      <c r="G647" s="150" t="s">
        <v>753</v>
      </c>
      <c r="H647" s="150" t="s">
        <v>754</v>
      </c>
      <c r="I647" s="151" t="s">
        <v>755</v>
      </c>
      <c r="J647" s="150" t="s">
        <v>756</v>
      </c>
    </row>
    <row r="648" spans="1:8" ht="12.75">
      <c r="A648" s="152" t="s">
        <v>824</v>
      </c>
      <c r="C648" s="153">
        <v>231.6040000000503</v>
      </c>
      <c r="D648" s="132">
        <v>16917.005394160748</v>
      </c>
      <c r="F648" s="132">
        <v>6531.000000007451</v>
      </c>
      <c r="G648" s="132">
        <v>7604.000000007451</v>
      </c>
      <c r="H648" s="154" t="s">
        <v>1100</v>
      </c>
    </row>
    <row r="650" spans="4:8" ht="12.75">
      <c r="D650" s="132">
        <v>16920.52898296714</v>
      </c>
      <c r="F650" s="132">
        <v>6453</v>
      </c>
      <c r="G650" s="132">
        <v>7435</v>
      </c>
      <c r="H650" s="154" t="s">
        <v>1101</v>
      </c>
    </row>
    <row r="652" spans="4:8" ht="12.75">
      <c r="D652" s="132">
        <v>16680.530972659588</v>
      </c>
      <c r="F652" s="132">
        <v>6422</v>
      </c>
      <c r="G652" s="132">
        <v>7456.999999992549</v>
      </c>
      <c r="H652" s="154" t="s">
        <v>1102</v>
      </c>
    </row>
    <row r="654" spans="1:8" ht="12.75">
      <c r="A654" s="149" t="s">
        <v>757</v>
      </c>
      <c r="C654" s="155" t="s">
        <v>758</v>
      </c>
      <c r="D654" s="132">
        <v>16839.355116595823</v>
      </c>
      <c r="F654" s="132">
        <v>6468.666666669151</v>
      </c>
      <c r="G654" s="132">
        <v>7498.666666666666</v>
      </c>
      <c r="H654" s="132">
        <v>9718.16542967042</v>
      </c>
    </row>
    <row r="655" spans="1:8" ht="12.75">
      <c r="A655" s="131">
        <v>38375.93583333334</v>
      </c>
      <c r="C655" s="155" t="s">
        <v>759</v>
      </c>
      <c r="D655" s="132">
        <v>137.5570261468032</v>
      </c>
      <c r="F655" s="132">
        <v>56.16345193977215</v>
      </c>
      <c r="G655" s="132">
        <v>91.88217092791658</v>
      </c>
      <c r="H655" s="132">
        <v>137.5570261468032</v>
      </c>
    </row>
    <row r="657" spans="3:8" ht="12.75">
      <c r="C657" s="155" t="s">
        <v>760</v>
      </c>
      <c r="D657" s="132">
        <v>0.816878230753834</v>
      </c>
      <c r="F657" s="132">
        <v>0.8682384613998341</v>
      </c>
      <c r="G657" s="132">
        <v>1.2253134458737098</v>
      </c>
      <c r="H657" s="132">
        <v>1.4154628992713933</v>
      </c>
    </row>
    <row r="658" spans="1:10" ht="12.75">
      <c r="A658" s="149" t="s">
        <v>749</v>
      </c>
      <c r="C658" s="150" t="s">
        <v>750</v>
      </c>
      <c r="D658" s="150" t="s">
        <v>751</v>
      </c>
      <c r="F658" s="150" t="s">
        <v>752</v>
      </c>
      <c r="G658" s="150" t="s">
        <v>753</v>
      </c>
      <c r="H658" s="150" t="s">
        <v>754</v>
      </c>
      <c r="I658" s="151" t="s">
        <v>755</v>
      </c>
      <c r="J658" s="150" t="s">
        <v>756</v>
      </c>
    </row>
    <row r="659" spans="1:8" ht="12.75">
      <c r="A659" s="152" t="s">
        <v>822</v>
      </c>
      <c r="C659" s="153">
        <v>267.7160000000149</v>
      </c>
      <c r="D659" s="132">
        <v>29494.285625725985</v>
      </c>
      <c r="F659" s="132">
        <v>3717.75</v>
      </c>
      <c r="G659" s="132">
        <v>3843.75</v>
      </c>
      <c r="H659" s="154" t="s">
        <v>1103</v>
      </c>
    </row>
    <row r="661" spans="4:8" ht="12.75">
      <c r="D661" s="132">
        <v>29012.916660547256</v>
      </c>
      <c r="F661" s="132">
        <v>3708.7500000037253</v>
      </c>
      <c r="G661" s="132">
        <v>3833.2500000037253</v>
      </c>
      <c r="H661" s="154" t="s">
        <v>1104</v>
      </c>
    </row>
    <row r="663" spans="4:8" ht="12.75">
      <c r="D663" s="132">
        <v>27894.877120643854</v>
      </c>
      <c r="F663" s="132">
        <v>3732.75</v>
      </c>
      <c r="G663" s="132">
        <v>3793.5</v>
      </c>
      <c r="H663" s="154" t="s">
        <v>1105</v>
      </c>
    </row>
    <row r="665" spans="1:8" ht="12.75">
      <c r="A665" s="149" t="s">
        <v>757</v>
      </c>
      <c r="C665" s="155" t="s">
        <v>758</v>
      </c>
      <c r="D665" s="132">
        <v>28800.693135639034</v>
      </c>
      <c r="F665" s="132">
        <v>3719.7500000012415</v>
      </c>
      <c r="G665" s="132">
        <v>3823.5000000012415</v>
      </c>
      <c r="H665" s="132">
        <v>25016.96653831238</v>
      </c>
    </row>
    <row r="666" spans="1:8" ht="12.75">
      <c r="A666" s="131">
        <v>38375.936585648145</v>
      </c>
      <c r="C666" s="155" t="s">
        <v>759</v>
      </c>
      <c r="D666" s="132">
        <v>820.5522591068369</v>
      </c>
      <c r="F666" s="132">
        <v>12.12435565127789</v>
      </c>
      <c r="G666" s="132">
        <v>26.505895571268066</v>
      </c>
      <c r="H666" s="132">
        <v>820.5522591068369</v>
      </c>
    </row>
    <row r="668" spans="3:8" ht="12.75">
      <c r="C668" s="155" t="s">
        <v>760</v>
      </c>
      <c r="D668" s="132">
        <v>2.849071219370951</v>
      </c>
      <c r="F668" s="132">
        <v>0.32594544394848696</v>
      </c>
      <c r="G668" s="132">
        <v>0.69323644752869</v>
      </c>
      <c r="H668" s="132">
        <v>3.279983038112144</v>
      </c>
    </row>
    <row r="669" spans="1:10" ht="12.75">
      <c r="A669" s="149" t="s">
        <v>749</v>
      </c>
      <c r="C669" s="150" t="s">
        <v>750</v>
      </c>
      <c r="D669" s="150" t="s">
        <v>751</v>
      </c>
      <c r="F669" s="150" t="s">
        <v>752</v>
      </c>
      <c r="G669" s="150" t="s">
        <v>753</v>
      </c>
      <c r="H669" s="150" t="s">
        <v>754</v>
      </c>
      <c r="I669" s="151" t="s">
        <v>755</v>
      </c>
      <c r="J669" s="150" t="s">
        <v>756</v>
      </c>
    </row>
    <row r="670" spans="1:8" ht="12.75">
      <c r="A670" s="152" t="s">
        <v>821</v>
      </c>
      <c r="C670" s="153">
        <v>292.40199999976903</v>
      </c>
      <c r="D670" s="132">
        <v>21232.048976182938</v>
      </c>
      <c r="F670" s="132">
        <v>16160.5</v>
      </c>
      <c r="G670" s="132">
        <v>16096.500000014901</v>
      </c>
      <c r="H670" s="154" t="s">
        <v>1106</v>
      </c>
    </row>
    <row r="672" spans="4:8" ht="12.75">
      <c r="D672" s="132">
        <v>21353.84842273593</v>
      </c>
      <c r="F672" s="132">
        <v>16428</v>
      </c>
      <c r="G672" s="132">
        <v>16029</v>
      </c>
      <c r="H672" s="154" t="s">
        <v>1107</v>
      </c>
    </row>
    <row r="674" spans="4:8" ht="12.75">
      <c r="D674" s="132">
        <v>21255.233430087566</v>
      </c>
      <c r="F674" s="132">
        <v>16296</v>
      </c>
      <c r="G674" s="132">
        <v>16004</v>
      </c>
      <c r="H674" s="154" t="s">
        <v>1108</v>
      </c>
    </row>
    <row r="676" spans="1:8" ht="12.75">
      <c r="A676" s="149" t="s">
        <v>757</v>
      </c>
      <c r="C676" s="155" t="s">
        <v>758</v>
      </c>
      <c r="D676" s="132">
        <v>21280.376943002142</v>
      </c>
      <c r="F676" s="132">
        <v>16294.833333333332</v>
      </c>
      <c r="G676" s="132">
        <v>16043.166666671634</v>
      </c>
      <c r="H676" s="132">
        <v>5138.04609722799</v>
      </c>
    </row>
    <row r="677" spans="1:8" ht="12.75">
      <c r="A677" s="131">
        <v>38375.937372685185</v>
      </c>
      <c r="C677" s="155" t="s">
        <v>759</v>
      </c>
      <c r="D677" s="132">
        <v>64.67552455418549</v>
      </c>
      <c r="F677" s="132">
        <v>133.75381614493597</v>
      </c>
      <c r="G677" s="132">
        <v>47.84959074168906</v>
      </c>
      <c r="H677" s="132">
        <v>64.67552455418549</v>
      </c>
    </row>
    <row r="679" spans="3:8" ht="12.75">
      <c r="C679" s="155" t="s">
        <v>760</v>
      </c>
      <c r="D679" s="132">
        <v>0.30392095369087657</v>
      </c>
      <c r="F679" s="132">
        <v>0.8208357422798801</v>
      </c>
      <c r="G679" s="132">
        <v>0.29825527426011644</v>
      </c>
      <c r="H679" s="132">
        <v>1.2587571876608579</v>
      </c>
    </row>
    <row r="680" spans="1:10" ht="12.75">
      <c r="A680" s="149" t="s">
        <v>749</v>
      </c>
      <c r="C680" s="150" t="s">
        <v>750</v>
      </c>
      <c r="D680" s="150" t="s">
        <v>751</v>
      </c>
      <c r="F680" s="150" t="s">
        <v>752</v>
      </c>
      <c r="G680" s="150" t="s">
        <v>753</v>
      </c>
      <c r="H680" s="150" t="s">
        <v>754</v>
      </c>
      <c r="I680" s="151" t="s">
        <v>755</v>
      </c>
      <c r="J680" s="150" t="s">
        <v>756</v>
      </c>
    </row>
    <row r="681" spans="1:8" ht="12.75">
      <c r="A681" s="152" t="s">
        <v>875</v>
      </c>
      <c r="C681" s="153">
        <v>309.418</v>
      </c>
      <c r="D681" s="132">
        <v>34861.28752887249</v>
      </c>
      <c r="F681" s="132">
        <v>7276</v>
      </c>
      <c r="G681" s="132">
        <v>6976</v>
      </c>
      <c r="H681" s="154" t="s">
        <v>1109</v>
      </c>
    </row>
    <row r="683" spans="4:8" ht="12.75">
      <c r="D683" s="132">
        <v>31736.30393216014</v>
      </c>
      <c r="F683" s="132">
        <v>6822</v>
      </c>
      <c r="G683" s="132">
        <v>6814</v>
      </c>
      <c r="H683" s="154" t="s">
        <v>1110</v>
      </c>
    </row>
    <row r="685" spans="4:8" ht="12.75">
      <c r="D685" s="132">
        <v>34556.22586554289</v>
      </c>
      <c r="F685" s="132">
        <v>7019.999999992549</v>
      </c>
      <c r="G685" s="132">
        <v>6976</v>
      </c>
      <c r="H685" s="154" t="s">
        <v>1111</v>
      </c>
    </row>
    <row r="687" spans="1:8" ht="12.75">
      <c r="A687" s="149" t="s">
        <v>757</v>
      </c>
      <c r="C687" s="155" t="s">
        <v>758</v>
      </c>
      <c r="D687" s="132">
        <v>33717.9391088585</v>
      </c>
      <c r="F687" s="132">
        <v>7039.333333330849</v>
      </c>
      <c r="G687" s="132">
        <v>6922</v>
      </c>
      <c r="H687" s="132">
        <v>26744.39382947616</v>
      </c>
    </row>
    <row r="688" spans="1:8" ht="12.75">
      <c r="A688" s="131">
        <v>38375.937951388885</v>
      </c>
      <c r="C688" s="155" t="s">
        <v>759</v>
      </c>
      <c r="D688" s="132">
        <v>1722.911528417648</v>
      </c>
      <c r="F688" s="132">
        <v>227.61663676774705</v>
      </c>
      <c r="G688" s="132">
        <v>93.53074360871939</v>
      </c>
      <c r="H688" s="132">
        <v>1722.911528417648</v>
      </c>
    </row>
    <row r="690" spans="3:8" ht="12.75">
      <c r="C690" s="155" t="s">
        <v>760</v>
      </c>
      <c r="D690" s="132">
        <v>5.109777091818161</v>
      </c>
      <c r="F690" s="132">
        <v>3.2334970655529993</v>
      </c>
      <c r="G690" s="132">
        <v>1.351209818097651</v>
      </c>
      <c r="H690" s="132">
        <v>6.44214088157329</v>
      </c>
    </row>
    <row r="691" spans="1:10" ht="12.75">
      <c r="A691" s="149" t="s">
        <v>749</v>
      </c>
      <c r="C691" s="150" t="s">
        <v>750</v>
      </c>
      <c r="D691" s="150" t="s">
        <v>751</v>
      </c>
      <c r="F691" s="150" t="s">
        <v>752</v>
      </c>
      <c r="G691" s="150" t="s">
        <v>753</v>
      </c>
      <c r="H691" s="150" t="s">
        <v>754</v>
      </c>
      <c r="I691" s="151" t="s">
        <v>755</v>
      </c>
      <c r="J691" s="150" t="s">
        <v>756</v>
      </c>
    </row>
    <row r="692" spans="1:8" ht="12.75">
      <c r="A692" s="152" t="s">
        <v>825</v>
      </c>
      <c r="C692" s="153">
        <v>324.75400000019</v>
      </c>
      <c r="D692" s="132">
        <v>34645.53025752306</v>
      </c>
      <c r="F692" s="132">
        <v>24612</v>
      </c>
      <c r="G692" s="132">
        <v>21788</v>
      </c>
      <c r="H692" s="154" t="s">
        <v>1112</v>
      </c>
    </row>
    <row r="694" spans="4:8" ht="12.75">
      <c r="D694" s="132">
        <v>34480.046691417694</v>
      </c>
      <c r="F694" s="132">
        <v>24314</v>
      </c>
      <c r="G694" s="132">
        <v>22556</v>
      </c>
      <c r="H694" s="154" t="s">
        <v>1113</v>
      </c>
    </row>
    <row r="696" spans="4:8" ht="12.75">
      <c r="D696" s="132">
        <v>33372.75</v>
      </c>
      <c r="F696" s="132">
        <v>24691</v>
      </c>
      <c r="G696" s="132">
        <v>22291</v>
      </c>
      <c r="H696" s="154" t="s">
        <v>1114</v>
      </c>
    </row>
    <row r="698" spans="1:8" ht="12.75">
      <c r="A698" s="149" t="s">
        <v>757</v>
      </c>
      <c r="C698" s="155" t="s">
        <v>758</v>
      </c>
      <c r="D698" s="132">
        <v>34166.10898298025</v>
      </c>
      <c r="F698" s="132">
        <v>24539</v>
      </c>
      <c r="G698" s="132">
        <v>22211.666666666664</v>
      </c>
      <c r="H698" s="132">
        <v>10588.469205511545</v>
      </c>
    </row>
    <row r="699" spans="1:8" ht="12.75">
      <c r="A699" s="131">
        <v>38375.93853009259</v>
      </c>
      <c r="C699" s="155" t="s">
        <v>759</v>
      </c>
      <c r="D699" s="132">
        <v>692.0332792353959</v>
      </c>
      <c r="F699" s="132">
        <v>198.8190131752997</v>
      </c>
      <c r="G699" s="132">
        <v>390.0978509724622</v>
      </c>
      <c r="H699" s="132">
        <v>692.0332792353959</v>
      </c>
    </row>
    <row r="701" spans="3:8" ht="12.75">
      <c r="C701" s="155" t="s">
        <v>760</v>
      </c>
      <c r="D701" s="132">
        <v>2.025496317359786</v>
      </c>
      <c r="F701" s="132">
        <v>0.8102164439272168</v>
      </c>
      <c r="G701" s="132">
        <v>1.7562745597919818</v>
      </c>
      <c r="H701" s="132">
        <v>6.535725474605683</v>
      </c>
    </row>
    <row r="702" spans="1:10" ht="12.75">
      <c r="A702" s="149" t="s">
        <v>749</v>
      </c>
      <c r="C702" s="150" t="s">
        <v>750</v>
      </c>
      <c r="D702" s="150" t="s">
        <v>751</v>
      </c>
      <c r="F702" s="150" t="s">
        <v>752</v>
      </c>
      <c r="G702" s="150" t="s">
        <v>753</v>
      </c>
      <c r="H702" s="150" t="s">
        <v>754</v>
      </c>
      <c r="I702" s="151" t="s">
        <v>755</v>
      </c>
      <c r="J702" s="150" t="s">
        <v>756</v>
      </c>
    </row>
    <row r="703" spans="1:8" ht="12.75">
      <c r="A703" s="152" t="s">
        <v>844</v>
      </c>
      <c r="C703" s="153">
        <v>343.82299999985844</v>
      </c>
      <c r="D703" s="132">
        <v>21081.276596605778</v>
      </c>
      <c r="F703" s="132">
        <v>19410</v>
      </c>
      <c r="G703" s="132">
        <v>19254</v>
      </c>
      <c r="H703" s="154" t="s">
        <v>1115</v>
      </c>
    </row>
    <row r="705" spans="4:8" ht="12.75">
      <c r="D705" s="132">
        <v>20980.365119457245</v>
      </c>
      <c r="F705" s="132">
        <v>19654</v>
      </c>
      <c r="G705" s="132">
        <v>19630</v>
      </c>
      <c r="H705" s="154" t="s">
        <v>1116</v>
      </c>
    </row>
    <row r="707" spans="4:8" ht="12.75">
      <c r="D707" s="132">
        <v>20895.388996213675</v>
      </c>
      <c r="F707" s="132">
        <v>19764</v>
      </c>
      <c r="G707" s="132">
        <v>19566</v>
      </c>
      <c r="H707" s="154" t="s">
        <v>1117</v>
      </c>
    </row>
    <row r="709" spans="1:8" ht="12.75">
      <c r="A709" s="149" t="s">
        <v>757</v>
      </c>
      <c r="C709" s="155" t="s">
        <v>758</v>
      </c>
      <c r="D709" s="132">
        <v>20985.67690409223</v>
      </c>
      <c r="F709" s="132">
        <v>19609.333333333332</v>
      </c>
      <c r="G709" s="132">
        <v>19483.333333333332</v>
      </c>
      <c r="H709" s="132">
        <v>1430.2550461687351</v>
      </c>
    </row>
    <row r="710" spans="1:8" ht="12.75">
      <c r="A710" s="131">
        <v>38375.93907407407</v>
      </c>
      <c r="C710" s="155" t="s">
        <v>759</v>
      </c>
      <c r="D710" s="132">
        <v>93.0575697448872</v>
      </c>
      <c r="F710" s="132">
        <v>181.17762922980677</v>
      </c>
      <c r="G710" s="132">
        <v>201.16991160045117</v>
      </c>
      <c r="H710" s="132">
        <v>93.0575697448872</v>
      </c>
    </row>
    <row r="712" spans="3:8" ht="12.75">
      <c r="C712" s="155" t="s">
        <v>760</v>
      </c>
      <c r="D712" s="132">
        <v>0.4434337294440138</v>
      </c>
      <c r="F712" s="132">
        <v>0.9239356899595778</v>
      </c>
      <c r="G712" s="132">
        <v>1.0325230706609982</v>
      </c>
      <c r="H712" s="132">
        <v>6.506361924340917</v>
      </c>
    </row>
    <row r="713" spans="1:10" ht="12.75">
      <c r="A713" s="149" t="s">
        <v>749</v>
      </c>
      <c r="C713" s="150" t="s">
        <v>750</v>
      </c>
      <c r="D713" s="150" t="s">
        <v>751</v>
      </c>
      <c r="F713" s="150" t="s">
        <v>752</v>
      </c>
      <c r="G713" s="150" t="s">
        <v>753</v>
      </c>
      <c r="H713" s="150" t="s">
        <v>754</v>
      </c>
      <c r="I713" s="151" t="s">
        <v>755</v>
      </c>
      <c r="J713" s="150" t="s">
        <v>756</v>
      </c>
    </row>
    <row r="714" spans="1:8" ht="12.75">
      <c r="A714" s="152" t="s">
        <v>826</v>
      </c>
      <c r="C714" s="153">
        <v>361.38400000007823</v>
      </c>
      <c r="D714" s="132">
        <v>32886.31844615936</v>
      </c>
      <c r="F714" s="132">
        <v>20120</v>
      </c>
      <c r="G714" s="132">
        <v>20018</v>
      </c>
      <c r="H714" s="154" t="s">
        <v>1118</v>
      </c>
    </row>
    <row r="716" spans="4:8" ht="12.75">
      <c r="D716" s="132">
        <v>31772.25</v>
      </c>
      <c r="F716" s="132">
        <v>20798</v>
      </c>
      <c r="G716" s="132">
        <v>20418</v>
      </c>
      <c r="H716" s="154" t="s">
        <v>1119</v>
      </c>
    </row>
    <row r="718" spans="4:8" ht="12.75">
      <c r="D718" s="132">
        <v>32689.379808217287</v>
      </c>
      <c r="F718" s="132">
        <v>20272</v>
      </c>
      <c r="G718" s="132">
        <v>20362</v>
      </c>
      <c r="H718" s="154" t="s">
        <v>1120</v>
      </c>
    </row>
    <row r="720" spans="1:8" ht="12.75">
      <c r="A720" s="149" t="s">
        <v>757</v>
      </c>
      <c r="C720" s="155" t="s">
        <v>758</v>
      </c>
      <c r="D720" s="132">
        <v>32449.31608479222</v>
      </c>
      <c r="F720" s="132">
        <v>20396.666666666668</v>
      </c>
      <c r="G720" s="132">
        <v>20266</v>
      </c>
      <c r="H720" s="132">
        <v>12112.709609644016</v>
      </c>
    </row>
    <row r="721" spans="1:8" ht="12.75">
      <c r="A721" s="131">
        <v>38375.93960648148</v>
      </c>
      <c r="C721" s="155" t="s">
        <v>759</v>
      </c>
      <c r="D721" s="132">
        <v>594.5671275477309</v>
      </c>
      <c r="F721" s="132">
        <v>355.7770837664131</v>
      </c>
      <c r="G721" s="132">
        <v>216.59178193089414</v>
      </c>
      <c r="H721" s="132">
        <v>594.5671275477309</v>
      </c>
    </row>
    <row r="723" spans="3:8" ht="12.75">
      <c r="C723" s="155" t="s">
        <v>760</v>
      </c>
      <c r="D723" s="132">
        <v>1.8322947885683862</v>
      </c>
      <c r="F723" s="132">
        <v>1.744290327339826</v>
      </c>
      <c r="G723" s="132">
        <v>1.0687446063894905</v>
      </c>
      <c r="H723" s="132">
        <v>4.908621990527556</v>
      </c>
    </row>
    <row r="724" spans="1:10" ht="12.75">
      <c r="A724" s="149" t="s">
        <v>749</v>
      </c>
      <c r="C724" s="150" t="s">
        <v>750</v>
      </c>
      <c r="D724" s="150" t="s">
        <v>751</v>
      </c>
      <c r="F724" s="150" t="s">
        <v>752</v>
      </c>
      <c r="G724" s="150" t="s">
        <v>753</v>
      </c>
      <c r="H724" s="150" t="s">
        <v>754</v>
      </c>
      <c r="I724" s="151" t="s">
        <v>755</v>
      </c>
      <c r="J724" s="150" t="s">
        <v>756</v>
      </c>
    </row>
    <row r="725" spans="1:8" ht="12.75">
      <c r="A725" s="152" t="s">
        <v>845</v>
      </c>
      <c r="C725" s="153">
        <v>371.029</v>
      </c>
      <c r="D725" s="132">
        <v>27279.515671521425</v>
      </c>
      <c r="F725" s="132">
        <v>24466</v>
      </c>
      <c r="G725" s="132">
        <v>24992</v>
      </c>
      <c r="H725" s="154" t="s">
        <v>1121</v>
      </c>
    </row>
    <row r="727" spans="4:8" ht="12.75">
      <c r="D727" s="132">
        <v>27209.93936225772</v>
      </c>
      <c r="F727" s="132">
        <v>24052</v>
      </c>
      <c r="G727" s="132">
        <v>24654</v>
      </c>
      <c r="H727" s="154" t="s">
        <v>1122</v>
      </c>
    </row>
    <row r="729" spans="4:8" ht="12.75">
      <c r="D729" s="132">
        <v>26906.75297603011</v>
      </c>
      <c r="F729" s="132">
        <v>24420</v>
      </c>
      <c r="G729" s="132">
        <v>24756</v>
      </c>
      <c r="H729" s="154" t="s">
        <v>1123</v>
      </c>
    </row>
    <row r="731" spans="1:8" ht="12.75">
      <c r="A731" s="149" t="s">
        <v>757</v>
      </c>
      <c r="C731" s="155" t="s">
        <v>758</v>
      </c>
      <c r="D731" s="132">
        <v>27132.069336603083</v>
      </c>
      <c r="F731" s="132">
        <v>24312.666666666664</v>
      </c>
      <c r="G731" s="132">
        <v>24800.666666666664</v>
      </c>
      <c r="H731" s="132">
        <v>2633.6944246932894</v>
      </c>
    </row>
    <row r="732" spans="1:8" ht="12.75">
      <c r="A732" s="131">
        <v>38375.940150462964</v>
      </c>
      <c r="C732" s="155" t="s">
        <v>759</v>
      </c>
      <c r="D732" s="132">
        <v>198.20648944751142</v>
      </c>
      <c r="F732" s="132">
        <v>226.91261166654735</v>
      </c>
      <c r="G732" s="132">
        <v>173.3705088339229</v>
      </c>
      <c r="H732" s="132">
        <v>198.20648944751142</v>
      </c>
    </row>
    <row r="734" spans="3:8" ht="12.75">
      <c r="C734" s="155" t="s">
        <v>760</v>
      </c>
      <c r="D734" s="132">
        <v>0.7305247785878124</v>
      </c>
      <c r="F734" s="132">
        <v>0.9333102566558477</v>
      </c>
      <c r="G734" s="132">
        <v>0.6990558405711793</v>
      </c>
      <c r="H734" s="132">
        <v>7.5257967511015975</v>
      </c>
    </row>
    <row r="735" spans="1:10" ht="12.75">
      <c r="A735" s="149" t="s">
        <v>749</v>
      </c>
      <c r="C735" s="150" t="s">
        <v>750</v>
      </c>
      <c r="D735" s="150" t="s">
        <v>751</v>
      </c>
      <c r="F735" s="150" t="s">
        <v>752</v>
      </c>
      <c r="G735" s="150" t="s">
        <v>753</v>
      </c>
      <c r="H735" s="150" t="s">
        <v>754</v>
      </c>
      <c r="I735" s="151" t="s">
        <v>755</v>
      </c>
      <c r="J735" s="150" t="s">
        <v>756</v>
      </c>
    </row>
    <row r="736" spans="1:8" ht="12.75">
      <c r="A736" s="152" t="s">
        <v>820</v>
      </c>
      <c r="C736" s="153">
        <v>407.77100000018254</v>
      </c>
      <c r="D736" s="132">
        <v>661188.1427145004</v>
      </c>
      <c r="F736" s="132">
        <v>79400</v>
      </c>
      <c r="G736" s="132">
        <v>78800</v>
      </c>
      <c r="H736" s="154" t="s">
        <v>1124</v>
      </c>
    </row>
    <row r="738" spans="4:8" ht="12.75">
      <c r="D738" s="132">
        <v>702125.3958778381</v>
      </c>
      <c r="F738" s="132">
        <v>80200</v>
      </c>
      <c r="G738" s="132">
        <v>79100</v>
      </c>
      <c r="H738" s="154" t="s">
        <v>1125</v>
      </c>
    </row>
    <row r="740" spans="4:8" ht="12.75">
      <c r="D740" s="132">
        <v>744835.3430080414</v>
      </c>
      <c r="F740" s="132">
        <v>79700</v>
      </c>
      <c r="G740" s="132">
        <v>77700</v>
      </c>
      <c r="H740" s="154" t="s">
        <v>1126</v>
      </c>
    </row>
    <row r="742" spans="1:8" ht="12.75">
      <c r="A742" s="149" t="s">
        <v>757</v>
      </c>
      <c r="C742" s="155" t="s">
        <v>758</v>
      </c>
      <c r="D742" s="132">
        <v>702716.2938667934</v>
      </c>
      <c r="F742" s="132">
        <v>79766.66666666667</v>
      </c>
      <c r="G742" s="132">
        <v>78533.33333333333</v>
      </c>
      <c r="H742" s="132">
        <v>623576.3777242356</v>
      </c>
    </row>
    <row r="743" spans="1:8" ht="12.75">
      <c r="A743" s="131">
        <v>38375.940717592595</v>
      </c>
      <c r="C743" s="155" t="s">
        <v>759</v>
      </c>
      <c r="D743" s="132">
        <v>41826.73068220947</v>
      </c>
      <c r="F743" s="132">
        <v>404.14518843273805</v>
      </c>
      <c r="G743" s="132">
        <v>737.1114795831994</v>
      </c>
      <c r="H743" s="132">
        <v>41826.73068220947</v>
      </c>
    </row>
    <row r="745" spans="3:8" ht="12.75">
      <c r="C745" s="155" t="s">
        <v>760</v>
      </c>
      <c r="D745" s="132">
        <v>5.952150398000892</v>
      </c>
      <c r="F745" s="132">
        <v>0.506659241662438</v>
      </c>
      <c r="G745" s="132">
        <v>0.938596960420033</v>
      </c>
      <c r="H745" s="132">
        <v>6.70755534949185</v>
      </c>
    </row>
    <row r="746" spans="1:10" ht="12.75">
      <c r="A746" s="149" t="s">
        <v>749</v>
      </c>
      <c r="C746" s="150" t="s">
        <v>750</v>
      </c>
      <c r="D746" s="150" t="s">
        <v>751</v>
      </c>
      <c r="F746" s="150" t="s">
        <v>752</v>
      </c>
      <c r="G746" s="150" t="s">
        <v>753</v>
      </c>
      <c r="H746" s="150" t="s">
        <v>754</v>
      </c>
      <c r="I746" s="151" t="s">
        <v>755</v>
      </c>
      <c r="J746" s="150" t="s">
        <v>756</v>
      </c>
    </row>
    <row r="747" spans="1:8" ht="12.75">
      <c r="A747" s="152" t="s">
        <v>827</v>
      </c>
      <c r="C747" s="153">
        <v>455.40299999993294</v>
      </c>
      <c r="D747" s="132">
        <v>73574.51664865017</v>
      </c>
      <c r="F747" s="132">
        <v>59020</v>
      </c>
      <c r="G747" s="132">
        <v>62692.5</v>
      </c>
      <c r="H747" s="154" t="s">
        <v>1127</v>
      </c>
    </row>
    <row r="749" spans="4:8" ht="12.75">
      <c r="D749" s="132">
        <v>74057.77171480656</v>
      </c>
      <c r="F749" s="132">
        <v>59222.499999940395</v>
      </c>
      <c r="G749" s="132">
        <v>62337.5</v>
      </c>
      <c r="H749" s="154" t="s">
        <v>1128</v>
      </c>
    </row>
    <row r="751" spans="4:8" ht="12.75">
      <c r="D751" s="132">
        <v>74371.07688593864</v>
      </c>
      <c r="F751" s="132">
        <v>59830</v>
      </c>
      <c r="G751" s="132">
        <v>62077.500000059605</v>
      </c>
      <c r="H751" s="154" t="s">
        <v>1129</v>
      </c>
    </row>
    <row r="753" spans="1:8" ht="12.75">
      <c r="A753" s="149" t="s">
        <v>757</v>
      </c>
      <c r="C753" s="155" t="s">
        <v>758</v>
      </c>
      <c r="D753" s="132">
        <v>74001.12174979846</v>
      </c>
      <c r="F753" s="132">
        <v>59357.49999998014</v>
      </c>
      <c r="G753" s="132">
        <v>62369.166666686535</v>
      </c>
      <c r="H753" s="132">
        <v>13146.54326142648</v>
      </c>
    </row>
    <row r="754" spans="1:8" ht="12.75">
      <c r="A754" s="131">
        <v>38375.941469907404</v>
      </c>
      <c r="C754" s="155" t="s">
        <v>759</v>
      </c>
      <c r="D754" s="132">
        <v>401.2903771687881</v>
      </c>
      <c r="F754" s="132">
        <v>421.53736490154466</v>
      </c>
      <c r="G754" s="132">
        <v>308.72047764187863</v>
      </c>
      <c r="H754" s="132">
        <v>401.2903771687881</v>
      </c>
    </row>
    <row r="756" spans="3:8" ht="12.75">
      <c r="C756" s="155" t="s">
        <v>760</v>
      </c>
      <c r="D756" s="132">
        <v>0.5422760732270671</v>
      </c>
      <c r="F756" s="132">
        <v>0.7101669795757667</v>
      </c>
      <c r="G756" s="132">
        <v>0.494988941076836</v>
      </c>
      <c r="H756" s="132">
        <v>3.0524402437119864</v>
      </c>
    </row>
    <row r="757" spans="1:16" ht="12.75">
      <c r="A757" s="143" t="s">
        <v>740</v>
      </c>
      <c r="B757" s="138" t="s">
        <v>912</v>
      </c>
      <c r="D757" s="143" t="s">
        <v>741</v>
      </c>
      <c r="E757" s="138" t="s">
        <v>742</v>
      </c>
      <c r="F757" s="139" t="s">
        <v>766</v>
      </c>
      <c r="G757" s="144" t="s">
        <v>744</v>
      </c>
      <c r="H757" s="145">
        <v>1</v>
      </c>
      <c r="I757" s="146" t="s">
        <v>745</v>
      </c>
      <c r="J757" s="145">
        <v>7</v>
      </c>
      <c r="K757" s="144" t="s">
        <v>746</v>
      </c>
      <c r="L757" s="147">
        <v>1</v>
      </c>
      <c r="M757" s="144" t="s">
        <v>747</v>
      </c>
      <c r="N757" s="148">
        <v>1</v>
      </c>
      <c r="O757" s="144" t="s">
        <v>748</v>
      </c>
      <c r="P757" s="148">
        <v>1</v>
      </c>
    </row>
    <row r="759" spans="1:10" ht="12.75">
      <c r="A759" s="149" t="s">
        <v>749</v>
      </c>
      <c r="C759" s="150" t="s">
        <v>750</v>
      </c>
      <c r="D759" s="150" t="s">
        <v>751</v>
      </c>
      <c r="F759" s="150" t="s">
        <v>752</v>
      </c>
      <c r="G759" s="150" t="s">
        <v>753</v>
      </c>
      <c r="H759" s="150" t="s">
        <v>754</v>
      </c>
      <c r="I759" s="151" t="s">
        <v>755</v>
      </c>
      <c r="J759" s="150" t="s">
        <v>756</v>
      </c>
    </row>
    <row r="760" spans="1:8" ht="12.75">
      <c r="A760" s="152" t="s">
        <v>823</v>
      </c>
      <c r="C760" s="153">
        <v>228.61599999992177</v>
      </c>
      <c r="D760" s="132">
        <v>39372.75032937527</v>
      </c>
      <c r="F760" s="132">
        <v>32431</v>
      </c>
      <c r="G760" s="132">
        <v>31539</v>
      </c>
      <c r="H760" s="154" t="s">
        <v>1130</v>
      </c>
    </row>
    <row r="762" spans="4:8" ht="12.75">
      <c r="D762" s="132">
        <v>39920.51089143753</v>
      </c>
      <c r="F762" s="132">
        <v>32473</v>
      </c>
      <c r="G762" s="132">
        <v>30999.000000029802</v>
      </c>
      <c r="H762" s="154" t="s">
        <v>1131</v>
      </c>
    </row>
    <row r="764" spans="4:8" ht="12.75">
      <c r="D764" s="132">
        <v>39301.32332807779</v>
      </c>
      <c r="F764" s="132">
        <v>32740</v>
      </c>
      <c r="G764" s="132">
        <v>31445.000000029802</v>
      </c>
      <c r="H764" s="154" t="s">
        <v>1132</v>
      </c>
    </row>
    <row r="766" spans="1:8" ht="12.75">
      <c r="A766" s="149" t="s">
        <v>757</v>
      </c>
      <c r="C766" s="155" t="s">
        <v>758</v>
      </c>
      <c r="D766" s="132">
        <v>39531.52818296353</v>
      </c>
      <c r="F766" s="132">
        <v>32548</v>
      </c>
      <c r="G766" s="132">
        <v>31327.666666686535</v>
      </c>
      <c r="H766" s="132">
        <v>7509.494156489939</v>
      </c>
    </row>
    <row r="767" spans="1:8" ht="12.75">
      <c r="A767" s="131">
        <v>38375.943819444445</v>
      </c>
      <c r="C767" s="155" t="s">
        <v>759</v>
      </c>
      <c r="D767" s="132">
        <v>338.75671911699044</v>
      </c>
      <c r="F767" s="132">
        <v>167.59773268156107</v>
      </c>
      <c r="G767" s="132">
        <v>288.4880124494368</v>
      </c>
      <c r="H767" s="132">
        <v>338.75671911699044</v>
      </c>
    </row>
    <row r="769" spans="3:8" ht="12.75">
      <c r="C769" s="155" t="s">
        <v>760</v>
      </c>
      <c r="D769" s="132">
        <v>0.8569279627873856</v>
      </c>
      <c r="F769" s="132">
        <v>0.5149248269680503</v>
      </c>
      <c r="G769" s="132">
        <v>0.9208729635654974</v>
      </c>
      <c r="H769" s="132">
        <v>4.511045778286229</v>
      </c>
    </row>
    <row r="770" spans="1:10" ht="12.75">
      <c r="A770" s="149" t="s">
        <v>749</v>
      </c>
      <c r="C770" s="150" t="s">
        <v>750</v>
      </c>
      <c r="D770" s="150" t="s">
        <v>751</v>
      </c>
      <c r="F770" s="150" t="s">
        <v>752</v>
      </c>
      <c r="G770" s="150" t="s">
        <v>753</v>
      </c>
      <c r="H770" s="150" t="s">
        <v>754</v>
      </c>
      <c r="I770" s="151" t="s">
        <v>755</v>
      </c>
      <c r="J770" s="150" t="s">
        <v>756</v>
      </c>
    </row>
    <row r="771" spans="1:8" ht="12.75">
      <c r="A771" s="152" t="s">
        <v>824</v>
      </c>
      <c r="C771" s="153">
        <v>231.6040000000503</v>
      </c>
      <c r="D771" s="132">
        <v>8751.785802438855</v>
      </c>
      <c r="F771" s="132">
        <v>6485</v>
      </c>
      <c r="G771" s="132">
        <v>7509</v>
      </c>
      <c r="H771" s="154" t="s">
        <v>1133</v>
      </c>
    </row>
    <row r="773" spans="4:8" ht="12.75">
      <c r="D773" s="132">
        <v>9008.995625138283</v>
      </c>
      <c r="F773" s="132">
        <v>6504.000000007451</v>
      </c>
      <c r="G773" s="132">
        <v>7277</v>
      </c>
      <c r="H773" s="154" t="s">
        <v>1134</v>
      </c>
    </row>
    <row r="775" spans="4:8" ht="12.75">
      <c r="D775" s="132">
        <v>9073.831279665232</v>
      </c>
      <c r="F775" s="132">
        <v>6454.000000007451</v>
      </c>
      <c r="G775" s="132">
        <v>7454.000000007451</v>
      </c>
      <c r="H775" s="154" t="s">
        <v>1135</v>
      </c>
    </row>
    <row r="777" spans="1:8" ht="12.75">
      <c r="A777" s="149" t="s">
        <v>757</v>
      </c>
      <c r="C777" s="155" t="s">
        <v>758</v>
      </c>
      <c r="D777" s="132">
        <v>8944.870902414123</v>
      </c>
      <c r="F777" s="132">
        <v>6481.000000004968</v>
      </c>
      <c r="G777" s="132">
        <v>7413.333333335817</v>
      </c>
      <c r="H777" s="132">
        <v>1873.2214242032403</v>
      </c>
    </row>
    <row r="778" spans="1:8" ht="12.75">
      <c r="A778" s="131">
        <v>38375.944386574076</v>
      </c>
      <c r="C778" s="155" t="s">
        <v>759</v>
      </c>
      <c r="D778" s="132">
        <v>170.32999559336054</v>
      </c>
      <c r="F778" s="132">
        <v>25.238858927744115</v>
      </c>
      <c r="G778" s="132">
        <v>121.2284345095593</v>
      </c>
      <c r="H778" s="132">
        <v>170.32999559336054</v>
      </c>
    </row>
    <row r="780" spans="3:8" ht="12.75">
      <c r="C780" s="155" t="s">
        <v>760</v>
      </c>
      <c r="D780" s="132">
        <v>1.90421971934095</v>
      </c>
      <c r="F780" s="132">
        <v>0.38942846671385234</v>
      </c>
      <c r="G780" s="132">
        <v>1.6352756453622126</v>
      </c>
      <c r="H780" s="132">
        <v>9.09289171010891</v>
      </c>
    </row>
    <row r="781" spans="1:10" ht="12.75">
      <c r="A781" s="149" t="s">
        <v>749</v>
      </c>
      <c r="C781" s="150" t="s">
        <v>750</v>
      </c>
      <c r="D781" s="150" t="s">
        <v>751</v>
      </c>
      <c r="F781" s="150" t="s">
        <v>752</v>
      </c>
      <c r="G781" s="150" t="s">
        <v>753</v>
      </c>
      <c r="H781" s="150" t="s">
        <v>754</v>
      </c>
      <c r="I781" s="151" t="s">
        <v>755</v>
      </c>
      <c r="J781" s="150" t="s">
        <v>756</v>
      </c>
    </row>
    <row r="782" spans="1:8" ht="12.75">
      <c r="A782" s="152" t="s">
        <v>822</v>
      </c>
      <c r="C782" s="153">
        <v>267.7160000000149</v>
      </c>
      <c r="D782" s="132">
        <v>8230.789700552821</v>
      </c>
      <c r="F782" s="132">
        <v>3699.75</v>
      </c>
      <c r="G782" s="132">
        <v>3739</v>
      </c>
      <c r="H782" s="154" t="s">
        <v>1136</v>
      </c>
    </row>
    <row r="784" spans="4:8" ht="12.75">
      <c r="D784" s="132">
        <v>8159.233961187303</v>
      </c>
      <c r="F784" s="132">
        <v>3676.25</v>
      </c>
      <c r="G784" s="132">
        <v>3713</v>
      </c>
      <c r="H784" s="154" t="s">
        <v>1137</v>
      </c>
    </row>
    <row r="786" spans="4:8" ht="12.75">
      <c r="D786" s="132">
        <v>8396.891971588135</v>
      </c>
      <c r="F786" s="132">
        <v>3684.9999999962747</v>
      </c>
      <c r="G786" s="132">
        <v>3722.7499999962747</v>
      </c>
      <c r="H786" s="154" t="s">
        <v>1138</v>
      </c>
    </row>
    <row r="788" spans="1:8" ht="12.75">
      <c r="A788" s="149" t="s">
        <v>757</v>
      </c>
      <c r="C788" s="155" t="s">
        <v>758</v>
      </c>
      <c r="D788" s="132">
        <v>8262.30521110942</v>
      </c>
      <c r="F788" s="132">
        <v>3686.9999999987585</v>
      </c>
      <c r="G788" s="132">
        <v>3724.9166666654246</v>
      </c>
      <c r="H788" s="132">
        <v>4551.92420566242</v>
      </c>
    </row>
    <row r="789" spans="1:8" ht="12.75">
      <c r="A789" s="131">
        <v>38375.94513888889</v>
      </c>
      <c r="C789" s="155" t="s">
        <v>759</v>
      </c>
      <c r="D789" s="132">
        <v>121.92314395212732</v>
      </c>
      <c r="F789" s="132">
        <v>11.876973520621185</v>
      </c>
      <c r="G789" s="132">
        <v>13.134718624427022</v>
      </c>
      <c r="H789" s="132">
        <v>121.92314395212732</v>
      </c>
    </row>
    <row r="791" spans="3:8" ht="12.75">
      <c r="C791" s="155" t="s">
        <v>760</v>
      </c>
      <c r="D791" s="132">
        <v>1.4756552903442808</v>
      </c>
      <c r="F791" s="132">
        <v>0.3221310963011983</v>
      </c>
      <c r="G791" s="132">
        <v>0.3526177844989302</v>
      </c>
      <c r="H791" s="132">
        <v>2.678496794838095</v>
      </c>
    </row>
    <row r="792" spans="1:10" ht="12.75">
      <c r="A792" s="149" t="s">
        <v>749</v>
      </c>
      <c r="C792" s="150" t="s">
        <v>750</v>
      </c>
      <c r="D792" s="150" t="s">
        <v>751</v>
      </c>
      <c r="F792" s="150" t="s">
        <v>752</v>
      </c>
      <c r="G792" s="150" t="s">
        <v>753</v>
      </c>
      <c r="H792" s="150" t="s">
        <v>754</v>
      </c>
      <c r="I792" s="151" t="s">
        <v>755</v>
      </c>
      <c r="J792" s="150" t="s">
        <v>756</v>
      </c>
    </row>
    <row r="793" spans="1:8" ht="12.75">
      <c r="A793" s="152" t="s">
        <v>821</v>
      </c>
      <c r="C793" s="153">
        <v>292.40199999976903</v>
      </c>
      <c r="D793" s="132">
        <v>38710.16102147102</v>
      </c>
      <c r="F793" s="132">
        <v>16656.75</v>
      </c>
      <c r="G793" s="132">
        <v>16412.75</v>
      </c>
      <c r="H793" s="154" t="s">
        <v>1139</v>
      </c>
    </row>
    <row r="795" spans="4:8" ht="12.75">
      <c r="D795" s="132">
        <v>39905.39817130566</v>
      </c>
      <c r="F795" s="132">
        <v>16776.25</v>
      </c>
      <c r="G795" s="132">
        <v>16480.25</v>
      </c>
      <c r="H795" s="154" t="s">
        <v>1140</v>
      </c>
    </row>
    <row r="797" spans="4:8" ht="12.75">
      <c r="D797" s="132">
        <v>39597.85845321417</v>
      </c>
      <c r="F797" s="132">
        <v>16938.5</v>
      </c>
      <c r="G797" s="132">
        <v>16296.500000014901</v>
      </c>
      <c r="H797" s="154" t="s">
        <v>1141</v>
      </c>
    </row>
    <row r="799" spans="1:8" ht="12.75">
      <c r="A799" s="149" t="s">
        <v>757</v>
      </c>
      <c r="C799" s="155" t="s">
        <v>758</v>
      </c>
      <c r="D799" s="132">
        <v>39404.472548663616</v>
      </c>
      <c r="F799" s="132">
        <v>16790.5</v>
      </c>
      <c r="G799" s="132">
        <v>16396.500000004966</v>
      </c>
      <c r="H799" s="132">
        <v>22852.724787466577</v>
      </c>
    </row>
    <row r="800" spans="1:8" ht="12.75">
      <c r="A800" s="131">
        <v>38375.945925925924</v>
      </c>
      <c r="C800" s="155" t="s">
        <v>759</v>
      </c>
      <c r="D800" s="132">
        <v>620.6420402657092</v>
      </c>
      <c r="F800" s="132">
        <v>141.41450597445794</v>
      </c>
      <c r="G800" s="132">
        <v>92.94655721689814</v>
      </c>
      <c r="H800" s="132">
        <v>620.6420402657092</v>
      </c>
    </row>
    <row r="802" spans="3:8" ht="12.75">
      <c r="C802" s="155" t="s">
        <v>760</v>
      </c>
      <c r="D802" s="132">
        <v>1.5750548100833748</v>
      </c>
      <c r="F802" s="132">
        <v>0.8422292723531636</v>
      </c>
      <c r="G802" s="132">
        <v>0.5668682780890433</v>
      </c>
      <c r="H802" s="132">
        <v>2.7158338711806316</v>
      </c>
    </row>
    <row r="803" spans="1:10" ht="12.75">
      <c r="A803" s="149" t="s">
        <v>749</v>
      </c>
      <c r="C803" s="150" t="s">
        <v>750</v>
      </c>
      <c r="D803" s="150" t="s">
        <v>751</v>
      </c>
      <c r="F803" s="150" t="s">
        <v>752</v>
      </c>
      <c r="G803" s="150" t="s">
        <v>753</v>
      </c>
      <c r="H803" s="150" t="s">
        <v>754</v>
      </c>
      <c r="I803" s="151" t="s">
        <v>755</v>
      </c>
      <c r="J803" s="150" t="s">
        <v>756</v>
      </c>
    </row>
    <row r="804" spans="1:8" ht="12.75">
      <c r="A804" s="152" t="s">
        <v>875</v>
      </c>
      <c r="C804" s="153">
        <v>309.418</v>
      </c>
      <c r="D804" s="132">
        <v>35040.756286501884</v>
      </c>
      <c r="F804" s="132">
        <v>7660</v>
      </c>
      <c r="G804" s="132">
        <v>7038</v>
      </c>
      <c r="H804" s="154" t="s">
        <v>1142</v>
      </c>
    </row>
    <row r="806" spans="4:8" ht="12.75">
      <c r="D806" s="132">
        <v>34944.622057557106</v>
      </c>
      <c r="F806" s="132">
        <v>7554.000000007451</v>
      </c>
      <c r="G806" s="132">
        <v>7024</v>
      </c>
      <c r="H806" s="154" t="s">
        <v>1143</v>
      </c>
    </row>
    <row r="808" spans="4:8" ht="12.75">
      <c r="D808" s="132">
        <v>34138.17321425676</v>
      </c>
      <c r="F808" s="132">
        <v>7698</v>
      </c>
      <c r="G808" s="132">
        <v>7198</v>
      </c>
      <c r="H808" s="154" t="s">
        <v>1144</v>
      </c>
    </row>
    <row r="810" spans="1:8" ht="12.75">
      <c r="A810" s="149" t="s">
        <v>757</v>
      </c>
      <c r="C810" s="155" t="s">
        <v>758</v>
      </c>
      <c r="D810" s="132">
        <v>34707.85051943859</v>
      </c>
      <c r="F810" s="132">
        <v>7637.333333335817</v>
      </c>
      <c r="G810" s="132">
        <v>7086.666666666666</v>
      </c>
      <c r="H810" s="132">
        <v>27379.27248475541</v>
      </c>
    </row>
    <row r="811" spans="1:8" ht="12.75">
      <c r="A811" s="131">
        <v>38375.94650462963</v>
      </c>
      <c r="C811" s="155" t="s">
        <v>759</v>
      </c>
      <c r="D811" s="132">
        <v>495.6910545122209</v>
      </c>
      <c r="F811" s="132">
        <v>74.62796615678033</v>
      </c>
      <c r="G811" s="132">
        <v>96.67126425848238</v>
      </c>
      <c r="H811" s="132">
        <v>495.6910545122209</v>
      </c>
    </row>
    <row r="813" spans="3:8" ht="12.75">
      <c r="C813" s="155" t="s">
        <v>760</v>
      </c>
      <c r="D813" s="132">
        <v>1.4281813684618774</v>
      </c>
      <c r="F813" s="132">
        <v>0.9771469032396481</v>
      </c>
      <c r="G813" s="132">
        <v>1.364128846544907</v>
      </c>
      <c r="H813" s="132">
        <v>1.8104610149455882</v>
      </c>
    </row>
    <row r="814" spans="1:10" ht="12.75">
      <c r="A814" s="149" t="s">
        <v>749</v>
      </c>
      <c r="C814" s="150" t="s">
        <v>750</v>
      </c>
      <c r="D814" s="150" t="s">
        <v>751</v>
      </c>
      <c r="F814" s="150" t="s">
        <v>752</v>
      </c>
      <c r="G814" s="150" t="s">
        <v>753</v>
      </c>
      <c r="H814" s="150" t="s">
        <v>754</v>
      </c>
      <c r="I814" s="151" t="s">
        <v>755</v>
      </c>
      <c r="J814" s="150" t="s">
        <v>756</v>
      </c>
    </row>
    <row r="815" spans="1:8" ht="12.75">
      <c r="A815" s="152" t="s">
        <v>825</v>
      </c>
      <c r="C815" s="153">
        <v>324.75400000019</v>
      </c>
      <c r="D815" s="132">
        <v>42116.94024693966</v>
      </c>
      <c r="F815" s="132">
        <v>25900.999999970198</v>
      </c>
      <c r="G815" s="132">
        <v>22694</v>
      </c>
      <c r="H815" s="154" t="s">
        <v>1145</v>
      </c>
    </row>
    <row r="817" spans="4:8" ht="12.75">
      <c r="D817" s="132">
        <v>41727.39739435911</v>
      </c>
      <c r="F817" s="132">
        <v>25861</v>
      </c>
      <c r="G817" s="132">
        <v>23026</v>
      </c>
      <c r="H817" s="154" t="s">
        <v>1146</v>
      </c>
    </row>
    <row r="819" spans="4:8" ht="12.75">
      <c r="D819" s="132">
        <v>42223.88470298052</v>
      </c>
      <c r="F819" s="132">
        <v>26000.999999970198</v>
      </c>
      <c r="G819" s="132">
        <v>22888</v>
      </c>
      <c r="H819" s="154" t="s">
        <v>1147</v>
      </c>
    </row>
    <row r="821" spans="1:8" ht="12.75">
      <c r="A821" s="149" t="s">
        <v>757</v>
      </c>
      <c r="C821" s="155" t="s">
        <v>758</v>
      </c>
      <c r="D821" s="132">
        <v>42022.74078142643</v>
      </c>
      <c r="F821" s="132">
        <v>25920.99999998013</v>
      </c>
      <c r="G821" s="132">
        <v>22869.333333333336</v>
      </c>
      <c r="H821" s="132">
        <v>17362.30406377467</v>
      </c>
    </row>
    <row r="822" spans="1:8" ht="12.75">
      <c r="A822" s="131">
        <v>38375.94708333333</v>
      </c>
      <c r="C822" s="155" t="s">
        <v>759</v>
      </c>
      <c r="D822" s="132">
        <v>261.30454719091614</v>
      </c>
      <c r="F822" s="132">
        <v>72.11102549517304</v>
      </c>
      <c r="G822" s="132">
        <v>166.78529111805193</v>
      </c>
      <c r="H822" s="132">
        <v>261.30454719091614</v>
      </c>
    </row>
    <row r="824" spans="3:8" ht="12.75">
      <c r="C824" s="155" t="s">
        <v>760</v>
      </c>
      <c r="D824" s="132">
        <v>0.6218170027272705</v>
      </c>
      <c r="F824" s="132">
        <v>0.27819538403313276</v>
      </c>
      <c r="G824" s="132">
        <v>0.7292966904065936</v>
      </c>
      <c r="H824" s="132">
        <v>1.5050107763986882</v>
      </c>
    </row>
    <row r="825" spans="1:10" ht="12.75">
      <c r="A825" s="149" t="s">
        <v>749</v>
      </c>
      <c r="C825" s="150" t="s">
        <v>750</v>
      </c>
      <c r="D825" s="150" t="s">
        <v>751</v>
      </c>
      <c r="F825" s="150" t="s">
        <v>752</v>
      </c>
      <c r="G825" s="150" t="s">
        <v>753</v>
      </c>
      <c r="H825" s="150" t="s">
        <v>754</v>
      </c>
      <c r="I825" s="151" t="s">
        <v>755</v>
      </c>
      <c r="J825" s="150" t="s">
        <v>756</v>
      </c>
    </row>
    <row r="826" spans="1:8" ht="12.75">
      <c r="A826" s="152" t="s">
        <v>844</v>
      </c>
      <c r="C826" s="153">
        <v>343.82299999985844</v>
      </c>
      <c r="D826" s="132">
        <v>39437.09177476168</v>
      </c>
      <c r="F826" s="132">
        <v>19972</v>
      </c>
      <c r="G826" s="132">
        <v>19920</v>
      </c>
      <c r="H826" s="154" t="s">
        <v>1148</v>
      </c>
    </row>
    <row r="828" spans="4:8" ht="12.75">
      <c r="D828" s="132">
        <v>38629.79257386923</v>
      </c>
      <c r="F828" s="132">
        <v>20150</v>
      </c>
      <c r="G828" s="132">
        <v>19998</v>
      </c>
      <c r="H828" s="154" t="s">
        <v>1149</v>
      </c>
    </row>
    <row r="830" spans="4:8" ht="12.75">
      <c r="D830" s="132">
        <v>39907.67251038551</v>
      </c>
      <c r="F830" s="132">
        <v>19962</v>
      </c>
      <c r="G830" s="132">
        <v>19666</v>
      </c>
      <c r="H830" s="154" t="s">
        <v>1150</v>
      </c>
    </row>
    <row r="832" spans="1:8" ht="12.75">
      <c r="A832" s="149" t="s">
        <v>757</v>
      </c>
      <c r="C832" s="155" t="s">
        <v>758</v>
      </c>
      <c r="D832" s="132">
        <v>39324.852286338806</v>
      </c>
      <c r="F832" s="132">
        <v>20028</v>
      </c>
      <c r="G832" s="132">
        <v>19861.333333333332</v>
      </c>
      <c r="H832" s="132">
        <v>19368.163761748645</v>
      </c>
    </row>
    <row r="833" spans="1:8" ht="12.75">
      <c r="A833" s="131">
        <v>38375.94762731482</v>
      </c>
      <c r="C833" s="155" t="s">
        <v>759</v>
      </c>
      <c r="D833" s="132">
        <v>646.2913894743165</v>
      </c>
      <c r="F833" s="132">
        <v>105.7733425774188</v>
      </c>
      <c r="G833" s="132">
        <v>173.60107526548717</v>
      </c>
      <c r="H833" s="132">
        <v>646.2913894743165</v>
      </c>
    </row>
    <row r="835" spans="3:8" ht="12.75">
      <c r="C835" s="155" t="s">
        <v>760</v>
      </c>
      <c r="D835" s="132">
        <v>1.643468066372963</v>
      </c>
      <c r="F835" s="132">
        <v>0.5281273346186279</v>
      </c>
      <c r="G835" s="132">
        <v>0.8740655642394963</v>
      </c>
      <c r="H835" s="132">
        <v>3.336874870661288</v>
      </c>
    </row>
    <row r="836" spans="1:10" ht="12.75">
      <c r="A836" s="149" t="s">
        <v>749</v>
      </c>
      <c r="C836" s="150" t="s">
        <v>750</v>
      </c>
      <c r="D836" s="150" t="s">
        <v>751</v>
      </c>
      <c r="F836" s="150" t="s">
        <v>752</v>
      </c>
      <c r="G836" s="150" t="s">
        <v>753</v>
      </c>
      <c r="H836" s="150" t="s">
        <v>754</v>
      </c>
      <c r="I836" s="151" t="s">
        <v>755</v>
      </c>
      <c r="J836" s="150" t="s">
        <v>756</v>
      </c>
    </row>
    <row r="837" spans="1:8" ht="12.75">
      <c r="A837" s="152" t="s">
        <v>826</v>
      </c>
      <c r="C837" s="153">
        <v>361.38400000007823</v>
      </c>
      <c r="D837" s="132">
        <v>41809.89551311731</v>
      </c>
      <c r="F837" s="132">
        <v>20720</v>
      </c>
      <c r="G837" s="132">
        <v>20566</v>
      </c>
      <c r="H837" s="154" t="s">
        <v>1151</v>
      </c>
    </row>
    <row r="839" spans="4:8" ht="12.75">
      <c r="D839" s="132">
        <v>41433.713690280914</v>
      </c>
      <c r="F839" s="132">
        <v>20870</v>
      </c>
      <c r="G839" s="132">
        <v>20660</v>
      </c>
      <c r="H839" s="154" t="s">
        <v>1152</v>
      </c>
    </row>
    <row r="841" spans="4:8" ht="12.75">
      <c r="D841" s="132">
        <v>41199.976211607456</v>
      </c>
      <c r="F841" s="132">
        <v>20968</v>
      </c>
      <c r="G841" s="132">
        <v>20582</v>
      </c>
      <c r="H841" s="154" t="s">
        <v>1153</v>
      </c>
    </row>
    <row r="843" spans="1:8" ht="12.75">
      <c r="A843" s="149" t="s">
        <v>757</v>
      </c>
      <c r="C843" s="155" t="s">
        <v>758</v>
      </c>
      <c r="D843" s="132">
        <v>41481.19513833523</v>
      </c>
      <c r="F843" s="132">
        <v>20852.666666666668</v>
      </c>
      <c r="G843" s="132">
        <v>20602.666666666668</v>
      </c>
      <c r="H843" s="132">
        <v>20743.439552379918</v>
      </c>
    </row>
    <row r="844" spans="1:8" ht="12.75">
      <c r="A844" s="131">
        <v>38375.948171296295</v>
      </c>
      <c r="C844" s="155" t="s">
        <v>759</v>
      </c>
      <c r="D844" s="132">
        <v>307.7194412458702</v>
      </c>
      <c r="F844" s="132">
        <v>124.90529745904827</v>
      </c>
      <c r="G844" s="132">
        <v>50.29247790011279</v>
      </c>
      <c r="H844" s="132">
        <v>307.7194412458702</v>
      </c>
    </row>
    <row r="846" spans="3:8" ht="12.75">
      <c r="C846" s="155" t="s">
        <v>760</v>
      </c>
      <c r="D846" s="132">
        <v>0.7418287737845057</v>
      </c>
      <c r="F846" s="132">
        <v>0.5989895654866602</v>
      </c>
      <c r="G846" s="132">
        <v>0.2441066426681633</v>
      </c>
      <c r="H846" s="132">
        <v>1.4834542770442578</v>
      </c>
    </row>
    <row r="847" spans="1:10" ht="12.75">
      <c r="A847" s="149" t="s">
        <v>749</v>
      </c>
      <c r="C847" s="150" t="s">
        <v>750</v>
      </c>
      <c r="D847" s="150" t="s">
        <v>751</v>
      </c>
      <c r="F847" s="150" t="s">
        <v>752</v>
      </c>
      <c r="G847" s="150" t="s">
        <v>753</v>
      </c>
      <c r="H847" s="150" t="s">
        <v>754</v>
      </c>
      <c r="I847" s="151" t="s">
        <v>755</v>
      </c>
      <c r="J847" s="150" t="s">
        <v>756</v>
      </c>
    </row>
    <row r="848" spans="1:8" ht="12.75">
      <c r="A848" s="152" t="s">
        <v>845</v>
      </c>
      <c r="C848" s="153">
        <v>371.029</v>
      </c>
      <c r="D848" s="132">
        <v>38166.02093183994</v>
      </c>
      <c r="F848" s="132">
        <v>25404</v>
      </c>
      <c r="G848" s="132">
        <v>24436</v>
      </c>
      <c r="H848" s="154" t="s">
        <v>1154</v>
      </c>
    </row>
    <row r="850" spans="4:8" ht="12.75">
      <c r="D850" s="132">
        <v>38096.81781280041</v>
      </c>
      <c r="F850" s="132">
        <v>24872</v>
      </c>
      <c r="G850" s="132">
        <v>25486</v>
      </c>
      <c r="H850" s="154" t="s">
        <v>1155</v>
      </c>
    </row>
    <row r="852" spans="4:8" ht="12.75">
      <c r="D852" s="132">
        <v>35656</v>
      </c>
      <c r="F852" s="132">
        <v>24882</v>
      </c>
      <c r="G852" s="132">
        <v>25318</v>
      </c>
      <c r="H852" s="154" t="s">
        <v>1156</v>
      </c>
    </row>
    <row r="854" spans="1:8" ht="12.75">
      <c r="A854" s="149" t="s">
        <v>757</v>
      </c>
      <c r="C854" s="155" t="s">
        <v>758</v>
      </c>
      <c r="D854" s="132">
        <v>37306.27958154678</v>
      </c>
      <c r="F854" s="132">
        <v>25052.666666666664</v>
      </c>
      <c r="G854" s="132">
        <v>25080</v>
      </c>
      <c r="H854" s="132">
        <v>12243.211223548193</v>
      </c>
    </row>
    <row r="855" spans="1:8" ht="12.75">
      <c r="A855" s="131">
        <v>38375.9487037037</v>
      </c>
      <c r="C855" s="155" t="s">
        <v>759</v>
      </c>
      <c r="D855" s="132">
        <v>1429.6028437555738</v>
      </c>
      <c r="F855" s="132">
        <v>304.30467188877225</v>
      </c>
      <c r="G855" s="132">
        <v>564.0106381975431</v>
      </c>
      <c r="H855" s="132">
        <v>1429.6028437555738</v>
      </c>
    </row>
    <row r="857" spans="3:8" ht="12.75">
      <c r="C857" s="155" t="s">
        <v>760</v>
      </c>
      <c r="D857" s="132">
        <v>3.8320702567798115</v>
      </c>
      <c r="F857" s="132">
        <v>1.2146598042341694</v>
      </c>
      <c r="G857" s="132">
        <v>2.248846244806791</v>
      </c>
      <c r="H857" s="132">
        <v>11.676698356767078</v>
      </c>
    </row>
    <row r="858" spans="1:10" ht="12.75">
      <c r="A858" s="149" t="s">
        <v>749</v>
      </c>
      <c r="C858" s="150" t="s">
        <v>750</v>
      </c>
      <c r="D858" s="150" t="s">
        <v>751</v>
      </c>
      <c r="F858" s="150" t="s">
        <v>752</v>
      </c>
      <c r="G858" s="150" t="s">
        <v>753</v>
      </c>
      <c r="H858" s="150" t="s">
        <v>754</v>
      </c>
      <c r="I858" s="151" t="s">
        <v>755</v>
      </c>
      <c r="J858" s="150" t="s">
        <v>756</v>
      </c>
    </row>
    <row r="859" spans="1:8" ht="12.75">
      <c r="A859" s="152" t="s">
        <v>820</v>
      </c>
      <c r="C859" s="153">
        <v>407.77100000018254</v>
      </c>
      <c r="D859" s="132">
        <v>4350101.529754639</v>
      </c>
      <c r="F859" s="132">
        <v>90800</v>
      </c>
      <c r="G859" s="132">
        <v>88500</v>
      </c>
      <c r="H859" s="154" t="s">
        <v>1157</v>
      </c>
    </row>
    <row r="861" spans="4:8" ht="12.75">
      <c r="D861" s="132">
        <v>4537908.446685791</v>
      </c>
      <c r="F861" s="132">
        <v>90700</v>
      </c>
      <c r="G861" s="132">
        <v>87600</v>
      </c>
      <c r="H861" s="154" t="s">
        <v>1158</v>
      </c>
    </row>
    <row r="863" spans="4:8" ht="12.75">
      <c r="D863" s="132">
        <v>4562232.760658264</v>
      </c>
      <c r="F863" s="132">
        <v>91100</v>
      </c>
      <c r="G863" s="132">
        <v>88400</v>
      </c>
      <c r="H863" s="154" t="s">
        <v>1159</v>
      </c>
    </row>
    <row r="865" spans="1:8" ht="12.75">
      <c r="A865" s="149" t="s">
        <v>757</v>
      </c>
      <c r="C865" s="155" t="s">
        <v>758</v>
      </c>
      <c r="D865" s="132">
        <v>4483414.245699565</v>
      </c>
      <c r="F865" s="132">
        <v>90866.66666666666</v>
      </c>
      <c r="G865" s="132">
        <v>88166.66666666666</v>
      </c>
      <c r="H865" s="132">
        <v>4393919.654504596</v>
      </c>
    </row>
    <row r="866" spans="1:8" ht="12.75">
      <c r="A866" s="131">
        <v>38375.949282407404</v>
      </c>
      <c r="C866" s="155" t="s">
        <v>759</v>
      </c>
      <c r="D866" s="132">
        <v>116091.03426630328</v>
      </c>
      <c r="F866" s="132">
        <v>208.16659994661327</v>
      </c>
      <c r="G866" s="132">
        <v>493.28828623162474</v>
      </c>
      <c r="H866" s="132">
        <v>116091.03426630328</v>
      </c>
    </row>
    <row r="868" spans="3:8" ht="12.75">
      <c r="C868" s="155" t="s">
        <v>760</v>
      </c>
      <c r="D868" s="132">
        <v>2.5893443680261385</v>
      </c>
      <c r="F868" s="132">
        <v>0.22909016868666182</v>
      </c>
      <c r="G868" s="132">
        <v>0.5594952206785915</v>
      </c>
      <c r="H868" s="132">
        <v>2.642083683694308</v>
      </c>
    </row>
    <row r="869" spans="1:10" ht="12.75">
      <c r="A869" s="149" t="s">
        <v>749</v>
      </c>
      <c r="C869" s="150" t="s">
        <v>750</v>
      </c>
      <c r="D869" s="150" t="s">
        <v>751</v>
      </c>
      <c r="F869" s="150" t="s">
        <v>752</v>
      </c>
      <c r="G869" s="150" t="s">
        <v>753</v>
      </c>
      <c r="H869" s="150" t="s">
        <v>754</v>
      </c>
      <c r="I869" s="151" t="s">
        <v>755</v>
      </c>
      <c r="J869" s="150" t="s">
        <v>756</v>
      </c>
    </row>
    <row r="870" spans="1:8" ht="12.75">
      <c r="A870" s="152" t="s">
        <v>827</v>
      </c>
      <c r="C870" s="153">
        <v>455.40299999993294</v>
      </c>
      <c r="D870" s="132">
        <v>458940.77359485626</v>
      </c>
      <c r="F870" s="132">
        <v>62134.999999940395</v>
      </c>
      <c r="G870" s="132">
        <v>65259.999999940395</v>
      </c>
      <c r="H870" s="154" t="s">
        <v>1160</v>
      </c>
    </row>
    <row r="872" spans="4:8" ht="12.75">
      <c r="D872" s="132">
        <v>472225.3269405365</v>
      </c>
      <c r="F872" s="132">
        <v>62205</v>
      </c>
      <c r="G872" s="132">
        <v>64880</v>
      </c>
      <c r="H872" s="154" t="s">
        <v>1161</v>
      </c>
    </row>
    <row r="874" spans="4:8" ht="12.75">
      <c r="D874" s="132">
        <v>446882.55254745483</v>
      </c>
      <c r="F874" s="132">
        <v>61984.999999940395</v>
      </c>
      <c r="G874" s="132">
        <v>65077.500000059605</v>
      </c>
      <c r="H874" s="154" t="s">
        <v>1162</v>
      </c>
    </row>
    <row r="876" spans="1:8" ht="12.75">
      <c r="A876" s="149" t="s">
        <v>757</v>
      </c>
      <c r="C876" s="155" t="s">
        <v>758</v>
      </c>
      <c r="D876" s="132">
        <v>459349.5510276159</v>
      </c>
      <c r="F876" s="132">
        <v>62108.3333332936</v>
      </c>
      <c r="G876" s="132">
        <v>65072.5</v>
      </c>
      <c r="H876" s="132">
        <v>395767.75112453505</v>
      </c>
    </row>
    <row r="877" spans="1:8" ht="12.75">
      <c r="A877" s="131">
        <v>38375.95003472222</v>
      </c>
      <c r="C877" s="155" t="s">
        <v>759</v>
      </c>
      <c r="D877" s="132">
        <v>12676.3313985878</v>
      </c>
      <c r="F877" s="132">
        <v>112.39810202954386</v>
      </c>
      <c r="G877" s="132">
        <v>190.04933566999588</v>
      </c>
      <c r="H877" s="132">
        <v>12676.3313985878</v>
      </c>
    </row>
    <row r="879" spans="3:8" ht="12.75">
      <c r="C879" s="155" t="s">
        <v>760</v>
      </c>
      <c r="D879" s="132">
        <v>2.759626382616341</v>
      </c>
      <c r="F879" s="132">
        <v>0.1809710484845551</v>
      </c>
      <c r="G879" s="132">
        <v>0.2920578365207974</v>
      </c>
      <c r="H879" s="132">
        <v>3.2029722893210106</v>
      </c>
    </row>
    <row r="880" spans="1:16" ht="12.75">
      <c r="A880" s="143" t="s">
        <v>740</v>
      </c>
      <c r="B880" s="138" t="s">
        <v>1163</v>
      </c>
      <c r="D880" s="143" t="s">
        <v>741</v>
      </c>
      <c r="E880" s="138" t="s">
        <v>742</v>
      </c>
      <c r="F880" s="139" t="s">
        <v>767</v>
      </c>
      <c r="G880" s="144" t="s">
        <v>744</v>
      </c>
      <c r="H880" s="145">
        <v>1</v>
      </c>
      <c r="I880" s="146" t="s">
        <v>745</v>
      </c>
      <c r="J880" s="145">
        <v>8</v>
      </c>
      <c r="K880" s="144" t="s">
        <v>746</v>
      </c>
      <c r="L880" s="147">
        <v>1</v>
      </c>
      <c r="M880" s="144" t="s">
        <v>747</v>
      </c>
      <c r="N880" s="148">
        <v>1</v>
      </c>
      <c r="O880" s="144" t="s">
        <v>748</v>
      </c>
      <c r="P880" s="148">
        <v>1</v>
      </c>
    </row>
    <row r="882" spans="1:10" ht="12.75">
      <c r="A882" s="149" t="s">
        <v>749</v>
      </c>
      <c r="C882" s="150" t="s">
        <v>750</v>
      </c>
      <c r="D882" s="150" t="s">
        <v>751</v>
      </c>
      <c r="F882" s="150" t="s">
        <v>752</v>
      </c>
      <c r="G882" s="150" t="s">
        <v>753</v>
      </c>
      <c r="H882" s="150" t="s">
        <v>754</v>
      </c>
      <c r="I882" s="151" t="s">
        <v>755</v>
      </c>
      <c r="J882" s="150" t="s">
        <v>756</v>
      </c>
    </row>
    <row r="883" spans="1:8" ht="12.75">
      <c r="A883" s="152" t="s">
        <v>823</v>
      </c>
      <c r="C883" s="153">
        <v>228.61599999992177</v>
      </c>
      <c r="D883" s="132">
        <v>38367.02353030443</v>
      </c>
      <c r="F883" s="132">
        <v>33289</v>
      </c>
      <c r="G883" s="132">
        <v>31820.000000029802</v>
      </c>
      <c r="H883" s="154" t="s">
        <v>1164</v>
      </c>
    </row>
    <row r="885" spans="4:8" ht="12.75">
      <c r="D885" s="132">
        <v>39077.83442848921</v>
      </c>
      <c r="F885" s="132">
        <v>32589</v>
      </c>
      <c r="G885" s="132">
        <v>31268.000000029802</v>
      </c>
      <c r="H885" s="154" t="s">
        <v>1165</v>
      </c>
    </row>
    <row r="887" spans="4:8" ht="12.75">
      <c r="D887" s="132">
        <v>38579.42140173912</v>
      </c>
      <c r="F887" s="132">
        <v>32479.999999970198</v>
      </c>
      <c r="G887" s="132">
        <v>31774.000000029802</v>
      </c>
      <c r="H887" s="154" t="s">
        <v>1166</v>
      </c>
    </row>
    <row r="889" spans="1:8" ht="12.75">
      <c r="A889" s="149" t="s">
        <v>757</v>
      </c>
      <c r="C889" s="155" t="s">
        <v>758</v>
      </c>
      <c r="D889" s="132">
        <v>38674.75978684425</v>
      </c>
      <c r="F889" s="132">
        <v>32785.99999999007</v>
      </c>
      <c r="G889" s="132">
        <v>31620.666666696467</v>
      </c>
      <c r="H889" s="132">
        <v>6391.020656402278</v>
      </c>
    </row>
    <row r="890" spans="1:8" ht="12.75">
      <c r="A890" s="131">
        <v>38375.952372685184</v>
      </c>
      <c r="C890" s="155" t="s">
        <v>759</v>
      </c>
      <c r="D890" s="132">
        <v>364.86996176809487</v>
      </c>
      <c r="F890" s="132">
        <v>439.0068336702235</v>
      </c>
      <c r="G890" s="132">
        <v>306.2830934493878</v>
      </c>
      <c r="H890" s="132">
        <v>364.86996176809487</v>
      </c>
    </row>
    <row r="892" spans="3:8" ht="12.75">
      <c r="C892" s="155" t="s">
        <v>760</v>
      </c>
      <c r="D892" s="132">
        <v>0.9434317466458068</v>
      </c>
      <c r="F892" s="132">
        <v>1.3390069958834758</v>
      </c>
      <c r="G892" s="132">
        <v>0.968616812155866</v>
      </c>
      <c r="H892" s="132">
        <v>5.709103152445332</v>
      </c>
    </row>
    <row r="893" spans="1:10" ht="12.75">
      <c r="A893" s="149" t="s">
        <v>749</v>
      </c>
      <c r="C893" s="150" t="s">
        <v>750</v>
      </c>
      <c r="D893" s="150" t="s">
        <v>751</v>
      </c>
      <c r="F893" s="150" t="s">
        <v>752</v>
      </c>
      <c r="G893" s="150" t="s">
        <v>753</v>
      </c>
      <c r="H893" s="150" t="s">
        <v>754</v>
      </c>
      <c r="I893" s="151" t="s">
        <v>755</v>
      </c>
      <c r="J893" s="150" t="s">
        <v>756</v>
      </c>
    </row>
    <row r="894" spans="1:8" ht="12.75">
      <c r="A894" s="152" t="s">
        <v>824</v>
      </c>
      <c r="C894" s="153">
        <v>231.6040000000503</v>
      </c>
      <c r="D894" s="132">
        <v>17229.008122712374</v>
      </c>
      <c r="F894" s="132">
        <v>6487</v>
      </c>
      <c r="G894" s="132">
        <v>7489</v>
      </c>
      <c r="H894" s="154" t="s">
        <v>1167</v>
      </c>
    </row>
    <row r="896" spans="4:8" ht="12.75">
      <c r="D896" s="132">
        <v>16978.944511026144</v>
      </c>
      <c r="F896" s="132">
        <v>6589</v>
      </c>
      <c r="G896" s="132">
        <v>7500</v>
      </c>
      <c r="H896" s="154" t="s">
        <v>1168</v>
      </c>
    </row>
    <row r="898" spans="4:8" ht="12.75">
      <c r="D898" s="132">
        <v>16875.92525088787</v>
      </c>
      <c r="F898" s="132">
        <v>6549</v>
      </c>
      <c r="G898" s="132">
        <v>7454.000000007451</v>
      </c>
      <c r="H898" s="154" t="s">
        <v>1169</v>
      </c>
    </row>
    <row r="900" spans="1:8" ht="12.75">
      <c r="A900" s="149" t="s">
        <v>757</v>
      </c>
      <c r="C900" s="155" t="s">
        <v>758</v>
      </c>
      <c r="D900" s="132">
        <v>17027.95929487546</v>
      </c>
      <c r="F900" s="132">
        <v>6541.666666666666</v>
      </c>
      <c r="G900" s="132">
        <v>7481.000000002483</v>
      </c>
      <c r="H900" s="132">
        <v>9891.208527531962</v>
      </c>
    </row>
    <row r="901" spans="1:8" ht="12.75">
      <c r="A901" s="131">
        <v>38375.952939814815</v>
      </c>
      <c r="C901" s="155" t="s">
        <v>759</v>
      </c>
      <c r="D901" s="132">
        <v>181.57289272022015</v>
      </c>
      <c r="F901" s="132">
        <v>51.39390365922143</v>
      </c>
      <c r="G901" s="132">
        <v>24.02082429469375</v>
      </c>
      <c r="H901" s="132">
        <v>181.57289272022015</v>
      </c>
    </row>
    <row r="903" spans="3:8" ht="12.75">
      <c r="C903" s="155" t="s">
        <v>760</v>
      </c>
      <c r="D903" s="132">
        <v>1.0663220975332273</v>
      </c>
      <c r="F903" s="132">
        <v>0.785639291605933</v>
      </c>
      <c r="G903" s="132">
        <v>0.3210910880187914</v>
      </c>
      <c r="H903" s="132">
        <v>1.8356997753592594</v>
      </c>
    </row>
    <row r="904" spans="1:10" ht="12.75">
      <c r="A904" s="149" t="s">
        <v>749</v>
      </c>
      <c r="C904" s="150" t="s">
        <v>750</v>
      </c>
      <c r="D904" s="150" t="s">
        <v>751</v>
      </c>
      <c r="F904" s="150" t="s">
        <v>752</v>
      </c>
      <c r="G904" s="150" t="s">
        <v>753</v>
      </c>
      <c r="H904" s="150" t="s">
        <v>754</v>
      </c>
      <c r="I904" s="151" t="s">
        <v>755</v>
      </c>
      <c r="J904" s="150" t="s">
        <v>756</v>
      </c>
    </row>
    <row r="905" spans="1:8" ht="12.75">
      <c r="A905" s="152" t="s">
        <v>822</v>
      </c>
      <c r="C905" s="153">
        <v>267.7160000000149</v>
      </c>
      <c r="D905" s="132">
        <v>33662.75095951557</v>
      </c>
      <c r="F905" s="132">
        <v>3784.9999999962747</v>
      </c>
      <c r="G905" s="132">
        <v>3827.2500000037253</v>
      </c>
      <c r="H905" s="154" t="s">
        <v>1170</v>
      </c>
    </row>
    <row r="907" spans="4:8" ht="12.75">
      <c r="D907" s="132">
        <v>36680.46112215519</v>
      </c>
      <c r="F907" s="132">
        <v>3794.25</v>
      </c>
      <c r="G907" s="132">
        <v>3836.25</v>
      </c>
      <c r="H907" s="154" t="s">
        <v>1171</v>
      </c>
    </row>
    <row r="909" spans="4:8" ht="12.75">
      <c r="D909" s="132">
        <v>37480.85175323486</v>
      </c>
      <c r="F909" s="132">
        <v>3793.5</v>
      </c>
      <c r="G909" s="132">
        <v>3833.5000000037253</v>
      </c>
      <c r="H909" s="154" t="s">
        <v>1172</v>
      </c>
    </row>
    <row r="911" spans="1:8" ht="12.75">
      <c r="A911" s="149" t="s">
        <v>757</v>
      </c>
      <c r="C911" s="155" t="s">
        <v>758</v>
      </c>
      <c r="D911" s="132">
        <v>35941.35461163521</v>
      </c>
      <c r="F911" s="132">
        <v>3790.9166666654246</v>
      </c>
      <c r="G911" s="132">
        <v>3832.333333335817</v>
      </c>
      <c r="H911" s="132">
        <v>32124.898692862484</v>
      </c>
    </row>
    <row r="912" spans="1:8" ht="12.75">
      <c r="A912" s="131">
        <v>38375.95369212963</v>
      </c>
      <c r="C912" s="155" t="s">
        <v>759</v>
      </c>
      <c r="D912" s="132">
        <v>2013.4999983038883</v>
      </c>
      <c r="F912" s="132">
        <v>5.137687549431722</v>
      </c>
      <c r="G912" s="132">
        <v>4.612031365962039</v>
      </c>
      <c r="H912" s="132">
        <v>2013.4999983038883</v>
      </c>
    </row>
    <row r="914" spans="3:8" ht="12.75">
      <c r="C914" s="155" t="s">
        <v>760</v>
      </c>
      <c r="D914" s="132">
        <v>5.602181720919507</v>
      </c>
      <c r="F914" s="132">
        <v>0.1355262592451273</v>
      </c>
      <c r="G914" s="132">
        <v>0.12034525613531484</v>
      </c>
      <c r="H914" s="132">
        <v>6.267724040329029</v>
      </c>
    </row>
    <row r="915" spans="1:10" ht="12.75">
      <c r="A915" s="149" t="s">
        <v>749</v>
      </c>
      <c r="C915" s="150" t="s">
        <v>750</v>
      </c>
      <c r="D915" s="150" t="s">
        <v>751</v>
      </c>
      <c r="F915" s="150" t="s">
        <v>752</v>
      </c>
      <c r="G915" s="150" t="s">
        <v>753</v>
      </c>
      <c r="H915" s="150" t="s">
        <v>754</v>
      </c>
      <c r="I915" s="151" t="s">
        <v>755</v>
      </c>
      <c r="J915" s="150" t="s">
        <v>756</v>
      </c>
    </row>
    <row r="916" spans="1:8" ht="12.75">
      <c r="A916" s="152" t="s">
        <v>821</v>
      </c>
      <c r="C916" s="153">
        <v>292.40199999976903</v>
      </c>
      <c r="D916" s="132">
        <v>24457.718460470438</v>
      </c>
      <c r="F916" s="132">
        <v>16379.25</v>
      </c>
      <c r="G916" s="132">
        <v>16354.750000014901</v>
      </c>
      <c r="H916" s="154" t="s">
        <v>1173</v>
      </c>
    </row>
    <row r="918" spans="4:8" ht="12.75">
      <c r="D918" s="132">
        <v>23910.647930383682</v>
      </c>
      <c r="F918" s="132">
        <v>16409.25</v>
      </c>
      <c r="G918" s="132">
        <v>16158.5</v>
      </c>
      <c r="H918" s="154" t="s">
        <v>1174</v>
      </c>
    </row>
    <row r="920" spans="4:8" ht="12.75">
      <c r="D920" s="132">
        <v>24295.477248996496</v>
      </c>
      <c r="F920" s="132">
        <v>16604</v>
      </c>
      <c r="G920" s="132">
        <v>16116.250000014901</v>
      </c>
      <c r="H920" s="154" t="s">
        <v>1175</v>
      </c>
    </row>
    <row r="922" spans="1:8" ht="12.75">
      <c r="A922" s="149" t="s">
        <v>757</v>
      </c>
      <c r="C922" s="155" t="s">
        <v>758</v>
      </c>
      <c r="D922" s="132">
        <v>24221.28121328354</v>
      </c>
      <c r="F922" s="132">
        <v>16464.166666666668</v>
      </c>
      <c r="G922" s="132">
        <v>16209.833333343267</v>
      </c>
      <c r="H922" s="132">
        <v>7911.232954571052</v>
      </c>
    </row>
    <row r="923" spans="1:8" ht="12.75">
      <c r="A923" s="131">
        <v>38375.95446759259</v>
      </c>
      <c r="C923" s="155" t="s">
        <v>759</v>
      </c>
      <c r="D923" s="132">
        <v>280.9810136097371</v>
      </c>
      <c r="F923" s="132">
        <v>122.02467305153223</v>
      </c>
      <c r="G923" s="132">
        <v>127.26702571403275</v>
      </c>
      <c r="H923" s="132">
        <v>280.9810136097371</v>
      </c>
    </row>
    <row r="925" spans="3:8" ht="12.75">
      <c r="C925" s="155" t="s">
        <v>760</v>
      </c>
      <c r="D925" s="132">
        <v>1.1600584260408169</v>
      </c>
      <c r="F925" s="132">
        <v>0.7411530478404548</v>
      </c>
      <c r="G925" s="132">
        <v>0.7851223581197923</v>
      </c>
      <c r="H925" s="132">
        <v>3.551671594342173</v>
      </c>
    </row>
    <row r="926" spans="1:10" ht="12.75">
      <c r="A926" s="149" t="s">
        <v>749</v>
      </c>
      <c r="C926" s="150" t="s">
        <v>750</v>
      </c>
      <c r="D926" s="150" t="s">
        <v>751</v>
      </c>
      <c r="F926" s="150" t="s">
        <v>752</v>
      </c>
      <c r="G926" s="150" t="s">
        <v>753</v>
      </c>
      <c r="H926" s="150" t="s">
        <v>754</v>
      </c>
      <c r="I926" s="151" t="s">
        <v>755</v>
      </c>
      <c r="J926" s="150" t="s">
        <v>756</v>
      </c>
    </row>
    <row r="927" spans="1:8" ht="12.75">
      <c r="A927" s="152" t="s">
        <v>875</v>
      </c>
      <c r="C927" s="153">
        <v>309.418</v>
      </c>
      <c r="D927" s="132">
        <v>33774.07822096348</v>
      </c>
      <c r="F927" s="132">
        <v>7172</v>
      </c>
      <c r="G927" s="132">
        <v>6880.000000007451</v>
      </c>
      <c r="H927" s="154" t="s">
        <v>1176</v>
      </c>
    </row>
    <row r="929" spans="4:8" ht="12.75">
      <c r="D929" s="132">
        <v>33742.60358262062</v>
      </c>
      <c r="F929" s="132">
        <v>7393.999999992549</v>
      </c>
      <c r="G929" s="132">
        <v>6968.000000007451</v>
      </c>
      <c r="H929" s="154" t="s">
        <v>1177</v>
      </c>
    </row>
    <row r="931" spans="4:8" ht="12.75">
      <c r="D931" s="132">
        <v>34401.27183377743</v>
      </c>
      <c r="F931" s="132">
        <v>7280.000000007451</v>
      </c>
      <c r="G931" s="132">
        <v>6464</v>
      </c>
      <c r="H931" s="154" t="s">
        <v>1178</v>
      </c>
    </row>
    <row r="933" spans="1:8" ht="12.75">
      <c r="A933" s="149" t="s">
        <v>757</v>
      </c>
      <c r="C933" s="155" t="s">
        <v>758</v>
      </c>
      <c r="D933" s="132">
        <v>33972.65121245384</v>
      </c>
      <c r="F933" s="132">
        <v>7282</v>
      </c>
      <c r="G933" s="132">
        <v>6770.666666671634</v>
      </c>
      <c r="H933" s="132">
        <v>26977.35256119865</v>
      </c>
    </row>
    <row r="934" spans="1:8" ht="12.75">
      <c r="A934" s="131">
        <v>38375.955046296294</v>
      </c>
      <c r="C934" s="155" t="s">
        <v>759</v>
      </c>
      <c r="D934" s="132">
        <v>371.52979824351837</v>
      </c>
      <c r="F934" s="132">
        <v>111.01351268712894</v>
      </c>
      <c r="G934" s="132">
        <v>269.2012877673919</v>
      </c>
      <c r="H934" s="132">
        <v>371.52979824351837</v>
      </c>
    </row>
    <row r="936" spans="3:8" ht="12.75">
      <c r="C936" s="155" t="s">
        <v>760</v>
      </c>
      <c r="D936" s="132">
        <v>1.0936143779892025</v>
      </c>
      <c r="F936" s="132">
        <v>1.5244920720561514</v>
      </c>
      <c r="G936" s="132">
        <v>3.9759938130247297</v>
      </c>
      <c r="H936" s="132">
        <v>1.37719146977338</v>
      </c>
    </row>
    <row r="937" spans="1:10" ht="12.75">
      <c r="A937" s="149" t="s">
        <v>749</v>
      </c>
      <c r="C937" s="150" t="s">
        <v>750</v>
      </c>
      <c r="D937" s="150" t="s">
        <v>751</v>
      </c>
      <c r="F937" s="150" t="s">
        <v>752</v>
      </c>
      <c r="G937" s="150" t="s">
        <v>753</v>
      </c>
      <c r="H937" s="150" t="s">
        <v>754</v>
      </c>
      <c r="I937" s="151" t="s">
        <v>755</v>
      </c>
      <c r="J937" s="150" t="s">
        <v>756</v>
      </c>
    </row>
    <row r="938" spans="1:8" ht="12.75">
      <c r="A938" s="152" t="s">
        <v>825</v>
      </c>
      <c r="C938" s="153">
        <v>324.75400000019</v>
      </c>
      <c r="D938" s="132">
        <v>36300.146341741085</v>
      </c>
      <c r="F938" s="132">
        <v>24802</v>
      </c>
      <c r="G938" s="132">
        <v>22349</v>
      </c>
      <c r="H938" s="154" t="s">
        <v>1179</v>
      </c>
    </row>
    <row r="940" spans="4:8" ht="12.75">
      <c r="D940" s="132">
        <v>35189.15457981825</v>
      </c>
      <c r="F940" s="132">
        <v>24582</v>
      </c>
      <c r="G940" s="132">
        <v>22254</v>
      </c>
      <c r="H940" s="154" t="s">
        <v>1180</v>
      </c>
    </row>
    <row r="942" spans="4:8" ht="12.75">
      <c r="D942" s="132">
        <v>36086.32502812147</v>
      </c>
      <c r="F942" s="132">
        <v>24422</v>
      </c>
      <c r="G942" s="132">
        <v>22278</v>
      </c>
      <c r="H942" s="154" t="s">
        <v>1181</v>
      </c>
    </row>
    <row r="944" spans="1:8" ht="12.75">
      <c r="A944" s="149" t="s">
        <v>757</v>
      </c>
      <c r="C944" s="155" t="s">
        <v>758</v>
      </c>
      <c r="D944" s="132">
        <v>35858.54198322693</v>
      </c>
      <c r="F944" s="132">
        <v>24602</v>
      </c>
      <c r="G944" s="132">
        <v>22293.666666666664</v>
      </c>
      <c r="H944" s="132">
        <v>12210.053805201902</v>
      </c>
    </row>
    <row r="945" spans="1:8" ht="12.75">
      <c r="A945" s="131">
        <v>38375.955625</v>
      </c>
      <c r="C945" s="155" t="s">
        <v>759</v>
      </c>
      <c r="D945" s="132">
        <v>589.4824089161182</v>
      </c>
      <c r="F945" s="132">
        <v>190.78784028338913</v>
      </c>
      <c r="G945" s="132">
        <v>49.399730093729595</v>
      </c>
      <c r="H945" s="132">
        <v>589.4824089161182</v>
      </c>
    </row>
    <row r="947" spans="3:8" ht="12.75">
      <c r="C947" s="155" t="s">
        <v>760</v>
      </c>
      <c r="D947" s="132">
        <v>1.643910701087212</v>
      </c>
      <c r="F947" s="132">
        <v>0.7754972777960698</v>
      </c>
      <c r="G947" s="132">
        <v>0.22158638519338653</v>
      </c>
      <c r="H947" s="132">
        <v>4.827844482265742</v>
      </c>
    </row>
    <row r="948" spans="1:10" ht="12.75">
      <c r="A948" s="149" t="s">
        <v>749</v>
      </c>
      <c r="C948" s="150" t="s">
        <v>750</v>
      </c>
      <c r="D948" s="150" t="s">
        <v>751</v>
      </c>
      <c r="F948" s="150" t="s">
        <v>752</v>
      </c>
      <c r="G948" s="150" t="s">
        <v>753</v>
      </c>
      <c r="H948" s="150" t="s">
        <v>754</v>
      </c>
      <c r="I948" s="151" t="s">
        <v>755</v>
      </c>
      <c r="J948" s="150" t="s">
        <v>756</v>
      </c>
    </row>
    <row r="949" spans="1:8" ht="12.75">
      <c r="A949" s="152" t="s">
        <v>844</v>
      </c>
      <c r="C949" s="153">
        <v>343.82299999985844</v>
      </c>
      <c r="D949" s="132">
        <v>21249.12351682782</v>
      </c>
      <c r="F949" s="132">
        <v>19654</v>
      </c>
      <c r="G949" s="132">
        <v>19462</v>
      </c>
      <c r="H949" s="154" t="s">
        <v>1182</v>
      </c>
    </row>
    <row r="951" spans="4:8" ht="12.75">
      <c r="D951" s="132">
        <v>20981.5</v>
      </c>
      <c r="F951" s="132">
        <v>19464</v>
      </c>
      <c r="G951" s="132">
        <v>19500</v>
      </c>
      <c r="H951" s="154" t="s">
        <v>1183</v>
      </c>
    </row>
    <row r="953" spans="4:8" ht="12.75">
      <c r="D953" s="132">
        <v>21340.91342651844</v>
      </c>
      <c r="F953" s="132">
        <v>19466</v>
      </c>
      <c r="G953" s="132">
        <v>19412</v>
      </c>
      <c r="H953" s="154" t="s">
        <v>1184</v>
      </c>
    </row>
    <row r="955" spans="1:8" ht="12.75">
      <c r="A955" s="149" t="s">
        <v>757</v>
      </c>
      <c r="C955" s="155" t="s">
        <v>758</v>
      </c>
      <c r="D955" s="132">
        <v>21190.51231444875</v>
      </c>
      <c r="F955" s="132">
        <v>19528</v>
      </c>
      <c r="G955" s="132">
        <v>19458</v>
      </c>
      <c r="H955" s="132">
        <v>1692.4631341208851</v>
      </c>
    </row>
    <row r="956" spans="1:8" ht="12.75">
      <c r="A956" s="131">
        <v>38375.95616898148</v>
      </c>
      <c r="C956" s="155" t="s">
        <v>759</v>
      </c>
      <c r="D956" s="132">
        <v>186.7376704731823</v>
      </c>
      <c r="F956" s="132">
        <v>109.12378292562991</v>
      </c>
      <c r="G956" s="132">
        <v>44.13615298142782</v>
      </c>
      <c r="H956" s="132">
        <v>186.7376704731823</v>
      </c>
    </row>
    <row r="958" spans="3:8" ht="12.75">
      <c r="C958" s="155" t="s">
        <v>760</v>
      </c>
      <c r="D958" s="132">
        <v>0.8812324482870351</v>
      </c>
      <c r="F958" s="132">
        <v>0.5588067540230947</v>
      </c>
      <c r="G958" s="132">
        <v>0.22682779823942767</v>
      </c>
      <c r="H958" s="132">
        <v>11.033485262305541</v>
      </c>
    </row>
    <row r="959" spans="1:10" ht="12.75">
      <c r="A959" s="149" t="s">
        <v>749</v>
      </c>
      <c r="C959" s="150" t="s">
        <v>750</v>
      </c>
      <c r="D959" s="150" t="s">
        <v>751</v>
      </c>
      <c r="F959" s="150" t="s">
        <v>752</v>
      </c>
      <c r="G959" s="150" t="s">
        <v>753</v>
      </c>
      <c r="H959" s="150" t="s">
        <v>754</v>
      </c>
      <c r="I959" s="151" t="s">
        <v>755</v>
      </c>
      <c r="J959" s="150" t="s">
        <v>756</v>
      </c>
    </row>
    <row r="960" spans="1:8" ht="12.75">
      <c r="A960" s="152" t="s">
        <v>826</v>
      </c>
      <c r="C960" s="153">
        <v>361.38400000007823</v>
      </c>
      <c r="D960" s="132">
        <v>38739.893090844154</v>
      </c>
      <c r="F960" s="132">
        <v>20206</v>
      </c>
      <c r="G960" s="132">
        <v>20702</v>
      </c>
      <c r="H960" s="154" t="s">
        <v>1185</v>
      </c>
    </row>
    <row r="962" spans="4:8" ht="12.75">
      <c r="D962" s="132">
        <v>37796.39772897959</v>
      </c>
      <c r="F962" s="132">
        <v>20256</v>
      </c>
      <c r="G962" s="132">
        <v>20648</v>
      </c>
      <c r="H962" s="154" t="s">
        <v>1186</v>
      </c>
    </row>
    <row r="964" spans="4:8" ht="12.75">
      <c r="D964" s="132">
        <v>37997.21389490366</v>
      </c>
      <c r="F964" s="132">
        <v>20612</v>
      </c>
      <c r="G964" s="132">
        <v>20284</v>
      </c>
      <c r="H964" s="154" t="s">
        <v>1187</v>
      </c>
    </row>
    <row r="966" spans="1:8" ht="12.75">
      <c r="A966" s="149" t="s">
        <v>757</v>
      </c>
      <c r="C966" s="155" t="s">
        <v>758</v>
      </c>
      <c r="D966" s="132">
        <v>38177.834904909134</v>
      </c>
      <c r="F966" s="132">
        <v>20358</v>
      </c>
      <c r="G966" s="132">
        <v>20544.666666666668</v>
      </c>
      <c r="H966" s="132">
        <v>17734.034631311322</v>
      </c>
    </row>
    <row r="967" spans="1:8" ht="12.75">
      <c r="A967" s="131">
        <v>38375.956712962965</v>
      </c>
      <c r="C967" s="155" t="s">
        <v>759</v>
      </c>
      <c r="D967" s="132">
        <v>497.0048655764417</v>
      </c>
      <c r="F967" s="132">
        <v>221.3865397895726</v>
      </c>
      <c r="G967" s="132">
        <v>227.35288283488586</v>
      </c>
      <c r="H967" s="132">
        <v>497.0048655764417</v>
      </c>
    </row>
    <row r="969" spans="3:8" ht="12.75">
      <c r="C969" s="155" t="s">
        <v>760</v>
      </c>
      <c r="D969" s="132">
        <v>1.3018152203087185</v>
      </c>
      <c r="F969" s="132">
        <v>1.0874670389506462</v>
      </c>
      <c r="G969" s="132">
        <v>1.1066272649911695</v>
      </c>
      <c r="H969" s="132">
        <v>2.802548184376086</v>
      </c>
    </row>
    <row r="970" spans="1:10" ht="12.75">
      <c r="A970" s="149" t="s">
        <v>749</v>
      </c>
      <c r="C970" s="150" t="s">
        <v>750</v>
      </c>
      <c r="D970" s="150" t="s">
        <v>751</v>
      </c>
      <c r="F970" s="150" t="s">
        <v>752</v>
      </c>
      <c r="G970" s="150" t="s">
        <v>753</v>
      </c>
      <c r="H970" s="150" t="s">
        <v>754</v>
      </c>
      <c r="I970" s="151" t="s">
        <v>755</v>
      </c>
      <c r="J970" s="150" t="s">
        <v>756</v>
      </c>
    </row>
    <row r="971" spans="1:8" ht="12.75">
      <c r="A971" s="152" t="s">
        <v>845</v>
      </c>
      <c r="C971" s="153">
        <v>371.029</v>
      </c>
      <c r="D971" s="132">
        <v>27873.354872316122</v>
      </c>
      <c r="F971" s="132">
        <v>24360</v>
      </c>
      <c r="G971" s="132">
        <v>24782</v>
      </c>
      <c r="H971" s="154" t="s">
        <v>1188</v>
      </c>
    </row>
    <row r="973" spans="4:8" ht="12.75">
      <c r="D973" s="132">
        <v>28029.453222870827</v>
      </c>
      <c r="F973" s="132">
        <v>24486</v>
      </c>
      <c r="G973" s="132">
        <v>24606</v>
      </c>
      <c r="H973" s="154" t="s">
        <v>1189</v>
      </c>
    </row>
    <row r="975" spans="4:8" ht="12.75">
      <c r="D975" s="132">
        <v>27538.80541408062</v>
      </c>
      <c r="F975" s="132">
        <v>24482</v>
      </c>
      <c r="G975" s="132">
        <v>24946</v>
      </c>
      <c r="H975" s="154" t="s">
        <v>1190</v>
      </c>
    </row>
    <row r="977" spans="1:8" ht="12.75">
      <c r="A977" s="149" t="s">
        <v>757</v>
      </c>
      <c r="C977" s="155" t="s">
        <v>758</v>
      </c>
      <c r="D977" s="132">
        <v>27813.871169755854</v>
      </c>
      <c r="F977" s="132">
        <v>24442.666666666664</v>
      </c>
      <c r="G977" s="132">
        <v>24778</v>
      </c>
      <c r="H977" s="132">
        <v>3243.5935094316847</v>
      </c>
    </row>
    <row r="978" spans="1:8" ht="12.75">
      <c r="A978" s="131">
        <v>38375.95725694444</v>
      </c>
      <c r="C978" s="155" t="s">
        <v>759</v>
      </c>
      <c r="D978" s="132">
        <v>250.6741933671997</v>
      </c>
      <c r="F978" s="132">
        <v>71.61936423435587</v>
      </c>
      <c r="G978" s="132">
        <v>170.03529045465828</v>
      </c>
      <c r="H978" s="132">
        <v>250.6741933671997</v>
      </c>
    </row>
    <row r="980" spans="3:8" ht="12.75">
      <c r="C980" s="155" t="s">
        <v>760</v>
      </c>
      <c r="D980" s="132">
        <v>0.9012560381734167</v>
      </c>
      <c r="F980" s="132">
        <v>0.29300961802185754</v>
      </c>
      <c r="G980" s="132">
        <v>0.6862349279790873</v>
      </c>
      <c r="H980" s="132">
        <v>7.728286316959639</v>
      </c>
    </row>
    <row r="981" spans="1:10" ht="12.75">
      <c r="A981" s="149" t="s">
        <v>749</v>
      </c>
      <c r="C981" s="150" t="s">
        <v>750</v>
      </c>
      <c r="D981" s="150" t="s">
        <v>751</v>
      </c>
      <c r="F981" s="150" t="s">
        <v>752</v>
      </c>
      <c r="G981" s="150" t="s">
        <v>753</v>
      </c>
      <c r="H981" s="150" t="s">
        <v>754</v>
      </c>
      <c r="I981" s="151" t="s">
        <v>755</v>
      </c>
      <c r="J981" s="150" t="s">
        <v>756</v>
      </c>
    </row>
    <row r="982" spans="1:8" ht="12.75">
      <c r="A982" s="152" t="s">
        <v>820</v>
      </c>
      <c r="C982" s="153">
        <v>407.77100000018254</v>
      </c>
      <c r="D982" s="132">
        <v>545232.4961643219</v>
      </c>
      <c r="F982" s="132">
        <v>80300</v>
      </c>
      <c r="G982" s="132">
        <v>78200</v>
      </c>
      <c r="H982" s="154" t="s">
        <v>1191</v>
      </c>
    </row>
    <row r="984" spans="4:8" ht="12.75">
      <c r="D984" s="132">
        <v>542013.3473243713</v>
      </c>
      <c r="F984" s="132">
        <v>80300</v>
      </c>
      <c r="G984" s="132">
        <v>78800</v>
      </c>
      <c r="H984" s="154" t="s">
        <v>1192</v>
      </c>
    </row>
    <row r="986" spans="4:8" ht="12.75">
      <c r="D986" s="132">
        <v>537317.2380847931</v>
      </c>
      <c r="F986" s="132">
        <v>81000</v>
      </c>
      <c r="G986" s="132">
        <v>78600</v>
      </c>
      <c r="H986" s="154" t="s">
        <v>1193</v>
      </c>
    </row>
    <row r="988" spans="1:8" ht="12.75">
      <c r="A988" s="149" t="s">
        <v>757</v>
      </c>
      <c r="C988" s="155" t="s">
        <v>758</v>
      </c>
      <c r="D988" s="132">
        <v>541521.0271911621</v>
      </c>
      <c r="F988" s="132">
        <v>80533.33333333333</v>
      </c>
      <c r="G988" s="132">
        <v>78533.33333333333</v>
      </c>
      <c r="H988" s="132">
        <v>462004.0460590866</v>
      </c>
    </row>
    <row r="989" spans="1:8" ht="12.75">
      <c r="A989" s="131">
        <v>38375.957824074074</v>
      </c>
      <c r="C989" s="155" t="s">
        <v>759</v>
      </c>
      <c r="D989" s="132">
        <v>3980.5291044737382</v>
      </c>
      <c r="F989" s="132">
        <v>404.14518843273805</v>
      </c>
      <c r="G989" s="132">
        <v>305.5050463303894</v>
      </c>
      <c r="H989" s="132">
        <v>3980.5291044737382</v>
      </c>
    </row>
    <row r="991" spans="3:8" ht="12.75">
      <c r="C991" s="155" t="s">
        <v>760</v>
      </c>
      <c r="D991" s="132">
        <v>0.7350645505162577</v>
      </c>
      <c r="F991" s="132">
        <v>0.5018359127889961</v>
      </c>
      <c r="G991" s="132">
        <v>0.3890132168892905</v>
      </c>
      <c r="H991" s="132">
        <v>0.8615788407975673</v>
      </c>
    </row>
    <row r="992" spans="1:10" ht="12.75">
      <c r="A992" s="149" t="s">
        <v>749</v>
      </c>
      <c r="C992" s="150" t="s">
        <v>750</v>
      </c>
      <c r="D992" s="150" t="s">
        <v>751</v>
      </c>
      <c r="F992" s="150" t="s">
        <v>752</v>
      </c>
      <c r="G992" s="150" t="s">
        <v>753</v>
      </c>
      <c r="H992" s="150" t="s">
        <v>754</v>
      </c>
      <c r="I992" s="151" t="s">
        <v>755</v>
      </c>
      <c r="J992" s="150" t="s">
        <v>756</v>
      </c>
    </row>
    <row r="993" spans="1:8" ht="12.75">
      <c r="A993" s="152" t="s">
        <v>827</v>
      </c>
      <c r="C993" s="153">
        <v>455.40299999993294</v>
      </c>
      <c r="D993" s="132">
        <v>74251.39721465111</v>
      </c>
      <c r="F993" s="132">
        <v>59667.5</v>
      </c>
      <c r="G993" s="132">
        <v>62897.499999940395</v>
      </c>
      <c r="H993" s="154" t="s">
        <v>1194</v>
      </c>
    </row>
    <row r="995" spans="4:8" ht="12.75">
      <c r="D995" s="132">
        <v>74065.11070120335</v>
      </c>
      <c r="F995" s="132">
        <v>59880</v>
      </c>
      <c r="G995" s="132">
        <v>62657.5</v>
      </c>
      <c r="H995" s="154" t="s">
        <v>1195</v>
      </c>
    </row>
    <row r="997" spans="4:8" ht="12.75">
      <c r="D997" s="132">
        <v>72514.00715625286</v>
      </c>
      <c r="F997" s="132">
        <v>59637.5</v>
      </c>
      <c r="G997" s="132">
        <v>62807.5</v>
      </c>
      <c r="H997" s="154" t="s">
        <v>1196</v>
      </c>
    </row>
    <row r="999" spans="1:8" ht="12.75">
      <c r="A999" s="149" t="s">
        <v>757</v>
      </c>
      <c r="C999" s="155" t="s">
        <v>758</v>
      </c>
      <c r="D999" s="132">
        <v>73610.17169070244</v>
      </c>
      <c r="F999" s="132">
        <v>59728.33333333333</v>
      </c>
      <c r="G999" s="132">
        <v>62787.49999998014</v>
      </c>
      <c r="H999" s="132">
        <v>12361.147950402237</v>
      </c>
    </row>
    <row r="1000" spans="1:8" ht="12.75">
      <c r="A1000" s="131">
        <v>38375.95857638889</v>
      </c>
      <c r="C1000" s="155" t="s">
        <v>759</v>
      </c>
      <c r="D1000" s="132">
        <v>953.8648652783921</v>
      </c>
      <c r="F1000" s="132">
        <v>132.2009203195399</v>
      </c>
      <c r="G1000" s="132">
        <v>121.24355650632897</v>
      </c>
      <c r="H1000" s="132">
        <v>953.8648652783921</v>
      </c>
    </row>
    <row r="1002" spans="3:8" ht="12.75">
      <c r="C1002" s="155" t="s">
        <v>760</v>
      </c>
      <c r="D1002" s="132">
        <v>1.2958329580949381</v>
      </c>
      <c r="F1002" s="132">
        <v>0.22133703209455016</v>
      </c>
      <c r="G1002" s="132">
        <v>0.19310142386042972</v>
      </c>
      <c r="H1002" s="132">
        <v>7.716636586712425</v>
      </c>
    </row>
    <row r="1003" spans="1:16" ht="12.75">
      <c r="A1003" s="143" t="s">
        <v>740</v>
      </c>
      <c r="B1003" s="138" t="s">
        <v>913</v>
      </c>
      <c r="D1003" s="143" t="s">
        <v>741</v>
      </c>
      <c r="E1003" s="138" t="s">
        <v>742</v>
      </c>
      <c r="F1003" s="139" t="s">
        <v>775</v>
      </c>
      <c r="G1003" s="144" t="s">
        <v>744</v>
      </c>
      <c r="H1003" s="145">
        <v>1</v>
      </c>
      <c r="I1003" s="146" t="s">
        <v>745</v>
      </c>
      <c r="J1003" s="145">
        <v>9</v>
      </c>
      <c r="K1003" s="144" t="s">
        <v>746</v>
      </c>
      <c r="L1003" s="147">
        <v>1</v>
      </c>
      <c r="M1003" s="144" t="s">
        <v>747</v>
      </c>
      <c r="N1003" s="148">
        <v>1</v>
      </c>
      <c r="O1003" s="144" t="s">
        <v>748</v>
      </c>
      <c r="P1003" s="148">
        <v>1</v>
      </c>
    </row>
    <row r="1005" spans="1:10" ht="12.75">
      <c r="A1005" s="149" t="s">
        <v>749</v>
      </c>
      <c r="C1005" s="150" t="s">
        <v>750</v>
      </c>
      <c r="D1005" s="150" t="s">
        <v>751</v>
      </c>
      <c r="F1005" s="150" t="s">
        <v>752</v>
      </c>
      <c r="G1005" s="150" t="s">
        <v>753</v>
      </c>
      <c r="H1005" s="150" t="s">
        <v>754</v>
      </c>
      <c r="I1005" s="151" t="s">
        <v>755</v>
      </c>
      <c r="J1005" s="150" t="s">
        <v>756</v>
      </c>
    </row>
    <row r="1006" spans="1:8" ht="12.75">
      <c r="A1006" s="152" t="s">
        <v>823</v>
      </c>
      <c r="C1006" s="153">
        <v>228.61599999992177</v>
      </c>
      <c r="D1006" s="132">
        <v>36272.53625547886</v>
      </c>
      <c r="F1006" s="132">
        <v>32356.999999970198</v>
      </c>
      <c r="G1006" s="132">
        <v>31498</v>
      </c>
      <c r="H1006" s="154" t="s">
        <v>1197</v>
      </c>
    </row>
    <row r="1008" spans="4:8" ht="12.75">
      <c r="D1008" s="132">
        <v>36646.95831358433</v>
      </c>
      <c r="F1008" s="132">
        <v>32759</v>
      </c>
      <c r="G1008" s="132">
        <v>31206.999999970198</v>
      </c>
      <c r="H1008" s="154" t="s">
        <v>1198</v>
      </c>
    </row>
    <row r="1010" spans="4:8" ht="12.75">
      <c r="D1010" s="132">
        <v>36711.05816668272</v>
      </c>
      <c r="F1010" s="132">
        <v>32825</v>
      </c>
      <c r="G1010" s="132">
        <v>31106</v>
      </c>
      <c r="H1010" s="154" t="s">
        <v>1199</v>
      </c>
    </row>
    <row r="1012" spans="1:8" ht="12.75">
      <c r="A1012" s="149" t="s">
        <v>757</v>
      </c>
      <c r="C1012" s="155" t="s">
        <v>758</v>
      </c>
      <c r="D1012" s="132">
        <v>36543.51757858197</v>
      </c>
      <c r="F1012" s="132">
        <v>32646.99999999007</v>
      </c>
      <c r="G1012" s="132">
        <v>31270.333333323397</v>
      </c>
      <c r="H1012" s="132">
        <v>4489.863514319692</v>
      </c>
    </row>
    <row r="1013" spans="1:8" ht="12.75">
      <c r="A1013" s="131">
        <v>38375.960914351854</v>
      </c>
      <c r="C1013" s="155" t="s">
        <v>759</v>
      </c>
      <c r="D1013" s="132">
        <v>236.85513694066736</v>
      </c>
      <c r="F1013" s="132">
        <v>253.30613890813015</v>
      </c>
      <c r="G1013" s="132">
        <v>203.5296866188429</v>
      </c>
      <c r="H1013" s="132">
        <v>236.85513694066736</v>
      </c>
    </row>
    <row r="1015" spans="3:8" ht="12.75">
      <c r="C1015" s="155" t="s">
        <v>760</v>
      </c>
      <c r="D1015" s="132">
        <v>0.6481454239629286</v>
      </c>
      <c r="F1015" s="132">
        <v>0.7758940757441947</v>
      </c>
      <c r="G1015" s="132">
        <v>0.6508714967932576</v>
      </c>
      <c r="H1015" s="132">
        <v>5.275330445686297</v>
      </c>
    </row>
    <row r="1016" spans="1:10" ht="12.75">
      <c r="A1016" s="149" t="s">
        <v>749</v>
      </c>
      <c r="C1016" s="150" t="s">
        <v>750</v>
      </c>
      <c r="D1016" s="150" t="s">
        <v>751</v>
      </c>
      <c r="F1016" s="150" t="s">
        <v>752</v>
      </c>
      <c r="G1016" s="150" t="s">
        <v>753</v>
      </c>
      <c r="H1016" s="150" t="s">
        <v>754</v>
      </c>
      <c r="I1016" s="151" t="s">
        <v>755</v>
      </c>
      <c r="J1016" s="150" t="s">
        <v>756</v>
      </c>
    </row>
    <row r="1017" spans="1:8" ht="12.75">
      <c r="A1017" s="152" t="s">
        <v>824</v>
      </c>
      <c r="C1017" s="153">
        <v>231.6040000000503</v>
      </c>
      <c r="D1017" s="132">
        <v>9404.5</v>
      </c>
      <c r="F1017" s="132">
        <v>6425</v>
      </c>
      <c r="G1017" s="132">
        <v>7388</v>
      </c>
      <c r="H1017" s="154" t="s">
        <v>1200</v>
      </c>
    </row>
    <row r="1019" spans="4:8" ht="12.75">
      <c r="D1019" s="132">
        <v>10012.112676084042</v>
      </c>
      <c r="F1019" s="132">
        <v>6466</v>
      </c>
      <c r="G1019" s="132">
        <v>7311</v>
      </c>
      <c r="H1019" s="154" t="s">
        <v>1201</v>
      </c>
    </row>
    <row r="1021" spans="4:8" ht="12.75">
      <c r="D1021" s="132">
        <v>9838.541106939316</v>
      </c>
      <c r="F1021" s="132">
        <v>6568.000000007451</v>
      </c>
      <c r="G1021" s="132">
        <v>7344.999999992549</v>
      </c>
      <c r="H1021" s="154" t="s">
        <v>1202</v>
      </c>
    </row>
    <row r="1023" spans="1:8" ht="12.75">
      <c r="A1023" s="149" t="s">
        <v>757</v>
      </c>
      <c r="C1023" s="155" t="s">
        <v>758</v>
      </c>
      <c r="D1023" s="132">
        <v>9751.717927674452</v>
      </c>
      <c r="F1023" s="132">
        <v>6486.333333335817</v>
      </c>
      <c r="G1023" s="132">
        <v>7347.999999997517</v>
      </c>
      <c r="H1023" s="132">
        <v>2719.50368580894</v>
      </c>
    </row>
    <row r="1024" spans="1:8" ht="12.75">
      <c r="A1024" s="131">
        <v>38375.961481481485</v>
      </c>
      <c r="C1024" s="155" t="s">
        <v>759</v>
      </c>
      <c r="D1024" s="132">
        <v>312.97282530228676</v>
      </c>
      <c r="F1024" s="132">
        <v>73.63649457949774</v>
      </c>
      <c r="G1024" s="132">
        <v>38.587562763479</v>
      </c>
      <c r="H1024" s="132">
        <v>312.97282530228676</v>
      </c>
    </row>
    <row r="1026" spans="3:8" ht="12.75">
      <c r="C1026" s="155" t="s">
        <v>760</v>
      </c>
      <c r="D1026" s="132">
        <v>3.2094122043265787</v>
      </c>
      <c r="F1026" s="132">
        <v>1.1352560960913132</v>
      </c>
      <c r="G1026" s="132">
        <v>0.5251437501836151</v>
      </c>
      <c r="H1026" s="132">
        <v>11.508453801164467</v>
      </c>
    </row>
    <row r="1027" spans="1:10" ht="12.75">
      <c r="A1027" s="149" t="s">
        <v>749</v>
      </c>
      <c r="C1027" s="150" t="s">
        <v>750</v>
      </c>
      <c r="D1027" s="150" t="s">
        <v>751</v>
      </c>
      <c r="F1027" s="150" t="s">
        <v>752</v>
      </c>
      <c r="G1027" s="150" t="s">
        <v>753</v>
      </c>
      <c r="H1027" s="150" t="s">
        <v>754</v>
      </c>
      <c r="I1027" s="151" t="s">
        <v>755</v>
      </c>
      <c r="J1027" s="150" t="s">
        <v>756</v>
      </c>
    </row>
    <row r="1028" spans="1:8" ht="12.75">
      <c r="A1028" s="152" t="s">
        <v>822</v>
      </c>
      <c r="C1028" s="153">
        <v>267.7160000000149</v>
      </c>
      <c r="D1028" s="132">
        <v>10877.57328131795</v>
      </c>
      <c r="F1028" s="132">
        <v>3647.2499999962747</v>
      </c>
      <c r="G1028" s="132">
        <v>3692.25</v>
      </c>
      <c r="H1028" s="154" t="s">
        <v>1203</v>
      </c>
    </row>
    <row r="1030" spans="4:8" ht="12.75">
      <c r="D1030" s="132">
        <v>10409.240262880921</v>
      </c>
      <c r="F1030" s="132">
        <v>3608.2500000037253</v>
      </c>
      <c r="G1030" s="132">
        <v>3721.2500000037253</v>
      </c>
      <c r="H1030" s="154" t="s">
        <v>1204</v>
      </c>
    </row>
    <row r="1032" spans="4:8" ht="12.75">
      <c r="D1032" s="132">
        <v>10903.837590947747</v>
      </c>
      <c r="F1032" s="132">
        <v>3636</v>
      </c>
      <c r="G1032" s="132">
        <v>3699</v>
      </c>
      <c r="H1032" s="154" t="s">
        <v>1205</v>
      </c>
    </row>
    <row r="1034" spans="1:8" ht="12.75">
      <c r="A1034" s="149" t="s">
        <v>757</v>
      </c>
      <c r="C1034" s="155" t="s">
        <v>758</v>
      </c>
      <c r="D1034" s="132">
        <v>10730.217045048874</v>
      </c>
      <c r="F1034" s="132">
        <v>3630.5</v>
      </c>
      <c r="G1034" s="132">
        <v>3704.1666666679084</v>
      </c>
      <c r="H1034" s="132">
        <v>7054.29109160581</v>
      </c>
    </row>
    <row r="1035" spans="1:8" ht="12.75">
      <c r="A1035" s="131">
        <v>38375.962233796294</v>
      </c>
      <c r="C1035" s="155" t="s">
        <v>759</v>
      </c>
      <c r="D1035" s="132">
        <v>278.2840716035686</v>
      </c>
      <c r="F1035" s="132">
        <v>20.07330316250342</v>
      </c>
      <c r="G1035" s="132">
        <v>15.174677373733903</v>
      </c>
      <c r="H1035" s="132">
        <v>278.2840716035686</v>
      </c>
    </row>
    <row r="1037" spans="3:8" ht="12.75">
      <c r="C1037" s="155" t="s">
        <v>760</v>
      </c>
      <c r="D1037" s="132">
        <v>2.593461720627302</v>
      </c>
      <c r="F1037" s="132">
        <v>0.5529074001515886</v>
      </c>
      <c r="G1037" s="132">
        <v>0.40966508095555854</v>
      </c>
      <c r="H1037" s="132">
        <v>3.944890677033589</v>
      </c>
    </row>
    <row r="1038" spans="1:10" ht="12.75">
      <c r="A1038" s="149" t="s">
        <v>749</v>
      </c>
      <c r="C1038" s="150" t="s">
        <v>750</v>
      </c>
      <c r="D1038" s="150" t="s">
        <v>751</v>
      </c>
      <c r="F1038" s="150" t="s">
        <v>752</v>
      </c>
      <c r="G1038" s="150" t="s">
        <v>753</v>
      </c>
      <c r="H1038" s="150" t="s">
        <v>754</v>
      </c>
      <c r="I1038" s="151" t="s">
        <v>755</v>
      </c>
      <c r="J1038" s="150" t="s">
        <v>756</v>
      </c>
    </row>
    <row r="1039" spans="1:8" ht="12.75">
      <c r="A1039" s="152" t="s">
        <v>821</v>
      </c>
      <c r="C1039" s="153">
        <v>292.40199999976903</v>
      </c>
      <c r="D1039" s="132">
        <v>28609.132928967476</v>
      </c>
      <c r="F1039" s="132">
        <v>16225</v>
      </c>
      <c r="G1039" s="132">
        <v>15794.75</v>
      </c>
      <c r="H1039" s="154" t="s">
        <v>1206</v>
      </c>
    </row>
    <row r="1041" spans="4:8" ht="12.75">
      <c r="D1041" s="132">
        <v>28506.249474078417</v>
      </c>
      <c r="F1041" s="132">
        <v>16114.75</v>
      </c>
      <c r="G1041" s="132">
        <v>15926</v>
      </c>
      <c r="H1041" s="154" t="s">
        <v>1207</v>
      </c>
    </row>
    <row r="1043" spans="4:8" ht="12.75">
      <c r="D1043" s="132">
        <v>28414.632484525442</v>
      </c>
      <c r="F1043" s="132">
        <v>15978.499999985099</v>
      </c>
      <c r="G1043" s="132">
        <v>15862.999999985099</v>
      </c>
      <c r="H1043" s="154" t="s">
        <v>1208</v>
      </c>
    </row>
    <row r="1045" spans="1:8" ht="12.75">
      <c r="A1045" s="149" t="s">
        <v>757</v>
      </c>
      <c r="C1045" s="155" t="s">
        <v>758</v>
      </c>
      <c r="D1045" s="132">
        <v>28510.00496252378</v>
      </c>
      <c r="F1045" s="132">
        <v>16106.083333328366</v>
      </c>
      <c r="G1045" s="132">
        <v>15861.249999995034</v>
      </c>
      <c r="H1045" s="132">
        <v>12552.283320737703</v>
      </c>
    </row>
    <row r="1046" spans="1:8" ht="12.75">
      <c r="A1046" s="131">
        <v>38375.96303240741</v>
      </c>
      <c r="C1046" s="155" t="s">
        <v>759</v>
      </c>
      <c r="D1046" s="132">
        <v>97.30459132141806</v>
      </c>
      <c r="F1046" s="132">
        <v>123.47832131659543</v>
      </c>
      <c r="G1046" s="132">
        <v>65.64249766690126</v>
      </c>
      <c r="H1046" s="132">
        <v>97.30459132141806</v>
      </c>
    </row>
    <row r="1048" spans="3:8" ht="12.75">
      <c r="C1048" s="155" t="s">
        <v>760</v>
      </c>
      <c r="D1048" s="132">
        <v>0.3412998049257596</v>
      </c>
      <c r="F1048" s="132">
        <v>0.766656416467692</v>
      </c>
      <c r="G1048" s="132">
        <v>0.4138545049534041</v>
      </c>
      <c r="H1048" s="132">
        <v>0.775194351777103</v>
      </c>
    </row>
    <row r="1049" spans="1:10" ht="12.75">
      <c r="A1049" s="149" t="s">
        <v>749</v>
      </c>
      <c r="C1049" s="150" t="s">
        <v>750</v>
      </c>
      <c r="D1049" s="150" t="s">
        <v>751</v>
      </c>
      <c r="F1049" s="150" t="s">
        <v>752</v>
      </c>
      <c r="G1049" s="150" t="s">
        <v>753</v>
      </c>
      <c r="H1049" s="150" t="s">
        <v>754</v>
      </c>
      <c r="I1049" s="151" t="s">
        <v>755</v>
      </c>
      <c r="J1049" s="150" t="s">
        <v>756</v>
      </c>
    </row>
    <row r="1050" spans="1:8" ht="12.75">
      <c r="A1050" s="152" t="s">
        <v>875</v>
      </c>
      <c r="C1050" s="153">
        <v>309.418</v>
      </c>
      <c r="D1050" s="132">
        <v>35140.80533105135</v>
      </c>
      <c r="F1050" s="132">
        <v>7156.000000007451</v>
      </c>
      <c r="G1050" s="132">
        <v>6831.999999992549</v>
      </c>
      <c r="H1050" s="154" t="s">
        <v>1209</v>
      </c>
    </row>
    <row r="1052" spans="4:8" ht="12.75">
      <c r="D1052" s="132">
        <v>33144.947752416134</v>
      </c>
      <c r="F1052" s="132">
        <v>7274</v>
      </c>
      <c r="G1052" s="132">
        <v>6702</v>
      </c>
      <c r="H1052" s="154" t="s">
        <v>1210</v>
      </c>
    </row>
    <row r="1054" spans="4:8" ht="12.75">
      <c r="D1054" s="132">
        <v>35546.04062598944</v>
      </c>
      <c r="F1054" s="132">
        <v>7130.000000007451</v>
      </c>
      <c r="G1054" s="132">
        <v>6438</v>
      </c>
      <c r="H1054" s="154" t="s">
        <v>1211</v>
      </c>
    </row>
    <row r="1056" spans="1:8" ht="12.75">
      <c r="A1056" s="149" t="s">
        <v>757</v>
      </c>
      <c r="C1056" s="155" t="s">
        <v>758</v>
      </c>
      <c r="D1056" s="132">
        <v>34610.59790315231</v>
      </c>
      <c r="F1056" s="132">
        <v>7186.666666671634</v>
      </c>
      <c r="G1056" s="132">
        <v>6657.333333330849</v>
      </c>
      <c r="H1056" s="132">
        <v>27720.725070781577</v>
      </c>
    </row>
    <row r="1057" spans="1:8" ht="12.75">
      <c r="A1057" s="131">
        <v>38375.96361111111</v>
      </c>
      <c r="C1057" s="155" t="s">
        <v>759</v>
      </c>
      <c r="D1057" s="132">
        <v>1285.360526984802</v>
      </c>
      <c r="F1057" s="132">
        <v>76.74199197764905</v>
      </c>
      <c r="G1057" s="132">
        <v>200.7618821689606</v>
      </c>
      <c r="H1057" s="132">
        <v>1285.360526984802</v>
      </c>
    </row>
    <row r="1059" spans="3:8" ht="12.75">
      <c r="C1059" s="155" t="s">
        <v>760</v>
      </c>
      <c r="D1059" s="132">
        <v>3.7137772961377595</v>
      </c>
      <c r="F1059" s="132">
        <v>1.0678384783524493</v>
      </c>
      <c r="G1059" s="132">
        <v>3.015650142735362</v>
      </c>
      <c r="H1059" s="132">
        <v>4.636821452912168</v>
      </c>
    </row>
    <row r="1060" spans="1:10" ht="12.75">
      <c r="A1060" s="149" t="s">
        <v>749</v>
      </c>
      <c r="C1060" s="150" t="s">
        <v>750</v>
      </c>
      <c r="D1060" s="150" t="s">
        <v>751</v>
      </c>
      <c r="F1060" s="150" t="s">
        <v>752</v>
      </c>
      <c r="G1060" s="150" t="s">
        <v>753</v>
      </c>
      <c r="H1060" s="150" t="s">
        <v>754</v>
      </c>
      <c r="I1060" s="151" t="s">
        <v>755</v>
      </c>
      <c r="J1060" s="150" t="s">
        <v>756</v>
      </c>
    </row>
    <row r="1061" spans="1:8" ht="12.75">
      <c r="A1061" s="152" t="s">
        <v>825</v>
      </c>
      <c r="C1061" s="153">
        <v>324.75400000019</v>
      </c>
      <c r="D1061" s="132">
        <v>35446.32714343071</v>
      </c>
      <c r="F1061" s="132">
        <v>24137</v>
      </c>
      <c r="G1061" s="132">
        <v>22072</v>
      </c>
      <c r="H1061" s="154" t="s">
        <v>1212</v>
      </c>
    </row>
    <row r="1063" spans="4:8" ht="12.75">
      <c r="D1063" s="132">
        <v>35673.61180770397</v>
      </c>
      <c r="F1063" s="132">
        <v>24374</v>
      </c>
      <c r="G1063" s="132">
        <v>21700</v>
      </c>
      <c r="H1063" s="154" t="s">
        <v>1213</v>
      </c>
    </row>
    <row r="1065" spans="4:8" ht="12.75">
      <c r="D1065" s="132">
        <v>35562.80216819048</v>
      </c>
      <c r="F1065" s="132">
        <v>24141</v>
      </c>
      <c r="G1065" s="132">
        <v>21969</v>
      </c>
      <c r="H1065" s="154" t="s">
        <v>1214</v>
      </c>
    </row>
    <row r="1067" spans="1:8" ht="12.75">
      <c r="A1067" s="149" t="s">
        <v>757</v>
      </c>
      <c r="C1067" s="155" t="s">
        <v>758</v>
      </c>
      <c r="D1067" s="132">
        <v>35560.91370644172</v>
      </c>
      <c r="F1067" s="132">
        <v>24217.333333333336</v>
      </c>
      <c r="G1067" s="132">
        <v>21913.666666666664</v>
      </c>
      <c r="H1067" s="132">
        <v>12295.164517753727</v>
      </c>
    </row>
    <row r="1068" spans="1:8" ht="12.75">
      <c r="A1068" s="131">
        <v>38375.96418981482</v>
      </c>
      <c r="C1068" s="155" t="s">
        <v>759</v>
      </c>
      <c r="D1068" s="132">
        <v>113.65409965723401</v>
      </c>
      <c r="F1068" s="132">
        <v>135.69205331681488</v>
      </c>
      <c r="G1068" s="132">
        <v>192.07377055010227</v>
      </c>
      <c r="H1068" s="132">
        <v>113.65409965723401</v>
      </c>
    </row>
    <row r="1070" spans="3:8" ht="12.75">
      <c r="C1070" s="155" t="s">
        <v>760</v>
      </c>
      <c r="D1070" s="132">
        <v>0.31960399160566566</v>
      </c>
      <c r="F1070" s="132">
        <v>0.5603096404096852</v>
      </c>
      <c r="G1070" s="132">
        <v>0.8765022005298171</v>
      </c>
      <c r="H1070" s="132">
        <v>0.9243804708194187</v>
      </c>
    </row>
    <row r="1071" spans="1:10" ht="12.75">
      <c r="A1071" s="149" t="s">
        <v>749</v>
      </c>
      <c r="C1071" s="150" t="s">
        <v>750</v>
      </c>
      <c r="D1071" s="150" t="s">
        <v>751</v>
      </c>
      <c r="F1071" s="150" t="s">
        <v>752</v>
      </c>
      <c r="G1071" s="150" t="s">
        <v>753</v>
      </c>
      <c r="H1071" s="150" t="s">
        <v>754</v>
      </c>
      <c r="I1071" s="151" t="s">
        <v>755</v>
      </c>
      <c r="J1071" s="150" t="s">
        <v>756</v>
      </c>
    </row>
    <row r="1072" spans="1:8" ht="12.75">
      <c r="A1072" s="152" t="s">
        <v>844</v>
      </c>
      <c r="C1072" s="153">
        <v>343.82299999985844</v>
      </c>
      <c r="D1072" s="132">
        <v>20558.80041500926</v>
      </c>
      <c r="F1072" s="132">
        <v>19474</v>
      </c>
      <c r="G1072" s="132">
        <v>19422</v>
      </c>
      <c r="H1072" s="154" t="s">
        <v>1215</v>
      </c>
    </row>
    <row r="1074" spans="4:8" ht="12.75">
      <c r="D1074" s="132">
        <v>20851.119145810604</v>
      </c>
      <c r="F1074" s="132">
        <v>19590</v>
      </c>
      <c r="G1074" s="132">
        <v>19368</v>
      </c>
      <c r="H1074" s="154" t="s">
        <v>1216</v>
      </c>
    </row>
    <row r="1076" spans="4:8" ht="12.75">
      <c r="D1076" s="132">
        <v>20559.5</v>
      </c>
      <c r="F1076" s="132">
        <v>19392</v>
      </c>
      <c r="G1076" s="132">
        <v>19134</v>
      </c>
      <c r="H1076" s="154" t="s">
        <v>1217</v>
      </c>
    </row>
    <row r="1078" spans="1:8" ht="12.75">
      <c r="A1078" s="149" t="s">
        <v>757</v>
      </c>
      <c r="C1078" s="155" t="s">
        <v>758</v>
      </c>
      <c r="D1078" s="132">
        <v>20656.473186939955</v>
      </c>
      <c r="F1078" s="132">
        <v>19485.333333333332</v>
      </c>
      <c r="G1078" s="132">
        <v>19308</v>
      </c>
      <c r="H1078" s="132">
        <v>1247.015263442687</v>
      </c>
    </row>
    <row r="1079" spans="1:8" ht="12.75">
      <c r="A1079" s="131">
        <v>38375.964733796296</v>
      </c>
      <c r="C1079" s="155" t="s">
        <v>759</v>
      </c>
      <c r="D1079" s="132">
        <v>168.5687080489515</v>
      </c>
      <c r="F1079" s="132">
        <v>99.48534230394613</v>
      </c>
      <c r="G1079" s="132">
        <v>153.08820986607688</v>
      </c>
      <c r="H1079" s="132">
        <v>168.5687080489515</v>
      </c>
    </row>
    <row r="1081" spans="3:8" ht="12.75">
      <c r="C1081" s="155" t="s">
        <v>760</v>
      </c>
      <c r="D1081" s="132">
        <v>0.8160575453680494</v>
      </c>
      <c r="F1081" s="132">
        <v>0.5105652574788533</v>
      </c>
      <c r="G1081" s="132">
        <v>0.7928745072823538</v>
      </c>
      <c r="H1081" s="132">
        <v>13.517774239873924</v>
      </c>
    </row>
    <row r="1082" spans="1:10" ht="12.75">
      <c r="A1082" s="149" t="s">
        <v>749</v>
      </c>
      <c r="C1082" s="150" t="s">
        <v>750</v>
      </c>
      <c r="D1082" s="150" t="s">
        <v>751</v>
      </c>
      <c r="F1082" s="150" t="s">
        <v>752</v>
      </c>
      <c r="G1082" s="150" t="s">
        <v>753</v>
      </c>
      <c r="H1082" s="150" t="s">
        <v>754</v>
      </c>
      <c r="I1082" s="151" t="s">
        <v>755</v>
      </c>
      <c r="J1082" s="150" t="s">
        <v>756</v>
      </c>
    </row>
    <row r="1083" spans="1:8" ht="12.75">
      <c r="A1083" s="152" t="s">
        <v>826</v>
      </c>
      <c r="C1083" s="153">
        <v>361.38400000007823</v>
      </c>
      <c r="D1083" s="132">
        <v>49690.57430076599</v>
      </c>
      <c r="F1083" s="132">
        <v>19944</v>
      </c>
      <c r="G1083" s="132">
        <v>20062</v>
      </c>
      <c r="H1083" s="154" t="s">
        <v>1218</v>
      </c>
    </row>
    <row r="1085" spans="4:8" ht="12.75">
      <c r="D1085" s="132">
        <v>46394.36307775974</v>
      </c>
      <c r="F1085" s="132">
        <v>20120</v>
      </c>
      <c r="G1085" s="132">
        <v>19462</v>
      </c>
      <c r="H1085" s="154" t="s">
        <v>1219</v>
      </c>
    </row>
    <row r="1087" spans="4:8" ht="12.75">
      <c r="D1087" s="132">
        <v>48940.720619916916</v>
      </c>
      <c r="F1087" s="132">
        <v>19998</v>
      </c>
      <c r="G1087" s="132">
        <v>20174</v>
      </c>
      <c r="H1087" s="154" t="s">
        <v>1220</v>
      </c>
    </row>
    <row r="1089" spans="1:8" ht="12.75">
      <c r="A1089" s="149" t="s">
        <v>757</v>
      </c>
      <c r="C1089" s="155" t="s">
        <v>758</v>
      </c>
      <c r="D1089" s="132">
        <v>48341.88599948089</v>
      </c>
      <c r="F1089" s="132">
        <v>20020.666666666668</v>
      </c>
      <c r="G1089" s="132">
        <v>19899.333333333332</v>
      </c>
      <c r="H1089" s="132">
        <v>28376.989510652795</v>
      </c>
    </row>
    <row r="1090" spans="1:8" ht="12.75">
      <c r="A1090" s="131">
        <v>38375.965266203704</v>
      </c>
      <c r="C1090" s="155" t="s">
        <v>759</v>
      </c>
      <c r="D1090" s="132">
        <v>1727.7743728978558</v>
      </c>
      <c r="F1090" s="132">
        <v>90.16281569102273</v>
      </c>
      <c r="G1090" s="132">
        <v>382.8594171929604</v>
      </c>
      <c r="H1090" s="132">
        <v>1727.7743728978558</v>
      </c>
    </row>
    <row r="1092" spans="3:8" ht="12.75">
      <c r="C1092" s="155" t="s">
        <v>760</v>
      </c>
      <c r="D1092" s="132">
        <v>3.574073160729412</v>
      </c>
      <c r="F1092" s="132">
        <v>0.4503487181130636</v>
      </c>
      <c r="G1092" s="132">
        <v>1.923981124290397</v>
      </c>
      <c r="H1092" s="132">
        <v>6.088645774948201</v>
      </c>
    </row>
    <row r="1093" spans="1:10" ht="12.75">
      <c r="A1093" s="149" t="s">
        <v>749</v>
      </c>
      <c r="C1093" s="150" t="s">
        <v>750</v>
      </c>
      <c r="D1093" s="150" t="s">
        <v>751</v>
      </c>
      <c r="F1093" s="150" t="s">
        <v>752</v>
      </c>
      <c r="G1093" s="150" t="s">
        <v>753</v>
      </c>
      <c r="H1093" s="150" t="s">
        <v>754</v>
      </c>
      <c r="I1093" s="151" t="s">
        <v>755</v>
      </c>
      <c r="J1093" s="150" t="s">
        <v>756</v>
      </c>
    </row>
    <row r="1094" spans="1:8" ht="12.75">
      <c r="A1094" s="152" t="s">
        <v>845</v>
      </c>
      <c r="C1094" s="153">
        <v>371.029</v>
      </c>
      <c r="D1094" s="132">
        <v>28882.871209859848</v>
      </c>
      <c r="F1094" s="132">
        <v>24288</v>
      </c>
      <c r="G1094" s="132">
        <v>24374</v>
      </c>
      <c r="H1094" s="154" t="s">
        <v>1221</v>
      </c>
    </row>
    <row r="1096" spans="4:8" ht="12.75">
      <c r="D1096" s="132">
        <v>28284.04747480154</v>
      </c>
      <c r="F1096" s="132">
        <v>24490</v>
      </c>
      <c r="G1096" s="132">
        <v>24430</v>
      </c>
      <c r="H1096" s="154" t="s">
        <v>1222</v>
      </c>
    </row>
    <row r="1098" spans="4:8" ht="12.75">
      <c r="D1098" s="132">
        <v>27875.0100800097</v>
      </c>
      <c r="F1098" s="132">
        <v>24308</v>
      </c>
      <c r="G1098" s="132">
        <v>24356</v>
      </c>
      <c r="H1098" s="154" t="s">
        <v>1223</v>
      </c>
    </row>
    <row r="1100" spans="1:8" ht="12.75">
      <c r="A1100" s="149" t="s">
        <v>757</v>
      </c>
      <c r="C1100" s="155" t="s">
        <v>758</v>
      </c>
      <c r="D1100" s="132">
        <v>28347.309588223696</v>
      </c>
      <c r="F1100" s="132">
        <v>24362</v>
      </c>
      <c r="G1100" s="132">
        <v>24386.666666666664</v>
      </c>
      <c r="H1100" s="132">
        <v>3975.9226960461056</v>
      </c>
    </row>
    <row r="1101" spans="1:8" ht="12.75">
      <c r="A1101" s="131">
        <v>38375.96581018518</v>
      </c>
      <c r="C1101" s="155" t="s">
        <v>759</v>
      </c>
      <c r="D1101" s="132">
        <v>506.89997584501623</v>
      </c>
      <c r="F1101" s="132">
        <v>111.3013926238122</v>
      </c>
      <c r="G1101" s="132">
        <v>38.59188170241681</v>
      </c>
      <c r="H1101" s="132">
        <v>506.89997584501623</v>
      </c>
    </row>
    <row r="1103" spans="3:8" ht="12.75">
      <c r="C1103" s="155" t="s">
        <v>760</v>
      </c>
      <c r="D1103" s="132">
        <v>1.7881766672333428</v>
      </c>
      <c r="F1103" s="132">
        <v>0.4568647591487243</v>
      </c>
      <c r="G1103" s="132">
        <v>0.1582499249689044</v>
      </c>
      <c r="H1103" s="132">
        <v>12.74924123522592</v>
      </c>
    </row>
    <row r="1104" spans="1:10" ht="12.75">
      <c r="A1104" s="149" t="s">
        <v>749</v>
      </c>
      <c r="C1104" s="150" t="s">
        <v>750</v>
      </c>
      <c r="D1104" s="150" t="s">
        <v>751</v>
      </c>
      <c r="F1104" s="150" t="s">
        <v>752</v>
      </c>
      <c r="G1104" s="150" t="s">
        <v>753</v>
      </c>
      <c r="H1104" s="150" t="s">
        <v>754</v>
      </c>
      <c r="I1104" s="151" t="s">
        <v>755</v>
      </c>
      <c r="J1104" s="150" t="s">
        <v>756</v>
      </c>
    </row>
    <row r="1105" spans="1:8" ht="12.75">
      <c r="A1105" s="152" t="s">
        <v>820</v>
      </c>
      <c r="C1105" s="153">
        <v>407.77100000018254</v>
      </c>
      <c r="D1105" s="132">
        <v>880676.0831394196</v>
      </c>
      <c r="F1105" s="132">
        <v>80500</v>
      </c>
      <c r="G1105" s="132">
        <v>78500</v>
      </c>
      <c r="H1105" s="154" t="s">
        <v>1224</v>
      </c>
    </row>
    <row r="1107" spans="4:8" ht="12.75">
      <c r="D1107" s="132">
        <v>865377.9861221313</v>
      </c>
      <c r="F1107" s="132">
        <v>80100</v>
      </c>
      <c r="G1107" s="132">
        <v>77700</v>
      </c>
      <c r="H1107" s="154" t="s">
        <v>1225</v>
      </c>
    </row>
    <row r="1109" spans="4:8" ht="12.75">
      <c r="D1109" s="132">
        <v>897448.2941961288</v>
      </c>
      <c r="F1109" s="132">
        <v>80100</v>
      </c>
      <c r="G1109" s="132">
        <v>78400</v>
      </c>
      <c r="H1109" s="154" t="s">
        <v>1226</v>
      </c>
    </row>
    <row r="1111" spans="1:8" ht="12.75">
      <c r="A1111" s="149" t="s">
        <v>757</v>
      </c>
      <c r="C1111" s="155" t="s">
        <v>758</v>
      </c>
      <c r="D1111" s="132">
        <v>881167.4544858932</v>
      </c>
      <c r="F1111" s="132">
        <v>80233.33333333333</v>
      </c>
      <c r="G1111" s="132">
        <v>78200</v>
      </c>
      <c r="H1111" s="132">
        <v>801967.412557172</v>
      </c>
    </row>
    <row r="1112" spans="1:8" ht="12.75">
      <c r="A1112" s="131">
        <v>38375.96638888889</v>
      </c>
      <c r="C1112" s="155" t="s">
        <v>759</v>
      </c>
      <c r="D1112" s="132">
        <v>16040.799523104099</v>
      </c>
      <c r="F1112" s="132">
        <v>230.94010767585027</v>
      </c>
      <c r="G1112" s="132">
        <v>435.88989435406734</v>
      </c>
      <c r="H1112" s="132">
        <v>16040.799523104099</v>
      </c>
    </row>
    <row r="1114" spans="3:8" ht="12.75">
      <c r="C1114" s="155" t="s">
        <v>760</v>
      </c>
      <c r="D1114" s="132">
        <v>1.8204030847306902</v>
      </c>
      <c r="F1114" s="132">
        <v>0.2878356140538225</v>
      </c>
      <c r="G1114" s="132">
        <v>0.5574039569745108</v>
      </c>
      <c r="H1114" s="132">
        <v>2.0001809639566317</v>
      </c>
    </row>
    <row r="1115" spans="1:10" ht="12.75">
      <c r="A1115" s="149" t="s">
        <v>749</v>
      </c>
      <c r="C1115" s="150" t="s">
        <v>750</v>
      </c>
      <c r="D1115" s="150" t="s">
        <v>751</v>
      </c>
      <c r="F1115" s="150" t="s">
        <v>752</v>
      </c>
      <c r="G1115" s="150" t="s">
        <v>753</v>
      </c>
      <c r="H1115" s="150" t="s">
        <v>754</v>
      </c>
      <c r="I1115" s="151" t="s">
        <v>755</v>
      </c>
      <c r="J1115" s="150" t="s">
        <v>756</v>
      </c>
    </row>
    <row r="1116" spans="1:8" ht="12.75">
      <c r="A1116" s="152" t="s">
        <v>827</v>
      </c>
      <c r="C1116" s="153">
        <v>455.40299999993294</v>
      </c>
      <c r="D1116" s="132">
        <v>70549.29718708992</v>
      </c>
      <c r="F1116" s="132">
        <v>58675</v>
      </c>
      <c r="G1116" s="132">
        <v>61559.999999940395</v>
      </c>
      <c r="H1116" s="154" t="s">
        <v>1227</v>
      </c>
    </row>
    <row r="1118" spans="4:8" ht="12.75">
      <c r="D1118" s="132">
        <v>70102.10987949371</v>
      </c>
      <c r="F1118" s="132">
        <v>58130</v>
      </c>
      <c r="G1118" s="132">
        <v>61552.500000059605</v>
      </c>
      <c r="H1118" s="154" t="s">
        <v>1228</v>
      </c>
    </row>
    <row r="1120" spans="4:8" ht="12.75">
      <c r="D1120" s="132">
        <v>70229.17852008343</v>
      </c>
      <c r="F1120" s="132">
        <v>58475</v>
      </c>
      <c r="G1120" s="132">
        <v>61562.5</v>
      </c>
      <c r="H1120" s="154" t="s">
        <v>1229</v>
      </c>
    </row>
    <row r="1122" spans="1:8" ht="12.75">
      <c r="A1122" s="149" t="s">
        <v>757</v>
      </c>
      <c r="C1122" s="155" t="s">
        <v>758</v>
      </c>
      <c r="D1122" s="132">
        <v>70293.52852888902</v>
      </c>
      <c r="F1122" s="132">
        <v>58426.66666666667</v>
      </c>
      <c r="G1122" s="132">
        <v>61558.33333333333</v>
      </c>
      <c r="H1122" s="132">
        <v>10310.132211059563</v>
      </c>
    </row>
    <row r="1123" spans="1:8" ht="12.75">
      <c r="A1123" s="131">
        <v>38375.96712962963</v>
      </c>
      <c r="C1123" s="155" t="s">
        <v>759</v>
      </c>
      <c r="D1123" s="132">
        <v>230.43397046190591</v>
      </c>
      <c r="F1123" s="132">
        <v>275.6960887160595</v>
      </c>
      <c r="G1123" s="132">
        <v>5.204164998665331</v>
      </c>
      <c r="H1123" s="132">
        <v>230.43397046190591</v>
      </c>
    </row>
    <row r="1125" spans="3:8" ht="12.75">
      <c r="C1125" s="155" t="s">
        <v>760</v>
      </c>
      <c r="D1125" s="132">
        <v>0.327816763910497</v>
      </c>
      <c r="F1125" s="132">
        <v>0.4718668793634061</v>
      </c>
      <c r="G1125" s="132">
        <v>0.008454038173004467</v>
      </c>
      <c r="H1125" s="132">
        <v>2.2350243987630147</v>
      </c>
    </row>
    <row r="1126" spans="1:16" ht="12.75">
      <c r="A1126" s="143" t="s">
        <v>740</v>
      </c>
      <c r="B1126" s="138" t="s">
        <v>1230</v>
      </c>
      <c r="D1126" s="143" t="s">
        <v>741</v>
      </c>
      <c r="E1126" s="138" t="s">
        <v>742</v>
      </c>
      <c r="F1126" s="139" t="s">
        <v>776</v>
      </c>
      <c r="G1126" s="144" t="s">
        <v>744</v>
      </c>
      <c r="H1126" s="145">
        <v>1</v>
      </c>
      <c r="I1126" s="146" t="s">
        <v>745</v>
      </c>
      <c r="J1126" s="145">
        <v>10</v>
      </c>
      <c r="K1126" s="144" t="s">
        <v>746</v>
      </c>
      <c r="L1126" s="147">
        <v>1</v>
      </c>
      <c r="M1126" s="144" t="s">
        <v>747</v>
      </c>
      <c r="N1126" s="148">
        <v>1</v>
      </c>
      <c r="O1126" s="144" t="s">
        <v>748</v>
      </c>
      <c r="P1126" s="148">
        <v>1</v>
      </c>
    </row>
    <row r="1128" spans="1:10" ht="12.75">
      <c r="A1128" s="149" t="s">
        <v>749</v>
      </c>
      <c r="C1128" s="150" t="s">
        <v>750</v>
      </c>
      <c r="D1128" s="150" t="s">
        <v>751</v>
      </c>
      <c r="F1128" s="150" t="s">
        <v>752</v>
      </c>
      <c r="G1128" s="150" t="s">
        <v>753</v>
      </c>
      <c r="H1128" s="150" t="s">
        <v>754</v>
      </c>
      <c r="I1128" s="151" t="s">
        <v>755</v>
      </c>
      <c r="J1128" s="150" t="s">
        <v>756</v>
      </c>
    </row>
    <row r="1129" spans="1:8" ht="12.75">
      <c r="A1129" s="152" t="s">
        <v>823</v>
      </c>
      <c r="C1129" s="153">
        <v>228.61599999992177</v>
      </c>
      <c r="D1129" s="132">
        <v>38307.66343867779</v>
      </c>
      <c r="F1129" s="132">
        <v>32256</v>
      </c>
      <c r="G1129" s="132">
        <v>30633</v>
      </c>
      <c r="H1129" s="154" t="s">
        <v>1231</v>
      </c>
    </row>
    <row r="1131" spans="4:8" ht="12.75">
      <c r="D1131" s="132">
        <v>38768</v>
      </c>
      <c r="F1131" s="132">
        <v>32173</v>
      </c>
      <c r="G1131" s="132">
        <v>30665</v>
      </c>
      <c r="H1131" s="154" t="s">
        <v>1232</v>
      </c>
    </row>
    <row r="1133" spans="4:8" ht="12.75">
      <c r="D1133" s="132">
        <v>38900.46022492647</v>
      </c>
      <c r="F1133" s="132">
        <v>32100</v>
      </c>
      <c r="G1133" s="132">
        <v>30506</v>
      </c>
      <c r="H1133" s="154" t="s">
        <v>1233</v>
      </c>
    </row>
    <row r="1135" spans="1:8" ht="12.75">
      <c r="A1135" s="149" t="s">
        <v>757</v>
      </c>
      <c r="C1135" s="155" t="s">
        <v>758</v>
      </c>
      <c r="D1135" s="132">
        <v>38658.707887868084</v>
      </c>
      <c r="F1135" s="132">
        <v>32176.333333333336</v>
      </c>
      <c r="G1135" s="132">
        <v>30601.333333333336</v>
      </c>
      <c r="H1135" s="132">
        <v>7161.202531850442</v>
      </c>
    </row>
    <row r="1136" spans="1:8" ht="12.75">
      <c r="A1136" s="131">
        <v>38375.96946759259</v>
      </c>
      <c r="C1136" s="155" t="s">
        <v>759</v>
      </c>
      <c r="D1136" s="132">
        <v>311.1439888182811</v>
      </c>
      <c r="F1136" s="132">
        <v>78.05340052382942</v>
      </c>
      <c r="G1136" s="132">
        <v>84.09716602438714</v>
      </c>
      <c r="H1136" s="132">
        <v>311.1439888182811</v>
      </c>
    </row>
    <row r="1138" spans="3:8" ht="12.75">
      <c r="C1138" s="155" t="s">
        <v>760</v>
      </c>
      <c r="D1138" s="132">
        <v>0.8048483920382776</v>
      </c>
      <c r="F1138" s="132">
        <v>0.24258015888643647</v>
      </c>
      <c r="G1138" s="132">
        <v>0.27481536542325097</v>
      </c>
      <c r="H1138" s="132">
        <v>4.344856711347362</v>
      </c>
    </row>
    <row r="1139" spans="1:10" ht="12.75">
      <c r="A1139" s="149" t="s">
        <v>749</v>
      </c>
      <c r="C1139" s="150" t="s">
        <v>750</v>
      </c>
      <c r="D1139" s="150" t="s">
        <v>751</v>
      </c>
      <c r="F1139" s="150" t="s">
        <v>752</v>
      </c>
      <c r="G1139" s="150" t="s">
        <v>753</v>
      </c>
      <c r="H1139" s="150" t="s">
        <v>754</v>
      </c>
      <c r="I1139" s="151" t="s">
        <v>755</v>
      </c>
      <c r="J1139" s="150" t="s">
        <v>756</v>
      </c>
    </row>
    <row r="1140" spans="1:8" ht="12.75">
      <c r="A1140" s="152" t="s">
        <v>824</v>
      </c>
      <c r="C1140" s="153">
        <v>231.6040000000503</v>
      </c>
      <c r="D1140" s="132">
        <v>17030.74838384986</v>
      </c>
      <c r="F1140" s="132">
        <v>6384</v>
      </c>
      <c r="G1140" s="132">
        <v>7324</v>
      </c>
      <c r="H1140" s="154" t="s">
        <v>1234</v>
      </c>
    </row>
    <row r="1142" spans="4:8" ht="12.75">
      <c r="D1142" s="132">
        <v>16365.794850245118</v>
      </c>
      <c r="F1142" s="132">
        <v>6431.000000007451</v>
      </c>
      <c r="G1142" s="132">
        <v>7318.000000007451</v>
      </c>
      <c r="H1142" s="154" t="s">
        <v>1235</v>
      </c>
    </row>
    <row r="1144" spans="4:8" ht="12.75">
      <c r="D1144" s="132">
        <v>16800.98357602954</v>
      </c>
      <c r="F1144" s="132">
        <v>6252</v>
      </c>
      <c r="G1144" s="132">
        <v>7240</v>
      </c>
      <c r="H1144" s="154" t="s">
        <v>1236</v>
      </c>
    </row>
    <row r="1146" spans="1:8" ht="12.75">
      <c r="A1146" s="149" t="s">
        <v>757</v>
      </c>
      <c r="C1146" s="155" t="s">
        <v>758</v>
      </c>
      <c r="D1146" s="132">
        <v>16732.50893670817</v>
      </c>
      <c r="F1146" s="132">
        <v>6355.666666669151</v>
      </c>
      <c r="G1146" s="132">
        <v>7294.000000002483</v>
      </c>
      <c r="H1146" s="132">
        <v>9782.391686859157</v>
      </c>
    </row>
    <row r="1147" spans="1:8" ht="12.75">
      <c r="A1147" s="131">
        <v>38375.970034722224</v>
      </c>
      <c r="C1147" s="155" t="s">
        <v>759</v>
      </c>
      <c r="D1147" s="132">
        <v>337.72382598212806</v>
      </c>
      <c r="F1147" s="132">
        <v>92.80265801092564</v>
      </c>
      <c r="G1147" s="132">
        <v>46.86149805720368</v>
      </c>
      <c r="H1147" s="132">
        <v>337.72382598212806</v>
      </c>
    </row>
    <row r="1149" spans="3:8" ht="12.75">
      <c r="C1149" s="155" t="s">
        <v>760</v>
      </c>
      <c r="D1149" s="132">
        <v>2.0183693148444797</v>
      </c>
      <c r="F1149" s="132">
        <v>1.460156154784015</v>
      </c>
      <c r="G1149" s="132">
        <v>0.6424663841128014</v>
      </c>
      <c r="H1149" s="132">
        <v>3.452364583149925</v>
      </c>
    </row>
    <row r="1150" spans="1:10" ht="12.75">
      <c r="A1150" s="149" t="s">
        <v>749</v>
      </c>
      <c r="C1150" s="150" t="s">
        <v>750</v>
      </c>
      <c r="D1150" s="150" t="s">
        <v>751</v>
      </c>
      <c r="F1150" s="150" t="s">
        <v>752</v>
      </c>
      <c r="G1150" s="150" t="s">
        <v>753</v>
      </c>
      <c r="H1150" s="150" t="s">
        <v>754</v>
      </c>
      <c r="I1150" s="151" t="s">
        <v>755</v>
      </c>
      <c r="J1150" s="150" t="s">
        <v>756</v>
      </c>
    </row>
    <row r="1151" spans="1:8" ht="12.75">
      <c r="A1151" s="152" t="s">
        <v>822</v>
      </c>
      <c r="C1151" s="153">
        <v>267.7160000000149</v>
      </c>
      <c r="D1151" s="132">
        <v>33810.9759144187</v>
      </c>
      <c r="F1151" s="132">
        <v>3668</v>
      </c>
      <c r="G1151" s="132">
        <v>3735.75</v>
      </c>
      <c r="H1151" s="154" t="s">
        <v>1237</v>
      </c>
    </row>
    <row r="1153" spans="4:8" ht="12.75">
      <c r="D1153" s="132">
        <v>31898.599534988403</v>
      </c>
      <c r="F1153" s="132">
        <v>3660.2499999962747</v>
      </c>
      <c r="G1153" s="132">
        <v>3738.75</v>
      </c>
      <c r="H1153" s="154" t="s">
        <v>1238</v>
      </c>
    </row>
    <row r="1155" spans="4:8" ht="12.75">
      <c r="D1155" s="132">
        <v>30860.260912001133</v>
      </c>
      <c r="F1155" s="132">
        <v>3684.4999999962747</v>
      </c>
      <c r="G1155" s="132">
        <v>3747.7499999962747</v>
      </c>
      <c r="H1155" s="154" t="s">
        <v>1239</v>
      </c>
    </row>
    <row r="1157" spans="1:8" ht="12.75">
      <c r="A1157" s="149" t="s">
        <v>757</v>
      </c>
      <c r="C1157" s="155" t="s">
        <v>758</v>
      </c>
      <c r="D1157" s="132">
        <v>32189.945453802742</v>
      </c>
      <c r="F1157" s="132">
        <v>3670.916666664183</v>
      </c>
      <c r="G1157" s="132">
        <v>3740.7499999987585</v>
      </c>
      <c r="H1157" s="132">
        <v>28475.966627652906</v>
      </c>
    </row>
    <row r="1158" spans="1:8" ht="12.75">
      <c r="A1158" s="131">
        <v>38375.97078703704</v>
      </c>
      <c r="C1158" s="155" t="s">
        <v>759</v>
      </c>
      <c r="D1158" s="132">
        <v>1496.7770674620103</v>
      </c>
      <c r="F1158" s="132">
        <v>12.385307155004135</v>
      </c>
      <c r="G1158" s="132">
        <v>6.2449979963622635</v>
      </c>
      <c r="H1158" s="132">
        <v>1496.7770674620103</v>
      </c>
    </row>
    <row r="1160" spans="3:8" ht="12.75">
      <c r="C1160" s="155" t="s">
        <v>760</v>
      </c>
      <c r="D1160" s="132">
        <v>4.6498279085626395</v>
      </c>
      <c r="F1160" s="132">
        <v>0.3373900385011695</v>
      </c>
      <c r="G1160" s="132">
        <v>0.16694507776152737</v>
      </c>
      <c r="H1160" s="132">
        <v>5.256281857025693</v>
      </c>
    </row>
    <row r="1161" spans="1:10" ht="12.75">
      <c r="A1161" s="149" t="s">
        <v>749</v>
      </c>
      <c r="C1161" s="150" t="s">
        <v>750</v>
      </c>
      <c r="D1161" s="150" t="s">
        <v>751</v>
      </c>
      <c r="F1161" s="150" t="s">
        <v>752</v>
      </c>
      <c r="G1161" s="150" t="s">
        <v>753</v>
      </c>
      <c r="H1161" s="150" t="s">
        <v>754</v>
      </c>
      <c r="I1161" s="151" t="s">
        <v>755</v>
      </c>
      <c r="J1161" s="150" t="s">
        <v>756</v>
      </c>
    </row>
    <row r="1162" spans="1:8" ht="12.75">
      <c r="A1162" s="152" t="s">
        <v>821</v>
      </c>
      <c r="C1162" s="153">
        <v>292.40199999976903</v>
      </c>
      <c r="D1162" s="132">
        <v>24392.86937263608</v>
      </c>
      <c r="F1162" s="132">
        <v>16069.5</v>
      </c>
      <c r="G1162" s="132">
        <v>15996.500000014901</v>
      </c>
      <c r="H1162" s="154" t="s">
        <v>1240</v>
      </c>
    </row>
    <row r="1164" spans="4:8" ht="12.75">
      <c r="D1164" s="132">
        <v>23850.79380890727</v>
      </c>
      <c r="F1164" s="132">
        <v>16180.5</v>
      </c>
      <c r="G1164" s="132">
        <v>15747.249999985099</v>
      </c>
      <c r="H1164" s="154" t="s">
        <v>1241</v>
      </c>
    </row>
    <row r="1166" spans="4:8" ht="12.75">
      <c r="D1166" s="132">
        <v>23523.363419741392</v>
      </c>
      <c r="F1166" s="132">
        <v>16087.000000014901</v>
      </c>
      <c r="G1166" s="132">
        <v>15835.75</v>
      </c>
      <c r="H1166" s="154" t="s">
        <v>1242</v>
      </c>
    </row>
    <row r="1168" spans="1:8" ht="12.75">
      <c r="A1168" s="149" t="s">
        <v>757</v>
      </c>
      <c r="C1168" s="155" t="s">
        <v>758</v>
      </c>
      <c r="D1168" s="132">
        <v>23922.342200428247</v>
      </c>
      <c r="F1168" s="132">
        <v>16112.333333338302</v>
      </c>
      <c r="G1168" s="132">
        <v>15859.833333333332</v>
      </c>
      <c r="H1168" s="132">
        <v>7963.016329779523</v>
      </c>
    </row>
    <row r="1169" spans="1:8" ht="12.75">
      <c r="A1169" s="131">
        <v>38375.9715625</v>
      </c>
      <c r="C1169" s="155" t="s">
        <v>759</v>
      </c>
      <c r="D1169" s="132">
        <v>439.1463648680412</v>
      </c>
      <c r="F1169" s="132">
        <v>59.67900244580528</v>
      </c>
      <c r="G1169" s="132">
        <v>126.35820447085011</v>
      </c>
      <c r="H1169" s="132">
        <v>439.1463648680412</v>
      </c>
    </row>
    <row r="1171" spans="3:8" ht="12.75">
      <c r="C1171" s="155" t="s">
        <v>760</v>
      </c>
      <c r="D1171" s="132">
        <v>1.835716424373278</v>
      </c>
      <c r="F1171" s="132">
        <v>0.37039329568934903</v>
      </c>
      <c r="G1171" s="132">
        <v>0.7967183627666335</v>
      </c>
      <c r="H1171" s="132">
        <v>5.514824366562615</v>
      </c>
    </row>
    <row r="1172" spans="1:10" ht="12.75">
      <c r="A1172" s="149" t="s">
        <v>749</v>
      </c>
      <c r="C1172" s="150" t="s">
        <v>750</v>
      </c>
      <c r="D1172" s="150" t="s">
        <v>751</v>
      </c>
      <c r="F1172" s="150" t="s">
        <v>752</v>
      </c>
      <c r="G1172" s="150" t="s">
        <v>753</v>
      </c>
      <c r="H1172" s="150" t="s">
        <v>754</v>
      </c>
      <c r="I1172" s="151" t="s">
        <v>755</v>
      </c>
      <c r="J1172" s="150" t="s">
        <v>756</v>
      </c>
    </row>
    <row r="1173" spans="1:8" ht="12.75">
      <c r="A1173" s="152" t="s">
        <v>875</v>
      </c>
      <c r="C1173" s="153">
        <v>309.418</v>
      </c>
      <c r="D1173" s="132">
        <v>34072.28441315889</v>
      </c>
      <c r="F1173" s="132">
        <v>7274</v>
      </c>
      <c r="G1173" s="132">
        <v>7150</v>
      </c>
      <c r="H1173" s="154" t="s">
        <v>1243</v>
      </c>
    </row>
    <row r="1175" spans="4:8" ht="12.75">
      <c r="D1175" s="132">
        <v>33969.49110084772</v>
      </c>
      <c r="F1175" s="132">
        <v>6968.000000007451</v>
      </c>
      <c r="G1175" s="132">
        <v>6926</v>
      </c>
      <c r="H1175" s="154" t="s">
        <v>1244</v>
      </c>
    </row>
    <row r="1177" spans="4:8" ht="12.75">
      <c r="D1177" s="132">
        <v>32075.72681364417</v>
      </c>
      <c r="F1177" s="132">
        <v>6722</v>
      </c>
      <c r="G1177" s="132">
        <v>6948</v>
      </c>
      <c r="H1177" s="154" t="s">
        <v>1245</v>
      </c>
    </row>
    <row r="1179" spans="1:8" ht="12.75">
      <c r="A1179" s="149" t="s">
        <v>757</v>
      </c>
      <c r="C1179" s="155" t="s">
        <v>758</v>
      </c>
      <c r="D1179" s="132">
        <v>33372.50077588359</v>
      </c>
      <c r="F1179" s="132">
        <v>6988.000000002483</v>
      </c>
      <c r="G1179" s="132">
        <v>7008</v>
      </c>
      <c r="H1179" s="132">
        <v>26373.28690305013</v>
      </c>
    </row>
    <row r="1180" spans="1:8" ht="12.75">
      <c r="A1180" s="131">
        <v>38375.9721412037</v>
      </c>
      <c r="C1180" s="155" t="s">
        <v>759</v>
      </c>
      <c r="D1180" s="132">
        <v>1124.2146806195533</v>
      </c>
      <c r="F1180" s="132">
        <v>276.54294422358237</v>
      </c>
      <c r="G1180" s="132">
        <v>123.46659467240522</v>
      </c>
      <c r="H1180" s="132">
        <v>1124.2146806195533</v>
      </c>
    </row>
    <row r="1182" spans="3:8" ht="12.75">
      <c r="C1182" s="155" t="s">
        <v>760</v>
      </c>
      <c r="D1182" s="132">
        <v>3.368685757682144</v>
      </c>
      <c r="F1182" s="132">
        <v>3.957397599076763</v>
      </c>
      <c r="G1182" s="132">
        <v>1.7617950153025865</v>
      </c>
      <c r="H1182" s="132">
        <v>4.262702198448899</v>
      </c>
    </row>
    <row r="1183" spans="1:10" ht="12.75">
      <c r="A1183" s="149" t="s">
        <v>749</v>
      </c>
      <c r="C1183" s="150" t="s">
        <v>750</v>
      </c>
      <c r="D1183" s="150" t="s">
        <v>751</v>
      </c>
      <c r="F1183" s="150" t="s">
        <v>752</v>
      </c>
      <c r="G1183" s="150" t="s">
        <v>753</v>
      </c>
      <c r="H1183" s="150" t="s">
        <v>754</v>
      </c>
      <c r="I1183" s="151" t="s">
        <v>755</v>
      </c>
      <c r="J1183" s="150" t="s">
        <v>756</v>
      </c>
    </row>
    <row r="1184" spans="1:8" ht="12.75">
      <c r="A1184" s="152" t="s">
        <v>825</v>
      </c>
      <c r="C1184" s="153">
        <v>324.75400000019</v>
      </c>
      <c r="D1184" s="132">
        <v>36094.382678985596</v>
      </c>
      <c r="F1184" s="132">
        <v>24560</v>
      </c>
      <c r="G1184" s="132">
        <v>21680</v>
      </c>
      <c r="H1184" s="154" t="s">
        <v>1246</v>
      </c>
    </row>
    <row r="1186" spans="4:8" ht="12.75">
      <c r="D1186" s="132">
        <v>35872.10292172432</v>
      </c>
      <c r="F1186" s="132">
        <v>24033</v>
      </c>
      <c r="G1186" s="132">
        <v>21666</v>
      </c>
      <c r="H1186" s="154" t="s">
        <v>1247</v>
      </c>
    </row>
    <row r="1188" spans="4:8" ht="12.75">
      <c r="D1188" s="132">
        <v>35752.47367233038</v>
      </c>
      <c r="F1188" s="132">
        <v>24076</v>
      </c>
      <c r="G1188" s="132">
        <v>21707</v>
      </c>
      <c r="H1188" s="154" t="s">
        <v>1248</v>
      </c>
    </row>
    <row r="1190" spans="1:8" ht="12.75">
      <c r="A1190" s="149" t="s">
        <v>757</v>
      </c>
      <c r="C1190" s="155" t="s">
        <v>758</v>
      </c>
      <c r="D1190" s="132">
        <v>35906.319757680096</v>
      </c>
      <c r="F1190" s="132">
        <v>24223</v>
      </c>
      <c r="G1190" s="132">
        <v>21684.333333333336</v>
      </c>
      <c r="H1190" s="132">
        <v>12731.976224995815</v>
      </c>
    </row>
    <row r="1191" spans="1:8" ht="12.75">
      <c r="A1191" s="131">
        <v>38375.972719907404</v>
      </c>
      <c r="C1191" s="155" t="s">
        <v>759</v>
      </c>
      <c r="D1191" s="132">
        <v>173.50370631529236</v>
      </c>
      <c r="F1191" s="132">
        <v>292.64141880465246</v>
      </c>
      <c r="G1191" s="132">
        <v>20.840665376454115</v>
      </c>
      <c r="H1191" s="132">
        <v>173.50370631529236</v>
      </c>
    </row>
    <row r="1193" spans="3:8" ht="12.75">
      <c r="C1193" s="155" t="s">
        <v>760</v>
      </c>
      <c r="D1193" s="132">
        <v>0.48321216846006954</v>
      </c>
      <c r="F1193" s="132">
        <v>1.2081138537945444</v>
      </c>
      <c r="G1193" s="132">
        <v>0.09610932029170424</v>
      </c>
      <c r="H1193" s="132">
        <v>1.36273979191592</v>
      </c>
    </row>
    <row r="1194" spans="1:10" ht="12.75">
      <c r="A1194" s="149" t="s">
        <v>749</v>
      </c>
      <c r="C1194" s="150" t="s">
        <v>750</v>
      </c>
      <c r="D1194" s="150" t="s">
        <v>751</v>
      </c>
      <c r="F1194" s="150" t="s">
        <v>752</v>
      </c>
      <c r="G1194" s="150" t="s">
        <v>753</v>
      </c>
      <c r="H1194" s="150" t="s">
        <v>754</v>
      </c>
      <c r="I1194" s="151" t="s">
        <v>755</v>
      </c>
      <c r="J1194" s="150" t="s">
        <v>756</v>
      </c>
    </row>
    <row r="1195" spans="1:8" ht="12.75">
      <c r="A1195" s="152" t="s">
        <v>844</v>
      </c>
      <c r="C1195" s="153">
        <v>343.82299999985844</v>
      </c>
      <c r="D1195" s="132">
        <v>20346.032269746065</v>
      </c>
      <c r="F1195" s="132">
        <v>19378</v>
      </c>
      <c r="G1195" s="132">
        <v>19182</v>
      </c>
      <c r="H1195" s="154" t="s">
        <v>1249</v>
      </c>
    </row>
    <row r="1197" spans="4:8" ht="12.75">
      <c r="D1197" s="132">
        <v>20583.423742949963</v>
      </c>
      <c r="F1197" s="132">
        <v>19040</v>
      </c>
      <c r="G1197" s="132">
        <v>19164</v>
      </c>
      <c r="H1197" s="154" t="s">
        <v>1250</v>
      </c>
    </row>
    <row r="1199" spans="4:8" ht="12.75">
      <c r="D1199" s="132">
        <v>20511.134983569384</v>
      </c>
      <c r="F1199" s="132">
        <v>19252</v>
      </c>
      <c r="G1199" s="132">
        <v>18998</v>
      </c>
      <c r="H1199" s="154" t="s">
        <v>1251</v>
      </c>
    </row>
    <row r="1201" spans="1:8" ht="12.75">
      <c r="A1201" s="149" t="s">
        <v>757</v>
      </c>
      <c r="C1201" s="155" t="s">
        <v>758</v>
      </c>
      <c r="D1201" s="132">
        <v>20480.19699875514</v>
      </c>
      <c r="F1201" s="132">
        <v>19223.333333333332</v>
      </c>
      <c r="G1201" s="132">
        <v>19114.666666666668</v>
      </c>
      <c r="H1201" s="132">
        <v>1303.3587473890168</v>
      </c>
    </row>
    <row r="1202" spans="1:8" ht="12.75">
      <c r="A1202" s="131">
        <v>38375.97326388889</v>
      </c>
      <c r="C1202" s="155" t="s">
        <v>759</v>
      </c>
      <c r="D1202" s="132">
        <v>121.68215590518957</v>
      </c>
      <c r="F1202" s="132">
        <v>170.81373871364485</v>
      </c>
      <c r="G1202" s="132">
        <v>101.43635114362768</v>
      </c>
      <c r="H1202" s="132">
        <v>121.68215590518957</v>
      </c>
    </row>
    <row r="1204" spans="3:8" ht="12.75">
      <c r="C1204" s="155" t="s">
        <v>760</v>
      </c>
      <c r="D1204" s="132">
        <v>0.5941454367484154</v>
      </c>
      <c r="F1204" s="132">
        <v>0.8885750236534328</v>
      </c>
      <c r="G1204" s="132">
        <v>0.5306728749841012</v>
      </c>
      <c r="H1204" s="132">
        <v>9.336044749686312</v>
      </c>
    </row>
    <row r="1205" spans="1:10" ht="12.75">
      <c r="A1205" s="149" t="s">
        <v>749</v>
      </c>
      <c r="C1205" s="150" t="s">
        <v>750</v>
      </c>
      <c r="D1205" s="150" t="s">
        <v>751</v>
      </c>
      <c r="F1205" s="150" t="s">
        <v>752</v>
      </c>
      <c r="G1205" s="150" t="s">
        <v>753</v>
      </c>
      <c r="H1205" s="150" t="s">
        <v>754</v>
      </c>
      <c r="I1205" s="151" t="s">
        <v>755</v>
      </c>
      <c r="J1205" s="150" t="s">
        <v>756</v>
      </c>
    </row>
    <row r="1206" spans="1:8" ht="12.75">
      <c r="A1206" s="152" t="s">
        <v>826</v>
      </c>
      <c r="C1206" s="153">
        <v>361.38400000007823</v>
      </c>
      <c r="D1206" s="132">
        <v>36656.78878247738</v>
      </c>
      <c r="F1206" s="132">
        <v>20066</v>
      </c>
      <c r="G1206" s="132">
        <v>20088</v>
      </c>
      <c r="H1206" s="154" t="s">
        <v>1252</v>
      </c>
    </row>
    <row r="1208" spans="4:8" ht="12.75">
      <c r="D1208" s="132">
        <v>36567.84543091059</v>
      </c>
      <c r="F1208" s="132">
        <v>19742</v>
      </c>
      <c r="G1208" s="132">
        <v>19644</v>
      </c>
      <c r="H1208" s="154" t="s">
        <v>1253</v>
      </c>
    </row>
    <row r="1210" spans="4:8" ht="12.75">
      <c r="D1210" s="132">
        <v>37508.14498436451</v>
      </c>
      <c r="F1210" s="132">
        <v>19646</v>
      </c>
      <c r="G1210" s="132">
        <v>20102</v>
      </c>
      <c r="H1210" s="154" t="s">
        <v>1254</v>
      </c>
    </row>
    <row r="1212" spans="1:8" ht="12.75">
      <c r="A1212" s="149" t="s">
        <v>757</v>
      </c>
      <c r="C1212" s="155" t="s">
        <v>758</v>
      </c>
      <c r="D1212" s="132">
        <v>36910.92639925083</v>
      </c>
      <c r="F1212" s="132">
        <v>19818</v>
      </c>
      <c r="G1212" s="132">
        <v>19944.666666666668</v>
      </c>
      <c r="H1212" s="132">
        <v>17034.70478502374</v>
      </c>
    </row>
    <row r="1213" spans="1:8" ht="12.75">
      <c r="A1213" s="131">
        <v>38375.9737962963</v>
      </c>
      <c r="C1213" s="155" t="s">
        <v>759</v>
      </c>
      <c r="D1213" s="132">
        <v>519.1148801092237</v>
      </c>
      <c r="F1213" s="132">
        <v>220.0727152556627</v>
      </c>
      <c r="G1213" s="132">
        <v>260.47904586229834</v>
      </c>
      <c r="H1213" s="132">
        <v>519.1148801092237</v>
      </c>
    </row>
    <row r="1215" spans="3:8" ht="12.75">
      <c r="C1215" s="155" t="s">
        <v>760</v>
      </c>
      <c r="D1215" s="132">
        <v>1.4063989467350788</v>
      </c>
      <c r="F1215" s="132">
        <v>1.1104688427473144</v>
      </c>
      <c r="G1215" s="132">
        <v>1.3060085195489102</v>
      </c>
      <c r="H1215" s="132">
        <v>3.0473958114355453</v>
      </c>
    </row>
    <row r="1216" spans="1:10" ht="12.75">
      <c r="A1216" s="149" t="s">
        <v>749</v>
      </c>
      <c r="C1216" s="150" t="s">
        <v>750</v>
      </c>
      <c r="D1216" s="150" t="s">
        <v>751</v>
      </c>
      <c r="F1216" s="150" t="s">
        <v>752</v>
      </c>
      <c r="G1216" s="150" t="s">
        <v>753</v>
      </c>
      <c r="H1216" s="150" t="s">
        <v>754</v>
      </c>
      <c r="I1216" s="151" t="s">
        <v>755</v>
      </c>
      <c r="J1216" s="150" t="s">
        <v>756</v>
      </c>
    </row>
    <row r="1217" spans="1:8" ht="12.75">
      <c r="A1217" s="152" t="s">
        <v>845</v>
      </c>
      <c r="C1217" s="153">
        <v>371.029</v>
      </c>
      <c r="D1217" s="132">
        <v>27249.920216292143</v>
      </c>
      <c r="F1217" s="132">
        <v>23946</v>
      </c>
      <c r="G1217" s="132">
        <v>24298</v>
      </c>
      <c r="H1217" s="154" t="s">
        <v>1255</v>
      </c>
    </row>
    <row r="1219" spans="4:8" ht="12.75">
      <c r="D1219" s="132">
        <v>26443.25</v>
      </c>
      <c r="F1219" s="132">
        <v>23902</v>
      </c>
      <c r="G1219" s="132">
        <v>23944</v>
      </c>
      <c r="H1219" s="154" t="s">
        <v>1256</v>
      </c>
    </row>
    <row r="1221" spans="4:8" ht="12.75">
      <c r="D1221" s="132">
        <v>27251.25</v>
      </c>
      <c r="F1221" s="132">
        <v>23892</v>
      </c>
      <c r="G1221" s="132">
        <v>24270</v>
      </c>
      <c r="H1221" s="154" t="s">
        <v>1257</v>
      </c>
    </row>
    <row r="1223" spans="1:8" ht="12.75">
      <c r="A1223" s="149" t="s">
        <v>757</v>
      </c>
      <c r="C1223" s="155" t="s">
        <v>758</v>
      </c>
      <c r="D1223" s="132">
        <v>26981.473405430712</v>
      </c>
      <c r="F1223" s="132">
        <v>23913.333333333336</v>
      </c>
      <c r="G1223" s="132">
        <v>24170.666666666664</v>
      </c>
      <c r="H1223" s="132">
        <v>2970.211953704146</v>
      </c>
    </row>
    <row r="1224" spans="1:8" ht="12.75">
      <c r="A1224" s="131">
        <v>38375.974340277775</v>
      </c>
      <c r="C1224" s="155" t="s">
        <v>759</v>
      </c>
      <c r="D1224" s="132">
        <v>466.1156162328465</v>
      </c>
      <c r="F1224" s="132">
        <v>28.728615235220328</v>
      </c>
      <c r="G1224" s="132">
        <v>196.79769646348336</v>
      </c>
      <c r="H1224" s="132">
        <v>466.1156162328465</v>
      </c>
    </row>
    <row r="1226" spans="3:8" ht="12.75">
      <c r="C1226" s="155" t="s">
        <v>760</v>
      </c>
      <c r="D1226" s="132">
        <v>1.7275395202807156</v>
      </c>
      <c r="F1226" s="132">
        <v>0.12013638933044463</v>
      </c>
      <c r="G1226" s="132">
        <v>0.8142005314850651</v>
      </c>
      <c r="H1226" s="132">
        <v>15.69300856295978</v>
      </c>
    </row>
    <row r="1227" spans="1:10" ht="12.75">
      <c r="A1227" s="149" t="s">
        <v>749</v>
      </c>
      <c r="C1227" s="150" t="s">
        <v>750</v>
      </c>
      <c r="D1227" s="150" t="s">
        <v>751</v>
      </c>
      <c r="F1227" s="150" t="s">
        <v>752</v>
      </c>
      <c r="G1227" s="150" t="s">
        <v>753</v>
      </c>
      <c r="H1227" s="150" t="s">
        <v>754</v>
      </c>
      <c r="I1227" s="151" t="s">
        <v>755</v>
      </c>
      <c r="J1227" s="150" t="s">
        <v>756</v>
      </c>
    </row>
    <row r="1228" spans="1:8" ht="12.75">
      <c r="A1228" s="152" t="s">
        <v>820</v>
      </c>
      <c r="C1228" s="153">
        <v>407.77100000018254</v>
      </c>
      <c r="D1228" s="132">
        <v>566779.3421325684</v>
      </c>
      <c r="F1228" s="132">
        <v>80800</v>
      </c>
      <c r="G1228" s="132">
        <v>76200</v>
      </c>
      <c r="H1228" s="154" t="s">
        <v>1258</v>
      </c>
    </row>
    <row r="1230" spans="4:8" ht="12.75">
      <c r="D1230" s="132">
        <v>553994.5564727783</v>
      </c>
      <c r="F1230" s="132">
        <v>81300</v>
      </c>
      <c r="G1230" s="132">
        <v>76900</v>
      </c>
      <c r="H1230" s="154" t="s">
        <v>1259</v>
      </c>
    </row>
    <row r="1232" spans="4:8" ht="12.75">
      <c r="D1232" s="132">
        <v>602846.0181236267</v>
      </c>
      <c r="F1232" s="132">
        <v>80200</v>
      </c>
      <c r="G1232" s="132">
        <v>78000</v>
      </c>
      <c r="H1232" s="154" t="s">
        <v>1260</v>
      </c>
    </row>
    <row r="1234" spans="1:8" ht="12.75">
      <c r="A1234" s="149" t="s">
        <v>757</v>
      </c>
      <c r="C1234" s="155" t="s">
        <v>758</v>
      </c>
      <c r="D1234" s="132">
        <v>574539.9722429911</v>
      </c>
      <c r="F1234" s="132">
        <v>80766.66666666667</v>
      </c>
      <c r="G1234" s="132">
        <v>77033.33333333333</v>
      </c>
      <c r="H1234" s="132">
        <v>495670.4963520058</v>
      </c>
    </row>
    <row r="1235" spans="1:8" ht="12.75">
      <c r="A1235" s="131">
        <v>38375.97491898148</v>
      </c>
      <c r="C1235" s="155" t="s">
        <v>759</v>
      </c>
      <c r="D1235" s="132">
        <v>25333.51260956851</v>
      </c>
      <c r="F1235" s="132">
        <v>550.7570547286101</v>
      </c>
      <c r="G1235" s="132">
        <v>907.3771725877466</v>
      </c>
      <c r="H1235" s="132">
        <v>25333.51260956851</v>
      </c>
    </row>
    <row r="1237" spans="3:8" ht="12.75">
      <c r="C1237" s="155" t="s">
        <v>760</v>
      </c>
      <c r="D1237" s="132">
        <v>4.409355977560108</v>
      </c>
      <c r="F1237" s="132">
        <v>0.6819113347857326</v>
      </c>
      <c r="G1237" s="132">
        <v>1.1779019981666985</v>
      </c>
      <c r="H1237" s="132">
        <v>5.110958347534496</v>
      </c>
    </row>
    <row r="1238" spans="1:10" ht="12.75">
      <c r="A1238" s="149" t="s">
        <v>749</v>
      </c>
      <c r="C1238" s="150" t="s">
        <v>750</v>
      </c>
      <c r="D1238" s="150" t="s">
        <v>751</v>
      </c>
      <c r="F1238" s="150" t="s">
        <v>752</v>
      </c>
      <c r="G1238" s="150" t="s">
        <v>753</v>
      </c>
      <c r="H1238" s="150" t="s">
        <v>754</v>
      </c>
      <c r="I1238" s="151" t="s">
        <v>755</v>
      </c>
      <c r="J1238" s="150" t="s">
        <v>756</v>
      </c>
    </row>
    <row r="1239" spans="1:8" ht="12.75">
      <c r="A1239" s="152" t="s">
        <v>827</v>
      </c>
      <c r="C1239" s="153">
        <v>455.40299999993294</v>
      </c>
      <c r="D1239" s="132">
        <v>67333.00953006744</v>
      </c>
      <c r="F1239" s="132">
        <v>58420</v>
      </c>
      <c r="G1239" s="132">
        <v>61597.499999940395</v>
      </c>
      <c r="H1239" s="154" t="s">
        <v>1261</v>
      </c>
    </row>
    <row r="1241" spans="4:8" ht="12.75">
      <c r="D1241" s="132">
        <v>68084.43581521511</v>
      </c>
      <c r="F1241" s="132">
        <v>57720</v>
      </c>
      <c r="G1241" s="132">
        <v>61522.499999940395</v>
      </c>
      <c r="H1241" s="154" t="s">
        <v>1262</v>
      </c>
    </row>
    <row r="1243" spans="4:8" ht="12.75">
      <c r="D1243" s="132">
        <v>68135.08204936981</v>
      </c>
      <c r="F1243" s="132">
        <v>58392.5</v>
      </c>
      <c r="G1243" s="132">
        <v>61117.5</v>
      </c>
      <c r="H1243" s="154" t="s">
        <v>1263</v>
      </c>
    </row>
    <row r="1245" spans="1:8" ht="12.75">
      <c r="A1245" s="149" t="s">
        <v>757</v>
      </c>
      <c r="C1245" s="155" t="s">
        <v>758</v>
      </c>
      <c r="D1245" s="132">
        <v>67850.84246488412</v>
      </c>
      <c r="F1245" s="132">
        <v>58177.5</v>
      </c>
      <c r="G1245" s="132">
        <v>61412.49999996026</v>
      </c>
      <c r="H1245" s="132">
        <v>8065.246534671317</v>
      </c>
    </row>
    <row r="1246" spans="1:8" ht="12.75">
      <c r="A1246" s="131">
        <v>38375.9756712963</v>
      </c>
      <c r="C1246" s="155" t="s">
        <v>759</v>
      </c>
      <c r="D1246" s="132">
        <v>449.17087121116424</v>
      </c>
      <c r="F1246" s="132">
        <v>396.44514122385203</v>
      </c>
      <c r="G1246" s="132">
        <v>258.21502663883905</v>
      </c>
      <c r="H1246" s="132">
        <v>449.17087121116424</v>
      </c>
    </row>
    <row r="1248" spans="3:8" ht="12.75">
      <c r="C1248" s="155" t="s">
        <v>760</v>
      </c>
      <c r="D1248" s="132">
        <v>0.6619974857992819</v>
      </c>
      <c r="F1248" s="132">
        <v>0.6814406621526399</v>
      </c>
      <c r="G1248" s="132">
        <v>0.42046004744800514</v>
      </c>
      <c r="H1248" s="132">
        <v>5.569214397603896</v>
      </c>
    </row>
    <row r="1249" spans="1:16" ht="12.75">
      <c r="A1249" s="143" t="s">
        <v>740</v>
      </c>
      <c r="B1249" s="138" t="s">
        <v>1264</v>
      </c>
      <c r="D1249" s="143" t="s">
        <v>741</v>
      </c>
      <c r="E1249" s="138" t="s">
        <v>742</v>
      </c>
      <c r="F1249" s="139" t="s">
        <v>777</v>
      </c>
      <c r="G1249" s="144" t="s">
        <v>744</v>
      </c>
      <c r="H1249" s="145">
        <v>1</v>
      </c>
      <c r="I1249" s="146" t="s">
        <v>745</v>
      </c>
      <c r="J1249" s="145">
        <v>11</v>
      </c>
      <c r="K1249" s="144" t="s">
        <v>746</v>
      </c>
      <c r="L1249" s="147">
        <v>1</v>
      </c>
      <c r="M1249" s="144" t="s">
        <v>747</v>
      </c>
      <c r="N1249" s="148">
        <v>1</v>
      </c>
      <c r="O1249" s="144" t="s">
        <v>748</v>
      </c>
      <c r="P1249" s="148">
        <v>1</v>
      </c>
    </row>
    <row r="1251" spans="1:10" ht="12.75">
      <c r="A1251" s="149" t="s">
        <v>749</v>
      </c>
      <c r="C1251" s="150" t="s">
        <v>750</v>
      </c>
      <c r="D1251" s="150" t="s">
        <v>751</v>
      </c>
      <c r="F1251" s="150" t="s">
        <v>752</v>
      </c>
      <c r="G1251" s="150" t="s">
        <v>753</v>
      </c>
      <c r="H1251" s="150" t="s">
        <v>754</v>
      </c>
      <c r="I1251" s="151" t="s">
        <v>755</v>
      </c>
      <c r="J1251" s="150" t="s">
        <v>756</v>
      </c>
    </row>
    <row r="1252" spans="1:8" ht="12.75">
      <c r="A1252" s="152" t="s">
        <v>823</v>
      </c>
      <c r="C1252" s="153">
        <v>228.61599999992177</v>
      </c>
      <c r="D1252" s="132">
        <v>33342.59076720476</v>
      </c>
      <c r="F1252" s="132">
        <v>31847.000000029802</v>
      </c>
      <c r="G1252" s="132">
        <v>30215</v>
      </c>
      <c r="H1252" s="154" t="s">
        <v>1265</v>
      </c>
    </row>
    <row r="1254" spans="4:8" ht="12.75">
      <c r="D1254" s="132">
        <v>33268.234484016895</v>
      </c>
      <c r="F1254" s="132">
        <v>31515</v>
      </c>
      <c r="G1254" s="132">
        <v>29770.000000029802</v>
      </c>
      <c r="H1254" s="154" t="s">
        <v>1266</v>
      </c>
    </row>
    <row r="1256" spans="4:8" ht="12.75">
      <c r="D1256" s="132">
        <v>33305.40989166498</v>
      </c>
      <c r="F1256" s="132">
        <v>31109</v>
      </c>
      <c r="G1256" s="132">
        <v>30156.999999970198</v>
      </c>
      <c r="H1256" s="154" t="s">
        <v>1267</v>
      </c>
    </row>
    <row r="1258" spans="1:8" ht="12.75">
      <c r="A1258" s="149" t="s">
        <v>757</v>
      </c>
      <c r="C1258" s="155" t="s">
        <v>758</v>
      </c>
      <c r="D1258" s="132">
        <v>33305.411714295544</v>
      </c>
      <c r="F1258" s="132">
        <v>31490.333333343267</v>
      </c>
      <c r="G1258" s="132">
        <v>30047.333333333336</v>
      </c>
      <c r="H1258" s="132">
        <v>2437.01410874484</v>
      </c>
    </row>
    <row r="1259" spans="1:8" ht="12.75">
      <c r="A1259" s="131">
        <v>38375.97800925926</v>
      </c>
      <c r="C1259" s="155" t="s">
        <v>759</v>
      </c>
      <c r="D1259" s="132">
        <v>37.178141627634375</v>
      </c>
      <c r="F1259" s="132">
        <v>369.6178206525123</v>
      </c>
      <c r="G1259" s="132">
        <v>241.92216376664044</v>
      </c>
      <c r="H1259" s="132">
        <v>37.178141627634375</v>
      </c>
    </row>
    <row r="1261" spans="3:8" ht="12.75">
      <c r="C1261" s="155" t="s">
        <v>760</v>
      </c>
      <c r="D1261" s="132">
        <v>0.11162792985884801</v>
      </c>
      <c r="F1261" s="132">
        <v>1.1737501052780082</v>
      </c>
      <c r="G1261" s="132">
        <v>0.805136885469505</v>
      </c>
      <c r="H1261" s="132">
        <v>1.5255611977881656</v>
      </c>
    </row>
    <row r="1262" spans="1:10" ht="12.75">
      <c r="A1262" s="149" t="s">
        <v>749</v>
      </c>
      <c r="C1262" s="150" t="s">
        <v>750</v>
      </c>
      <c r="D1262" s="150" t="s">
        <v>751</v>
      </c>
      <c r="F1262" s="150" t="s">
        <v>752</v>
      </c>
      <c r="G1262" s="150" t="s">
        <v>753</v>
      </c>
      <c r="H1262" s="150" t="s">
        <v>754</v>
      </c>
      <c r="I1262" s="151" t="s">
        <v>755</v>
      </c>
      <c r="J1262" s="150" t="s">
        <v>756</v>
      </c>
    </row>
    <row r="1263" spans="1:8" ht="12.75">
      <c r="A1263" s="152" t="s">
        <v>824</v>
      </c>
      <c r="C1263" s="153">
        <v>231.6040000000503</v>
      </c>
      <c r="D1263" s="132">
        <v>7564.815339908004</v>
      </c>
      <c r="F1263" s="132">
        <v>6306</v>
      </c>
      <c r="G1263" s="132">
        <v>7250</v>
      </c>
      <c r="H1263" s="154" t="s">
        <v>1268</v>
      </c>
    </row>
    <row r="1265" spans="4:8" ht="12.75">
      <c r="D1265" s="132">
        <v>7519.4616307765245</v>
      </c>
      <c r="F1265" s="132">
        <v>6327</v>
      </c>
      <c r="G1265" s="132">
        <v>7117.000000007451</v>
      </c>
      <c r="H1265" s="154" t="s">
        <v>1269</v>
      </c>
    </row>
    <row r="1267" spans="4:8" ht="12.75">
      <c r="D1267" s="132">
        <v>7258.750000007451</v>
      </c>
      <c r="F1267" s="132">
        <v>6315</v>
      </c>
      <c r="G1267" s="132">
        <v>7230.000000007451</v>
      </c>
      <c r="H1267" s="154" t="s">
        <v>1270</v>
      </c>
    </row>
    <row r="1269" spans="1:8" ht="12.75">
      <c r="A1269" s="149" t="s">
        <v>757</v>
      </c>
      <c r="C1269" s="155" t="s">
        <v>758</v>
      </c>
      <c r="D1269" s="132">
        <v>7447.675656897327</v>
      </c>
      <c r="F1269" s="132">
        <v>6316</v>
      </c>
      <c r="G1269" s="132">
        <v>7199.000000004968</v>
      </c>
      <c r="H1269" s="132">
        <v>572.2797084595571</v>
      </c>
    </row>
    <row r="1270" spans="1:8" ht="12.75">
      <c r="A1270" s="131">
        <v>38375.97857638889</v>
      </c>
      <c r="C1270" s="155" t="s">
        <v>759</v>
      </c>
      <c r="D1270" s="132">
        <v>165.1784417121156</v>
      </c>
      <c r="F1270" s="132">
        <v>10.535653752852738</v>
      </c>
      <c r="G1270" s="132">
        <v>71.714712574417</v>
      </c>
      <c r="H1270" s="132">
        <v>165.1784417121156</v>
      </c>
    </row>
    <row r="1272" spans="3:8" ht="12.75">
      <c r="C1272" s="155" t="s">
        <v>760</v>
      </c>
      <c r="D1272" s="132">
        <v>2.2178522443998094</v>
      </c>
      <c r="F1272" s="132">
        <v>0.1668089574549199</v>
      </c>
      <c r="G1272" s="132">
        <v>0.996176032426275</v>
      </c>
      <c r="H1272" s="132">
        <v>28.863235804172973</v>
      </c>
    </row>
    <row r="1273" spans="1:10" ht="12.75">
      <c r="A1273" s="149" t="s">
        <v>749</v>
      </c>
      <c r="C1273" s="150" t="s">
        <v>750</v>
      </c>
      <c r="D1273" s="150" t="s">
        <v>751</v>
      </c>
      <c r="F1273" s="150" t="s">
        <v>752</v>
      </c>
      <c r="G1273" s="150" t="s">
        <v>753</v>
      </c>
      <c r="H1273" s="150" t="s">
        <v>754</v>
      </c>
      <c r="I1273" s="151" t="s">
        <v>755</v>
      </c>
      <c r="J1273" s="150" t="s">
        <v>756</v>
      </c>
    </row>
    <row r="1274" spans="1:8" ht="12.75">
      <c r="A1274" s="152" t="s">
        <v>822</v>
      </c>
      <c r="C1274" s="153">
        <v>267.7160000000149</v>
      </c>
      <c r="D1274" s="132">
        <v>5020.716390602291</v>
      </c>
      <c r="F1274" s="132">
        <v>3546.9999999962747</v>
      </c>
      <c r="G1274" s="132">
        <v>3603.2499999962747</v>
      </c>
      <c r="H1274" s="154" t="s">
        <v>1271</v>
      </c>
    </row>
    <row r="1276" spans="4:8" ht="12.75">
      <c r="D1276" s="132">
        <v>5017.314588606358</v>
      </c>
      <c r="F1276" s="132">
        <v>3559.4999999962747</v>
      </c>
      <c r="G1276" s="132">
        <v>3613.5</v>
      </c>
      <c r="H1276" s="154" t="s">
        <v>1272</v>
      </c>
    </row>
    <row r="1278" spans="4:8" ht="12.75">
      <c r="D1278" s="132">
        <v>4982.639896035194</v>
      </c>
      <c r="F1278" s="132">
        <v>3541.2499999962747</v>
      </c>
      <c r="G1278" s="132">
        <v>3638.25</v>
      </c>
      <c r="H1278" s="154" t="s">
        <v>1273</v>
      </c>
    </row>
    <row r="1280" spans="1:8" ht="12.75">
      <c r="A1280" s="149" t="s">
        <v>757</v>
      </c>
      <c r="C1280" s="155" t="s">
        <v>758</v>
      </c>
      <c r="D1280" s="132">
        <v>5006.890291747947</v>
      </c>
      <c r="F1280" s="132">
        <v>3549.2499999962747</v>
      </c>
      <c r="G1280" s="132">
        <v>3618.3333333320916</v>
      </c>
      <c r="H1280" s="132">
        <v>1415.0406136916965</v>
      </c>
    </row>
    <row r="1281" spans="1:8" ht="12.75">
      <c r="A1281" s="131">
        <v>38375.9793287037</v>
      </c>
      <c r="C1281" s="155" t="s">
        <v>759</v>
      </c>
      <c r="D1281" s="132">
        <v>21.07022385664037</v>
      </c>
      <c r="F1281" s="132">
        <v>9.330728803090414</v>
      </c>
      <c r="G1281" s="132">
        <v>17.993633134910045</v>
      </c>
      <c r="H1281" s="132">
        <v>21.07022385664037</v>
      </c>
    </row>
    <row r="1283" spans="3:8" ht="12.75">
      <c r="C1283" s="155" t="s">
        <v>760</v>
      </c>
      <c r="D1283" s="132">
        <v>0.4208245563392319</v>
      </c>
      <c r="F1283" s="132">
        <v>0.2628929718419444</v>
      </c>
      <c r="G1283" s="132">
        <v>0.49729064398662987</v>
      </c>
      <c r="H1283" s="132">
        <v>1.4890190184485455</v>
      </c>
    </row>
    <row r="1284" spans="1:10" ht="12.75">
      <c r="A1284" s="149" t="s">
        <v>749</v>
      </c>
      <c r="C1284" s="150" t="s">
        <v>750</v>
      </c>
      <c r="D1284" s="150" t="s">
        <v>751</v>
      </c>
      <c r="F1284" s="150" t="s">
        <v>752</v>
      </c>
      <c r="G1284" s="150" t="s">
        <v>753</v>
      </c>
      <c r="H1284" s="150" t="s">
        <v>754</v>
      </c>
      <c r="I1284" s="151" t="s">
        <v>755</v>
      </c>
      <c r="J1284" s="150" t="s">
        <v>756</v>
      </c>
    </row>
    <row r="1285" spans="1:8" ht="12.75">
      <c r="A1285" s="152" t="s">
        <v>821</v>
      </c>
      <c r="C1285" s="153">
        <v>292.40199999976903</v>
      </c>
      <c r="D1285" s="132">
        <v>26992.811112850904</v>
      </c>
      <c r="F1285" s="132">
        <v>15712.000000014901</v>
      </c>
      <c r="G1285" s="132">
        <v>15737.000000014901</v>
      </c>
      <c r="H1285" s="154" t="s">
        <v>1274</v>
      </c>
    </row>
    <row r="1287" spans="4:8" ht="12.75">
      <c r="D1287" s="132">
        <v>27791.389503508806</v>
      </c>
      <c r="F1287" s="132">
        <v>15798.500000014901</v>
      </c>
      <c r="G1287" s="132">
        <v>15585.75</v>
      </c>
      <c r="H1287" s="154" t="s">
        <v>1275</v>
      </c>
    </row>
    <row r="1289" spans="4:8" ht="12.75">
      <c r="D1289" s="132">
        <v>27602.39462414384</v>
      </c>
      <c r="F1289" s="132">
        <v>15789.999999985099</v>
      </c>
      <c r="G1289" s="132">
        <v>15747.75</v>
      </c>
      <c r="H1289" s="154" t="s">
        <v>1276</v>
      </c>
    </row>
    <row r="1291" spans="1:8" ht="12.75">
      <c r="A1291" s="149" t="s">
        <v>757</v>
      </c>
      <c r="C1291" s="155" t="s">
        <v>758</v>
      </c>
      <c r="D1291" s="132">
        <v>27462.19841350118</v>
      </c>
      <c r="F1291" s="132">
        <v>15766.833333338302</v>
      </c>
      <c r="G1291" s="132">
        <v>15690.166666671634</v>
      </c>
      <c r="H1291" s="132">
        <v>11741.82279160567</v>
      </c>
    </row>
    <row r="1292" spans="1:8" ht="12.75">
      <c r="A1292" s="131">
        <v>38375.98011574074</v>
      </c>
      <c r="C1292" s="155" t="s">
        <v>759</v>
      </c>
      <c r="D1292" s="132">
        <v>417.3405020070284</v>
      </c>
      <c r="F1292" s="132">
        <v>47.67686370370074</v>
      </c>
      <c r="G1292" s="132">
        <v>90.58708977578102</v>
      </c>
      <c r="H1292" s="132">
        <v>417.3405020070284</v>
      </c>
    </row>
    <row r="1294" spans="3:8" ht="12.75">
      <c r="C1294" s="155" t="s">
        <v>760</v>
      </c>
      <c r="D1294" s="132">
        <v>1.5196907972300289</v>
      </c>
      <c r="F1294" s="132">
        <v>0.3023870595682014</v>
      </c>
      <c r="G1294" s="132">
        <v>0.5773494424900035</v>
      </c>
      <c r="H1294" s="132">
        <v>3.554307618280434</v>
      </c>
    </row>
    <row r="1295" spans="1:10" ht="12.75">
      <c r="A1295" s="149" t="s">
        <v>749</v>
      </c>
      <c r="C1295" s="150" t="s">
        <v>750</v>
      </c>
      <c r="D1295" s="150" t="s">
        <v>751</v>
      </c>
      <c r="F1295" s="150" t="s">
        <v>752</v>
      </c>
      <c r="G1295" s="150" t="s">
        <v>753</v>
      </c>
      <c r="H1295" s="150" t="s">
        <v>754</v>
      </c>
      <c r="I1295" s="151" t="s">
        <v>755</v>
      </c>
      <c r="J1295" s="150" t="s">
        <v>756</v>
      </c>
    </row>
    <row r="1296" spans="1:8" ht="12.75">
      <c r="A1296" s="152" t="s">
        <v>875</v>
      </c>
      <c r="C1296" s="153">
        <v>309.418</v>
      </c>
      <c r="D1296" s="132">
        <v>33674.317330002785</v>
      </c>
      <c r="F1296" s="132">
        <v>6760</v>
      </c>
      <c r="G1296" s="132">
        <v>6358</v>
      </c>
      <c r="H1296" s="154" t="s">
        <v>1277</v>
      </c>
    </row>
    <row r="1298" spans="4:8" ht="12.75">
      <c r="D1298" s="132">
        <v>34215.5686609149</v>
      </c>
      <c r="F1298" s="132">
        <v>6666</v>
      </c>
      <c r="G1298" s="132">
        <v>6878</v>
      </c>
      <c r="H1298" s="154" t="s">
        <v>1278</v>
      </c>
    </row>
    <row r="1300" spans="4:8" ht="12.75">
      <c r="D1300" s="132">
        <v>32565.230879038572</v>
      </c>
      <c r="F1300" s="132">
        <v>7246</v>
      </c>
      <c r="G1300" s="132">
        <v>6869.999999992549</v>
      </c>
      <c r="H1300" s="154" t="s">
        <v>1279</v>
      </c>
    </row>
    <row r="1302" spans="1:8" ht="12.75">
      <c r="A1302" s="149" t="s">
        <v>757</v>
      </c>
      <c r="C1302" s="155" t="s">
        <v>758</v>
      </c>
      <c r="D1302" s="132">
        <v>33485.03895665208</v>
      </c>
      <c r="F1302" s="132">
        <v>6890.666666666666</v>
      </c>
      <c r="G1302" s="132">
        <v>6701.999999997517</v>
      </c>
      <c r="H1302" s="132">
        <v>26700.156490372163</v>
      </c>
    </row>
    <row r="1303" spans="1:8" ht="12.75">
      <c r="A1303" s="131">
        <v>38375.98069444444</v>
      </c>
      <c r="C1303" s="155" t="s">
        <v>759</v>
      </c>
      <c r="D1303" s="132">
        <v>841.2927109725139</v>
      </c>
      <c r="F1303" s="132">
        <v>311.2962147751452</v>
      </c>
      <c r="G1303" s="132">
        <v>297.93959119048594</v>
      </c>
      <c r="H1303" s="132">
        <v>841.2927109725139</v>
      </c>
    </row>
    <row r="1305" spans="3:8" ht="12.75">
      <c r="C1305" s="155" t="s">
        <v>760</v>
      </c>
      <c r="D1305" s="132">
        <v>2.512443578344364</v>
      </c>
      <c r="F1305" s="132">
        <v>4.51765017572289</v>
      </c>
      <c r="G1305" s="132">
        <v>4.445532545368492</v>
      </c>
      <c r="H1305" s="132">
        <v>3.150890562292684</v>
      </c>
    </row>
    <row r="1306" spans="1:10" ht="12.75">
      <c r="A1306" s="149" t="s">
        <v>749</v>
      </c>
      <c r="C1306" s="150" t="s">
        <v>750</v>
      </c>
      <c r="D1306" s="150" t="s">
        <v>751</v>
      </c>
      <c r="F1306" s="150" t="s">
        <v>752</v>
      </c>
      <c r="G1306" s="150" t="s">
        <v>753</v>
      </c>
      <c r="H1306" s="150" t="s">
        <v>754</v>
      </c>
      <c r="I1306" s="151" t="s">
        <v>755</v>
      </c>
      <c r="J1306" s="150" t="s">
        <v>756</v>
      </c>
    </row>
    <row r="1307" spans="1:8" ht="12.75">
      <c r="A1307" s="152" t="s">
        <v>825</v>
      </c>
      <c r="C1307" s="153">
        <v>324.75400000019</v>
      </c>
      <c r="D1307" s="132">
        <v>31962.71650135517</v>
      </c>
      <c r="F1307" s="132">
        <v>24144</v>
      </c>
      <c r="G1307" s="132">
        <v>21860</v>
      </c>
      <c r="H1307" s="154" t="s">
        <v>1280</v>
      </c>
    </row>
    <row r="1309" spans="4:8" ht="12.75">
      <c r="D1309" s="132">
        <v>31573.851502507925</v>
      </c>
      <c r="F1309" s="132">
        <v>24320</v>
      </c>
      <c r="G1309" s="132">
        <v>21789</v>
      </c>
      <c r="H1309" s="154" t="s">
        <v>1281</v>
      </c>
    </row>
    <row r="1311" spans="4:8" ht="12.75">
      <c r="D1311" s="132">
        <v>31588.038792461157</v>
      </c>
      <c r="F1311" s="132">
        <v>24115</v>
      </c>
      <c r="G1311" s="132">
        <v>22003</v>
      </c>
      <c r="H1311" s="154" t="s">
        <v>1282</v>
      </c>
    </row>
    <row r="1313" spans="1:8" ht="12.75">
      <c r="A1313" s="149" t="s">
        <v>757</v>
      </c>
      <c r="C1313" s="155" t="s">
        <v>758</v>
      </c>
      <c r="D1313" s="132">
        <v>31708.202265441418</v>
      </c>
      <c r="F1313" s="132">
        <v>24193</v>
      </c>
      <c r="G1313" s="132">
        <v>21884</v>
      </c>
      <c r="H1313" s="132">
        <v>8468.989469892043</v>
      </c>
    </row>
    <row r="1314" spans="1:8" ht="12.75">
      <c r="A1314" s="131">
        <v>38375.981261574074</v>
      </c>
      <c r="C1314" s="155" t="s">
        <v>759</v>
      </c>
      <c r="D1314" s="132">
        <v>220.52991182855078</v>
      </c>
      <c r="F1314" s="132">
        <v>110.93691901256318</v>
      </c>
      <c r="G1314" s="132">
        <v>109</v>
      </c>
      <c r="H1314" s="132">
        <v>220.52991182855078</v>
      </c>
    </row>
    <row r="1316" spans="3:8" ht="12.75">
      <c r="C1316" s="155" t="s">
        <v>760</v>
      </c>
      <c r="D1316" s="132">
        <v>0.6954979975919513</v>
      </c>
      <c r="F1316" s="132">
        <v>0.4585496590441994</v>
      </c>
      <c r="G1316" s="132">
        <v>0.49808078961798574</v>
      </c>
      <c r="H1316" s="132">
        <v>2.6039696071479703</v>
      </c>
    </row>
    <row r="1317" spans="1:10" ht="12.75">
      <c r="A1317" s="149" t="s">
        <v>749</v>
      </c>
      <c r="C1317" s="150" t="s">
        <v>750</v>
      </c>
      <c r="D1317" s="150" t="s">
        <v>751</v>
      </c>
      <c r="F1317" s="150" t="s">
        <v>752</v>
      </c>
      <c r="G1317" s="150" t="s">
        <v>753</v>
      </c>
      <c r="H1317" s="150" t="s">
        <v>754</v>
      </c>
      <c r="I1317" s="151" t="s">
        <v>755</v>
      </c>
      <c r="J1317" s="150" t="s">
        <v>756</v>
      </c>
    </row>
    <row r="1318" spans="1:8" ht="12.75">
      <c r="A1318" s="152" t="s">
        <v>844</v>
      </c>
      <c r="C1318" s="153">
        <v>343.82299999985844</v>
      </c>
      <c r="D1318" s="132">
        <v>32457.474181205034</v>
      </c>
      <c r="F1318" s="132">
        <v>19104</v>
      </c>
      <c r="G1318" s="132">
        <v>18868</v>
      </c>
      <c r="H1318" s="154" t="s">
        <v>1283</v>
      </c>
    </row>
    <row r="1320" spans="4:8" ht="12.75">
      <c r="D1320" s="132">
        <v>32539.86695611477</v>
      </c>
      <c r="F1320" s="132">
        <v>19538</v>
      </c>
      <c r="G1320" s="132">
        <v>19364</v>
      </c>
      <c r="H1320" s="154" t="s">
        <v>1284</v>
      </c>
    </row>
    <row r="1322" spans="4:8" ht="12.75">
      <c r="D1322" s="132">
        <v>32639.31995266676</v>
      </c>
      <c r="F1322" s="132">
        <v>19544</v>
      </c>
      <c r="G1322" s="132">
        <v>19182</v>
      </c>
      <c r="H1322" s="154" t="s">
        <v>1285</v>
      </c>
    </row>
    <row r="1324" spans="1:8" ht="12.75">
      <c r="A1324" s="149" t="s">
        <v>757</v>
      </c>
      <c r="C1324" s="155" t="s">
        <v>758</v>
      </c>
      <c r="D1324" s="132">
        <v>32545.553696662188</v>
      </c>
      <c r="F1324" s="132">
        <v>19395.333333333332</v>
      </c>
      <c r="G1324" s="132">
        <v>19138</v>
      </c>
      <c r="H1324" s="132">
        <v>13260.32528136164</v>
      </c>
    </row>
    <row r="1325" spans="1:8" ht="12.75">
      <c r="A1325" s="131">
        <v>38375.98180555556</v>
      </c>
      <c r="C1325" s="155" t="s">
        <v>759</v>
      </c>
      <c r="D1325" s="132">
        <v>91.05616625693978</v>
      </c>
      <c r="F1325" s="132">
        <v>252.31990276895192</v>
      </c>
      <c r="G1325" s="132">
        <v>250.91034255287286</v>
      </c>
      <c r="H1325" s="132">
        <v>91.05616625693978</v>
      </c>
    </row>
    <row r="1327" spans="3:8" ht="12.75">
      <c r="C1327" s="155" t="s">
        <v>760</v>
      </c>
      <c r="D1327" s="132">
        <v>0.2797806640674186</v>
      </c>
      <c r="F1327" s="132">
        <v>1.3009309942371976</v>
      </c>
      <c r="G1327" s="132">
        <v>1.311058326642663</v>
      </c>
      <c r="H1327" s="132">
        <v>0.6866812414091069</v>
      </c>
    </row>
    <row r="1328" spans="1:10" ht="12.75">
      <c r="A1328" s="149" t="s">
        <v>749</v>
      </c>
      <c r="C1328" s="150" t="s">
        <v>750</v>
      </c>
      <c r="D1328" s="150" t="s">
        <v>751</v>
      </c>
      <c r="F1328" s="150" t="s">
        <v>752</v>
      </c>
      <c r="G1328" s="150" t="s">
        <v>753</v>
      </c>
      <c r="H1328" s="150" t="s">
        <v>754</v>
      </c>
      <c r="I1328" s="151" t="s">
        <v>755</v>
      </c>
      <c r="J1328" s="150" t="s">
        <v>756</v>
      </c>
    </row>
    <row r="1329" spans="1:8" ht="12.75">
      <c r="A1329" s="152" t="s">
        <v>826</v>
      </c>
      <c r="C1329" s="153">
        <v>361.38400000007823</v>
      </c>
      <c r="D1329" s="132">
        <v>32737.338127553463</v>
      </c>
      <c r="F1329" s="132">
        <v>20064</v>
      </c>
      <c r="G1329" s="132">
        <v>19584</v>
      </c>
      <c r="H1329" s="154" t="s">
        <v>1286</v>
      </c>
    </row>
    <row r="1331" spans="4:8" ht="12.75">
      <c r="D1331" s="132">
        <v>33813.798809707165</v>
      </c>
      <c r="F1331" s="132">
        <v>20042</v>
      </c>
      <c r="G1331" s="132">
        <v>19998</v>
      </c>
      <c r="H1331" s="154" t="s">
        <v>1287</v>
      </c>
    </row>
    <row r="1333" spans="4:8" ht="12.75">
      <c r="D1333" s="132">
        <v>33859.57783257961</v>
      </c>
      <c r="F1333" s="132">
        <v>19964</v>
      </c>
      <c r="G1333" s="132">
        <v>20206</v>
      </c>
      <c r="H1333" s="154" t="s">
        <v>1288</v>
      </c>
    </row>
    <row r="1335" spans="1:8" ht="12.75">
      <c r="A1335" s="149" t="s">
        <v>757</v>
      </c>
      <c r="C1335" s="155" t="s">
        <v>758</v>
      </c>
      <c r="D1335" s="132">
        <v>33470.23825661341</v>
      </c>
      <c r="F1335" s="132">
        <v>20023.333333333332</v>
      </c>
      <c r="G1335" s="132">
        <v>19929.333333333332</v>
      </c>
      <c r="H1335" s="132">
        <v>13490.11148962755</v>
      </c>
    </row>
    <row r="1336" spans="1:8" ht="12.75">
      <c r="A1336" s="131">
        <v>38375.98233796296</v>
      </c>
      <c r="C1336" s="155" t="s">
        <v>759</v>
      </c>
      <c r="D1336" s="132">
        <v>635.1227276016904</v>
      </c>
      <c r="F1336" s="132">
        <v>52.54839039716948</v>
      </c>
      <c r="G1336" s="132">
        <v>316.63438431941233</v>
      </c>
      <c r="H1336" s="132">
        <v>635.1227276016904</v>
      </c>
    </row>
    <row r="1338" spans="3:8" ht="12.75">
      <c r="C1338" s="155" t="s">
        <v>760</v>
      </c>
      <c r="D1338" s="132">
        <v>1.8975745638028017</v>
      </c>
      <c r="F1338" s="132">
        <v>0.26243577691278264</v>
      </c>
      <c r="G1338" s="132">
        <v>1.5887856308259805</v>
      </c>
      <c r="H1338" s="132">
        <v>4.708061368432957</v>
      </c>
    </row>
    <row r="1339" spans="1:10" ht="12.75">
      <c r="A1339" s="149" t="s">
        <v>749</v>
      </c>
      <c r="C1339" s="150" t="s">
        <v>750</v>
      </c>
      <c r="D1339" s="150" t="s">
        <v>751</v>
      </c>
      <c r="F1339" s="150" t="s">
        <v>752</v>
      </c>
      <c r="G1339" s="150" t="s">
        <v>753</v>
      </c>
      <c r="H1339" s="150" t="s">
        <v>754</v>
      </c>
      <c r="I1339" s="151" t="s">
        <v>755</v>
      </c>
      <c r="J1339" s="150" t="s">
        <v>756</v>
      </c>
    </row>
    <row r="1340" spans="1:8" ht="12.75">
      <c r="A1340" s="152" t="s">
        <v>845</v>
      </c>
      <c r="C1340" s="153">
        <v>371.029</v>
      </c>
      <c r="D1340" s="132">
        <v>33304.844017624855</v>
      </c>
      <c r="F1340" s="132">
        <v>23890</v>
      </c>
      <c r="G1340" s="132">
        <v>24228</v>
      </c>
      <c r="H1340" s="154" t="s">
        <v>1289</v>
      </c>
    </row>
    <row r="1342" spans="4:8" ht="12.75">
      <c r="D1342" s="132">
        <v>32770.79380464554</v>
      </c>
      <c r="F1342" s="132">
        <v>24218</v>
      </c>
      <c r="G1342" s="132">
        <v>24298</v>
      </c>
      <c r="H1342" s="154" t="s">
        <v>1290</v>
      </c>
    </row>
    <row r="1344" spans="4:8" ht="12.75">
      <c r="D1344" s="132">
        <v>33478.5</v>
      </c>
      <c r="F1344" s="132">
        <v>24342</v>
      </c>
      <c r="G1344" s="132">
        <v>24096</v>
      </c>
      <c r="H1344" s="154" t="s">
        <v>1291</v>
      </c>
    </row>
    <row r="1346" spans="1:8" ht="12.75">
      <c r="A1346" s="149" t="s">
        <v>757</v>
      </c>
      <c r="C1346" s="155" t="s">
        <v>758</v>
      </c>
      <c r="D1346" s="132">
        <v>33184.71260742346</v>
      </c>
      <c r="F1346" s="132">
        <v>24150</v>
      </c>
      <c r="G1346" s="132">
        <v>24207.333333333336</v>
      </c>
      <c r="H1346" s="132">
        <v>9012.894425605284</v>
      </c>
    </row>
    <row r="1347" spans="1:8" ht="12.75">
      <c r="A1347" s="131">
        <v>38375.98289351852</v>
      </c>
      <c r="C1347" s="155" t="s">
        <v>759</v>
      </c>
      <c r="D1347" s="132">
        <v>368.83015267659107</v>
      </c>
      <c r="F1347" s="132">
        <v>233.54656923192</v>
      </c>
      <c r="G1347" s="132">
        <v>102.5735508468598</v>
      </c>
      <c r="H1347" s="132">
        <v>368.83015267659107</v>
      </c>
    </row>
    <row r="1349" spans="3:8" ht="12.75">
      <c r="C1349" s="155" t="s">
        <v>760</v>
      </c>
      <c r="D1349" s="132">
        <v>1.111445975259353</v>
      </c>
      <c r="F1349" s="132">
        <v>0.9670665392626085</v>
      </c>
      <c r="G1349" s="132">
        <v>0.4237292453259059</v>
      </c>
      <c r="H1349" s="132">
        <v>4.092249784139921</v>
      </c>
    </row>
    <row r="1350" spans="1:10" ht="12.75">
      <c r="A1350" s="149" t="s">
        <v>749</v>
      </c>
      <c r="C1350" s="150" t="s">
        <v>750</v>
      </c>
      <c r="D1350" s="150" t="s">
        <v>751</v>
      </c>
      <c r="F1350" s="150" t="s">
        <v>752</v>
      </c>
      <c r="G1350" s="150" t="s">
        <v>753</v>
      </c>
      <c r="H1350" s="150" t="s">
        <v>754</v>
      </c>
      <c r="I1350" s="151" t="s">
        <v>755</v>
      </c>
      <c r="J1350" s="150" t="s">
        <v>756</v>
      </c>
    </row>
    <row r="1351" spans="1:8" ht="12.75">
      <c r="A1351" s="152" t="s">
        <v>820</v>
      </c>
      <c r="C1351" s="153">
        <v>407.77100000018254</v>
      </c>
      <c r="D1351" s="132">
        <v>3289112.3910980225</v>
      </c>
      <c r="F1351" s="132">
        <v>85200</v>
      </c>
      <c r="G1351" s="132">
        <v>81700</v>
      </c>
      <c r="H1351" s="154" t="s">
        <v>1292</v>
      </c>
    </row>
    <row r="1353" spans="4:8" ht="12.75">
      <c r="D1353" s="132">
        <v>3328561.1096572876</v>
      </c>
      <c r="F1353" s="132">
        <v>84400</v>
      </c>
      <c r="G1353" s="132">
        <v>81700</v>
      </c>
      <c r="H1353" s="154" t="s">
        <v>1293</v>
      </c>
    </row>
    <row r="1355" spans="4:8" ht="12.75">
      <c r="D1355" s="132">
        <v>3231003.864250183</v>
      </c>
      <c r="F1355" s="132">
        <v>85200</v>
      </c>
      <c r="G1355" s="132">
        <v>82300</v>
      </c>
      <c r="H1355" s="154" t="s">
        <v>1294</v>
      </c>
    </row>
    <row r="1357" spans="1:8" ht="12.75">
      <c r="A1357" s="149" t="s">
        <v>757</v>
      </c>
      <c r="C1357" s="155" t="s">
        <v>758</v>
      </c>
      <c r="D1357" s="132">
        <v>3282892.455001831</v>
      </c>
      <c r="F1357" s="132">
        <v>84933.33333333334</v>
      </c>
      <c r="G1357" s="132">
        <v>81900</v>
      </c>
      <c r="H1357" s="132">
        <v>3199500.589173739</v>
      </c>
    </row>
    <row r="1358" spans="1:8" ht="12.75">
      <c r="A1358" s="131">
        <v>38375.983460648145</v>
      </c>
      <c r="C1358" s="155" t="s">
        <v>759</v>
      </c>
      <c r="D1358" s="132">
        <v>49075.14377601625</v>
      </c>
      <c r="F1358" s="132">
        <v>461.88021535170054</v>
      </c>
      <c r="G1358" s="132">
        <v>346.41016151377545</v>
      </c>
      <c r="H1358" s="132">
        <v>49075.14377601625</v>
      </c>
    </row>
    <row r="1360" spans="3:8" ht="12.75">
      <c r="C1360" s="155" t="s">
        <v>760</v>
      </c>
      <c r="D1360" s="132">
        <v>1.4948751580712045</v>
      </c>
      <c r="F1360" s="132">
        <v>0.543815010225707</v>
      </c>
      <c r="G1360" s="132">
        <v>0.42296723017554994</v>
      </c>
      <c r="H1360" s="132">
        <v>1.5338376227237942</v>
      </c>
    </row>
    <row r="1361" spans="1:10" ht="12.75">
      <c r="A1361" s="149" t="s">
        <v>749</v>
      </c>
      <c r="C1361" s="150" t="s">
        <v>750</v>
      </c>
      <c r="D1361" s="150" t="s">
        <v>751</v>
      </c>
      <c r="F1361" s="150" t="s">
        <v>752</v>
      </c>
      <c r="G1361" s="150" t="s">
        <v>753</v>
      </c>
      <c r="H1361" s="150" t="s">
        <v>754</v>
      </c>
      <c r="I1361" s="151" t="s">
        <v>755</v>
      </c>
      <c r="J1361" s="150" t="s">
        <v>756</v>
      </c>
    </row>
    <row r="1362" spans="1:8" ht="12.75">
      <c r="A1362" s="152" t="s">
        <v>827</v>
      </c>
      <c r="C1362" s="153">
        <v>455.40299999993294</v>
      </c>
      <c r="D1362" s="132">
        <v>1048183.608086586</v>
      </c>
      <c r="F1362" s="132">
        <v>61575</v>
      </c>
      <c r="G1362" s="132">
        <v>64887.5</v>
      </c>
      <c r="H1362" s="154" t="s">
        <v>1295</v>
      </c>
    </row>
    <row r="1364" spans="4:8" ht="12.75">
      <c r="D1364" s="132">
        <v>1048450.7522125244</v>
      </c>
      <c r="F1364" s="132">
        <v>61545</v>
      </c>
      <c r="G1364" s="132">
        <v>64720</v>
      </c>
      <c r="H1364" s="154" t="s">
        <v>1296</v>
      </c>
    </row>
    <row r="1366" spans="4:8" ht="12.75">
      <c r="D1366" s="132">
        <v>1047172.6986980438</v>
      </c>
      <c r="F1366" s="132">
        <v>60955</v>
      </c>
      <c r="G1366" s="132">
        <v>64772.499999940395</v>
      </c>
      <c r="H1366" s="154" t="s">
        <v>1297</v>
      </c>
    </row>
    <row r="1368" spans="1:8" ht="12.75">
      <c r="A1368" s="149" t="s">
        <v>757</v>
      </c>
      <c r="C1368" s="155" t="s">
        <v>758</v>
      </c>
      <c r="D1368" s="132">
        <v>1047935.6863323848</v>
      </c>
      <c r="F1368" s="132">
        <v>61358.33333333333</v>
      </c>
      <c r="G1368" s="132">
        <v>64793.333333313465</v>
      </c>
      <c r="H1368" s="132">
        <v>984869.8384641777</v>
      </c>
    </row>
    <row r="1369" spans="1:8" ht="12.75">
      <c r="A1369" s="131">
        <v>38375.98421296296</v>
      </c>
      <c r="C1369" s="155" t="s">
        <v>759</v>
      </c>
      <c r="D1369" s="132">
        <v>674.1321040790151</v>
      </c>
      <c r="F1369" s="132">
        <v>349.61884007206095</v>
      </c>
      <c r="G1369" s="132">
        <v>85.67136823327229</v>
      </c>
      <c r="H1369" s="132">
        <v>674.1321040790151</v>
      </c>
    </row>
    <row r="1371" spans="3:8" ht="12.75">
      <c r="C1371" s="155" t="s">
        <v>760</v>
      </c>
      <c r="D1371" s="132">
        <v>0.06432953022512046</v>
      </c>
      <c r="F1371" s="132">
        <v>0.5697984627006291</v>
      </c>
      <c r="G1371" s="132">
        <v>0.13222250473294356</v>
      </c>
      <c r="H1371" s="132">
        <v>0.0684488526047531</v>
      </c>
    </row>
    <row r="1372" spans="1:16" ht="12.75">
      <c r="A1372" s="143" t="s">
        <v>740</v>
      </c>
      <c r="B1372" s="138" t="s">
        <v>914</v>
      </c>
      <c r="D1372" s="143" t="s">
        <v>741</v>
      </c>
      <c r="E1372" s="138" t="s">
        <v>742</v>
      </c>
      <c r="F1372" s="139" t="s">
        <v>779</v>
      </c>
      <c r="G1372" s="144" t="s">
        <v>744</v>
      </c>
      <c r="H1372" s="145">
        <v>1</v>
      </c>
      <c r="I1372" s="146" t="s">
        <v>745</v>
      </c>
      <c r="J1372" s="145">
        <v>12</v>
      </c>
      <c r="K1372" s="144" t="s">
        <v>746</v>
      </c>
      <c r="L1372" s="147">
        <v>1</v>
      </c>
      <c r="M1372" s="144" t="s">
        <v>747</v>
      </c>
      <c r="N1372" s="148">
        <v>1</v>
      </c>
      <c r="O1372" s="144" t="s">
        <v>748</v>
      </c>
      <c r="P1372" s="148">
        <v>1</v>
      </c>
    </row>
    <row r="1374" spans="1:10" ht="12.75">
      <c r="A1374" s="149" t="s">
        <v>749</v>
      </c>
      <c r="C1374" s="150" t="s">
        <v>750</v>
      </c>
      <c r="D1374" s="150" t="s">
        <v>751</v>
      </c>
      <c r="F1374" s="150" t="s">
        <v>752</v>
      </c>
      <c r="G1374" s="150" t="s">
        <v>753</v>
      </c>
      <c r="H1374" s="150" t="s">
        <v>754</v>
      </c>
      <c r="I1374" s="151" t="s">
        <v>755</v>
      </c>
      <c r="J1374" s="150" t="s">
        <v>756</v>
      </c>
    </row>
    <row r="1375" spans="1:8" ht="12.75">
      <c r="A1375" s="152" t="s">
        <v>823</v>
      </c>
      <c r="C1375" s="153">
        <v>228.61599999992177</v>
      </c>
      <c r="D1375" s="132">
        <v>39166.730503201485</v>
      </c>
      <c r="F1375" s="132">
        <v>32529</v>
      </c>
      <c r="G1375" s="132">
        <v>29783</v>
      </c>
      <c r="H1375" s="154" t="s">
        <v>1298</v>
      </c>
    </row>
    <row r="1377" spans="4:8" ht="12.75">
      <c r="D1377" s="132">
        <v>39508.1863257885</v>
      </c>
      <c r="F1377" s="132">
        <v>32285</v>
      </c>
      <c r="G1377" s="132">
        <v>30075.999999970198</v>
      </c>
      <c r="H1377" s="154" t="s">
        <v>1299</v>
      </c>
    </row>
    <row r="1379" spans="4:8" ht="12.75">
      <c r="D1379" s="132">
        <v>38912.8302231431</v>
      </c>
      <c r="F1379" s="132">
        <v>31767</v>
      </c>
      <c r="G1379" s="132">
        <v>30704.999999970198</v>
      </c>
      <c r="H1379" s="154" t="s">
        <v>1300</v>
      </c>
    </row>
    <row r="1381" spans="1:8" ht="12.75">
      <c r="A1381" s="149" t="s">
        <v>757</v>
      </c>
      <c r="C1381" s="155" t="s">
        <v>758</v>
      </c>
      <c r="D1381" s="132">
        <v>39195.91568404436</v>
      </c>
      <c r="F1381" s="132">
        <v>32193.666666666664</v>
      </c>
      <c r="G1381" s="132">
        <v>30187.99999998013</v>
      </c>
      <c r="H1381" s="132">
        <v>7866.6951421499625</v>
      </c>
    </row>
    <row r="1382" spans="1:8" ht="12.75">
      <c r="A1382" s="131">
        <v>38375.986550925925</v>
      </c>
      <c r="C1382" s="155" t="s">
        <v>759</v>
      </c>
      <c r="D1382" s="132">
        <v>298.7491478233793</v>
      </c>
      <c r="F1382" s="132">
        <v>389.1238020647585</v>
      </c>
      <c r="G1382" s="132">
        <v>471.0934089838197</v>
      </c>
      <c r="H1382" s="132">
        <v>298.7491478233793</v>
      </c>
    </row>
    <row r="1384" spans="3:8" ht="12.75">
      <c r="C1384" s="155" t="s">
        <v>760</v>
      </c>
      <c r="D1384" s="132">
        <v>0.7621945873941969</v>
      </c>
      <c r="F1384" s="132">
        <v>1.208696748008693</v>
      </c>
      <c r="G1384" s="132">
        <v>1.560532029230588</v>
      </c>
      <c r="H1384" s="132">
        <v>3.7976449121902967</v>
      </c>
    </row>
    <row r="1385" spans="1:10" ht="12.75">
      <c r="A1385" s="149" t="s">
        <v>749</v>
      </c>
      <c r="C1385" s="150" t="s">
        <v>750</v>
      </c>
      <c r="D1385" s="150" t="s">
        <v>751</v>
      </c>
      <c r="F1385" s="150" t="s">
        <v>752</v>
      </c>
      <c r="G1385" s="150" t="s">
        <v>753</v>
      </c>
      <c r="H1385" s="150" t="s">
        <v>754</v>
      </c>
      <c r="I1385" s="151" t="s">
        <v>755</v>
      </c>
      <c r="J1385" s="150" t="s">
        <v>756</v>
      </c>
    </row>
    <row r="1386" spans="1:8" ht="12.75">
      <c r="A1386" s="152" t="s">
        <v>824</v>
      </c>
      <c r="C1386" s="153">
        <v>231.6040000000503</v>
      </c>
      <c r="D1386" s="132">
        <v>8880.52177207172</v>
      </c>
      <c r="F1386" s="132">
        <v>6360</v>
      </c>
      <c r="G1386" s="132">
        <v>7129.000000007451</v>
      </c>
      <c r="H1386" s="154" t="s">
        <v>1301</v>
      </c>
    </row>
    <row r="1388" spans="4:8" ht="12.75">
      <c r="D1388" s="132">
        <v>8913.007581204176</v>
      </c>
      <c r="F1388" s="132">
        <v>6316</v>
      </c>
      <c r="G1388" s="132">
        <v>7315</v>
      </c>
      <c r="H1388" s="154" t="s">
        <v>1302</v>
      </c>
    </row>
    <row r="1390" spans="4:8" ht="12.75">
      <c r="D1390" s="132">
        <v>8885.651593834162</v>
      </c>
      <c r="F1390" s="132">
        <v>6425</v>
      </c>
      <c r="G1390" s="132">
        <v>7086</v>
      </c>
      <c r="H1390" s="154" t="s">
        <v>1303</v>
      </c>
    </row>
    <row r="1392" spans="1:8" ht="12.75">
      <c r="A1392" s="149" t="s">
        <v>757</v>
      </c>
      <c r="C1392" s="155" t="s">
        <v>758</v>
      </c>
      <c r="D1392" s="132">
        <v>8893.060315703353</v>
      </c>
      <c r="F1392" s="132">
        <v>6367</v>
      </c>
      <c r="G1392" s="132">
        <v>7176.666666669151</v>
      </c>
      <c r="H1392" s="132">
        <v>2013.1223169295256</v>
      </c>
    </row>
    <row r="1393" spans="1:8" ht="12.75">
      <c r="A1393" s="131">
        <v>38375.98710648148</v>
      </c>
      <c r="C1393" s="155" t="s">
        <v>759</v>
      </c>
      <c r="D1393" s="132">
        <v>17.464215372092315</v>
      </c>
      <c r="F1393" s="132">
        <v>54.83611948342078</v>
      </c>
      <c r="G1393" s="132">
        <v>121.71414598549052</v>
      </c>
      <c r="H1393" s="132">
        <v>17.464215372092315</v>
      </c>
    </row>
    <row r="1395" spans="3:8" ht="12.75">
      <c r="C1395" s="155" t="s">
        <v>760</v>
      </c>
      <c r="D1395" s="132">
        <v>0.19638026452214685</v>
      </c>
      <c r="F1395" s="132">
        <v>0.861255214126288</v>
      </c>
      <c r="G1395" s="132">
        <v>1.695970450331376</v>
      </c>
      <c r="H1395" s="132">
        <v>0.8675188400240507</v>
      </c>
    </row>
    <row r="1396" spans="1:10" ht="12.75">
      <c r="A1396" s="149" t="s">
        <v>749</v>
      </c>
      <c r="C1396" s="150" t="s">
        <v>750</v>
      </c>
      <c r="D1396" s="150" t="s">
        <v>751</v>
      </c>
      <c r="F1396" s="150" t="s">
        <v>752</v>
      </c>
      <c r="G1396" s="150" t="s">
        <v>753</v>
      </c>
      <c r="H1396" s="150" t="s">
        <v>754</v>
      </c>
      <c r="I1396" s="151" t="s">
        <v>755</v>
      </c>
      <c r="J1396" s="150" t="s">
        <v>756</v>
      </c>
    </row>
    <row r="1397" spans="1:8" ht="12.75">
      <c r="A1397" s="152" t="s">
        <v>822</v>
      </c>
      <c r="C1397" s="153">
        <v>267.7160000000149</v>
      </c>
      <c r="D1397" s="132">
        <v>8184.317019209266</v>
      </c>
      <c r="F1397" s="132">
        <v>3594.5</v>
      </c>
      <c r="G1397" s="132">
        <v>3655.5</v>
      </c>
      <c r="H1397" s="154" t="s">
        <v>1304</v>
      </c>
    </row>
    <row r="1399" spans="4:8" ht="12.75">
      <c r="D1399" s="132">
        <v>8305.730214178562</v>
      </c>
      <c r="F1399" s="132">
        <v>3579.25</v>
      </c>
      <c r="G1399" s="132">
        <v>3648.25</v>
      </c>
      <c r="H1399" s="154" t="s">
        <v>1305</v>
      </c>
    </row>
    <row r="1401" spans="4:8" ht="12.75">
      <c r="D1401" s="132">
        <v>8123.14807151258</v>
      </c>
      <c r="F1401" s="132">
        <v>3571.9999999962747</v>
      </c>
      <c r="G1401" s="132">
        <v>3657.5</v>
      </c>
      <c r="H1401" s="154" t="s">
        <v>1306</v>
      </c>
    </row>
    <row r="1403" spans="1:8" ht="12.75">
      <c r="A1403" s="149" t="s">
        <v>757</v>
      </c>
      <c r="C1403" s="155" t="s">
        <v>758</v>
      </c>
      <c r="D1403" s="132">
        <v>8204.398434966803</v>
      </c>
      <c r="F1403" s="132">
        <v>3581.9166666654246</v>
      </c>
      <c r="G1403" s="132">
        <v>3653.75</v>
      </c>
      <c r="H1403" s="132">
        <v>4578.186325011855</v>
      </c>
    </row>
    <row r="1404" spans="1:8" ht="12.75">
      <c r="A1404" s="131">
        <v>38375.987858796296</v>
      </c>
      <c r="C1404" s="155" t="s">
        <v>759</v>
      </c>
      <c r="D1404" s="132">
        <v>92.93280986417716</v>
      </c>
      <c r="F1404" s="132">
        <v>11.48459112760665</v>
      </c>
      <c r="G1404" s="132">
        <v>4.866980583482945</v>
      </c>
      <c r="H1404" s="132">
        <v>92.93280986417716</v>
      </c>
    </row>
    <row r="1406" spans="3:8" ht="12.75">
      <c r="C1406" s="155" t="s">
        <v>760</v>
      </c>
      <c r="D1406" s="132">
        <v>1.132719365116416</v>
      </c>
      <c r="F1406" s="132">
        <v>0.3206269770172571</v>
      </c>
      <c r="G1406" s="132">
        <v>0.13320507926056643</v>
      </c>
      <c r="H1406" s="132">
        <v>2.0299044920138005</v>
      </c>
    </row>
    <row r="1407" spans="1:10" ht="12.75">
      <c r="A1407" s="149" t="s">
        <v>749</v>
      </c>
      <c r="C1407" s="150" t="s">
        <v>750</v>
      </c>
      <c r="D1407" s="150" t="s">
        <v>751</v>
      </c>
      <c r="F1407" s="150" t="s">
        <v>752</v>
      </c>
      <c r="G1407" s="150" t="s">
        <v>753</v>
      </c>
      <c r="H1407" s="150" t="s">
        <v>754</v>
      </c>
      <c r="I1407" s="151" t="s">
        <v>755</v>
      </c>
      <c r="J1407" s="150" t="s">
        <v>756</v>
      </c>
    </row>
    <row r="1408" spans="1:8" ht="12.75">
      <c r="A1408" s="152" t="s">
        <v>821</v>
      </c>
      <c r="C1408" s="153">
        <v>292.40199999976903</v>
      </c>
      <c r="D1408" s="132">
        <v>39664.45764899254</v>
      </c>
      <c r="F1408" s="132">
        <v>16550</v>
      </c>
      <c r="G1408" s="132">
        <v>15848</v>
      </c>
      <c r="H1408" s="154" t="s">
        <v>1307</v>
      </c>
    </row>
    <row r="1410" spans="4:8" ht="12.75">
      <c r="D1410" s="132">
        <v>38329.74680650234</v>
      </c>
      <c r="F1410" s="132">
        <v>16573</v>
      </c>
      <c r="G1410" s="132">
        <v>15856.25</v>
      </c>
      <c r="H1410" s="154" t="s">
        <v>1308</v>
      </c>
    </row>
    <row r="1412" spans="4:8" ht="12.75">
      <c r="D1412" s="132">
        <v>38848.56951278448</v>
      </c>
      <c r="F1412" s="132">
        <v>16476</v>
      </c>
      <c r="G1412" s="132">
        <v>15799.75</v>
      </c>
      <c r="H1412" s="154" t="s">
        <v>1309</v>
      </c>
    </row>
    <row r="1414" spans="1:8" ht="12.75">
      <c r="A1414" s="149" t="s">
        <v>757</v>
      </c>
      <c r="C1414" s="155" t="s">
        <v>758</v>
      </c>
      <c r="D1414" s="132">
        <v>38947.591322759785</v>
      </c>
      <c r="F1414" s="132">
        <v>16533</v>
      </c>
      <c r="G1414" s="132">
        <v>15834.666666666668</v>
      </c>
      <c r="H1414" s="132">
        <v>22837.760476988646</v>
      </c>
    </row>
    <row r="1415" spans="1:8" ht="12.75">
      <c r="A1415" s="131">
        <v>38375.988645833335</v>
      </c>
      <c r="C1415" s="155" t="s">
        <v>759</v>
      </c>
      <c r="D1415" s="132">
        <v>672.8426616997153</v>
      </c>
      <c r="F1415" s="132">
        <v>50.68530358989675</v>
      </c>
      <c r="G1415" s="132">
        <v>30.51877837223065</v>
      </c>
      <c r="H1415" s="132">
        <v>672.8426616997153</v>
      </c>
    </row>
    <row r="1417" spans="3:8" ht="12.75">
      <c r="C1417" s="155" t="s">
        <v>760</v>
      </c>
      <c r="D1417" s="132">
        <v>1.7275591091727582</v>
      </c>
      <c r="F1417" s="132">
        <v>0.30657051708641353</v>
      </c>
      <c r="G1417" s="132">
        <v>0.1927339489657543</v>
      </c>
      <c r="H1417" s="132">
        <v>2.946184948290671</v>
      </c>
    </row>
    <row r="1418" spans="1:10" ht="12.75">
      <c r="A1418" s="149" t="s">
        <v>749</v>
      </c>
      <c r="C1418" s="150" t="s">
        <v>750</v>
      </c>
      <c r="D1418" s="150" t="s">
        <v>751</v>
      </c>
      <c r="F1418" s="150" t="s">
        <v>752</v>
      </c>
      <c r="G1418" s="150" t="s">
        <v>753</v>
      </c>
      <c r="H1418" s="150" t="s">
        <v>754</v>
      </c>
      <c r="I1418" s="151" t="s">
        <v>755</v>
      </c>
      <c r="J1418" s="150" t="s">
        <v>756</v>
      </c>
    </row>
    <row r="1419" spans="1:8" ht="12.75">
      <c r="A1419" s="152" t="s">
        <v>875</v>
      </c>
      <c r="C1419" s="153">
        <v>309.418</v>
      </c>
      <c r="D1419" s="132">
        <v>33428.0882717371</v>
      </c>
      <c r="F1419" s="132">
        <v>7422</v>
      </c>
      <c r="G1419" s="132">
        <v>6572</v>
      </c>
      <c r="H1419" s="154" t="s">
        <v>1310</v>
      </c>
    </row>
    <row r="1421" spans="4:8" ht="12.75">
      <c r="D1421" s="132">
        <v>34220.22447538376</v>
      </c>
      <c r="F1421" s="132">
        <v>7846</v>
      </c>
      <c r="G1421" s="132">
        <v>6926</v>
      </c>
      <c r="H1421" s="154" t="s">
        <v>1311</v>
      </c>
    </row>
    <row r="1423" spans="4:8" ht="12.75">
      <c r="D1423" s="132">
        <v>34249.17816567421</v>
      </c>
      <c r="F1423" s="132">
        <v>7348</v>
      </c>
      <c r="G1423" s="132">
        <v>6776</v>
      </c>
      <c r="H1423" s="154" t="s">
        <v>1312</v>
      </c>
    </row>
    <row r="1425" spans="1:8" ht="12.75">
      <c r="A1425" s="149" t="s">
        <v>757</v>
      </c>
      <c r="C1425" s="155" t="s">
        <v>758</v>
      </c>
      <c r="D1425" s="132">
        <v>33965.83030426502</v>
      </c>
      <c r="F1425" s="132">
        <v>7538.666666666666</v>
      </c>
      <c r="G1425" s="132">
        <v>6758</v>
      </c>
      <c r="H1425" s="132">
        <v>26864.87847382186</v>
      </c>
    </row>
    <row r="1426" spans="1:8" ht="12.75">
      <c r="A1426" s="131">
        <v>38375.98923611111</v>
      </c>
      <c r="C1426" s="155" t="s">
        <v>759</v>
      </c>
      <c r="D1426" s="132">
        <v>465.9232224368438</v>
      </c>
      <c r="F1426" s="132">
        <v>268.7179438246232</v>
      </c>
      <c r="G1426" s="132">
        <v>177.68511473953018</v>
      </c>
      <c r="H1426" s="132">
        <v>465.9232224368438</v>
      </c>
    </row>
    <row r="1428" spans="3:8" ht="12.75">
      <c r="C1428" s="155" t="s">
        <v>760</v>
      </c>
      <c r="D1428" s="132">
        <v>1.3717410063676223</v>
      </c>
      <c r="F1428" s="132">
        <v>3.5645287914479558</v>
      </c>
      <c r="G1428" s="132">
        <v>2.6292559150566768</v>
      </c>
      <c r="H1428" s="132">
        <v>1.7343209755847462</v>
      </c>
    </row>
    <row r="1429" spans="1:10" ht="12.75">
      <c r="A1429" s="149" t="s">
        <v>749</v>
      </c>
      <c r="C1429" s="150" t="s">
        <v>750</v>
      </c>
      <c r="D1429" s="150" t="s">
        <v>751</v>
      </c>
      <c r="F1429" s="150" t="s">
        <v>752</v>
      </c>
      <c r="G1429" s="150" t="s">
        <v>753</v>
      </c>
      <c r="H1429" s="150" t="s">
        <v>754</v>
      </c>
      <c r="I1429" s="151" t="s">
        <v>755</v>
      </c>
      <c r="J1429" s="150" t="s">
        <v>756</v>
      </c>
    </row>
    <row r="1430" spans="1:8" ht="12.75">
      <c r="A1430" s="152" t="s">
        <v>825</v>
      </c>
      <c r="C1430" s="153">
        <v>324.75400000019</v>
      </c>
      <c r="D1430" s="132">
        <v>41670.79518002272</v>
      </c>
      <c r="F1430" s="132">
        <v>24775</v>
      </c>
      <c r="G1430" s="132">
        <v>22497</v>
      </c>
      <c r="H1430" s="154" t="s">
        <v>1313</v>
      </c>
    </row>
    <row r="1432" spans="4:8" ht="12.75">
      <c r="D1432" s="132">
        <v>42319.79514670372</v>
      </c>
      <c r="F1432" s="132">
        <v>25466</v>
      </c>
      <c r="G1432" s="132">
        <v>22168</v>
      </c>
      <c r="H1432" s="154" t="s">
        <v>1314</v>
      </c>
    </row>
    <row r="1434" spans="4:8" ht="12.75">
      <c r="D1434" s="132">
        <v>42124.38329792023</v>
      </c>
      <c r="F1434" s="132">
        <v>25317</v>
      </c>
      <c r="G1434" s="132">
        <v>22198</v>
      </c>
      <c r="H1434" s="154" t="s">
        <v>1315</v>
      </c>
    </row>
    <row r="1436" spans="1:8" ht="12.75">
      <c r="A1436" s="149" t="s">
        <v>757</v>
      </c>
      <c r="C1436" s="155" t="s">
        <v>758</v>
      </c>
      <c r="D1436" s="132">
        <v>42038.32454154889</v>
      </c>
      <c r="F1436" s="132">
        <v>25186</v>
      </c>
      <c r="G1436" s="132">
        <v>22287.666666666664</v>
      </c>
      <c r="H1436" s="132">
        <v>18049.54985448352</v>
      </c>
    </row>
    <row r="1437" spans="1:8" ht="12.75">
      <c r="A1437" s="131">
        <v>38375.989803240744</v>
      </c>
      <c r="C1437" s="155" t="s">
        <v>759</v>
      </c>
      <c r="D1437" s="132">
        <v>332.9486767483392</v>
      </c>
      <c r="F1437" s="132">
        <v>363.649556578858</v>
      </c>
      <c r="G1437" s="132">
        <v>181.90748564403097</v>
      </c>
      <c r="H1437" s="132">
        <v>332.9486767483392</v>
      </c>
    </row>
    <row r="1439" spans="3:8" ht="12.75">
      <c r="C1439" s="155" t="s">
        <v>760</v>
      </c>
      <c r="D1439" s="132">
        <v>0.7920122421131862</v>
      </c>
      <c r="F1439" s="132">
        <v>1.443855938135702</v>
      </c>
      <c r="G1439" s="132">
        <v>0.8161800351944918</v>
      </c>
      <c r="H1439" s="132">
        <v>1.8446370099675062</v>
      </c>
    </row>
    <row r="1440" spans="1:10" ht="12.75">
      <c r="A1440" s="149" t="s">
        <v>749</v>
      </c>
      <c r="C1440" s="150" t="s">
        <v>750</v>
      </c>
      <c r="D1440" s="150" t="s">
        <v>751</v>
      </c>
      <c r="F1440" s="150" t="s">
        <v>752</v>
      </c>
      <c r="G1440" s="150" t="s">
        <v>753</v>
      </c>
      <c r="H1440" s="150" t="s">
        <v>754</v>
      </c>
      <c r="I1440" s="151" t="s">
        <v>755</v>
      </c>
      <c r="J1440" s="150" t="s">
        <v>756</v>
      </c>
    </row>
    <row r="1441" spans="1:8" ht="12.75">
      <c r="A1441" s="152" t="s">
        <v>844</v>
      </c>
      <c r="C1441" s="153">
        <v>343.82299999985844</v>
      </c>
      <c r="D1441" s="132">
        <v>39635.992501080036</v>
      </c>
      <c r="F1441" s="132">
        <v>19368</v>
      </c>
      <c r="G1441" s="132">
        <v>19356</v>
      </c>
      <c r="H1441" s="154" t="s">
        <v>1316</v>
      </c>
    </row>
    <row r="1443" spans="4:8" ht="12.75">
      <c r="D1443" s="132">
        <v>38736.39978146553</v>
      </c>
      <c r="F1443" s="132">
        <v>19524</v>
      </c>
      <c r="G1443" s="132">
        <v>19704</v>
      </c>
      <c r="H1443" s="154" t="s">
        <v>1317</v>
      </c>
    </row>
    <row r="1445" spans="4:8" ht="12.75">
      <c r="D1445" s="132">
        <v>40639.11208105087</v>
      </c>
      <c r="F1445" s="132">
        <v>19374</v>
      </c>
      <c r="G1445" s="132">
        <v>19210</v>
      </c>
      <c r="H1445" s="154" t="s">
        <v>0</v>
      </c>
    </row>
    <row r="1447" spans="1:8" ht="12.75">
      <c r="A1447" s="149" t="s">
        <v>757</v>
      </c>
      <c r="C1447" s="155" t="s">
        <v>758</v>
      </c>
      <c r="D1447" s="132">
        <v>39670.50145453215</v>
      </c>
      <c r="F1447" s="132">
        <v>19422</v>
      </c>
      <c r="G1447" s="132">
        <v>19423.333333333332</v>
      </c>
      <c r="H1447" s="132">
        <v>20247.930962728868</v>
      </c>
    </row>
    <row r="1448" spans="1:8" ht="12.75">
      <c r="A1448" s="131">
        <v>38375.99034722222</v>
      </c>
      <c r="C1448" s="155" t="s">
        <v>759</v>
      </c>
      <c r="D1448" s="132">
        <v>951.8254433716605</v>
      </c>
      <c r="F1448" s="132">
        <v>88.3855191759374</v>
      </c>
      <c r="G1448" s="132">
        <v>253.789939385574</v>
      </c>
      <c r="H1448" s="132">
        <v>951.8254433716605</v>
      </c>
    </row>
    <row r="1450" spans="3:8" ht="12.75">
      <c r="C1450" s="155" t="s">
        <v>760</v>
      </c>
      <c r="D1450" s="132">
        <v>2.3993279854619014</v>
      </c>
      <c r="F1450" s="132">
        <v>0.4550793902581476</v>
      </c>
      <c r="G1450" s="132">
        <v>1.3066240229221244</v>
      </c>
      <c r="H1450" s="132">
        <v>4.700852867997829</v>
      </c>
    </row>
    <row r="1451" spans="1:10" ht="12.75">
      <c r="A1451" s="149" t="s">
        <v>749</v>
      </c>
      <c r="C1451" s="150" t="s">
        <v>750</v>
      </c>
      <c r="D1451" s="150" t="s">
        <v>751</v>
      </c>
      <c r="F1451" s="150" t="s">
        <v>752</v>
      </c>
      <c r="G1451" s="150" t="s">
        <v>753</v>
      </c>
      <c r="H1451" s="150" t="s">
        <v>754</v>
      </c>
      <c r="I1451" s="151" t="s">
        <v>755</v>
      </c>
      <c r="J1451" s="150" t="s">
        <v>756</v>
      </c>
    </row>
    <row r="1452" spans="1:8" ht="12.75">
      <c r="A1452" s="152" t="s">
        <v>826</v>
      </c>
      <c r="C1452" s="153">
        <v>361.38400000007823</v>
      </c>
      <c r="D1452" s="132">
        <v>41076.71834689379</v>
      </c>
      <c r="F1452" s="132">
        <v>20190</v>
      </c>
      <c r="G1452" s="132">
        <v>19968</v>
      </c>
      <c r="H1452" s="154" t="s">
        <v>1</v>
      </c>
    </row>
    <row r="1454" spans="4:8" ht="12.75">
      <c r="D1454" s="132">
        <v>39580.73920112848</v>
      </c>
      <c r="F1454" s="132">
        <v>20884</v>
      </c>
      <c r="G1454" s="132">
        <v>19982</v>
      </c>
      <c r="H1454" s="154" t="s">
        <v>2</v>
      </c>
    </row>
    <row r="1456" spans="4:8" ht="12.75">
      <c r="D1456" s="132">
        <v>41039.44422018528</v>
      </c>
      <c r="F1456" s="132">
        <v>20102</v>
      </c>
      <c r="G1456" s="132">
        <v>20002</v>
      </c>
      <c r="H1456" s="154" t="s">
        <v>3</v>
      </c>
    </row>
    <row r="1458" spans="1:8" ht="12.75">
      <c r="A1458" s="149" t="s">
        <v>757</v>
      </c>
      <c r="C1458" s="155" t="s">
        <v>758</v>
      </c>
      <c r="D1458" s="132">
        <v>40565.63392273585</v>
      </c>
      <c r="F1458" s="132">
        <v>20392</v>
      </c>
      <c r="G1458" s="132">
        <v>19984</v>
      </c>
      <c r="H1458" s="132">
        <v>20361.168806456782</v>
      </c>
    </row>
    <row r="1459" spans="1:8" ht="12.75">
      <c r="A1459" s="131">
        <v>38375.99087962963</v>
      </c>
      <c r="C1459" s="155" t="s">
        <v>759</v>
      </c>
      <c r="D1459" s="132">
        <v>853.1474372099584</v>
      </c>
      <c r="F1459" s="132">
        <v>428.3503239172348</v>
      </c>
      <c r="G1459" s="132">
        <v>17.08800749063506</v>
      </c>
      <c r="H1459" s="132">
        <v>853.1474372099584</v>
      </c>
    </row>
    <row r="1461" spans="3:8" ht="12.75">
      <c r="C1461" s="155" t="s">
        <v>760</v>
      </c>
      <c r="D1461" s="132">
        <v>2.1031285714280292</v>
      </c>
      <c r="F1461" s="132">
        <v>2.1005802467498764</v>
      </c>
      <c r="G1461" s="132">
        <v>0.08550844420854213</v>
      </c>
      <c r="H1461" s="132">
        <v>4.190071038256972</v>
      </c>
    </row>
    <row r="1462" spans="1:10" ht="12.75">
      <c r="A1462" s="149" t="s">
        <v>749</v>
      </c>
      <c r="C1462" s="150" t="s">
        <v>750</v>
      </c>
      <c r="D1462" s="150" t="s">
        <v>751</v>
      </c>
      <c r="F1462" s="150" t="s">
        <v>752</v>
      </c>
      <c r="G1462" s="150" t="s">
        <v>753</v>
      </c>
      <c r="H1462" s="150" t="s">
        <v>754</v>
      </c>
      <c r="I1462" s="151" t="s">
        <v>755</v>
      </c>
      <c r="J1462" s="150" t="s">
        <v>756</v>
      </c>
    </row>
    <row r="1463" spans="1:8" ht="12.75">
      <c r="A1463" s="152" t="s">
        <v>845</v>
      </c>
      <c r="C1463" s="153">
        <v>371.029</v>
      </c>
      <c r="D1463" s="132">
        <v>36320.14207196236</v>
      </c>
      <c r="F1463" s="132">
        <v>24690</v>
      </c>
      <c r="G1463" s="132">
        <v>23882</v>
      </c>
      <c r="H1463" s="154" t="s">
        <v>4</v>
      </c>
    </row>
    <row r="1465" spans="4:8" ht="12.75">
      <c r="D1465" s="132">
        <v>37681.31853967905</v>
      </c>
      <c r="F1465" s="132">
        <v>24556</v>
      </c>
      <c r="G1465" s="132">
        <v>24182</v>
      </c>
      <c r="H1465" s="154" t="s">
        <v>5</v>
      </c>
    </row>
    <row r="1467" spans="4:8" ht="12.75">
      <c r="D1467" s="132">
        <v>37710.80885690451</v>
      </c>
      <c r="F1467" s="132">
        <v>24564</v>
      </c>
      <c r="G1467" s="132">
        <v>24286</v>
      </c>
      <c r="H1467" s="154" t="s">
        <v>6</v>
      </c>
    </row>
    <row r="1469" spans="1:8" ht="12.75">
      <c r="A1469" s="149" t="s">
        <v>757</v>
      </c>
      <c r="C1469" s="155" t="s">
        <v>758</v>
      </c>
      <c r="D1469" s="132">
        <v>37237.42315618197</v>
      </c>
      <c r="F1469" s="132">
        <v>24603.333333333336</v>
      </c>
      <c r="G1469" s="132">
        <v>24116.666666666664</v>
      </c>
      <c r="H1469" s="132">
        <v>12819.290668514597</v>
      </c>
    </row>
    <row r="1470" spans="1:8" ht="12.75">
      <c r="A1470" s="131">
        <v>38375.991423611114</v>
      </c>
      <c r="C1470" s="155" t="s">
        <v>759</v>
      </c>
      <c r="D1470" s="132">
        <v>794.5255567337914</v>
      </c>
      <c r="F1470" s="132">
        <v>75.16204716034106</v>
      </c>
      <c r="G1470" s="132">
        <v>209.77448208333954</v>
      </c>
      <c r="H1470" s="132">
        <v>794.5255567337914</v>
      </c>
    </row>
    <row r="1472" spans="3:8" ht="12.75">
      <c r="C1472" s="155" t="s">
        <v>760</v>
      </c>
      <c r="D1472" s="132">
        <v>2.1336749146184903</v>
      </c>
      <c r="F1472" s="132">
        <v>0.3054953820363408</v>
      </c>
      <c r="G1472" s="132">
        <v>0.8698319920525484</v>
      </c>
      <c r="H1472" s="132">
        <v>6.197890174104737</v>
      </c>
    </row>
    <row r="1473" spans="1:10" ht="12.75">
      <c r="A1473" s="149" t="s">
        <v>749</v>
      </c>
      <c r="C1473" s="150" t="s">
        <v>750</v>
      </c>
      <c r="D1473" s="150" t="s">
        <v>751</v>
      </c>
      <c r="F1473" s="150" t="s">
        <v>752</v>
      </c>
      <c r="G1473" s="150" t="s">
        <v>753</v>
      </c>
      <c r="H1473" s="150" t="s">
        <v>754</v>
      </c>
      <c r="I1473" s="151" t="s">
        <v>755</v>
      </c>
      <c r="J1473" s="150" t="s">
        <v>756</v>
      </c>
    </row>
    <row r="1474" spans="1:8" ht="12.75">
      <c r="A1474" s="152" t="s">
        <v>820</v>
      </c>
      <c r="C1474" s="153">
        <v>407.77100000018254</v>
      </c>
      <c r="D1474" s="132">
        <v>4576810.230979919</v>
      </c>
      <c r="F1474" s="132">
        <v>88700</v>
      </c>
      <c r="G1474" s="132">
        <v>85500</v>
      </c>
      <c r="H1474" s="154" t="s">
        <v>7</v>
      </c>
    </row>
    <row r="1476" spans="4:8" ht="12.75">
      <c r="D1476" s="132">
        <v>4614441.490371704</v>
      </c>
      <c r="F1476" s="132">
        <v>88700</v>
      </c>
      <c r="G1476" s="132">
        <v>85900</v>
      </c>
      <c r="H1476" s="154" t="s">
        <v>8</v>
      </c>
    </row>
    <row r="1478" spans="4:8" ht="12.75">
      <c r="D1478" s="132">
        <v>4379328.555610657</v>
      </c>
      <c r="F1478" s="132">
        <v>87600</v>
      </c>
      <c r="G1478" s="132">
        <v>85700</v>
      </c>
      <c r="H1478" s="154" t="s">
        <v>9</v>
      </c>
    </row>
    <row r="1480" spans="1:8" ht="12.75">
      <c r="A1480" s="149" t="s">
        <v>757</v>
      </c>
      <c r="C1480" s="155" t="s">
        <v>758</v>
      </c>
      <c r="D1480" s="132">
        <v>4523526.758987427</v>
      </c>
      <c r="F1480" s="132">
        <v>88333.33333333334</v>
      </c>
      <c r="G1480" s="132">
        <v>85700</v>
      </c>
      <c r="H1480" s="132">
        <v>4436531.622719083</v>
      </c>
    </row>
    <row r="1481" spans="1:8" ht="12.75">
      <c r="A1481" s="131">
        <v>38375.99199074074</v>
      </c>
      <c r="C1481" s="155" t="s">
        <v>759</v>
      </c>
      <c r="D1481" s="132">
        <v>126288.83289378097</v>
      </c>
      <c r="F1481" s="132">
        <v>635.0852961085883</v>
      </c>
      <c r="G1481" s="132">
        <v>200</v>
      </c>
      <c r="H1481" s="132">
        <v>126288.83289378097</v>
      </c>
    </row>
    <row r="1483" spans="3:8" ht="12.75">
      <c r="C1483" s="155" t="s">
        <v>760</v>
      </c>
      <c r="D1483" s="132">
        <v>2.7918223904140276</v>
      </c>
      <c r="F1483" s="132">
        <v>0.7189644861606659</v>
      </c>
      <c r="G1483" s="132">
        <v>0.23337222870478413</v>
      </c>
      <c r="H1483" s="132">
        <v>2.846566724489625</v>
      </c>
    </row>
    <row r="1484" spans="1:10" ht="12.75">
      <c r="A1484" s="149" t="s">
        <v>749</v>
      </c>
      <c r="C1484" s="150" t="s">
        <v>750</v>
      </c>
      <c r="D1484" s="150" t="s">
        <v>751</v>
      </c>
      <c r="F1484" s="150" t="s">
        <v>752</v>
      </c>
      <c r="G1484" s="150" t="s">
        <v>753</v>
      </c>
      <c r="H1484" s="150" t="s">
        <v>754</v>
      </c>
      <c r="I1484" s="151" t="s">
        <v>755</v>
      </c>
      <c r="J1484" s="150" t="s">
        <v>756</v>
      </c>
    </row>
    <row r="1485" spans="1:8" ht="12.75">
      <c r="A1485" s="152" t="s">
        <v>827</v>
      </c>
      <c r="C1485" s="153">
        <v>455.40299999993294</v>
      </c>
      <c r="D1485" s="132">
        <v>477986.61433553696</v>
      </c>
      <c r="F1485" s="132">
        <v>60534.999999940395</v>
      </c>
      <c r="G1485" s="132">
        <v>63472.499999940395</v>
      </c>
      <c r="H1485" s="154" t="s">
        <v>10</v>
      </c>
    </row>
    <row r="1487" spans="4:8" ht="12.75">
      <c r="D1487" s="132">
        <v>488263.7072086334</v>
      </c>
      <c r="F1487" s="132">
        <v>60284.999999940395</v>
      </c>
      <c r="G1487" s="132">
        <v>63459.999999940395</v>
      </c>
      <c r="H1487" s="154" t="s">
        <v>11</v>
      </c>
    </row>
    <row r="1489" spans="4:8" ht="12.75">
      <c r="D1489" s="132">
        <v>482467.39308166504</v>
      </c>
      <c r="F1489" s="132">
        <v>59725</v>
      </c>
      <c r="G1489" s="132">
        <v>63420</v>
      </c>
      <c r="H1489" s="154" t="s">
        <v>12</v>
      </c>
    </row>
    <row r="1491" spans="1:8" ht="12.75">
      <c r="A1491" s="149" t="s">
        <v>757</v>
      </c>
      <c r="C1491" s="155" t="s">
        <v>758</v>
      </c>
      <c r="D1491" s="132">
        <v>482905.9048752785</v>
      </c>
      <c r="F1491" s="132">
        <v>60181.66666662693</v>
      </c>
      <c r="G1491" s="132">
        <v>63450.8333332936</v>
      </c>
      <c r="H1491" s="132">
        <v>421099.1582667911</v>
      </c>
    </row>
    <row r="1492" spans="1:8" ht="12.75">
      <c r="A1492" s="131">
        <v>38375.992743055554</v>
      </c>
      <c r="C1492" s="155" t="s">
        <v>759</v>
      </c>
      <c r="D1492" s="132">
        <v>5152.560424232265</v>
      </c>
      <c r="F1492" s="132">
        <v>414.76901198819576</v>
      </c>
      <c r="G1492" s="132">
        <v>27.424137741995224</v>
      </c>
      <c r="H1492" s="132">
        <v>5152.560424232265</v>
      </c>
    </row>
    <row r="1494" spans="3:8" ht="12.75">
      <c r="C1494" s="155" t="s">
        <v>760</v>
      </c>
      <c r="D1494" s="132">
        <v>1.0669905611452468</v>
      </c>
      <c r="F1494" s="132">
        <v>0.6891949574706631</v>
      </c>
      <c r="G1494" s="132">
        <v>0.0432210836348549</v>
      </c>
      <c r="H1494" s="132">
        <v>1.2235978921068789</v>
      </c>
    </row>
    <row r="1495" spans="1:16" ht="12.75">
      <c r="A1495" s="143" t="s">
        <v>740</v>
      </c>
      <c r="B1495" s="138" t="s">
        <v>13</v>
      </c>
      <c r="D1495" s="143" t="s">
        <v>741</v>
      </c>
      <c r="E1495" s="138" t="s">
        <v>742</v>
      </c>
      <c r="F1495" s="139" t="s">
        <v>780</v>
      </c>
      <c r="G1495" s="144" t="s">
        <v>744</v>
      </c>
      <c r="H1495" s="145">
        <v>1</v>
      </c>
      <c r="I1495" s="146" t="s">
        <v>745</v>
      </c>
      <c r="J1495" s="145">
        <v>13</v>
      </c>
      <c r="K1495" s="144" t="s">
        <v>746</v>
      </c>
      <c r="L1495" s="147">
        <v>1</v>
      </c>
      <c r="M1495" s="144" t="s">
        <v>747</v>
      </c>
      <c r="N1495" s="148">
        <v>1</v>
      </c>
      <c r="O1495" s="144" t="s">
        <v>748</v>
      </c>
      <c r="P1495" s="148">
        <v>1</v>
      </c>
    </row>
    <row r="1497" spans="1:10" ht="12.75">
      <c r="A1497" s="149" t="s">
        <v>749</v>
      </c>
      <c r="C1497" s="150" t="s">
        <v>750</v>
      </c>
      <c r="D1497" s="150" t="s">
        <v>751</v>
      </c>
      <c r="F1497" s="150" t="s">
        <v>752</v>
      </c>
      <c r="G1497" s="150" t="s">
        <v>753</v>
      </c>
      <c r="H1497" s="150" t="s">
        <v>754</v>
      </c>
      <c r="I1497" s="151" t="s">
        <v>755</v>
      </c>
      <c r="J1497" s="150" t="s">
        <v>756</v>
      </c>
    </row>
    <row r="1498" spans="1:8" ht="12.75">
      <c r="A1498" s="152" t="s">
        <v>823</v>
      </c>
      <c r="C1498" s="153">
        <v>228.61599999992177</v>
      </c>
      <c r="D1498" s="132">
        <v>47666.93217766285</v>
      </c>
      <c r="F1498" s="132">
        <v>32903</v>
      </c>
      <c r="G1498" s="132">
        <v>30577.999999970198</v>
      </c>
      <c r="H1498" s="154" t="s">
        <v>14</v>
      </c>
    </row>
    <row r="1500" spans="4:8" ht="12.75">
      <c r="D1500" s="132">
        <v>47459.906480550766</v>
      </c>
      <c r="F1500" s="132">
        <v>32515</v>
      </c>
      <c r="G1500" s="132">
        <v>31140</v>
      </c>
      <c r="H1500" s="154" t="s">
        <v>15</v>
      </c>
    </row>
    <row r="1502" spans="4:8" ht="12.75">
      <c r="D1502" s="132">
        <v>47443.7571542263</v>
      </c>
      <c r="F1502" s="132">
        <v>33042</v>
      </c>
      <c r="G1502" s="132">
        <v>30859</v>
      </c>
      <c r="H1502" s="154" t="s">
        <v>16</v>
      </c>
    </row>
    <row r="1504" spans="1:8" ht="12.75">
      <c r="A1504" s="149" t="s">
        <v>757</v>
      </c>
      <c r="C1504" s="155" t="s">
        <v>758</v>
      </c>
      <c r="D1504" s="132">
        <v>47523.53193747997</v>
      </c>
      <c r="F1504" s="132">
        <v>32820</v>
      </c>
      <c r="G1504" s="132">
        <v>30858.99999999007</v>
      </c>
      <c r="H1504" s="132">
        <v>15548.726644478582</v>
      </c>
    </row>
    <row r="1505" spans="1:8" ht="12.75">
      <c r="A1505" s="131">
        <v>38375.99508101852</v>
      </c>
      <c r="C1505" s="155" t="s">
        <v>759</v>
      </c>
      <c r="D1505" s="132">
        <v>124.45047950636926</v>
      </c>
      <c r="F1505" s="132">
        <v>273.12817503875357</v>
      </c>
      <c r="G1505" s="132">
        <v>281.0000000152045</v>
      </c>
      <c r="H1505" s="132">
        <v>124.45047950636926</v>
      </c>
    </row>
    <row r="1507" spans="3:8" ht="12.75">
      <c r="C1507" s="155" t="s">
        <v>760</v>
      </c>
      <c r="D1507" s="132">
        <v>0.26187127604507865</v>
      </c>
      <c r="F1507" s="132">
        <v>0.8322004114526311</v>
      </c>
      <c r="G1507" s="132">
        <v>0.9105933439686801</v>
      </c>
      <c r="H1507" s="132">
        <v>0.8003901692526197</v>
      </c>
    </row>
    <row r="1508" spans="1:10" ht="12.75">
      <c r="A1508" s="149" t="s">
        <v>749</v>
      </c>
      <c r="C1508" s="150" t="s">
        <v>750</v>
      </c>
      <c r="D1508" s="150" t="s">
        <v>751</v>
      </c>
      <c r="F1508" s="150" t="s">
        <v>752</v>
      </c>
      <c r="G1508" s="150" t="s">
        <v>753</v>
      </c>
      <c r="H1508" s="150" t="s">
        <v>754</v>
      </c>
      <c r="I1508" s="151" t="s">
        <v>755</v>
      </c>
      <c r="J1508" s="150" t="s">
        <v>756</v>
      </c>
    </row>
    <row r="1509" spans="1:8" ht="12.75">
      <c r="A1509" s="152" t="s">
        <v>824</v>
      </c>
      <c r="C1509" s="153">
        <v>231.6040000000503</v>
      </c>
      <c r="D1509" s="132">
        <v>39882.952224850655</v>
      </c>
      <c r="F1509" s="132">
        <v>6684</v>
      </c>
      <c r="G1509" s="132">
        <v>7718.000000007451</v>
      </c>
      <c r="H1509" s="154" t="s">
        <v>17</v>
      </c>
    </row>
    <row r="1511" spans="4:8" ht="12.75">
      <c r="D1511" s="132">
        <v>43849.56996965408</v>
      </c>
      <c r="F1511" s="132">
        <v>6577</v>
      </c>
      <c r="G1511" s="132">
        <v>7555.000000007451</v>
      </c>
      <c r="H1511" s="154" t="s">
        <v>18</v>
      </c>
    </row>
    <row r="1513" spans="4:8" ht="12.75">
      <c r="D1513" s="132">
        <v>43385.51925802231</v>
      </c>
      <c r="F1513" s="132">
        <v>6541</v>
      </c>
      <c r="G1513" s="132">
        <v>7556.999999992549</v>
      </c>
      <c r="H1513" s="154" t="s">
        <v>19</v>
      </c>
    </row>
    <row r="1515" spans="1:8" ht="12.75">
      <c r="A1515" s="149" t="s">
        <v>757</v>
      </c>
      <c r="C1515" s="155" t="s">
        <v>758</v>
      </c>
      <c r="D1515" s="132">
        <v>42372.68048417568</v>
      </c>
      <c r="F1515" s="132">
        <v>6600.666666666666</v>
      </c>
      <c r="G1515" s="132">
        <v>7610.000000002483</v>
      </c>
      <c r="H1515" s="132">
        <v>35132.58349215447</v>
      </c>
    </row>
    <row r="1516" spans="1:8" ht="12.75">
      <c r="A1516" s="131">
        <v>38375.99565972222</v>
      </c>
      <c r="C1516" s="155" t="s">
        <v>759</v>
      </c>
      <c r="D1516" s="132">
        <v>2168.616118565513</v>
      </c>
      <c r="F1516" s="132">
        <v>74.37965671696351</v>
      </c>
      <c r="G1516" s="132">
        <v>93.53608929592714</v>
      </c>
      <c r="H1516" s="132">
        <v>2168.616118565513</v>
      </c>
    </row>
    <row r="1518" spans="3:8" ht="12.75">
      <c r="C1518" s="155" t="s">
        <v>760</v>
      </c>
      <c r="D1518" s="132">
        <v>5.117958301871873</v>
      </c>
      <c r="F1518" s="132">
        <v>1.126850672411325</v>
      </c>
      <c r="G1518" s="132">
        <v>1.2291207529027153</v>
      </c>
      <c r="H1518" s="132">
        <v>6.172663388246956</v>
      </c>
    </row>
    <row r="1519" spans="1:10" ht="12.75">
      <c r="A1519" s="149" t="s">
        <v>749</v>
      </c>
      <c r="C1519" s="150" t="s">
        <v>750</v>
      </c>
      <c r="D1519" s="150" t="s">
        <v>751</v>
      </c>
      <c r="F1519" s="150" t="s">
        <v>752</v>
      </c>
      <c r="G1519" s="150" t="s">
        <v>753</v>
      </c>
      <c r="H1519" s="150" t="s">
        <v>754</v>
      </c>
      <c r="I1519" s="151" t="s">
        <v>755</v>
      </c>
      <c r="J1519" s="150" t="s">
        <v>756</v>
      </c>
    </row>
    <row r="1520" spans="1:8" ht="12.75">
      <c r="A1520" s="152" t="s">
        <v>822</v>
      </c>
      <c r="C1520" s="153">
        <v>267.7160000000149</v>
      </c>
      <c r="D1520" s="132">
        <v>57537.92710608244</v>
      </c>
      <c r="F1520" s="132">
        <v>3815.5000000037253</v>
      </c>
      <c r="G1520" s="132">
        <v>3872.7499999962747</v>
      </c>
      <c r="H1520" s="154" t="s">
        <v>20</v>
      </c>
    </row>
    <row r="1522" spans="4:8" ht="12.75">
      <c r="D1522" s="132">
        <v>58774.07872629166</v>
      </c>
      <c r="F1522" s="132">
        <v>3783</v>
      </c>
      <c r="G1522" s="132">
        <v>3885.75</v>
      </c>
      <c r="H1522" s="154" t="s">
        <v>21</v>
      </c>
    </row>
    <row r="1524" spans="4:8" ht="12.75">
      <c r="D1524" s="132">
        <v>58479.33902591467</v>
      </c>
      <c r="F1524" s="132">
        <v>3788.75</v>
      </c>
      <c r="G1524" s="132">
        <v>3848</v>
      </c>
      <c r="H1524" s="154" t="s">
        <v>22</v>
      </c>
    </row>
    <row r="1526" spans="1:8" ht="12.75">
      <c r="A1526" s="149" t="s">
        <v>757</v>
      </c>
      <c r="C1526" s="155" t="s">
        <v>758</v>
      </c>
      <c r="D1526" s="132">
        <v>58263.78161942959</v>
      </c>
      <c r="F1526" s="132">
        <v>3795.7500000012415</v>
      </c>
      <c r="G1526" s="132">
        <v>3868.8333333320916</v>
      </c>
      <c r="H1526" s="132">
        <v>54422.96537376371</v>
      </c>
    </row>
    <row r="1527" spans="1:8" ht="12.75">
      <c r="A1527" s="131">
        <v>38375.996412037035</v>
      </c>
      <c r="C1527" s="155" t="s">
        <v>759</v>
      </c>
      <c r="D1527" s="132">
        <v>645.6519601571617</v>
      </c>
      <c r="F1527" s="132">
        <v>17.343947073151888</v>
      </c>
      <c r="G1527" s="132">
        <v>19.17735209348357</v>
      </c>
      <c r="H1527" s="132">
        <v>645.6519601571617</v>
      </c>
    </row>
    <row r="1529" spans="3:8" ht="12.75">
      <c r="C1529" s="155" t="s">
        <v>760</v>
      </c>
      <c r="D1529" s="132">
        <v>1.108153199485857</v>
      </c>
      <c r="F1529" s="132">
        <v>0.4569307007349328</v>
      </c>
      <c r="G1529" s="132">
        <v>0.49568824607305545</v>
      </c>
      <c r="H1529" s="132">
        <v>1.1863593902371563</v>
      </c>
    </row>
    <row r="1530" spans="1:10" ht="12.75">
      <c r="A1530" s="149" t="s">
        <v>749</v>
      </c>
      <c r="C1530" s="150" t="s">
        <v>750</v>
      </c>
      <c r="D1530" s="150" t="s">
        <v>751</v>
      </c>
      <c r="F1530" s="150" t="s">
        <v>752</v>
      </c>
      <c r="G1530" s="150" t="s">
        <v>753</v>
      </c>
      <c r="H1530" s="150" t="s">
        <v>754</v>
      </c>
      <c r="I1530" s="151" t="s">
        <v>755</v>
      </c>
      <c r="J1530" s="150" t="s">
        <v>756</v>
      </c>
    </row>
    <row r="1531" spans="1:8" ht="12.75">
      <c r="A1531" s="152" t="s">
        <v>821</v>
      </c>
      <c r="C1531" s="153">
        <v>292.40199999976903</v>
      </c>
      <c r="D1531" s="132">
        <v>16897</v>
      </c>
      <c r="F1531" s="132">
        <v>16428.25</v>
      </c>
      <c r="G1531" s="132">
        <v>15896.75</v>
      </c>
      <c r="H1531" s="154" t="s">
        <v>23</v>
      </c>
    </row>
    <row r="1533" spans="4:8" ht="12.75">
      <c r="D1533" s="132">
        <v>17139.162374675274</v>
      </c>
      <c r="F1533" s="132">
        <v>16483.5</v>
      </c>
      <c r="G1533" s="132">
        <v>16123</v>
      </c>
      <c r="H1533" s="154" t="s">
        <v>24</v>
      </c>
    </row>
    <row r="1535" spans="4:8" ht="12.75">
      <c r="D1535" s="132">
        <v>16945.416866451502</v>
      </c>
      <c r="F1535" s="132">
        <v>16409.75</v>
      </c>
      <c r="G1535" s="132">
        <v>16066.75</v>
      </c>
      <c r="H1535" s="154" t="s">
        <v>25</v>
      </c>
    </row>
    <row r="1537" spans="1:8" ht="12.75">
      <c r="A1537" s="149" t="s">
        <v>757</v>
      </c>
      <c r="C1537" s="155" t="s">
        <v>758</v>
      </c>
      <c r="D1537" s="132">
        <v>16993.859747042257</v>
      </c>
      <c r="F1537" s="132">
        <v>16440.5</v>
      </c>
      <c r="G1537" s="132">
        <v>16028.833333333332</v>
      </c>
      <c r="H1537" s="132">
        <v>802.8174584850447</v>
      </c>
    </row>
    <row r="1538" spans="1:8" ht="12.75">
      <c r="A1538" s="131">
        <v>38375.997199074074</v>
      </c>
      <c r="C1538" s="155" t="s">
        <v>759</v>
      </c>
      <c r="D1538" s="132">
        <v>128.1432340665797</v>
      </c>
      <c r="F1538" s="132">
        <v>38.37072451752769</v>
      </c>
      <c r="G1538" s="132">
        <v>117.7944006875256</v>
      </c>
      <c r="H1538" s="132">
        <v>128.1432340665797</v>
      </c>
    </row>
    <row r="1540" spans="3:8" ht="12.75">
      <c r="C1540" s="155" t="s">
        <v>760</v>
      </c>
      <c r="D1540" s="132">
        <v>0.754056088340277</v>
      </c>
      <c r="F1540" s="132">
        <v>0.23339146934416644</v>
      </c>
      <c r="G1540" s="132">
        <v>0.7348906700686823</v>
      </c>
      <c r="H1540" s="132">
        <v>15.961690009630857</v>
      </c>
    </row>
    <row r="1541" spans="1:10" ht="12.75">
      <c r="A1541" s="149" t="s">
        <v>749</v>
      </c>
      <c r="C1541" s="150" t="s">
        <v>750</v>
      </c>
      <c r="D1541" s="150" t="s">
        <v>751</v>
      </c>
      <c r="F1541" s="150" t="s">
        <v>752</v>
      </c>
      <c r="G1541" s="150" t="s">
        <v>753</v>
      </c>
      <c r="H1541" s="150" t="s">
        <v>754</v>
      </c>
      <c r="I1541" s="151" t="s">
        <v>755</v>
      </c>
      <c r="J1541" s="150" t="s">
        <v>756</v>
      </c>
    </row>
    <row r="1542" spans="1:8" ht="12.75">
      <c r="A1542" s="152" t="s">
        <v>875</v>
      </c>
      <c r="C1542" s="153">
        <v>309.418</v>
      </c>
      <c r="D1542" s="132">
        <v>33834.23040741682</v>
      </c>
      <c r="F1542" s="132">
        <v>6814</v>
      </c>
      <c r="G1542" s="132">
        <v>6998</v>
      </c>
      <c r="H1542" s="154" t="s">
        <v>26</v>
      </c>
    </row>
    <row r="1544" spans="4:8" ht="12.75">
      <c r="D1544" s="132">
        <v>34434.4768961072</v>
      </c>
      <c r="F1544" s="132">
        <v>7043.999999992549</v>
      </c>
      <c r="G1544" s="132">
        <v>6996</v>
      </c>
      <c r="H1544" s="154" t="s">
        <v>27</v>
      </c>
    </row>
    <row r="1546" spans="4:8" ht="12.75">
      <c r="D1546" s="132">
        <v>35701.90579354763</v>
      </c>
      <c r="F1546" s="132">
        <v>7036</v>
      </c>
      <c r="G1546" s="132">
        <v>7066</v>
      </c>
      <c r="H1546" s="154" t="s">
        <v>28</v>
      </c>
    </row>
    <row r="1548" spans="1:8" ht="12.75">
      <c r="A1548" s="149" t="s">
        <v>757</v>
      </c>
      <c r="C1548" s="155" t="s">
        <v>758</v>
      </c>
      <c r="D1548" s="132">
        <v>34656.871032357216</v>
      </c>
      <c r="F1548" s="132">
        <v>6964.666666664183</v>
      </c>
      <c r="G1548" s="132">
        <v>7020</v>
      </c>
      <c r="H1548" s="132">
        <v>27661.17931752208</v>
      </c>
    </row>
    <row r="1549" spans="1:8" ht="12.75">
      <c r="A1549" s="131">
        <v>38375.997777777775</v>
      </c>
      <c r="C1549" s="155" t="s">
        <v>759</v>
      </c>
      <c r="D1549" s="132">
        <v>953.4921084458592</v>
      </c>
      <c r="F1549" s="132">
        <v>130.5424579696139</v>
      </c>
      <c r="G1549" s="132">
        <v>39.84971769034255</v>
      </c>
      <c r="H1549" s="132">
        <v>953.4921084458592</v>
      </c>
    </row>
    <row r="1551" spans="3:8" ht="12.75">
      <c r="C1551" s="155" t="s">
        <v>760</v>
      </c>
      <c r="D1551" s="132">
        <v>2.751235411747459</v>
      </c>
      <c r="F1551" s="132">
        <v>1.8743532780175232</v>
      </c>
      <c r="G1551" s="132">
        <v>0.5676597961587257</v>
      </c>
      <c r="H1551" s="132">
        <v>3.447040697364142</v>
      </c>
    </row>
    <row r="1552" spans="1:10" ht="12.75">
      <c r="A1552" s="149" t="s">
        <v>749</v>
      </c>
      <c r="C1552" s="150" t="s">
        <v>750</v>
      </c>
      <c r="D1552" s="150" t="s">
        <v>751</v>
      </c>
      <c r="F1552" s="150" t="s">
        <v>752</v>
      </c>
      <c r="G1552" s="150" t="s">
        <v>753</v>
      </c>
      <c r="H1552" s="150" t="s">
        <v>754</v>
      </c>
      <c r="I1552" s="151" t="s">
        <v>755</v>
      </c>
      <c r="J1552" s="150" t="s">
        <v>756</v>
      </c>
    </row>
    <row r="1553" spans="1:8" ht="12.75">
      <c r="A1553" s="152" t="s">
        <v>825</v>
      </c>
      <c r="C1553" s="153">
        <v>324.75400000019</v>
      </c>
      <c r="D1553" s="132">
        <v>27542.656096041203</v>
      </c>
      <c r="F1553" s="132">
        <v>24640</v>
      </c>
      <c r="G1553" s="132">
        <v>21593</v>
      </c>
      <c r="H1553" s="154" t="s">
        <v>29</v>
      </c>
    </row>
    <row r="1555" spans="4:8" ht="12.75">
      <c r="D1555" s="132">
        <v>27780.825941592455</v>
      </c>
      <c r="F1555" s="132">
        <v>24143</v>
      </c>
      <c r="G1555" s="132">
        <v>21785</v>
      </c>
      <c r="H1555" s="154" t="s">
        <v>30</v>
      </c>
    </row>
    <row r="1557" spans="4:8" ht="12.75">
      <c r="D1557" s="132">
        <v>27650.95261311531</v>
      </c>
      <c r="F1557" s="132">
        <v>24468</v>
      </c>
      <c r="G1557" s="132">
        <v>21645</v>
      </c>
      <c r="H1557" s="154" t="s">
        <v>31</v>
      </c>
    </row>
    <row r="1559" spans="1:8" ht="12.75">
      <c r="A1559" s="149" t="s">
        <v>757</v>
      </c>
      <c r="C1559" s="155" t="s">
        <v>758</v>
      </c>
      <c r="D1559" s="132">
        <v>27658.144883582987</v>
      </c>
      <c r="F1559" s="132">
        <v>24417</v>
      </c>
      <c r="G1559" s="132">
        <v>21674.333333333336</v>
      </c>
      <c r="H1559" s="132">
        <v>4374.068388450861</v>
      </c>
    </row>
    <row r="1560" spans="1:8" ht="12.75">
      <c r="A1560" s="131">
        <v>38375.99835648148</v>
      </c>
      <c r="C1560" s="155" t="s">
        <v>759</v>
      </c>
      <c r="D1560" s="132">
        <v>119.24770605070826</v>
      </c>
      <c r="F1560" s="132">
        <v>252.39453242889394</v>
      </c>
      <c r="G1560" s="132">
        <v>99.30424630061563</v>
      </c>
      <c r="H1560" s="132">
        <v>119.24770605070826</v>
      </c>
    </row>
    <row r="1562" spans="3:8" ht="12.75">
      <c r="C1562" s="155" t="s">
        <v>760</v>
      </c>
      <c r="D1562" s="132">
        <v>0.43114860578190844</v>
      </c>
      <c r="F1562" s="132">
        <v>1.0336836320141458</v>
      </c>
      <c r="G1562" s="132">
        <v>0.4581651706347706</v>
      </c>
      <c r="H1562" s="132">
        <v>2.7262423780470795</v>
      </c>
    </row>
    <row r="1563" spans="1:10" ht="12.75">
      <c r="A1563" s="149" t="s">
        <v>749</v>
      </c>
      <c r="C1563" s="150" t="s">
        <v>750</v>
      </c>
      <c r="D1563" s="150" t="s">
        <v>751</v>
      </c>
      <c r="F1563" s="150" t="s">
        <v>752</v>
      </c>
      <c r="G1563" s="150" t="s">
        <v>753</v>
      </c>
      <c r="H1563" s="150" t="s">
        <v>754</v>
      </c>
      <c r="I1563" s="151" t="s">
        <v>755</v>
      </c>
      <c r="J1563" s="150" t="s">
        <v>756</v>
      </c>
    </row>
    <row r="1564" spans="1:8" ht="12.75">
      <c r="A1564" s="152" t="s">
        <v>844</v>
      </c>
      <c r="C1564" s="153">
        <v>343.82299999985844</v>
      </c>
      <c r="D1564" s="132">
        <v>20137.75</v>
      </c>
      <c r="F1564" s="132">
        <v>19202</v>
      </c>
      <c r="G1564" s="132">
        <v>18664</v>
      </c>
      <c r="H1564" s="154" t="s">
        <v>32</v>
      </c>
    </row>
    <row r="1566" spans="4:8" ht="12.75">
      <c r="D1566" s="132">
        <v>20311.5</v>
      </c>
      <c r="F1566" s="132">
        <v>19402</v>
      </c>
      <c r="G1566" s="132">
        <v>19122</v>
      </c>
      <c r="H1566" s="154" t="s">
        <v>33</v>
      </c>
    </row>
    <row r="1568" spans="4:8" ht="12.75">
      <c r="D1568" s="132">
        <v>20382.189180105925</v>
      </c>
      <c r="F1568" s="132">
        <v>19206</v>
      </c>
      <c r="G1568" s="132">
        <v>19140</v>
      </c>
      <c r="H1568" s="154" t="s">
        <v>34</v>
      </c>
    </row>
    <row r="1570" spans="1:8" ht="12.75">
      <c r="A1570" s="149" t="s">
        <v>757</v>
      </c>
      <c r="C1570" s="155" t="s">
        <v>758</v>
      </c>
      <c r="D1570" s="132">
        <v>20277.146393368643</v>
      </c>
      <c r="F1570" s="132">
        <v>19270</v>
      </c>
      <c r="G1570" s="132">
        <v>18975.333333333332</v>
      </c>
      <c r="H1570" s="132">
        <v>1133.2250818932316</v>
      </c>
    </row>
    <row r="1571" spans="1:8" ht="12.75">
      <c r="A1571" s="131">
        <v>38375.99890046296</v>
      </c>
      <c r="C1571" s="155" t="s">
        <v>759</v>
      </c>
      <c r="D1571" s="132">
        <v>125.7885364777744</v>
      </c>
      <c r="F1571" s="132">
        <v>114.3328474236516</v>
      </c>
      <c r="G1571" s="132">
        <v>269.77274386663555</v>
      </c>
      <c r="H1571" s="132">
        <v>125.7885364777744</v>
      </c>
    </row>
    <row r="1573" spans="3:8" ht="12.75">
      <c r="C1573" s="155" t="s">
        <v>760</v>
      </c>
      <c r="D1573" s="132">
        <v>0.6203463447840559</v>
      </c>
      <c r="F1573" s="132">
        <v>0.5933204329198319</v>
      </c>
      <c r="G1573" s="132">
        <v>1.4217022653970184</v>
      </c>
      <c r="H1573" s="132">
        <v>11.100048744740521</v>
      </c>
    </row>
    <row r="1574" spans="1:10" ht="12.75">
      <c r="A1574" s="149" t="s">
        <v>749</v>
      </c>
      <c r="C1574" s="150" t="s">
        <v>750</v>
      </c>
      <c r="D1574" s="150" t="s">
        <v>751</v>
      </c>
      <c r="F1574" s="150" t="s">
        <v>752</v>
      </c>
      <c r="G1574" s="150" t="s">
        <v>753</v>
      </c>
      <c r="H1574" s="150" t="s">
        <v>754</v>
      </c>
      <c r="I1574" s="151" t="s">
        <v>755</v>
      </c>
      <c r="J1574" s="150" t="s">
        <v>756</v>
      </c>
    </row>
    <row r="1575" spans="1:8" ht="12.75">
      <c r="A1575" s="152" t="s">
        <v>826</v>
      </c>
      <c r="C1575" s="153">
        <v>361.38400000007823</v>
      </c>
      <c r="D1575" s="132">
        <v>21817.935113310814</v>
      </c>
      <c r="F1575" s="132">
        <v>19838</v>
      </c>
      <c r="G1575" s="132">
        <v>20078</v>
      </c>
      <c r="H1575" s="154" t="s">
        <v>35</v>
      </c>
    </row>
    <row r="1577" spans="4:8" ht="12.75">
      <c r="D1577" s="132">
        <v>22010.67826011777</v>
      </c>
      <c r="F1577" s="132">
        <v>19466</v>
      </c>
      <c r="G1577" s="132">
        <v>19794</v>
      </c>
      <c r="H1577" s="154" t="s">
        <v>36</v>
      </c>
    </row>
    <row r="1579" spans="4:8" ht="12.75">
      <c r="D1579" s="132">
        <v>22069.8179191947</v>
      </c>
      <c r="F1579" s="132">
        <v>19870</v>
      </c>
      <c r="G1579" s="132">
        <v>19808</v>
      </c>
      <c r="H1579" s="154" t="s">
        <v>37</v>
      </c>
    </row>
    <row r="1581" spans="1:8" ht="12.75">
      <c r="A1581" s="149" t="s">
        <v>757</v>
      </c>
      <c r="C1581" s="155" t="s">
        <v>758</v>
      </c>
      <c r="D1581" s="132">
        <v>21966.143764207758</v>
      </c>
      <c r="F1581" s="132">
        <v>19724.666666666668</v>
      </c>
      <c r="G1581" s="132">
        <v>19893.333333333332</v>
      </c>
      <c r="H1581" s="132">
        <v>2163.9504217545</v>
      </c>
    </row>
    <row r="1582" spans="1:8" ht="12.75">
      <c r="A1582" s="131">
        <v>38375.99943287037</v>
      </c>
      <c r="C1582" s="155" t="s">
        <v>759</v>
      </c>
      <c r="D1582" s="132">
        <v>131.71457007279824</v>
      </c>
      <c r="F1582" s="132">
        <v>224.58257575629798</v>
      </c>
      <c r="G1582" s="132">
        <v>160.07914709084795</v>
      </c>
      <c r="H1582" s="132">
        <v>131.71457007279824</v>
      </c>
    </row>
    <row r="1584" spans="3:8" ht="12.75">
      <c r="C1584" s="155" t="s">
        <v>760</v>
      </c>
      <c r="D1584" s="132">
        <v>0.5996253665944663</v>
      </c>
      <c r="F1584" s="132">
        <v>1.138587432434674</v>
      </c>
      <c r="G1584" s="132">
        <v>0.8046874015960858</v>
      </c>
      <c r="H1584" s="132">
        <v>6.086764685024806</v>
      </c>
    </row>
    <row r="1585" spans="1:10" ht="12.75">
      <c r="A1585" s="149" t="s">
        <v>749</v>
      </c>
      <c r="C1585" s="150" t="s">
        <v>750</v>
      </c>
      <c r="D1585" s="150" t="s">
        <v>751</v>
      </c>
      <c r="F1585" s="150" t="s">
        <v>752</v>
      </c>
      <c r="G1585" s="150" t="s">
        <v>753</v>
      </c>
      <c r="H1585" s="150" t="s">
        <v>754</v>
      </c>
      <c r="I1585" s="151" t="s">
        <v>755</v>
      </c>
      <c r="J1585" s="150" t="s">
        <v>756</v>
      </c>
    </row>
    <row r="1586" spans="1:8" ht="12.75">
      <c r="A1586" s="152" t="s">
        <v>845</v>
      </c>
      <c r="C1586" s="153">
        <v>371.029</v>
      </c>
      <c r="D1586" s="132">
        <v>24152.942815601826</v>
      </c>
      <c r="F1586" s="132">
        <v>23926</v>
      </c>
      <c r="G1586" s="132">
        <v>23842</v>
      </c>
      <c r="H1586" s="154" t="s">
        <v>38</v>
      </c>
    </row>
    <row r="1588" spans="4:8" ht="12.75">
      <c r="D1588" s="132">
        <v>24154.60830384493</v>
      </c>
      <c r="F1588" s="132">
        <v>24104</v>
      </c>
      <c r="G1588" s="132">
        <v>24116</v>
      </c>
      <c r="H1588" s="154" t="s">
        <v>39</v>
      </c>
    </row>
    <row r="1590" spans="4:8" ht="12.75">
      <c r="D1590" s="132">
        <v>24348.495175421238</v>
      </c>
      <c r="F1590" s="132">
        <v>23422</v>
      </c>
      <c r="G1590" s="132">
        <v>23826</v>
      </c>
      <c r="H1590" s="154" t="s">
        <v>40</v>
      </c>
    </row>
    <row r="1592" spans="1:8" ht="12.75">
      <c r="A1592" s="149" t="s">
        <v>757</v>
      </c>
      <c r="C1592" s="155" t="s">
        <v>758</v>
      </c>
      <c r="D1592" s="132">
        <v>24218.682098289333</v>
      </c>
      <c r="F1592" s="132">
        <v>23817.333333333336</v>
      </c>
      <c r="G1592" s="132">
        <v>23928</v>
      </c>
      <c r="H1592" s="132">
        <v>359.23460005113486</v>
      </c>
    </row>
    <row r="1593" spans="1:8" ht="12.75">
      <c r="A1593" s="131">
        <v>38375.999976851854</v>
      </c>
      <c r="C1593" s="155" t="s">
        <v>759</v>
      </c>
      <c r="D1593" s="132">
        <v>112.42450670854132</v>
      </c>
      <c r="F1593" s="132">
        <v>353.74755593973134</v>
      </c>
      <c r="G1593" s="132">
        <v>163.00920219423196</v>
      </c>
      <c r="H1593" s="132">
        <v>112.42450670854132</v>
      </c>
    </row>
    <row r="1595" spans="3:8" ht="12.75">
      <c r="C1595" s="155" t="s">
        <v>760</v>
      </c>
      <c r="D1595" s="132">
        <v>0.46420571628248225</v>
      </c>
      <c r="F1595" s="132">
        <v>1.4852525721032215</v>
      </c>
      <c r="G1595" s="132">
        <v>0.6812487554088598</v>
      </c>
      <c r="H1595" s="132">
        <v>31.295567490586482</v>
      </c>
    </row>
    <row r="1596" spans="1:10" ht="12.75">
      <c r="A1596" s="149" t="s">
        <v>749</v>
      </c>
      <c r="C1596" s="150" t="s">
        <v>750</v>
      </c>
      <c r="D1596" s="150" t="s">
        <v>751</v>
      </c>
      <c r="F1596" s="150" t="s">
        <v>752</v>
      </c>
      <c r="G1596" s="150" t="s">
        <v>753</v>
      </c>
      <c r="H1596" s="150" t="s">
        <v>754</v>
      </c>
      <c r="I1596" s="151" t="s">
        <v>755</v>
      </c>
      <c r="J1596" s="150" t="s">
        <v>756</v>
      </c>
    </row>
    <row r="1597" spans="1:8" ht="12.75">
      <c r="A1597" s="152" t="s">
        <v>820</v>
      </c>
      <c r="C1597" s="153">
        <v>407.77100000018254</v>
      </c>
      <c r="D1597" s="132">
        <v>83559.79352033138</v>
      </c>
      <c r="F1597" s="132">
        <v>75300</v>
      </c>
      <c r="G1597" s="132">
        <v>75300</v>
      </c>
      <c r="H1597" s="154" t="s">
        <v>41</v>
      </c>
    </row>
    <row r="1599" spans="4:8" ht="12.75">
      <c r="D1599" s="132">
        <v>84052.6230019331</v>
      </c>
      <c r="F1599" s="132">
        <v>75600</v>
      </c>
      <c r="G1599" s="132">
        <v>75200</v>
      </c>
      <c r="H1599" s="154" t="s">
        <v>42</v>
      </c>
    </row>
    <row r="1601" spans="4:8" ht="12.75">
      <c r="D1601" s="132">
        <v>83700</v>
      </c>
      <c r="F1601" s="132">
        <v>75600</v>
      </c>
      <c r="G1601" s="132">
        <v>74900</v>
      </c>
      <c r="H1601" s="154" t="s">
        <v>43</v>
      </c>
    </row>
    <row r="1603" spans="1:8" ht="12.75">
      <c r="A1603" s="149" t="s">
        <v>757</v>
      </c>
      <c r="C1603" s="155" t="s">
        <v>758</v>
      </c>
      <c r="D1603" s="132">
        <v>83770.8055074215</v>
      </c>
      <c r="F1603" s="132">
        <v>75500</v>
      </c>
      <c r="G1603" s="132">
        <v>75133.33333333333</v>
      </c>
      <c r="H1603" s="132">
        <v>8457.136744318768</v>
      </c>
    </row>
    <row r="1604" spans="1:8" ht="12.75">
      <c r="A1604" s="131">
        <v>38376.000543981485</v>
      </c>
      <c r="C1604" s="155" t="s">
        <v>759</v>
      </c>
      <c r="D1604" s="132">
        <v>253.92969380230278</v>
      </c>
      <c r="F1604" s="132">
        <v>173.20508075688772</v>
      </c>
      <c r="G1604" s="132">
        <v>208.16659994661327</v>
      </c>
      <c r="H1604" s="132">
        <v>253.92969380230278</v>
      </c>
    </row>
    <row r="1606" spans="3:8" ht="12.75">
      <c r="C1606" s="155" t="s">
        <v>760</v>
      </c>
      <c r="D1606" s="132">
        <v>0.30312433104132736</v>
      </c>
      <c r="F1606" s="132">
        <v>0.22941070298925526</v>
      </c>
      <c r="G1606" s="132">
        <v>0.277062910310488</v>
      </c>
      <c r="H1606" s="132">
        <v>3.0025492253378143</v>
      </c>
    </row>
    <row r="1607" spans="1:10" ht="12.75">
      <c r="A1607" s="149" t="s">
        <v>749</v>
      </c>
      <c r="C1607" s="150" t="s">
        <v>750</v>
      </c>
      <c r="D1607" s="150" t="s">
        <v>751</v>
      </c>
      <c r="F1607" s="150" t="s">
        <v>752</v>
      </c>
      <c r="G1607" s="150" t="s">
        <v>753</v>
      </c>
      <c r="H1607" s="150" t="s">
        <v>754</v>
      </c>
      <c r="I1607" s="151" t="s">
        <v>755</v>
      </c>
      <c r="J1607" s="150" t="s">
        <v>756</v>
      </c>
    </row>
    <row r="1608" spans="1:8" ht="12.75">
      <c r="A1608" s="152" t="s">
        <v>827</v>
      </c>
      <c r="C1608" s="153">
        <v>455.40299999993294</v>
      </c>
      <c r="D1608" s="132">
        <v>63511.33172637224</v>
      </c>
      <c r="F1608" s="132">
        <v>57982.5</v>
      </c>
      <c r="G1608" s="132">
        <v>60647.499999940395</v>
      </c>
      <c r="H1608" s="154" t="s">
        <v>44</v>
      </c>
    </row>
    <row r="1610" spans="4:8" ht="12.75">
      <c r="D1610" s="132">
        <v>64301.917817652225</v>
      </c>
      <c r="F1610" s="132">
        <v>58467.5</v>
      </c>
      <c r="G1610" s="132">
        <v>61184.999999940395</v>
      </c>
      <c r="H1610" s="154" t="s">
        <v>45</v>
      </c>
    </row>
    <row r="1612" spans="4:8" ht="12.75">
      <c r="D1612" s="132">
        <v>63890.718775331974</v>
      </c>
      <c r="F1612" s="132">
        <v>58097.499999940395</v>
      </c>
      <c r="G1612" s="132">
        <v>60580</v>
      </c>
      <c r="H1612" s="154" t="s">
        <v>46</v>
      </c>
    </row>
    <row r="1614" spans="1:8" ht="12.75">
      <c r="A1614" s="149" t="s">
        <v>757</v>
      </c>
      <c r="C1614" s="155" t="s">
        <v>758</v>
      </c>
      <c r="D1614" s="132">
        <v>63901.32277311881</v>
      </c>
      <c r="F1614" s="132">
        <v>58182.49999998014</v>
      </c>
      <c r="G1614" s="132">
        <v>60804.16666662693</v>
      </c>
      <c r="H1614" s="132">
        <v>4415.610563846233</v>
      </c>
    </row>
    <row r="1615" spans="1:8" ht="12.75">
      <c r="A1615" s="131">
        <v>38376.001296296294</v>
      </c>
      <c r="C1615" s="155" t="s">
        <v>759</v>
      </c>
      <c r="D1615" s="132">
        <v>395.3997034746138</v>
      </c>
      <c r="F1615" s="132">
        <v>253.42651795911735</v>
      </c>
      <c r="G1615" s="132">
        <v>331.53368353560234</v>
      </c>
      <c r="H1615" s="132">
        <v>395.3997034746138</v>
      </c>
    </row>
    <row r="1617" spans="3:8" ht="12.75">
      <c r="C1617" s="155" t="s">
        <v>760</v>
      </c>
      <c r="D1617" s="132">
        <v>0.6187660698018376</v>
      </c>
      <c r="F1617" s="132">
        <v>0.4355717233862482</v>
      </c>
      <c r="G1617" s="132">
        <v>0.5452482974617733</v>
      </c>
      <c r="H1617" s="132">
        <v>8.954587316010937</v>
      </c>
    </row>
    <row r="1618" spans="1:16" ht="12.75">
      <c r="A1618" s="143" t="s">
        <v>740</v>
      </c>
      <c r="B1618" s="138" t="s">
        <v>47</v>
      </c>
      <c r="D1618" s="143" t="s">
        <v>741</v>
      </c>
      <c r="E1618" s="138" t="s">
        <v>742</v>
      </c>
      <c r="F1618" s="139" t="s">
        <v>781</v>
      </c>
      <c r="G1618" s="144" t="s">
        <v>744</v>
      </c>
      <c r="H1618" s="145">
        <v>1</v>
      </c>
      <c r="I1618" s="146" t="s">
        <v>745</v>
      </c>
      <c r="J1618" s="145">
        <v>14</v>
      </c>
      <c r="K1618" s="144" t="s">
        <v>746</v>
      </c>
      <c r="L1618" s="147">
        <v>1</v>
      </c>
      <c r="M1618" s="144" t="s">
        <v>747</v>
      </c>
      <c r="N1618" s="148">
        <v>1</v>
      </c>
      <c r="O1618" s="144" t="s">
        <v>748</v>
      </c>
      <c r="P1618" s="148">
        <v>1</v>
      </c>
    </row>
    <row r="1620" spans="1:10" ht="12.75">
      <c r="A1620" s="149" t="s">
        <v>749</v>
      </c>
      <c r="C1620" s="150" t="s">
        <v>750</v>
      </c>
      <c r="D1620" s="150" t="s">
        <v>751</v>
      </c>
      <c r="F1620" s="150" t="s">
        <v>752</v>
      </c>
      <c r="G1620" s="150" t="s">
        <v>753</v>
      </c>
      <c r="H1620" s="150" t="s">
        <v>754</v>
      </c>
      <c r="I1620" s="151" t="s">
        <v>755</v>
      </c>
      <c r="J1620" s="150" t="s">
        <v>756</v>
      </c>
    </row>
    <row r="1621" spans="1:8" ht="12.75">
      <c r="A1621" s="152" t="s">
        <v>823</v>
      </c>
      <c r="C1621" s="153">
        <v>228.61599999992177</v>
      </c>
      <c r="D1621" s="132">
        <v>37043.90321260691</v>
      </c>
      <c r="F1621" s="132">
        <v>31922.000000029802</v>
      </c>
      <c r="G1621" s="132">
        <v>29881</v>
      </c>
      <c r="H1621" s="154" t="s">
        <v>48</v>
      </c>
    </row>
    <row r="1623" spans="4:8" ht="12.75">
      <c r="D1623" s="132">
        <v>36922</v>
      </c>
      <c r="F1623" s="132">
        <v>31739</v>
      </c>
      <c r="G1623" s="132">
        <v>30104</v>
      </c>
      <c r="H1623" s="154" t="s">
        <v>49</v>
      </c>
    </row>
    <row r="1625" spans="4:8" ht="12.75">
      <c r="D1625" s="132">
        <v>37241.75</v>
      </c>
      <c r="F1625" s="132">
        <v>31979</v>
      </c>
      <c r="G1625" s="132">
        <v>30200</v>
      </c>
      <c r="H1625" s="154" t="s">
        <v>50</v>
      </c>
    </row>
    <row r="1627" spans="1:8" ht="12.75">
      <c r="A1627" s="149" t="s">
        <v>757</v>
      </c>
      <c r="C1627" s="155" t="s">
        <v>758</v>
      </c>
      <c r="D1627" s="132">
        <v>37069.21773753563</v>
      </c>
      <c r="F1627" s="132">
        <v>31880.00000000993</v>
      </c>
      <c r="G1627" s="132">
        <v>30061.666666666664</v>
      </c>
      <c r="H1627" s="132">
        <v>5972.922841499738</v>
      </c>
    </row>
    <row r="1628" spans="1:8" ht="12.75">
      <c r="A1628" s="131">
        <v>38376.00363425926</v>
      </c>
      <c r="C1628" s="155" t="s">
        <v>759</v>
      </c>
      <c r="D1628" s="132">
        <v>161.37110802245405</v>
      </c>
      <c r="F1628" s="132">
        <v>125.39138726971703</v>
      </c>
      <c r="G1628" s="132">
        <v>163.659198743405</v>
      </c>
      <c r="H1628" s="132">
        <v>161.37110802245405</v>
      </c>
    </row>
    <row r="1630" spans="3:8" ht="12.75">
      <c r="C1630" s="155" t="s">
        <v>760</v>
      </c>
      <c r="D1630" s="132">
        <v>0.4353237480354287</v>
      </c>
      <c r="F1630" s="132">
        <v>0.39332304664265366</v>
      </c>
      <c r="G1630" s="132">
        <v>0.544411594201048</v>
      </c>
      <c r="H1630" s="132">
        <v>2.7017109094604597</v>
      </c>
    </row>
    <row r="1631" spans="1:10" ht="12.75">
      <c r="A1631" s="149" t="s">
        <v>749</v>
      </c>
      <c r="C1631" s="150" t="s">
        <v>750</v>
      </c>
      <c r="D1631" s="150" t="s">
        <v>751</v>
      </c>
      <c r="F1631" s="150" t="s">
        <v>752</v>
      </c>
      <c r="G1631" s="150" t="s">
        <v>753</v>
      </c>
      <c r="H1631" s="150" t="s">
        <v>754</v>
      </c>
      <c r="I1631" s="151" t="s">
        <v>755</v>
      </c>
      <c r="J1631" s="150" t="s">
        <v>756</v>
      </c>
    </row>
    <row r="1632" spans="1:8" ht="12.75">
      <c r="A1632" s="152" t="s">
        <v>824</v>
      </c>
      <c r="C1632" s="153">
        <v>231.6040000000503</v>
      </c>
      <c r="D1632" s="132">
        <v>17538.916528612375</v>
      </c>
      <c r="F1632" s="132">
        <v>6348</v>
      </c>
      <c r="G1632" s="132">
        <v>7473</v>
      </c>
      <c r="H1632" s="154" t="s">
        <v>51</v>
      </c>
    </row>
    <row r="1634" spans="4:8" ht="12.75">
      <c r="D1634" s="132">
        <v>17123.52111631632</v>
      </c>
      <c r="F1634" s="132">
        <v>6325</v>
      </c>
      <c r="G1634" s="132">
        <v>7668.000000007451</v>
      </c>
      <c r="H1634" s="154" t="s">
        <v>52</v>
      </c>
    </row>
    <row r="1636" spans="4:8" ht="12.75">
      <c r="D1636" s="132">
        <v>16617.891953349113</v>
      </c>
      <c r="F1636" s="132">
        <v>6368</v>
      </c>
      <c r="G1636" s="132">
        <v>7229.000000007451</v>
      </c>
      <c r="H1636" s="154" t="s">
        <v>53</v>
      </c>
    </row>
    <row r="1638" spans="1:8" ht="12.75">
      <c r="A1638" s="149" t="s">
        <v>757</v>
      </c>
      <c r="C1638" s="155" t="s">
        <v>758</v>
      </c>
      <c r="D1638" s="132">
        <v>17093.443199425936</v>
      </c>
      <c r="F1638" s="132">
        <v>6347</v>
      </c>
      <c r="G1638" s="132">
        <v>7456.666666671634</v>
      </c>
      <c r="H1638" s="132">
        <v>10043.449952031753</v>
      </c>
    </row>
    <row r="1639" spans="1:8" ht="12.75">
      <c r="A1639" s="131">
        <v>38376.00420138889</v>
      </c>
      <c r="C1639" s="155" t="s">
        <v>759</v>
      </c>
      <c r="D1639" s="132">
        <v>461.2483906455148</v>
      </c>
      <c r="F1639" s="132">
        <v>21.517434791350016</v>
      </c>
      <c r="G1639" s="132">
        <v>219.9552984885644</v>
      </c>
      <c r="H1639" s="132">
        <v>461.2483906455148</v>
      </c>
    </row>
    <row r="1641" spans="3:8" ht="12.75">
      <c r="C1641" s="155" t="s">
        <v>760</v>
      </c>
      <c r="D1641" s="132">
        <v>2.6983936779981534</v>
      </c>
      <c r="F1641" s="132">
        <v>0.3390174065125259</v>
      </c>
      <c r="G1641" s="132">
        <v>2.949780489339534</v>
      </c>
      <c r="H1641" s="132">
        <v>4.592529388292576</v>
      </c>
    </row>
    <row r="1642" spans="1:10" ht="12.75">
      <c r="A1642" s="149" t="s">
        <v>749</v>
      </c>
      <c r="C1642" s="150" t="s">
        <v>750</v>
      </c>
      <c r="D1642" s="150" t="s">
        <v>751</v>
      </c>
      <c r="F1642" s="150" t="s">
        <v>752</v>
      </c>
      <c r="G1642" s="150" t="s">
        <v>753</v>
      </c>
      <c r="H1642" s="150" t="s">
        <v>754</v>
      </c>
      <c r="I1642" s="151" t="s">
        <v>755</v>
      </c>
      <c r="J1642" s="150" t="s">
        <v>756</v>
      </c>
    </row>
    <row r="1643" spans="1:8" ht="12.75">
      <c r="A1643" s="152" t="s">
        <v>822</v>
      </c>
      <c r="C1643" s="153">
        <v>267.7160000000149</v>
      </c>
      <c r="D1643" s="132">
        <v>32287.395674049854</v>
      </c>
      <c r="F1643" s="132">
        <v>3609.9999999962747</v>
      </c>
      <c r="G1643" s="132">
        <v>3693</v>
      </c>
      <c r="H1643" s="154" t="s">
        <v>54</v>
      </c>
    </row>
    <row r="1645" spans="4:8" ht="12.75">
      <c r="D1645" s="132">
        <v>32979.96432739496</v>
      </c>
      <c r="F1645" s="132">
        <v>3638.25</v>
      </c>
      <c r="G1645" s="132">
        <v>3685.5</v>
      </c>
      <c r="H1645" s="154" t="s">
        <v>55</v>
      </c>
    </row>
    <row r="1647" spans="4:8" ht="12.75">
      <c r="D1647" s="132">
        <v>32042.243357151747</v>
      </c>
      <c r="F1647" s="132">
        <v>3621.0000000037253</v>
      </c>
      <c r="G1647" s="132">
        <v>3683.7500000037253</v>
      </c>
      <c r="H1647" s="154" t="s">
        <v>56</v>
      </c>
    </row>
    <row r="1649" spans="1:8" ht="12.75">
      <c r="A1649" s="149" t="s">
        <v>757</v>
      </c>
      <c r="C1649" s="155" t="s">
        <v>758</v>
      </c>
      <c r="D1649" s="132">
        <v>32436.53445286552</v>
      </c>
      <c r="F1649" s="132">
        <v>3623.083333333333</v>
      </c>
      <c r="G1649" s="132">
        <v>3687.4166666679084</v>
      </c>
      <c r="H1649" s="132">
        <v>28773.780490507153</v>
      </c>
    </row>
    <row r="1650" spans="1:8" ht="12.75">
      <c r="A1650" s="131">
        <v>38376.00494212963</v>
      </c>
      <c r="C1650" s="155" t="s">
        <v>759</v>
      </c>
      <c r="D1650" s="132">
        <v>486.32492843619826</v>
      </c>
      <c r="F1650" s="132">
        <v>14.239762405835963</v>
      </c>
      <c r="G1650" s="132">
        <v>4.913840994641328</v>
      </c>
      <c r="H1650" s="132">
        <v>486.32492843619826</v>
      </c>
    </row>
    <row r="1652" spans="3:8" ht="12.75">
      <c r="C1652" s="155" t="s">
        <v>760</v>
      </c>
      <c r="D1652" s="132">
        <v>1.49931223122153</v>
      </c>
      <c r="F1652" s="132">
        <v>0.3930288402374395</v>
      </c>
      <c r="G1652" s="132">
        <v>0.13325971645839696</v>
      </c>
      <c r="H1652" s="132">
        <v>1.6901669511124664</v>
      </c>
    </row>
    <row r="1653" spans="1:10" ht="12.75">
      <c r="A1653" s="149" t="s">
        <v>749</v>
      </c>
      <c r="C1653" s="150" t="s">
        <v>750</v>
      </c>
      <c r="D1653" s="150" t="s">
        <v>751</v>
      </c>
      <c r="F1653" s="150" t="s">
        <v>752</v>
      </c>
      <c r="G1653" s="150" t="s">
        <v>753</v>
      </c>
      <c r="H1653" s="150" t="s">
        <v>754</v>
      </c>
      <c r="I1653" s="151" t="s">
        <v>755</v>
      </c>
      <c r="J1653" s="150" t="s">
        <v>756</v>
      </c>
    </row>
    <row r="1654" spans="1:8" ht="12.75">
      <c r="A1654" s="152" t="s">
        <v>821</v>
      </c>
      <c r="C1654" s="153">
        <v>292.40199999976903</v>
      </c>
      <c r="D1654" s="132">
        <v>22901.1675619483</v>
      </c>
      <c r="F1654" s="132">
        <v>15868.75</v>
      </c>
      <c r="G1654" s="132">
        <v>15486.75</v>
      </c>
      <c r="H1654" s="154" t="s">
        <v>57</v>
      </c>
    </row>
    <row r="1656" spans="4:8" ht="12.75">
      <c r="D1656" s="132">
        <v>22986.89654624462</v>
      </c>
      <c r="F1656" s="132">
        <v>15961.5</v>
      </c>
      <c r="G1656" s="132">
        <v>15613.5</v>
      </c>
      <c r="H1656" s="154" t="s">
        <v>58</v>
      </c>
    </row>
    <row r="1658" spans="4:8" ht="12.75">
      <c r="D1658" s="132">
        <v>22632.839614123106</v>
      </c>
      <c r="F1658" s="132">
        <v>15775.75</v>
      </c>
      <c r="G1658" s="132">
        <v>15615.999999985099</v>
      </c>
      <c r="H1658" s="154" t="s">
        <v>59</v>
      </c>
    </row>
    <row r="1660" spans="1:8" ht="12.75">
      <c r="A1660" s="149" t="s">
        <v>757</v>
      </c>
      <c r="C1660" s="155" t="s">
        <v>758</v>
      </c>
      <c r="D1660" s="132">
        <v>22840.30124077201</v>
      </c>
      <c r="F1660" s="132">
        <v>15868.666666666668</v>
      </c>
      <c r="G1660" s="132">
        <v>15572.083333328366</v>
      </c>
      <c r="H1660" s="132">
        <v>7151.355220874521</v>
      </c>
    </row>
    <row r="1661" spans="1:8" ht="12.75">
      <c r="A1661" s="131">
        <v>38376.00572916667</v>
      </c>
      <c r="C1661" s="155" t="s">
        <v>759</v>
      </c>
      <c r="D1661" s="132">
        <v>184.70952759935855</v>
      </c>
      <c r="F1661" s="132">
        <v>92.87502803947535</v>
      </c>
      <c r="G1661" s="132">
        <v>73.91140529493482</v>
      </c>
      <c r="H1661" s="132">
        <v>184.70952759935855</v>
      </c>
    </row>
    <row r="1663" spans="3:8" ht="12.75">
      <c r="C1663" s="155" t="s">
        <v>760</v>
      </c>
      <c r="D1663" s="132">
        <v>0.808700050197391</v>
      </c>
      <c r="F1663" s="132">
        <v>0.5852730414620553</v>
      </c>
      <c r="G1663" s="132">
        <v>0.47464044285419993</v>
      </c>
      <c r="H1663" s="132">
        <v>2.582860477412712</v>
      </c>
    </row>
    <row r="1664" spans="1:10" ht="12.75">
      <c r="A1664" s="149" t="s">
        <v>749</v>
      </c>
      <c r="C1664" s="150" t="s">
        <v>750</v>
      </c>
      <c r="D1664" s="150" t="s">
        <v>751</v>
      </c>
      <c r="F1664" s="150" t="s">
        <v>752</v>
      </c>
      <c r="G1664" s="150" t="s">
        <v>753</v>
      </c>
      <c r="H1664" s="150" t="s">
        <v>754</v>
      </c>
      <c r="I1664" s="151" t="s">
        <v>755</v>
      </c>
      <c r="J1664" s="150" t="s">
        <v>756</v>
      </c>
    </row>
    <row r="1665" spans="1:8" ht="12.75">
      <c r="A1665" s="152" t="s">
        <v>875</v>
      </c>
      <c r="C1665" s="153">
        <v>309.418</v>
      </c>
      <c r="D1665" s="132">
        <v>35743.54030019045</v>
      </c>
      <c r="F1665" s="132">
        <v>6972</v>
      </c>
      <c r="G1665" s="132">
        <v>6814</v>
      </c>
      <c r="H1665" s="154" t="s">
        <v>60</v>
      </c>
    </row>
    <row r="1667" spans="4:8" ht="12.75">
      <c r="D1667" s="132">
        <v>32904.735170543194</v>
      </c>
      <c r="F1667" s="132">
        <v>6769.999999992549</v>
      </c>
      <c r="G1667" s="132">
        <v>6796</v>
      </c>
      <c r="H1667" s="154" t="s">
        <v>61</v>
      </c>
    </row>
    <row r="1669" spans="4:8" ht="12.75">
      <c r="D1669" s="132">
        <v>34631.61121672392</v>
      </c>
      <c r="F1669" s="132">
        <v>6768.000000007451</v>
      </c>
      <c r="G1669" s="132">
        <v>6688</v>
      </c>
      <c r="H1669" s="154" t="s">
        <v>62</v>
      </c>
    </row>
    <row r="1671" spans="1:8" ht="12.75">
      <c r="A1671" s="149" t="s">
        <v>757</v>
      </c>
      <c r="C1671" s="155" t="s">
        <v>758</v>
      </c>
      <c r="D1671" s="132">
        <v>34426.62889581919</v>
      </c>
      <c r="F1671" s="132">
        <v>6836.666666666666</v>
      </c>
      <c r="G1671" s="132">
        <v>6766</v>
      </c>
      <c r="H1671" s="132">
        <v>27629.584579826893</v>
      </c>
    </row>
    <row r="1672" spans="1:8" ht="12.75">
      <c r="A1672" s="131">
        <v>38376.00630787037</v>
      </c>
      <c r="C1672" s="155" t="s">
        <v>759</v>
      </c>
      <c r="D1672" s="132">
        <v>1430.4603996408262</v>
      </c>
      <c r="F1672" s="132">
        <v>117.20637070279335</v>
      </c>
      <c r="G1672" s="132">
        <v>68.14690014960328</v>
      </c>
      <c r="H1672" s="132">
        <v>1430.4603996408262</v>
      </c>
    </row>
    <row r="1674" spans="3:8" ht="12.75">
      <c r="C1674" s="155" t="s">
        <v>760</v>
      </c>
      <c r="D1674" s="132">
        <v>4.155098670769195</v>
      </c>
      <c r="F1674" s="132">
        <v>1.7143788986269144</v>
      </c>
      <c r="G1674" s="132">
        <v>1.0071962777062264</v>
      </c>
      <c r="H1674" s="132">
        <v>5.177277984429936</v>
      </c>
    </row>
    <row r="1675" spans="1:10" ht="12.75">
      <c r="A1675" s="149" t="s">
        <v>749</v>
      </c>
      <c r="C1675" s="150" t="s">
        <v>750</v>
      </c>
      <c r="D1675" s="150" t="s">
        <v>751</v>
      </c>
      <c r="F1675" s="150" t="s">
        <v>752</v>
      </c>
      <c r="G1675" s="150" t="s">
        <v>753</v>
      </c>
      <c r="H1675" s="150" t="s">
        <v>754</v>
      </c>
      <c r="I1675" s="151" t="s">
        <v>755</v>
      </c>
      <c r="J1675" s="150" t="s">
        <v>756</v>
      </c>
    </row>
    <row r="1676" spans="1:8" ht="12.75">
      <c r="A1676" s="152" t="s">
        <v>825</v>
      </c>
      <c r="C1676" s="153">
        <v>324.75400000019</v>
      </c>
      <c r="D1676" s="132">
        <v>35460.214627981186</v>
      </c>
      <c r="F1676" s="132">
        <v>24123</v>
      </c>
      <c r="G1676" s="132">
        <v>21404</v>
      </c>
      <c r="H1676" s="154" t="s">
        <v>63</v>
      </c>
    </row>
    <row r="1678" spans="4:8" ht="12.75">
      <c r="D1678" s="132">
        <v>35180.397924005985</v>
      </c>
      <c r="F1678" s="132">
        <v>23891</v>
      </c>
      <c r="G1678" s="132">
        <v>21398</v>
      </c>
      <c r="H1678" s="154" t="s">
        <v>64</v>
      </c>
    </row>
    <row r="1680" spans="4:8" ht="12.75">
      <c r="D1680" s="132">
        <v>34172.88839763403</v>
      </c>
      <c r="F1680" s="132">
        <v>24000</v>
      </c>
      <c r="G1680" s="132">
        <v>21316</v>
      </c>
      <c r="H1680" s="154" t="s">
        <v>65</v>
      </c>
    </row>
    <row r="1682" spans="1:8" ht="12.75">
      <c r="A1682" s="149" t="s">
        <v>757</v>
      </c>
      <c r="C1682" s="155" t="s">
        <v>758</v>
      </c>
      <c r="D1682" s="132">
        <v>34937.83364987373</v>
      </c>
      <c r="F1682" s="132">
        <v>24004.666666666664</v>
      </c>
      <c r="G1682" s="132">
        <v>21372.666666666664</v>
      </c>
      <c r="H1682" s="132">
        <v>12020.37699711527</v>
      </c>
    </row>
    <row r="1683" spans="1:8" ht="12.75">
      <c r="A1683" s="131">
        <v>38376.006886574076</v>
      </c>
      <c r="C1683" s="155" t="s">
        <v>759</v>
      </c>
      <c r="D1683" s="132">
        <v>677.0747936150667</v>
      </c>
      <c r="F1683" s="132">
        <v>116.07038094765319</v>
      </c>
      <c r="G1683" s="132">
        <v>49.16638417997945</v>
      </c>
      <c r="H1683" s="132">
        <v>677.0747936150667</v>
      </c>
    </row>
    <row r="1685" spans="3:8" ht="12.75">
      <c r="C1685" s="155" t="s">
        <v>760</v>
      </c>
      <c r="D1685" s="132">
        <v>1.9379415461196285</v>
      </c>
      <c r="F1685" s="132">
        <v>0.4835325670605155</v>
      </c>
      <c r="G1685" s="132">
        <v>0.23004328353962758</v>
      </c>
      <c r="H1685" s="132">
        <v>5.632725111513191</v>
      </c>
    </row>
    <row r="1686" spans="1:10" ht="12.75">
      <c r="A1686" s="149" t="s">
        <v>749</v>
      </c>
      <c r="C1686" s="150" t="s">
        <v>750</v>
      </c>
      <c r="D1686" s="150" t="s">
        <v>751</v>
      </c>
      <c r="F1686" s="150" t="s">
        <v>752</v>
      </c>
      <c r="G1686" s="150" t="s">
        <v>753</v>
      </c>
      <c r="H1686" s="150" t="s">
        <v>754</v>
      </c>
      <c r="I1686" s="151" t="s">
        <v>755</v>
      </c>
      <c r="J1686" s="150" t="s">
        <v>756</v>
      </c>
    </row>
    <row r="1687" spans="1:8" ht="12.75">
      <c r="A1687" s="152" t="s">
        <v>844</v>
      </c>
      <c r="C1687" s="153">
        <v>343.82299999985844</v>
      </c>
      <c r="D1687" s="132">
        <v>20165.75</v>
      </c>
      <c r="F1687" s="132">
        <v>18976</v>
      </c>
      <c r="G1687" s="132">
        <v>18942</v>
      </c>
      <c r="H1687" s="154" t="s">
        <v>66</v>
      </c>
    </row>
    <row r="1689" spans="4:8" ht="12.75">
      <c r="D1689" s="132">
        <v>20165.56666186452</v>
      </c>
      <c r="F1689" s="132">
        <v>19088</v>
      </c>
      <c r="G1689" s="132">
        <v>18636</v>
      </c>
      <c r="H1689" s="154" t="s">
        <v>67</v>
      </c>
    </row>
    <row r="1691" spans="4:8" ht="12.75">
      <c r="D1691" s="132">
        <v>20418.01757916808</v>
      </c>
      <c r="F1691" s="132">
        <v>19140</v>
      </c>
      <c r="G1691" s="132">
        <v>18692</v>
      </c>
      <c r="H1691" s="154" t="s">
        <v>68</v>
      </c>
    </row>
    <row r="1693" spans="1:8" ht="12.75">
      <c r="A1693" s="149" t="s">
        <v>757</v>
      </c>
      <c r="C1693" s="155" t="s">
        <v>758</v>
      </c>
      <c r="D1693" s="132">
        <v>20249.7780803442</v>
      </c>
      <c r="F1693" s="132">
        <v>19068</v>
      </c>
      <c r="G1693" s="132">
        <v>18756.666666666668</v>
      </c>
      <c r="H1693" s="132">
        <v>1314.9879164097738</v>
      </c>
    </row>
    <row r="1694" spans="1:8" ht="12.75">
      <c r="A1694" s="131">
        <v>38376.00743055555</v>
      </c>
      <c r="C1694" s="155" t="s">
        <v>759</v>
      </c>
      <c r="D1694" s="132">
        <v>145.69970873871446</v>
      </c>
      <c r="F1694" s="132">
        <v>83.80930735902786</v>
      </c>
      <c r="G1694" s="132">
        <v>162.92738668908103</v>
      </c>
      <c r="H1694" s="132">
        <v>145.69970873871446</v>
      </c>
    </row>
    <row r="1696" spans="3:8" ht="12.75">
      <c r="C1696" s="155" t="s">
        <v>760</v>
      </c>
      <c r="D1696" s="132">
        <v>0.7195126196476218</v>
      </c>
      <c r="F1696" s="132">
        <v>0.4395285680670645</v>
      </c>
      <c r="G1696" s="132">
        <v>0.8686372135547239</v>
      </c>
      <c r="H1696" s="132">
        <v>11.079927573517855</v>
      </c>
    </row>
    <row r="1697" spans="1:10" ht="12.75">
      <c r="A1697" s="149" t="s">
        <v>749</v>
      </c>
      <c r="C1697" s="150" t="s">
        <v>750</v>
      </c>
      <c r="D1697" s="150" t="s">
        <v>751</v>
      </c>
      <c r="F1697" s="150" t="s">
        <v>752</v>
      </c>
      <c r="G1697" s="150" t="s">
        <v>753</v>
      </c>
      <c r="H1697" s="150" t="s">
        <v>754</v>
      </c>
      <c r="I1697" s="151" t="s">
        <v>755</v>
      </c>
      <c r="J1697" s="150" t="s">
        <v>756</v>
      </c>
    </row>
    <row r="1698" spans="1:8" ht="12.75">
      <c r="A1698" s="152" t="s">
        <v>826</v>
      </c>
      <c r="C1698" s="153">
        <v>361.38400000007823</v>
      </c>
      <c r="D1698" s="132">
        <v>34148.983018159866</v>
      </c>
      <c r="F1698" s="132">
        <v>19408</v>
      </c>
      <c r="G1698" s="132">
        <v>19458</v>
      </c>
      <c r="H1698" s="154" t="s">
        <v>69</v>
      </c>
    </row>
    <row r="1700" spans="4:8" ht="12.75">
      <c r="D1700" s="132">
        <v>34568.669808387756</v>
      </c>
      <c r="F1700" s="132">
        <v>19460</v>
      </c>
      <c r="G1700" s="132">
        <v>18904</v>
      </c>
      <c r="H1700" s="154" t="s">
        <v>70</v>
      </c>
    </row>
    <row r="1702" spans="4:8" ht="12.75">
      <c r="D1702" s="132">
        <v>34474.94570046663</v>
      </c>
      <c r="F1702" s="132">
        <v>19758</v>
      </c>
      <c r="G1702" s="132">
        <v>19178</v>
      </c>
      <c r="H1702" s="154" t="s">
        <v>71</v>
      </c>
    </row>
    <row r="1704" spans="1:8" ht="12.75">
      <c r="A1704" s="149" t="s">
        <v>757</v>
      </c>
      <c r="C1704" s="155" t="s">
        <v>758</v>
      </c>
      <c r="D1704" s="132">
        <v>34397.532842338085</v>
      </c>
      <c r="F1704" s="132">
        <v>19542</v>
      </c>
      <c r="G1704" s="132">
        <v>19180</v>
      </c>
      <c r="H1704" s="132">
        <v>15021.924087208125</v>
      </c>
    </row>
    <row r="1705" spans="1:8" ht="12.75">
      <c r="A1705" s="131">
        <v>38376.00796296296</v>
      </c>
      <c r="C1705" s="155" t="s">
        <v>759</v>
      </c>
      <c r="D1705" s="132">
        <v>220.29256325508683</v>
      </c>
      <c r="F1705" s="132">
        <v>188.85973631242842</v>
      </c>
      <c r="G1705" s="132">
        <v>277.00541510952456</v>
      </c>
      <c r="H1705" s="132">
        <v>220.29256325508683</v>
      </c>
    </row>
    <row r="1707" spans="3:8" ht="12.75">
      <c r="C1707" s="155" t="s">
        <v>760</v>
      </c>
      <c r="D1707" s="132">
        <v>0.6404312898393123</v>
      </c>
      <c r="F1707" s="132">
        <v>0.9664299268878745</v>
      </c>
      <c r="G1707" s="132">
        <v>1.444240954689909</v>
      </c>
      <c r="H1707" s="132">
        <v>1.4664736819078743</v>
      </c>
    </row>
    <row r="1708" spans="1:10" ht="12.75">
      <c r="A1708" s="149" t="s">
        <v>749</v>
      </c>
      <c r="C1708" s="150" t="s">
        <v>750</v>
      </c>
      <c r="D1708" s="150" t="s">
        <v>751</v>
      </c>
      <c r="F1708" s="150" t="s">
        <v>752</v>
      </c>
      <c r="G1708" s="150" t="s">
        <v>753</v>
      </c>
      <c r="H1708" s="150" t="s">
        <v>754</v>
      </c>
      <c r="I1708" s="151" t="s">
        <v>755</v>
      </c>
      <c r="J1708" s="150" t="s">
        <v>756</v>
      </c>
    </row>
    <row r="1709" spans="1:8" ht="12.75">
      <c r="A1709" s="152" t="s">
        <v>845</v>
      </c>
      <c r="C1709" s="153">
        <v>371.029</v>
      </c>
      <c r="D1709" s="132">
        <v>26611.7542668581</v>
      </c>
      <c r="F1709" s="132">
        <v>23960</v>
      </c>
      <c r="G1709" s="132">
        <v>23464</v>
      </c>
      <c r="H1709" s="154" t="s">
        <v>72</v>
      </c>
    </row>
    <row r="1711" spans="4:8" ht="12.75">
      <c r="D1711" s="132">
        <v>26385.25312241912</v>
      </c>
      <c r="F1711" s="132">
        <v>24086</v>
      </c>
      <c r="G1711" s="132">
        <v>23884</v>
      </c>
      <c r="H1711" s="154" t="s">
        <v>73</v>
      </c>
    </row>
    <row r="1713" spans="4:8" ht="12.75">
      <c r="D1713" s="132">
        <v>26899.33281135559</v>
      </c>
      <c r="F1713" s="132">
        <v>23412</v>
      </c>
      <c r="G1713" s="132">
        <v>23922</v>
      </c>
      <c r="H1713" s="154" t="s">
        <v>74</v>
      </c>
    </row>
    <row r="1715" spans="1:8" ht="12.75">
      <c r="A1715" s="149" t="s">
        <v>757</v>
      </c>
      <c r="C1715" s="155" t="s">
        <v>758</v>
      </c>
      <c r="D1715" s="132">
        <v>26632.11340021094</v>
      </c>
      <c r="F1715" s="132">
        <v>23819.333333333336</v>
      </c>
      <c r="G1715" s="132">
        <v>23756.666666666664</v>
      </c>
      <c r="H1715" s="132">
        <v>2836.627847004453</v>
      </c>
    </row>
    <row r="1716" spans="1:8" ht="12.75">
      <c r="A1716" s="131">
        <v>38376.00850694445</v>
      </c>
      <c r="C1716" s="155" t="s">
        <v>759</v>
      </c>
      <c r="D1716" s="132">
        <v>257.64384793221694</v>
      </c>
      <c r="F1716" s="132">
        <v>358.3424805034052</v>
      </c>
      <c r="G1716" s="132">
        <v>254.1679234941603</v>
      </c>
      <c r="H1716" s="132">
        <v>257.64384793221694</v>
      </c>
    </row>
    <row r="1718" spans="3:8" ht="12.75">
      <c r="C1718" s="155" t="s">
        <v>760</v>
      </c>
      <c r="D1718" s="132">
        <v>0.9674179591401721</v>
      </c>
      <c r="F1718" s="132">
        <v>1.5044185976520694</v>
      </c>
      <c r="G1718" s="132">
        <v>1.0698804131927615</v>
      </c>
      <c r="H1718" s="132">
        <v>9.082751133684846</v>
      </c>
    </row>
    <row r="1719" spans="1:10" ht="12.75">
      <c r="A1719" s="149" t="s">
        <v>749</v>
      </c>
      <c r="C1719" s="150" t="s">
        <v>750</v>
      </c>
      <c r="D1719" s="150" t="s">
        <v>751</v>
      </c>
      <c r="F1719" s="150" t="s">
        <v>752</v>
      </c>
      <c r="G1719" s="150" t="s">
        <v>753</v>
      </c>
      <c r="H1719" s="150" t="s">
        <v>754</v>
      </c>
      <c r="I1719" s="151" t="s">
        <v>755</v>
      </c>
      <c r="J1719" s="150" t="s">
        <v>756</v>
      </c>
    </row>
    <row r="1720" spans="1:8" ht="12.75">
      <c r="A1720" s="152" t="s">
        <v>820</v>
      </c>
      <c r="C1720" s="153">
        <v>407.77100000018254</v>
      </c>
      <c r="D1720" s="132">
        <v>784656.9453315735</v>
      </c>
      <c r="F1720" s="132">
        <v>77300</v>
      </c>
      <c r="G1720" s="132">
        <v>76600</v>
      </c>
      <c r="H1720" s="154" t="s">
        <v>75</v>
      </c>
    </row>
    <row r="1722" spans="4:8" ht="12.75">
      <c r="D1722" s="132">
        <v>779489.5207481384</v>
      </c>
      <c r="F1722" s="132">
        <v>78200</v>
      </c>
      <c r="G1722" s="132">
        <v>76500</v>
      </c>
      <c r="H1722" s="154" t="s">
        <v>76</v>
      </c>
    </row>
    <row r="1724" spans="4:8" ht="12.75">
      <c r="D1724" s="132">
        <v>786902.7461614609</v>
      </c>
      <c r="F1724" s="132">
        <v>77800</v>
      </c>
      <c r="G1724" s="132">
        <v>75500</v>
      </c>
      <c r="H1724" s="154" t="s">
        <v>77</v>
      </c>
    </row>
    <row r="1726" spans="1:8" ht="12.75">
      <c r="A1726" s="149" t="s">
        <v>757</v>
      </c>
      <c r="C1726" s="155" t="s">
        <v>758</v>
      </c>
      <c r="D1726" s="132">
        <v>783683.0707470577</v>
      </c>
      <c r="F1726" s="132">
        <v>77766.66666666667</v>
      </c>
      <c r="G1726" s="132">
        <v>76200</v>
      </c>
      <c r="H1726" s="132">
        <v>706712.5466380429</v>
      </c>
    </row>
    <row r="1727" spans="1:8" ht="12.75">
      <c r="A1727" s="131">
        <v>38376.00908564815</v>
      </c>
      <c r="C1727" s="155" t="s">
        <v>759</v>
      </c>
      <c r="D1727" s="132">
        <v>3801.355223716274</v>
      </c>
      <c r="F1727" s="132">
        <v>450.9249752822894</v>
      </c>
      <c r="G1727" s="132">
        <v>608.276253029822</v>
      </c>
      <c r="H1727" s="132">
        <v>3801.355223716274</v>
      </c>
    </row>
    <row r="1729" spans="3:8" ht="12.75">
      <c r="C1729" s="155" t="s">
        <v>760</v>
      </c>
      <c r="D1729" s="132">
        <v>0.4850628226653634</v>
      </c>
      <c r="F1729" s="132">
        <v>0.5798435172939854</v>
      </c>
      <c r="G1729" s="132">
        <v>0.7982627992517349</v>
      </c>
      <c r="H1729" s="132">
        <v>0.5378927035893158</v>
      </c>
    </row>
    <row r="1730" spans="1:10" ht="12.75">
      <c r="A1730" s="149" t="s">
        <v>749</v>
      </c>
      <c r="C1730" s="150" t="s">
        <v>750</v>
      </c>
      <c r="D1730" s="150" t="s">
        <v>751</v>
      </c>
      <c r="F1730" s="150" t="s">
        <v>752</v>
      </c>
      <c r="G1730" s="150" t="s">
        <v>753</v>
      </c>
      <c r="H1730" s="150" t="s">
        <v>754</v>
      </c>
      <c r="I1730" s="151" t="s">
        <v>755</v>
      </c>
      <c r="J1730" s="150" t="s">
        <v>756</v>
      </c>
    </row>
    <row r="1731" spans="1:8" ht="12.75">
      <c r="A1731" s="152" t="s">
        <v>827</v>
      </c>
      <c r="C1731" s="153">
        <v>455.40299999993294</v>
      </c>
      <c r="D1731" s="132">
        <v>79164.17267155647</v>
      </c>
      <c r="F1731" s="132">
        <v>57305</v>
      </c>
      <c r="G1731" s="132">
        <v>60840.000000059605</v>
      </c>
      <c r="H1731" s="154" t="s">
        <v>78</v>
      </c>
    </row>
    <row r="1733" spans="4:8" ht="12.75">
      <c r="D1733" s="132">
        <v>79730.79973351955</v>
      </c>
      <c r="F1733" s="132">
        <v>57582.5</v>
      </c>
      <c r="G1733" s="132">
        <v>60607.5</v>
      </c>
      <c r="H1733" s="154" t="s">
        <v>79</v>
      </c>
    </row>
    <row r="1735" spans="4:8" ht="12.75">
      <c r="D1735" s="132">
        <v>78722.71393752098</v>
      </c>
      <c r="F1735" s="132">
        <v>57882.5</v>
      </c>
      <c r="G1735" s="132">
        <v>59992.5</v>
      </c>
      <c r="H1735" s="154" t="s">
        <v>80</v>
      </c>
    </row>
    <row r="1737" spans="1:8" ht="12.75">
      <c r="A1737" s="149" t="s">
        <v>757</v>
      </c>
      <c r="C1737" s="155" t="s">
        <v>758</v>
      </c>
      <c r="D1737" s="132">
        <v>79205.89544753234</v>
      </c>
      <c r="F1737" s="132">
        <v>57590</v>
      </c>
      <c r="G1737" s="132">
        <v>60480.00000001986</v>
      </c>
      <c r="H1737" s="132">
        <v>20179.29661031316</v>
      </c>
    </row>
    <row r="1738" spans="1:8" ht="12.75">
      <c r="A1738" s="131">
        <v>38376.00983796296</v>
      </c>
      <c r="C1738" s="155" t="s">
        <v>759</v>
      </c>
      <c r="D1738" s="132">
        <v>505.33635882462505</v>
      </c>
      <c r="F1738" s="132">
        <v>288.8230427095456</v>
      </c>
      <c r="G1738" s="132">
        <v>437.8998173340094</v>
      </c>
      <c r="H1738" s="132">
        <v>505.33635882462505</v>
      </c>
    </row>
    <row r="1740" spans="3:8" ht="12.75">
      <c r="C1740" s="155" t="s">
        <v>760</v>
      </c>
      <c r="D1740" s="132">
        <v>0.6380034667487228</v>
      </c>
      <c r="F1740" s="132">
        <v>0.5015159623364223</v>
      </c>
      <c r="G1740" s="132">
        <v>0.7240407032636669</v>
      </c>
      <c r="H1740" s="132">
        <v>2.5042317806377836</v>
      </c>
    </row>
    <row r="1741" spans="1:16" ht="12.75">
      <c r="A1741" s="143" t="s">
        <v>740</v>
      </c>
      <c r="B1741" s="138" t="s">
        <v>915</v>
      </c>
      <c r="D1741" s="143" t="s">
        <v>741</v>
      </c>
      <c r="E1741" s="138" t="s">
        <v>742</v>
      </c>
      <c r="F1741" s="139" t="s">
        <v>782</v>
      </c>
      <c r="G1741" s="144" t="s">
        <v>744</v>
      </c>
      <c r="H1741" s="145">
        <v>2</v>
      </c>
      <c r="I1741" s="146" t="s">
        <v>745</v>
      </c>
      <c r="J1741" s="145">
        <v>1</v>
      </c>
      <c r="K1741" s="144" t="s">
        <v>746</v>
      </c>
      <c r="L1741" s="147">
        <v>1</v>
      </c>
      <c r="M1741" s="144" t="s">
        <v>747</v>
      </c>
      <c r="N1741" s="148">
        <v>1</v>
      </c>
      <c r="O1741" s="144" t="s">
        <v>748</v>
      </c>
      <c r="P1741" s="148">
        <v>1</v>
      </c>
    </row>
    <row r="1743" spans="1:10" ht="12.75">
      <c r="A1743" s="149" t="s">
        <v>749</v>
      </c>
      <c r="C1743" s="150" t="s">
        <v>750</v>
      </c>
      <c r="D1743" s="150" t="s">
        <v>751</v>
      </c>
      <c r="F1743" s="150" t="s">
        <v>752</v>
      </c>
      <c r="G1743" s="150" t="s">
        <v>753</v>
      </c>
      <c r="H1743" s="150" t="s">
        <v>754</v>
      </c>
      <c r="I1743" s="151" t="s">
        <v>755</v>
      </c>
      <c r="J1743" s="150" t="s">
        <v>756</v>
      </c>
    </row>
    <row r="1744" spans="1:8" ht="12.75">
      <c r="A1744" s="152" t="s">
        <v>823</v>
      </c>
      <c r="C1744" s="153">
        <v>228.61599999992177</v>
      </c>
      <c r="D1744" s="132">
        <v>38733.08328616619</v>
      </c>
      <c r="F1744" s="132">
        <v>31402</v>
      </c>
      <c r="G1744" s="132">
        <v>29963</v>
      </c>
      <c r="H1744" s="154" t="s">
        <v>81</v>
      </c>
    </row>
    <row r="1746" spans="4:8" ht="12.75">
      <c r="D1746" s="132">
        <v>38296.98351979256</v>
      </c>
      <c r="F1746" s="132">
        <v>31681</v>
      </c>
      <c r="G1746" s="132">
        <v>29852.999999970198</v>
      </c>
      <c r="H1746" s="154" t="s">
        <v>82</v>
      </c>
    </row>
    <row r="1748" spans="4:8" ht="12.75">
      <c r="D1748" s="132">
        <v>39219.812055289745</v>
      </c>
      <c r="F1748" s="132">
        <v>31579</v>
      </c>
      <c r="G1748" s="132">
        <v>30138</v>
      </c>
      <c r="H1748" s="154" t="s">
        <v>83</v>
      </c>
    </row>
    <row r="1750" spans="1:8" ht="12.75">
      <c r="A1750" s="149" t="s">
        <v>757</v>
      </c>
      <c r="C1750" s="155" t="s">
        <v>758</v>
      </c>
      <c r="D1750" s="132">
        <v>38749.959620416164</v>
      </c>
      <c r="F1750" s="132">
        <v>31554</v>
      </c>
      <c r="G1750" s="132">
        <v>29984.666666656733</v>
      </c>
      <c r="H1750" s="132">
        <v>7872.345253690766</v>
      </c>
    </row>
    <row r="1751" spans="1:8" ht="12.75">
      <c r="A1751" s="131">
        <v>38376.01217592593</v>
      </c>
      <c r="C1751" s="155" t="s">
        <v>759</v>
      </c>
      <c r="D1751" s="132">
        <v>461.64568066287677</v>
      </c>
      <c r="F1751" s="132">
        <v>141.17011015083895</v>
      </c>
      <c r="G1751" s="132">
        <v>143.73007109649095</v>
      </c>
      <c r="H1751" s="132">
        <v>461.64568066287677</v>
      </c>
    </row>
    <row r="1753" spans="3:8" ht="12.75">
      <c r="C1753" s="155" t="s">
        <v>760</v>
      </c>
      <c r="D1753" s="132">
        <v>1.1913449334787172</v>
      </c>
      <c r="F1753" s="132">
        <v>0.44739212192064065</v>
      </c>
      <c r="G1753" s="132">
        <v>0.47934523566446813</v>
      </c>
      <c r="H1753" s="132">
        <v>5.864144238928608</v>
      </c>
    </row>
    <row r="1754" spans="1:10" ht="12.75">
      <c r="A1754" s="149" t="s">
        <v>749</v>
      </c>
      <c r="C1754" s="150" t="s">
        <v>750</v>
      </c>
      <c r="D1754" s="150" t="s">
        <v>751</v>
      </c>
      <c r="F1754" s="150" t="s">
        <v>752</v>
      </c>
      <c r="G1754" s="150" t="s">
        <v>753</v>
      </c>
      <c r="H1754" s="150" t="s">
        <v>754</v>
      </c>
      <c r="I1754" s="151" t="s">
        <v>755</v>
      </c>
      <c r="J1754" s="150" t="s">
        <v>756</v>
      </c>
    </row>
    <row r="1755" spans="1:8" ht="12.75">
      <c r="A1755" s="152" t="s">
        <v>824</v>
      </c>
      <c r="C1755" s="153">
        <v>231.6040000000503</v>
      </c>
      <c r="D1755" s="132">
        <v>19265.757194906473</v>
      </c>
      <c r="F1755" s="132">
        <v>6249</v>
      </c>
      <c r="G1755" s="132">
        <v>7152</v>
      </c>
      <c r="H1755" s="154" t="s">
        <v>84</v>
      </c>
    </row>
    <row r="1757" spans="4:8" ht="12.75">
      <c r="D1757" s="132">
        <v>18690.666983395815</v>
      </c>
      <c r="F1757" s="132">
        <v>6296</v>
      </c>
      <c r="G1757" s="132">
        <v>7341</v>
      </c>
      <c r="H1757" s="154" t="s">
        <v>85</v>
      </c>
    </row>
    <row r="1759" spans="4:8" ht="12.75">
      <c r="D1759" s="132">
        <v>18768.839841872454</v>
      </c>
      <c r="F1759" s="132">
        <v>6308</v>
      </c>
      <c r="G1759" s="132">
        <v>7682.999999992549</v>
      </c>
      <c r="H1759" s="154" t="s">
        <v>86</v>
      </c>
    </row>
    <row r="1761" spans="1:8" ht="12.75">
      <c r="A1761" s="149" t="s">
        <v>757</v>
      </c>
      <c r="C1761" s="155" t="s">
        <v>758</v>
      </c>
      <c r="D1761" s="132">
        <v>18908.42134005825</v>
      </c>
      <c r="F1761" s="132">
        <v>6284.333333333334</v>
      </c>
      <c r="G1761" s="132">
        <v>7391.999999997517</v>
      </c>
      <c r="H1761" s="132">
        <v>11922.361794326243</v>
      </c>
    </row>
    <row r="1762" spans="1:8" ht="12.75">
      <c r="A1762" s="131">
        <v>38376.01274305556</v>
      </c>
      <c r="C1762" s="155" t="s">
        <v>759</v>
      </c>
      <c r="D1762" s="132">
        <v>311.9205569060772</v>
      </c>
      <c r="F1762" s="132">
        <v>31.18225991382493</v>
      </c>
      <c r="G1762" s="132">
        <v>269.14865780426686</v>
      </c>
      <c r="H1762" s="132">
        <v>311.9205569060772</v>
      </c>
    </row>
    <row r="1764" spans="3:8" ht="12.75">
      <c r="C1764" s="155" t="s">
        <v>760</v>
      </c>
      <c r="D1764" s="132">
        <v>1.64963828178115</v>
      </c>
      <c r="F1764" s="132">
        <v>0.4961904192514443</v>
      </c>
      <c r="G1764" s="132">
        <v>3.6410803274398984</v>
      </c>
      <c r="H1764" s="132">
        <v>2.6162648163765487</v>
      </c>
    </row>
    <row r="1765" spans="1:10" ht="12.75">
      <c r="A1765" s="149" t="s">
        <v>749</v>
      </c>
      <c r="C1765" s="150" t="s">
        <v>750</v>
      </c>
      <c r="D1765" s="150" t="s">
        <v>751</v>
      </c>
      <c r="F1765" s="150" t="s">
        <v>752</v>
      </c>
      <c r="G1765" s="150" t="s">
        <v>753</v>
      </c>
      <c r="H1765" s="150" t="s">
        <v>754</v>
      </c>
      <c r="I1765" s="151" t="s">
        <v>755</v>
      </c>
      <c r="J1765" s="150" t="s">
        <v>756</v>
      </c>
    </row>
    <row r="1766" spans="1:8" ht="12.75">
      <c r="A1766" s="152" t="s">
        <v>822</v>
      </c>
      <c r="C1766" s="153">
        <v>267.7160000000149</v>
      </c>
      <c r="D1766" s="132">
        <v>25491.05611562729</v>
      </c>
      <c r="F1766" s="132">
        <v>3599.25</v>
      </c>
      <c r="G1766" s="132">
        <v>3631</v>
      </c>
      <c r="H1766" s="154" t="s">
        <v>87</v>
      </c>
    </row>
    <row r="1768" spans="4:8" ht="12.75">
      <c r="D1768" s="132">
        <v>25534.56101858616</v>
      </c>
      <c r="F1768" s="132">
        <v>3530.25</v>
      </c>
      <c r="G1768" s="132">
        <v>3646.9999999962747</v>
      </c>
      <c r="H1768" s="154" t="s">
        <v>88</v>
      </c>
    </row>
    <row r="1770" spans="4:8" ht="12.75">
      <c r="D1770" s="132">
        <v>21559.75</v>
      </c>
      <c r="F1770" s="132">
        <v>3574</v>
      </c>
      <c r="G1770" s="132">
        <v>3627.0000000037253</v>
      </c>
      <c r="H1770" s="154" t="s">
        <v>89</v>
      </c>
    </row>
    <row r="1772" spans="1:8" ht="12.75">
      <c r="A1772" s="149" t="s">
        <v>757</v>
      </c>
      <c r="C1772" s="155" t="s">
        <v>758</v>
      </c>
      <c r="D1772" s="132">
        <v>24195.12237807115</v>
      </c>
      <c r="F1772" s="132">
        <v>3567.833333333333</v>
      </c>
      <c r="G1772" s="132">
        <v>3635</v>
      </c>
      <c r="H1772" s="132">
        <v>20585.87126365807</v>
      </c>
    </row>
    <row r="1773" spans="1:8" ht="12.75">
      <c r="A1773" s="131">
        <v>38376.01349537037</v>
      </c>
      <c r="C1773" s="155" t="s">
        <v>759</v>
      </c>
      <c r="D1773" s="132">
        <v>2282.4030861069655</v>
      </c>
      <c r="F1773" s="132">
        <v>34.91089848934475</v>
      </c>
      <c r="G1773" s="132">
        <v>10.583005240804003</v>
      </c>
      <c r="H1773" s="132">
        <v>2282.4030861069655</v>
      </c>
    </row>
    <row r="1775" spans="3:8" ht="12.75">
      <c r="C1775" s="155" t="s">
        <v>760</v>
      </c>
      <c r="D1775" s="132">
        <v>9.433319040268975</v>
      </c>
      <c r="F1775" s="132">
        <v>0.9784901711406012</v>
      </c>
      <c r="G1775" s="132">
        <v>0.2911418223054746</v>
      </c>
      <c r="H1775" s="132">
        <v>11.087230930741702</v>
      </c>
    </row>
    <row r="1776" spans="1:10" ht="12.75">
      <c r="A1776" s="149" t="s">
        <v>749</v>
      </c>
      <c r="C1776" s="150" t="s">
        <v>750</v>
      </c>
      <c r="D1776" s="150" t="s">
        <v>751</v>
      </c>
      <c r="F1776" s="150" t="s">
        <v>752</v>
      </c>
      <c r="G1776" s="150" t="s">
        <v>753</v>
      </c>
      <c r="H1776" s="150" t="s">
        <v>754</v>
      </c>
      <c r="I1776" s="151" t="s">
        <v>755</v>
      </c>
      <c r="J1776" s="150" t="s">
        <v>756</v>
      </c>
    </row>
    <row r="1777" spans="1:8" ht="12.75">
      <c r="A1777" s="152" t="s">
        <v>821</v>
      </c>
      <c r="C1777" s="153">
        <v>292.40199999976903</v>
      </c>
      <c r="D1777" s="132">
        <v>20538.5</v>
      </c>
      <c r="F1777" s="132">
        <v>15538.5</v>
      </c>
      <c r="G1777" s="132">
        <v>15590.75</v>
      </c>
      <c r="H1777" s="154" t="s">
        <v>90</v>
      </c>
    </row>
    <row r="1779" spans="4:8" ht="12.75">
      <c r="D1779" s="132">
        <v>21323.904330700636</v>
      </c>
      <c r="F1779" s="132">
        <v>15524</v>
      </c>
      <c r="G1779" s="132">
        <v>15478.499999985099</v>
      </c>
      <c r="H1779" s="154" t="s">
        <v>91</v>
      </c>
    </row>
    <row r="1781" spans="4:8" ht="12.75">
      <c r="D1781" s="132">
        <v>21583.389433026314</v>
      </c>
      <c r="F1781" s="132">
        <v>15683.5</v>
      </c>
      <c r="G1781" s="132">
        <v>15287.999999985099</v>
      </c>
      <c r="H1781" s="154" t="s">
        <v>92</v>
      </c>
    </row>
    <row r="1783" spans="1:8" ht="12.75">
      <c r="A1783" s="149" t="s">
        <v>757</v>
      </c>
      <c r="C1783" s="155" t="s">
        <v>758</v>
      </c>
      <c r="D1783" s="132">
        <v>21148.59792124232</v>
      </c>
      <c r="F1783" s="132">
        <v>15582</v>
      </c>
      <c r="G1783" s="132">
        <v>15452.416666656733</v>
      </c>
      <c r="H1783" s="132">
        <v>5645.121553089133</v>
      </c>
    </row>
    <row r="1784" spans="1:8" ht="12.75">
      <c r="A1784" s="131">
        <v>38376.01428240741</v>
      </c>
      <c r="C1784" s="155" t="s">
        <v>759</v>
      </c>
      <c r="D1784" s="132">
        <v>544.0567385029708</v>
      </c>
      <c r="F1784" s="132">
        <v>88.20005668932419</v>
      </c>
      <c r="G1784" s="132">
        <v>153.0511216403455</v>
      </c>
      <c r="H1784" s="132">
        <v>544.0567385029708</v>
      </c>
    </row>
    <row r="1786" spans="3:8" ht="12.75">
      <c r="C1786" s="155" t="s">
        <v>760</v>
      </c>
      <c r="D1786" s="132">
        <v>2.572542825434792</v>
      </c>
      <c r="F1786" s="132">
        <v>0.5660380996619445</v>
      </c>
      <c r="G1786" s="132">
        <v>0.9904672190894235</v>
      </c>
      <c r="H1786" s="132">
        <v>9.637644351612785</v>
      </c>
    </row>
    <row r="1787" spans="1:10" ht="12.75">
      <c r="A1787" s="149" t="s">
        <v>749</v>
      </c>
      <c r="C1787" s="150" t="s">
        <v>750</v>
      </c>
      <c r="D1787" s="150" t="s">
        <v>751</v>
      </c>
      <c r="F1787" s="150" t="s">
        <v>752</v>
      </c>
      <c r="G1787" s="150" t="s">
        <v>753</v>
      </c>
      <c r="H1787" s="150" t="s">
        <v>754</v>
      </c>
      <c r="I1787" s="151" t="s">
        <v>755</v>
      </c>
      <c r="J1787" s="150" t="s">
        <v>756</v>
      </c>
    </row>
    <row r="1788" spans="1:8" ht="12.75">
      <c r="A1788" s="152" t="s">
        <v>875</v>
      </c>
      <c r="C1788" s="153">
        <v>309.418</v>
      </c>
      <c r="D1788" s="132">
        <v>34627.599395275116</v>
      </c>
      <c r="F1788" s="132">
        <v>6666</v>
      </c>
      <c r="G1788" s="132">
        <v>6822</v>
      </c>
      <c r="H1788" s="154" t="s">
        <v>93</v>
      </c>
    </row>
    <row r="1790" spans="4:8" ht="12.75">
      <c r="D1790" s="132">
        <v>34975.720064520836</v>
      </c>
      <c r="F1790" s="132">
        <v>6912</v>
      </c>
      <c r="G1790" s="132">
        <v>6757.999999992549</v>
      </c>
      <c r="H1790" s="154" t="s">
        <v>94</v>
      </c>
    </row>
    <row r="1792" spans="4:8" ht="12.75">
      <c r="D1792" s="132">
        <v>34655.78539943695</v>
      </c>
      <c r="F1792" s="132">
        <v>6890</v>
      </c>
      <c r="G1792" s="132">
        <v>6568.000000007451</v>
      </c>
      <c r="H1792" s="154" t="s">
        <v>95</v>
      </c>
    </row>
    <row r="1794" spans="1:8" ht="12.75">
      <c r="A1794" s="149" t="s">
        <v>757</v>
      </c>
      <c r="C1794" s="155" t="s">
        <v>758</v>
      </c>
      <c r="D1794" s="132">
        <v>34753.03495307764</v>
      </c>
      <c r="F1794" s="132">
        <v>6822.666666666666</v>
      </c>
      <c r="G1794" s="132">
        <v>6716</v>
      </c>
      <c r="H1794" s="132">
        <v>27990.175608183607</v>
      </c>
    </row>
    <row r="1795" spans="1:8" ht="12.75">
      <c r="A1795" s="131">
        <v>38376.014861111114</v>
      </c>
      <c r="C1795" s="155" t="s">
        <v>759</v>
      </c>
      <c r="D1795" s="132">
        <v>193.36521624015833</v>
      </c>
      <c r="F1795" s="132">
        <v>136.12249385510586</v>
      </c>
      <c r="G1795" s="132">
        <v>132.1060180256318</v>
      </c>
      <c r="H1795" s="132">
        <v>193.36521624015833</v>
      </c>
    </row>
    <row r="1797" spans="3:8" ht="12.75">
      <c r="C1797" s="155" t="s">
        <v>760</v>
      </c>
      <c r="D1797" s="132">
        <v>0.5563980714237863</v>
      </c>
      <c r="F1797" s="132">
        <v>1.9951508772978193</v>
      </c>
      <c r="G1797" s="132">
        <v>1.967034217177365</v>
      </c>
      <c r="H1797" s="132">
        <v>0.6908324511676994</v>
      </c>
    </row>
    <row r="1798" spans="1:10" ht="12.75">
      <c r="A1798" s="149" t="s">
        <v>749</v>
      </c>
      <c r="C1798" s="150" t="s">
        <v>750</v>
      </c>
      <c r="D1798" s="150" t="s">
        <v>751</v>
      </c>
      <c r="F1798" s="150" t="s">
        <v>752</v>
      </c>
      <c r="G1798" s="150" t="s">
        <v>753</v>
      </c>
      <c r="H1798" s="150" t="s">
        <v>754</v>
      </c>
      <c r="I1798" s="151" t="s">
        <v>755</v>
      </c>
      <c r="J1798" s="150" t="s">
        <v>756</v>
      </c>
    </row>
    <row r="1799" spans="1:8" ht="12.75">
      <c r="A1799" s="152" t="s">
        <v>825</v>
      </c>
      <c r="C1799" s="153">
        <v>324.75400000019</v>
      </c>
      <c r="D1799" s="132">
        <v>39159.72044277191</v>
      </c>
      <c r="F1799" s="132">
        <v>24060</v>
      </c>
      <c r="G1799" s="132">
        <v>21309</v>
      </c>
      <c r="H1799" s="154" t="s">
        <v>96</v>
      </c>
    </row>
    <row r="1801" spans="4:8" ht="12.75">
      <c r="D1801" s="132">
        <v>38623.52540922165</v>
      </c>
      <c r="F1801" s="132">
        <v>23875</v>
      </c>
      <c r="G1801" s="132">
        <v>21206</v>
      </c>
      <c r="H1801" s="154" t="s">
        <v>97</v>
      </c>
    </row>
    <row r="1803" spans="4:8" ht="12.75">
      <c r="D1803" s="132">
        <v>38470.32545161247</v>
      </c>
      <c r="F1803" s="132">
        <v>23713</v>
      </c>
      <c r="G1803" s="132">
        <v>21214</v>
      </c>
      <c r="H1803" s="154" t="s">
        <v>98</v>
      </c>
    </row>
    <row r="1805" spans="1:8" ht="12.75">
      <c r="A1805" s="149" t="s">
        <v>757</v>
      </c>
      <c r="C1805" s="155" t="s">
        <v>758</v>
      </c>
      <c r="D1805" s="132">
        <v>38751.19043453535</v>
      </c>
      <c r="F1805" s="132">
        <v>23882.666666666664</v>
      </c>
      <c r="G1805" s="132">
        <v>21243</v>
      </c>
      <c r="H1805" s="132">
        <v>15958.90068024698</v>
      </c>
    </row>
    <row r="1806" spans="1:8" ht="12.75">
      <c r="A1806" s="131">
        <v>38376.01542824074</v>
      </c>
      <c r="C1806" s="155" t="s">
        <v>759</v>
      </c>
      <c r="D1806" s="132">
        <v>361.99465807603565</v>
      </c>
      <c r="F1806" s="132">
        <v>173.62699482895317</v>
      </c>
      <c r="G1806" s="132">
        <v>57.29746940310715</v>
      </c>
      <c r="H1806" s="132">
        <v>361.99465807603565</v>
      </c>
    </row>
    <row r="1808" spans="3:8" ht="12.75">
      <c r="C1808" s="155" t="s">
        <v>760</v>
      </c>
      <c r="D1808" s="132">
        <v>0.9341510648236065</v>
      </c>
      <c r="F1808" s="132">
        <v>0.7270000341766131</v>
      </c>
      <c r="G1808" s="132">
        <v>0.2697240003912214</v>
      </c>
      <c r="H1808" s="132">
        <v>2.2682931946815863</v>
      </c>
    </row>
    <row r="1809" spans="1:10" ht="12.75">
      <c r="A1809" s="149" t="s">
        <v>749</v>
      </c>
      <c r="C1809" s="150" t="s">
        <v>750</v>
      </c>
      <c r="D1809" s="150" t="s">
        <v>751</v>
      </c>
      <c r="F1809" s="150" t="s">
        <v>752</v>
      </c>
      <c r="G1809" s="150" t="s">
        <v>753</v>
      </c>
      <c r="H1809" s="150" t="s">
        <v>754</v>
      </c>
      <c r="I1809" s="151" t="s">
        <v>755</v>
      </c>
      <c r="J1809" s="150" t="s">
        <v>756</v>
      </c>
    </row>
    <row r="1810" spans="1:8" ht="12.75">
      <c r="A1810" s="152" t="s">
        <v>844</v>
      </c>
      <c r="C1810" s="153">
        <v>343.82299999985844</v>
      </c>
      <c r="D1810" s="132">
        <v>20288.734206050634</v>
      </c>
      <c r="F1810" s="132">
        <v>18934</v>
      </c>
      <c r="G1810" s="132">
        <v>19032</v>
      </c>
      <c r="H1810" s="154" t="s">
        <v>99</v>
      </c>
    </row>
    <row r="1812" spans="4:8" ht="12.75">
      <c r="D1812" s="132">
        <v>20341.398133009672</v>
      </c>
      <c r="F1812" s="132">
        <v>18684</v>
      </c>
      <c r="G1812" s="132">
        <v>18632</v>
      </c>
      <c r="H1812" s="154" t="s">
        <v>100</v>
      </c>
    </row>
    <row r="1814" spans="4:8" ht="12.75">
      <c r="D1814" s="132">
        <v>19870</v>
      </c>
      <c r="F1814" s="132">
        <v>18940</v>
      </c>
      <c r="G1814" s="132">
        <v>18796</v>
      </c>
      <c r="H1814" s="154" t="s">
        <v>101</v>
      </c>
    </row>
    <row r="1816" spans="1:8" ht="12.75">
      <c r="A1816" s="149" t="s">
        <v>757</v>
      </c>
      <c r="C1816" s="155" t="s">
        <v>758</v>
      </c>
      <c r="D1816" s="132">
        <v>20166.710779686768</v>
      </c>
      <c r="F1816" s="132">
        <v>18852.666666666668</v>
      </c>
      <c r="G1816" s="132">
        <v>18820</v>
      </c>
      <c r="H1816" s="132">
        <v>1328.0211622004301</v>
      </c>
    </row>
    <row r="1817" spans="1:8" ht="12.75">
      <c r="A1817" s="131">
        <v>38376.01597222222</v>
      </c>
      <c r="C1817" s="155" t="s">
        <v>759</v>
      </c>
      <c r="D1817" s="132">
        <v>258.3047374466642</v>
      </c>
      <c r="F1817" s="132">
        <v>146.10042208471998</v>
      </c>
      <c r="G1817" s="132">
        <v>201.0770996409089</v>
      </c>
      <c r="H1817" s="132">
        <v>258.3047374466642</v>
      </c>
    </row>
    <row r="1819" spans="3:8" ht="12.75">
      <c r="C1819" s="155" t="s">
        <v>760</v>
      </c>
      <c r="D1819" s="132">
        <v>1.2808471359982299</v>
      </c>
      <c r="F1819" s="132">
        <v>0.774958920496057</v>
      </c>
      <c r="G1819" s="132">
        <v>1.0684224210462745</v>
      </c>
      <c r="H1819" s="132">
        <v>19.450347991343218</v>
      </c>
    </row>
    <row r="1820" spans="1:10" ht="12.75">
      <c r="A1820" s="149" t="s">
        <v>749</v>
      </c>
      <c r="C1820" s="150" t="s">
        <v>750</v>
      </c>
      <c r="D1820" s="150" t="s">
        <v>751</v>
      </c>
      <c r="F1820" s="150" t="s">
        <v>752</v>
      </c>
      <c r="G1820" s="150" t="s">
        <v>753</v>
      </c>
      <c r="H1820" s="150" t="s">
        <v>754</v>
      </c>
      <c r="I1820" s="151" t="s">
        <v>755</v>
      </c>
      <c r="J1820" s="150" t="s">
        <v>756</v>
      </c>
    </row>
    <row r="1821" spans="1:8" ht="12.75">
      <c r="A1821" s="152" t="s">
        <v>826</v>
      </c>
      <c r="C1821" s="153">
        <v>361.38400000007823</v>
      </c>
      <c r="D1821" s="132">
        <v>30143.94174966216</v>
      </c>
      <c r="F1821" s="132">
        <v>19368</v>
      </c>
      <c r="G1821" s="132">
        <v>19560</v>
      </c>
      <c r="H1821" s="154" t="s">
        <v>102</v>
      </c>
    </row>
    <row r="1823" spans="4:8" ht="12.75">
      <c r="D1823" s="132">
        <v>31700.152818769217</v>
      </c>
      <c r="F1823" s="132">
        <v>19420</v>
      </c>
      <c r="G1823" s="132">
        <v>19192</v>
      </c>
      <c r="H1823" s="154" t="s">
        <v>103</v>
      </c>
    </row>
    <row r="1825" spans="4:8" ht="12.75">
      <c r="D1825" s="132">
        <v>32137.365143299103</v>
      </c>
      <c r="F1825" s="132">
        <v>19304</v>
      </c>
      <c r="G1825" s="132">
        <v>18746</v>
      </c>
      <c r="H1825" s="154" t="s">
        <v>104</v>
      </c>
    </row>
    <row r="1827" spans="1:8" ht="12.75">
      <c r="A1827" s="149" t="s">
        <v>757</v>
      </c>
      <c r="C1827" s="155" t="s">
        <v>758</v>
      </c>
      <c r="D1827" s="132">
        <v>31327.153237243496</v>
      </c>
      <c r="F1827" s="132">
        <v>19364</v>
      </c>
      <c r="G1827" s="132">
        <v>19166</v>
      </c>
      <c r="H1827" s="132">
        <v>12054.162813166886</v>
      </c>
    </row>
    <row r="1828" spans="1:8" ht="12.75">
      <c r="A1828" s="131">
        <v>38376.01650462963</v>
      </c>
      <c r="C1828" s="155" t="s">
        <v>759</v>
      </c>
      <c r="D1828" s="132">
        <v>1047.7503149313588</v>
      </c>
      <c r="F1828" s="132">
        <v>58.103356185335805</v>
      </c>
      <c r="G1828" s="132">
        <v>407.6223742632389</v>
      </c>
      <c r="H1828" s="132">
        <v>1047.7503149313588</v>
      </c>
    </row>
    <row r="1830" spans="3:8" ht="12.75">
      <c r="C1830" s="155" t="s">
        <v>760</v>
      </c>
      <c r="D1830" s="132">
        <v>3.3445436519451572</v>
      </c>
      <c r="F1830" s="132">
        <v>0.3000586458651921</v>
      </c>
      <c r="G1830" s="132">
        <v>2.126799406570171</v>
      </c>
      <c r="H1830" s="132">
        <v>8.69202060044262</v>
      </c>
    </row>
    <row r="1831" spans="1:10" ht="12.75">
      <c r="A1831" s="149" t="s">
        <v>749</v>
      </c>
      <c r="C1831" s="150" t="s">
        <v>750</v>
      </c>
      <c r="D1831" s="150" t="s">
        <v>751</v>
      </c>
      <c r="F1831" s="150" t="s">
        <v>752</v>
      </c>
      <c r="G1831" s="150" t="s">
        <v>753</v>
      </c>
      <c r="H1831" s="150" t="s">
        <v>754</v>
      </c>
      <c r="I1831" s="151" t="s">
        <v>755</v>
      </c>
      <c r="J1831" s="150" t="s">
        <v>756</v>
      </c>
    </row>
    <row r="1832" spans="1:8" ht="12.75">
      <c r="A1832" s="152" t="s">
        <v>845</v>
      </c>
      <c r="C1832" s="153">
        <v>371.029</v>
      </c>
      <c r="D1832" s="132">
        <v>26359.02967172861</v>
      </c>
      <c r="F1832" s="132">
        <v>23176</v>
      </c>
      <c r="G1832" s="132">
        <v>23764</v>
      </c>
      <c r="H1832" s="154" t="s">
        <v>105</v>
      </c>
    </row>
    <row r="1834" spans="4:8" ht="12.75">
      <c r="D1834" s="132">
        <v>26713.662866145372</v>
      </c>
      <c r="F1834" s="132">
        <v>23094</v>
      </c>
      <c r="G1834" s="132">
        <v>23668</v>
      </c>
      <c r="H1834" s="154" t="s">
        <v>106</v>
      </c>
    </row>
    <row r="1836" spans="4:8" ht="12.75">
      <c r="D1836" s="132">
        <v>26213.85661253333</v>
      </c>
      <c r="F1836" s="132">
        <v>23240</v>
      </c>
      <c r="G1836" s="132">
        <v>23678</v>
      </c>
      <c r="H1836" s="154" t="s">
        <v>107</v>
      </c>
    </row>
    <row r="1838" spans="1:8" ht="12.75">
      <c r="A1838" s="149" t="s">
        <v>757</v>
      </c>
      <c r="C1838" s="155" t="s">
        <v>758</v>
      </c>
      <c r="D1838" s="132">
        <v>26428.84971680244</v>
      </c>
      <c r="F1838" s="132">
        <v>23170</v>
      </c>
      <c r="G1838" s="132">
        <v>23703.333333333336</v>
      </c>
      <c r="H1838" s="132">
        <v>3055.8898859356304</v>
      </c>
    </row>
    <row r="1839" spans="1:8" ht="12.75">
      <c r="A1839" s="131">
        <v>38376.01704861111</v>
      </c>
      <c r="C1839" s="155" t="s">
        <v>759</v>
      </c>
      <c r="D1839" s="132">
        <v>257.1141804876995</v>
      </c>
      <c r="F1839" s="132">
        <v>73.18469785412795</v>
      </c>
      <c r="G1839" s="132">
        <v>52.77625728803942</v>
      </c>
      <c r="H1839" s="132">
        <v>257.1141804876995</v>
      </c>
    </row>
    <row r="1841" spans="3:8" ht="12.75">
      <c r="C1841" s="155" t="s">
        <v>760</v>
      </c>
      <c r="D1841" s="132">
        <v>0.97285422272554</v>
      </c>
      <c r="F1841" s="132">
        <v>0.315859723151178</v>
      </c>
      <c r="G1841" s="132">
        <v>0.22265331439195366</v>
      </c>
      <c r="H1841" s="132">
        <v>8.413725300477513</v>
      </c>
    </row>
    <row r="1842" spans="1:10" ht="12.75">
      <c r="A1842" s="149" t="s">
        <v>749</v>
      </c>
      <c r="C1842" s="150" t="s">
        <v>750</v>
      </c>
      <c r="D1842" s="150" t="s">
        <v>751</v>
      </c>
      <c r="F1842" s="150" t="s">
        <v>752</v>
      </c>
      <c r="G1842" s="150" t="s">
        <v>753</v>
      </c>
      <c r="H1842" s="150" t="s">
        <v>754</v>
      </c>
      <c r="I1842" s="151" t="s">
        <v>755</v>
      </c>
      <c r="J1842" s="150" t="s">
        <v>756</v>
      </c>
    </row>
    <row r="1843" spans="1:8" ht="12.75">
      <c r="A1843" s="152" t="s">
        <v>820</v>
      </c>
      <c r="C1843" s="153">
        <v>407.77100000018254</v>
      </c>
      <c r="D1843" s="132">
        <v>628142.2524814606</v>
      </c>
      <c r="F1843" s="132">
        <v>76800</v>
      </c>
      <c r="G1843" s="132">
        <v>75400</v>
      </c>
      <c r="H1843" s="154" t="s">
        <v>108</v>
      </c>
    </row>
    <row r="1845" spans="4:8" ht="12.75">
      <c r="D1845" s="132">
        <v>590059.8281984329</v>
      </c>
      <c r="F1845" s="132">
        <v>76600</v>
      </c>
      <c r="G1845" s="132">
        <v>75900</v>
      </c>
      <c r="H1845" s="154" t="s">
        <v>109</v>
      </c>
    </row>
    <row r="1847" spans="4:8" ht="12.75">
      <c r="D1847" s="132">
        <v>627919.8299684525</v>
      </c>
      <c r="F1847" s="132">
        <v>76700</v>
      </c>
      <c r="G1847" s="132">
        <v>75500</v>
      </c>
      <c r="H1847" s="154" t="s">
        <v>110</v>
      </c>
    </row>
    <row r="1849" spans="1:8" ht="12.75">
      <c r="A1849" s="149" t="s">
        <v>757</v>
      </c>
      <c r="C1849" s="155" t="s">
        <v>758</v>
      </c>
      <c r="D1849" s="132">
        <v>615373.9702161154</v>
      </c>
      <c r="F1849" s="132">
        <v>76700</v>
      </c>
      <c r="G1849" s="132">
        <v>75600</v>
      </c>
      <c r="H1849" s="132">
        <v>539232.9639268072</v>
      </c>
    </row>
    <row r="1850" spans="1:8" ht="12.75">
      <c r="A1850" s="131">
        <v>38376.01762731482</v>
      </c>
      <c r="C1850" s="155" t="s">
        <v>759</v>
      </c>
      <c r="D1850" s="132">
        <v>21922.972141388203</v>
      </c>
      <c r="F1850" s="132">
        <v>100</v>
      </c>
      <c r="G1850" s="132">
        <v>264.575131106459</v>
      </c>
      <c r="H1850" s="132">
        <v>21922.972141388203</v>
      </c>
    </row>
    <row r="1852" spans="3:8" ht="12.75">
      <c r="C1852" s="155" t="s">
        <v>760</v>
      </c>
      <c r="D1852" s="132">
        <v>3.562544599292849</v>
      </c>
      <c r="F1852" s="132">
        <v>0.1303780964797914</v>
      </c>
      <c r="G1852" s="132">
        <v>0.3499671046381733</v>
      </c>
      <c r="H1852" s="132">
        <v>4.065584563254542</v>
      </c>
    </row>
    <row r="1853" spans="1:10" ht="12.75">
      <c r="A1853" s="149" t="s">
        <v>749</v>
      </c>
      <c r="C1853" s="150" t="s">
        <v>750</v>
      </c>
      <c r="D1853" s="150" t="s">
        <v>751</v>
      </c>
      <c r="F1853" s="150" t="s">
        <v>752</v>
      </c>
      <c r="G1853" s="150" t="s">
        <v>753</v>
      </c>
      <c r="H1853" s="150" t="s">
        <v>754</v>
      </c>
      <c r="I1853" s="151" t="s">
        <v>755</v>
      </c>
      <c r="J1853" s="150" t="s">
        <v>756</v>
      </c>
    </row>
    <row r="1854" spans="1:8" ht="12.75">
      <c r="A1854" s="152" t="s">
        <v>827</v>
      </c>
      <c r="C1854" s="153">
        <v>455.40299999993294</v>
      </c>
      <c r="D1854" s="132">
        <v>72860.97541034222</v>
      </c>
      <c r="F1854" s="132">
        <v>56955</v>
      </c>
      <c r="G1854" s="132">
        <v>60340.000000059605</v>
      </c>
      <c r="H1854" s="154" t="s">
        <v>111</v>
      </c>
    </row>
    <row r="1856" spans="4:8" ht="12.75">
      <c r="D1856" s="132">
        <v>73599.42071890831</v>
      </c>
      <c r="F1856" s="132">
        <v>57302.500000059605</v>
      </c>
      <c r="G1856" s="132">
        <v>59970</v>
      </c>
      <c r="H1856" s="154" t="s">
        <v>112</v>
      </c>
    </row>
    <row r="1858" spans="4:8" ht="12.75">
      <c r="D1858" s="132">
        <v>73199.24483418465</v>
      </c>
      <c r="F1858" s="132">
        <v>57342.5</v>
      </c>
      <c r="G1858" s="132">
        <v>60102.500000059605</v>
      </c>
      <c r="H1858" s="154" t="s">
        <v>113</v>
      </c>
    </row>
    <row r="1860" spans="1:8" ht="12.75">
      <c r="A1860" s="149" t="s">
        <v>757</v>
      </c>
      <c r="C1860" s="155" t="s">
        <v>758</v>
      </c>
      <c r="D1860" s="132">
        <v>73219.88032114506</v>
      </c>
      <c r="F1860" s="132">
        <v>57200.00000001986</v>
      </c>
      <c r="G1860" s="132">
        <v>60137.50000003974</v>
      </c>
      <c r="H1860" s="132">
        <v>14559.669565301361</v>
      </c>
    </row>
    <row r="1861" spans="1:8" ht="12.75">
      <c r="A1861" s="131">
        <v>38376.018379629626</v>
      </c>
      <c r="C1861" s="155" t="s">
        <v>759</v>
      </c>
      <c r="D1861" s="132">
        <v>369.65488759717374</v>
      </c>
      <c r="F1861" s="132">
        <v>213.1167520550893</v>
      </c>
      <c r="G1861" s="132">
        <v>187.46666373139368</v>
      </c>
      <c r="H1861" s="132">
        <v>369.65488759717374</v>
      </c>
    </row>
    <row r="1863" spans="3:8" ht="12.75">
      <c r="C1863" s="155" t="s">
        <v>760</v>
      </c>
      <c r="D1863" s="132">
        <v>0.5048559024896708</v>
      </c>
      <c r="F1863" s="132">
        <v>0.372581734361915</v>
      </c>
      <c r="G1863" s="132">
        <v>0.3117300581688127</v>
      </c>
      <c r="H1863" s="132">
        <v>2.5388961331796716</v>
      </c>
    </row>
    <row r="1864" spans="1:16" ht="12.75">
      <c r="A1864" s="143" t="s">
        <v>740</v>
      </c>
      <c r="B1864" s="138" t="s">
        <v>114</v>
      </c>
      <c r="D1864" s="143" t="s">
        <v>741</v>
      </c>
      <c r="E1864" s="138" t="s">
        <v>742</v>
      </c>
      <c r="F1864" s="139" t="s">
        <v>783</v>
      </c>
      <c r="G1864" s="144" t="s">
        <v>744</v>
      </c>
      <c r="H1864" s="145">
        <v>2</v>
      </c>
      <c r="I1864" s="146" t="s">
        <v>745</v>
      </c>
      <c r="J1864" s="145">
        <v>2</v>
      </c>
      <c r="K1864" s="144" t="s">
        <v>746</v>
      </c>
      <c r="L1864" s="147">
        <v>1</v>
      </c>
      <c r="M1864" s="144" t="s">
        <v>747</v>
      </c>
      <c r="N1864" s="148">
        <v>1</v>
      </c>
      <c r="O1864" s="144" t="s">
        <v>748</v>
      </c>
      <c r="P1864" s="148">
        <v>1</v>
      </c>
    </row>
    <row r="1866" spans="1:10" ht="12.75">
      <c r="A1866" s="149" t="s">
        <v>749</v>
      </c>
      <c r="C1866" s="150" t="s">
        <v>750</v>
      </c>
      <c r="D1866" s="150" t="s">
        <v>751</v>
      </c>
      <c r="F1866" s="150" t="s">
        <v>752</v>
      </c>
      <c r="G1866" s="150" t="s">
        <v>753</v>
      </c>
      <c r="H1866" s="150" t="s">
        <v>754</v>
      </c>
      <c r="I1866" s="151" t="s">
        <v>755</v>
      </c>
      <c r="J1866" s="150" t="s">
        <v>756</v>
      </c>
    </row>
    <row r="1867" spans="1:8" ht="12.75">
      <c r="A1867" s="152" t="s">
        <v>823</v>
      </c>
      <c r="C1867" s="153">
        <v>228.61599999992177</v>
      </c>
      <c r="D1867" s="132">
        <v>37356.17349207401</v>
      </c>
      <c r="F1867" s="132">
        <v>31927</v>
      </c>
      <c r="G1867" s="132">
        <v>29977</v>
      </c>
      <c r="H1867" s="154" t="s">
        <v>115</v>
      </c>
    </row>
    <row r="1869" spans="4:8" ht="12.75">
      <c r="D1869" s="132">
        <v>36842.422123909</v>
      </c>
      <c r="F1869" s="132">
        <v>31835</v>
      </c>
      <c r="G1869" s="132">
        <v>29794</v>
      </c>
      <c r="H1869" s="154" t="s">
        <v>116</v>
      </c>
    </row>
    <row r="1871" spans="4:8" ht="12.75">
      <c r="D1871" s="132">
        <v>37465.32906574011</v>
      </c>
      <c r="F1871" s="132">
        <v>31712</v>
      </c>
      <c r="G1871" s="132">
        <v>29889</v>
      </c>
      <c r="H1871" s="154" t="s">
        <v>117</v>
      </c>
    </row>
    <row r="1873" spans="1:8" ht="12.75">
      <c r="A1873" s="149" t="s">
        <v>757</v>
      </c>
      <c r="C1873" s="155" t="s">
        <v>758</v>
      </c>
      <c r="D1873" s="132">
        <v>37221.30822724104</v>
      </c>
      <c r="F1873" s="132">
        <v>31824.666666666664</v>
      </c>
      <c r="G1873" s="132">
        <v>29886.666666666664</v>
      </c>
      <c r="H1873" s="132">
        <v>6231.92322409044</v>
      </c>
    </row>
    <row r="1874" spans="1:8" ht="12.75">
      <c r="A1874" s="131">
        <v>38376.02070601852</v>
      </c>
      <c r="C1874" s="155" t="s">
        <v>759</v>
      </c>
      <c r="D1874" s="132">
        <v>332.63304750001</v>
      </c>
      <c r="F1874" s="132">
        <v>107.8718375357226</v>
      </c>
      <c r="G1874" s="132">
        <v>91.5223105768934</v>
      </c>
      <c r="H1874" s="132">
        <v>332.63304750001</v>
      </c>
    </row>
    <row r="1876" spans="3:8" ht="12.75">
      <c r="C1876" s="155" t="s">
        <v>760</v>
      </c>
      <c r="D1876" s="132">
        <v>0.8936629671080903</v>
      </c>
      <c r="F1876" s="132">
        <v>0.33895669251017857</v>
      </c>
      <c r="G1876" s="132">
        <v>0.3062312421711804</v>
      </c>
      <c r="H1876" s="132">
        <v>5.337566519018829</v>
      </c>
    </row>
    <row r="1877" spans="1:10" ht="12.75">
      <c r="A1877" s="149" t="s">
        <v>749</v>
      </c>
      <c r="C1877" s="150" t="s">
        <v>750</v>
      </c>
      <c r="D1877" s="150" t="s">
        <v>751</v>
      </c>
      <c r="F1877" s="150" t="s">
        <v>752</v>
      </c>
      <c r="G1877" s="150" t="s">
        <v>753</v>
      </c>
      <c r="H1877" s="150" t="s">
        <v>754</v>
      </c>
      <c r="I1877" s="151" t="s">
        <v>755</v>
      </c>
      <c r="J1877" s="150" t="s">
        <v>756</v>
      </c>
    </row>
    <row r="1878" spans="1:8" ht="12.75">
      <c r="A1878" s="152" t="s">
        <v>824</v>
      </c>
      <c r="C1878" s="153">
        <v>231.6040000000503</v>
      </c>
      <c r="D1878" s="132">
        <v>16569.95857360959</v>
      </c>
      <c r="F1878" s="132">
        <v>6392</v>
      </c>
      <c r="G1878" s="132">
        <v>7598</v>
      </c>
      <c r="H1878" s="154" t="s">
        <v>118</v>
      </c>
    </row>
    <row r="1880" spans="4:8" ht="12.75">
      <c r="D1880" s="132">
        <v>16598.929184108973</v>
      </c>
      <c r="F1880" s="132">
        <v>6297</v>
      </c>
      <c r="G1880" s="132">
        <v>7340</v>
      </c>
      <c r="H1880" s="154" t="s">
        <v>119</v>
      </c>
    </row>
    <row r="1882" spans="4:8" ht="12.75">
      <c r="D1882" s="132">
        <v>17161.51215070486</v>
      </c>
      <c r="F1882" s="132">
        <v>6438</v>
      </c>
      <c r="G1882" s="132">
        <v>7152</v>
      </c>
      <c r="H1882" s="154" t="s">
        <v>120</v>
      </c>
    </row>
    <row r="1884" spans="1:8" ht="12.75">
      <c r="A1884" s="149" t="s">
        <v>757</v>
      </c>
      <c r="C1884" s="155" t="s">
        <v>758</v>
      </c>
      <c r="D1884" s="132">
        <v>16776.799969474476</v>
      </c>
      <c r="F1884" s="132">
        <v>6375.666666666666</v>
      </c>
      <c r="G1884" s="132">
        <v>7363.333333333334</v>
      </c>
      <c r="H1884" s="132">
        <v>9775.429189855078</v>
      </c>
    </row>
    <row r="1885" spans="1:8" ht="12.75">
      <c r="A1885" s="131">
        <v>38376.02127314815</v>
      </c>
      <c r="C1885" s="155" t="s">
        <v>759</v>
      </c>
      <c r="D1885" s="132">
        <v>333.4852633303462</v>
      </c>
      <c r="F1885" s="132">
        <v>71.90502995850383</v>
      </c>
      <c r="G1885" s="132">
        <v>223.913673841803</v>
      </c>
      <c r="H1885" s="132">
        <v>333.4852633303462</v>
      </c>
    </row>
    <row r="1887" spans="3:8" ht="12.75">
      <c r="C1887" s="155" t="s">
        <v>760</v>
      </c>
      <c r="D1887" s="132">
        <v>1.987776357452705</v>
      </c>
      <c r="F1887" s="132">
        <v>1.1278040982669082</v>
      </c>
      <c r="G1887" s="132">
        <v>3.040928119173422</v>
      </c>
      <c r="H1887" s="132">
        <v>3.4114641603300306</v>
      </c>
    </row>
    <row r="1888" spans="1:10" ht="12.75">
      <c r="A1888" s="149" t="s">
        <v>749</v>
      </c>
      <c r="C1888" s="150" t="s">
        <v>750</v>
      </c>
      <c r="D1888" s="150" t="s">
        <v>751</v>
      </c>
      <c r="F1888" s="150" t="s">
        <v>752</v>
      </c>
      <c r="G1888" s="150" t="s">
        <v>753</v>
      </c>
      <c r="H1888" s="150" t="s">
        <v>754</v>
      </c>
      <c r="I1888" s="151" t="s">
        <v>755</v>
      </c>
      <c r="J1888" s="150" t="s">
        <v>756</v>
      </c>
    </row>
    <row r="1889" spans="1:8" ht="12.75">
      <c r="A1889" s="152" t="s">
        <v>822</v>
      </c>
      <c r="C1889" s="153">
        <v>267.7160000000149</v>
      </c>
      <c r="D1889" s="132">
        <v>36634.69388103485</v>
      </c>
      <c r="F1889" s="132">
        <v>3653.0000000037253</v>
      </c>
      <c r="G1889" s="132">
        <v>3692.75</v>
      </c>
      <c r="H1889" s="154" t="s">
        <v>121</v>
      </c>
    </row>
    <row r="1891" spans="4:8" ht="12.75">
      <c r="D1891" s="132">
        <v>37596.514177560806</v>
      </c>
      <c r="F1891" s="132">
        <v>3658.2500000037253</v>
      </c>
      <c r="G1891" s="132">
        <v>3688.5</v>
      </c>
      <c r="H1891" s="154" t="s">
        <v>122</v>
      </c>
    </row>
    <row r="1893" spans="4:8" ht="12.75">
      <c r="D1893" s="132">
        <v>36431.74203032255</v>
      </c>
      <c r="F1893" s="132">
        <v>3627.5000000037253</v>
      </c>
      <c r="G1893" s="132">
        <v>3693.75</v>
      </c>
      <c r="H1893" s="154" t="s">
        <v>123</v>
      </c>
    </row>
    <row r="1895" spans="1:8" ht="12.75">
      <c r="A1895" s="149" t="s">
        <v>757</v>
      </c>
      <c r="C1895" s="155" t="s">
        <v>758</v>
      </c>
      <c r="D1895" s="132">
        <v>36887.6500296394</v>
      </c>
      <c r="F1895" s="132">
        <v>3646.2500000037253</v>
      </c>
      <c r="G1895" s="132">
        <v>3691.666666666667</v>
      </c>
      <c r="H1895" s="132">
        <v>33213.394209925245</v>
      </c>
    </row>
    <row r="1896" spans="1:8" ht="12.75">
      <c r="A1896" s="131">
        <v>38376.02202546296</v>
      </c>
      <c r="C1896" s="155" t="s">
        <v>759</v>
      </c>
      <c r="D1896" s="132">
        <v>622.2247572891788</v>
      </c>
      <c r="F1896" s="132">
        <v>16.448784149595983</v>
      </c>
      <c r="G1896" s="132">
        <v>2.7876214472796215</v>
      </c>
      <c r="H1896" s="132">
        <v>622.2247572891788</v>
      </c>
    </row>
    <row r="1898" spans="3:8" ht="12.75">
      <c r="C1898" s="155" t="s">
        <v>760</v>
      </c>
      <c r="D1898" s="132">
        <v>1.686810509179138</v>
      </c>
      <c r="F1898" s="132">
        <v>0.45111509494903473</v>
      </c>
      <c r="G1898" s="132">
        <v>0.07551119044549763</v>
      </c>
      <c r="H1898" s="132">
        <v>1.8734151449755703</v>
      </c>
    </row>
    <row r="1899" spans="1:10" ht="12.75">
      <c r="A1899" s="149" t="s">
        <v>749</v>
      </c>
      <c r="C1899" s="150" t="s">
        <v>750</v>
      </c>
      <c r="D1899" s="150" t="s">
        <v>751</v>
      </c>
      <c r="F1899" s="150" t="s">
        <v>752</v>
      </c>
      <c r="G1899" s="150" t="s">
        <v>753</v>
      </c>
      <c r="H1899" s="150" t="s">
        <v>754</v>
      </c>
      <c r="I1899" s="151" t="s">
        <v>755</v>
      </c>
      <c r="J1899" s="150" t="s">
        <v>756</v>
      </c>
    </row>
    <row r="1900" spans="1:8" ht="12.75">
      <c r="A1900" s="152" t="s">
        <v>821</v>
      </c>
      <c r="C1900" s="153">
        <v>292.40199999976903</v>
      </c>
      <c r="D1900" s="132">
        <v>23783.682944118977</v>
      </c>
      <c r="F1900" s="132">
        <v>15793</v>
      </c>
      <c r="G1900" s="132">
        <v>15452.750000014901</v>
      </c>
      <c r="H1900" s="154" t="s">
        <v>124</v>
      </c>
    </row>
    <row r="1902" spans="4:8" ht="12.75">
      <c r="D1902" s="132">
        <v>24179.45933535695</v>
      </c>
      <c r="F1902" s="132">
        <v>15837.5</v>
      </c>
      <c r="G1902" s="132">
        <v>15672.75</v>
      </c>
      <c r="H1902" s="154" t="s">
        <v>125</v>
      </c>
    </row>
    <row r="1904" spans="4:8" ht="12.75">
      <c r="D1904" s="132">
        <v>23752.57032483816</v>
      </c>
      <c r="F1904" s="132">
        <v>15784.25</v>
      </c>
      <c r="G1904" s="132">
        <v>15447.75</v>
      </c>
      <c r="H1904" s="154" t="s">
        <v>126</v>
      </c>
    </row>
    <row r="1906" spans="1:8" ht="12.75">
      <c r="A1906" s="149" t="s">
        <v>757</v>
      </c>
      <c r="C1906" s="155" t="s">
        <v>758</v>
      </c>
      <c r="D1906" s="132">
        <v>23905.23753477136</v>
      </c>
      <c r="F1906" s="132">
        <v>15804.916666666668</v>
      </c>
      <c r="G1906" s="132">
        <v>15524.416666671634</v>
      </c>
      <c r="H1906" s="132">
        <v>8270.295494967359</v>
      </c>
    </row>
    <row r="1907" spans="1:8" ht="12.75">
      <c r="A1907" s="131">
        <v>38376.0228125</v>
      </c>
      <c r="C1907" s="155" t="s">
        <v>759</v>
      </c>
      <c r="D1907" s="132">
        <v>237.99200765317124</v>
      </c>
      <c r="F1907" s="132">
        <v>28.555136724122566</v>
      </c>
      <c r="G1907" s="132">
        <v>128.48475914389698</v>
      </c>
      <c r="H1907" s="132">
        <v>237.99200765317124</v>
      </c>
    </row>
    <row r="1909" spans="3:8" ht="12.75">
      <c r="C1909" s="155" t="s">
        <v>760</v>
      </c>
      <c r="D1909" s="132">
        <v>0.9955642871441879</v>
      </c>
      <c r="F1909" s="132">
        <v>0.18067249151871032</v>
      </c>
      <c r="G1909" s="132">
        <v>0.827630189929987</v>
      </c>
      <c r="H1909" s="132">
        <v>2.877672361259574</v>
      </c>
    </row>
    <row r="1910" spans="1:10" ht="12.75">
      <c r="A1910" s="149" t="s">
        <v>749</v>
      </c>
      <c r="C1910" s="150" t="s">
        <v>750</v>
      </c>
      <c r="D1910" s="150" t="s">
        <v>751</v>
      </c>
      <c r="F1910" s="150" t="s">
        <v>752</v>
      </c>
      <c r="G1910" s="150" t="s">
        <v>753</v>
      </c>
      <c r="H1910" s="150" t="s">
        <v>754</v>
      </c>
      <c r="I1910" s="151" t="s">
        <v>755</v>
      </c>
      <c r="J1910" s="150" t="s">
        <v>756</v>
      </c>
    </row>
    <row r="1911" spans="1:8" ht="12.75">
      <c r="A1911" s="152" t="s">
        <v>875</v>
      </c>
      <c r="C1911" s="153">
        <v>309.418</v>
      </c>
      <c r="D1911" s="132">
        <v>35216.91466879845</v>
      </c>
      <c r="F1911" s="132">
        <v>6824</v>
      </c>
      <c r="G1911" s="132">
        <v>6681.999999992549</v>
      </c>
      <c r="H1911" s="154" t="s">
        <v>127</v>
      </c>
    </row>
    <row r="1913" spans="4:8" ht="12.75">
      <c r="D1913" s="132">
        <v>33507.55245357752</v>
      </c>
      <c r="F1913" s="132">
        <v>6400</v>
      </c>
      <c r="G1913" s="132">
        <v>6710</v>
      </c>
      <c r="H1913" s="154" t="s">
        <v>128</v>
      </c>
    </row>
    <row r="1915" spans="4:8" ht="12.75">
      <c r="D1915" s="132">
        <v>33890.246486485004</v>
      </c>
      <c r="F1915" s="132">
        <v>7112</v>
      </c>
      <c r="G1915" s="132">
        <v>6548</v>
      </c>
      <c r="H1915" s="154" t="s">
        <v>129</v>
      </c>
    </row>
    <row r="1917" spans="1:8" ht="12.75">
      <c r="A1917" s="149" t="s">
        <v>757</v>
      </c>
      <c r="C1917" s="155" t="s">
        <v>758</v>
      </c>
      <c r="D1917" s="132">
        <v>34204.90453628699</v>
      </c>
      <c r="F1917" s="132">
        <v>6778.666666666666</v>
      </c>
      <c r="G1917" s="132">
        <v>6646.666666664183</v>
      </c>
      <c r="H1917" s="132">
        <v>27500.249430315358</v>
      </c>
    </row>
    <row r="1918" spans="1:8" ht="12.75">
      <c r="A1918" s="131">
        <v>38376.0233912037</v>
      </c>
      <c r="C1918" s="155" t="s">
        <v>759</v>
      </c>
      <c r="D1918" s="132">
        <v>897.0713806244321</v>
      </c>
      <c r="F1918" s="132">
        <v>358.158251801258</v>
      </c>
      <c r="G1918" s="132">
        <v>86.5871430009462</v>
      </c>
      <c r="H1918" s="132">
        <v>897.0713806244321</v>
      </c>
    </row>
    <row r="1920" spans="3:8" ht="12.75">
      <c r="C1920" s="155" t="s">
        <v>760</v>
      </c>
      <c r="D1920" s="132">
        <v>2.6226396266440544</v>
      </c>
      <c r="F1920" s="132">
        <v>5.283609143409589</v>
      </c>
      <c r="G1920" s="132">
        <v>1.3027152908873405</v>
      </c>
      <c r="H1920" s="132">
        <v>3.262048160317886</v>
      </c>
    </row>
    <row r="1921" spans="1:10" ht="12.75">
      <c r="A1921" s="149" t="s">
        <v>749</v>
      </c>
      <c r="C1921" s="150" t="s">
        <v>750</v>
      </c>
      <c r="D1921" s="150" t="s">
        <v>751</v>
      </c>
      <c r="F1921" s="150" t="s">
        <v>752</v>
      </c>
      <c r="G1921" s="150" t="s">
        <v>753</v>
      </c>
      <c r="H1921" s="150" t="s">
        <v>754</v>
      </c>
      <c r="I1921" s="151" t="s">
        <v>755</v>
      </c>
      <c r="J1921" s="150" t="s">
        <v>756</v>
      </c>
    </row>
    <row r="1922" spans="1:8" ht="12.75">
      <c r="A1922" s="152" t="s">
        <v>825</v>
      </c>
      <c r="C1922" s="153">
        <v>324.75400000019</v>
      </c>
      <c r="D1922" s="132">
        <v>35799.78280645609</v>
      </c>
      <c r="F1922" s="132">
        <v>23938</v>
      </c>
      <c r="G1922" s="132">
        <v>21241</v>
      </c>
      <c r="H1922" s="154" t="s">
        <v>130</v>
      </c>
    </row>
    <row r="1924" spans="4:8" ht="12.75">
      <c r="D1924" s="132">
        <v>35366.868587732315</v>
      </c>
      <c r="F1924" s="132">
        <v>23899</v>
      </c>
      <c r="G1924" s="132">
        <v>21126</v>
      </c>
      <c r="H1924" s="154" t="s">
        <v>131</v>
      </c>
    </row>
    <row r="1926" spans="4:8" ht="12.75">
      <c r="D1926" s="132">
        <v>35887.37973308563</v>
      </c>
      <c r="F1926" s="132">
        <v>23999</v>
      </c>
      <c r="G1926" s="132">
        <v>20976</v>
      </c>
      <c r="H1926" s="154" t="s">
        <v>132</v>
      </c>
    </row>
    <row r="1928" spans="1:8" ht="12.75">
      <c r="A1928" s="149" t="s">
        <v>757</v>
      </c>
      <c r="C1928" s="155" t="s">
        <v>758</v>
      </c>
      <c r="D1928" s="132">
        <v>35684.67704242468</v>
      </c>
      <c r="F1928" s="132">
        <v>23945.333333333336</v>
      </c>
      <c r="G1928" s="132">
        <v>21114.333333333336</v>
      </c>
      <c r="H1928" s="132">
        <v>12908.755391984252</v>
      </c>
    </row>
    <row r="1929" spans="1:8" ht="12.75">
      <c r="A1929" s="131">
        <v>38376.02395833333</v>
      </c>
      <c r="C1929" s="155" t="s">
        <v>759</v>
      </c>
      <c r="D1929" s="132">
        <v>278.69331853180626</v>
      </c>
      <c r="F1929" s="132">
        <v>50.40171954738582</v>
      </c>
      <c r="G1929" s="132">
        <v>132.88466176851765</v>
      </c>
      <c r="H1929" s="132">
        <v>278.69331853180626</v>
      </c>
    </row>
    <row r="1931" spans="3:8" ht="12.75">
      <c r="C1931" s="155" t="s">
        <v>760</v>
      </c>
      <c r="D1931" s="132">
        <v>0.7809887650110278</v>
      </c>
      <c r="F1931" s="132">
        <v>0.21048660649556972</v>
      </c>
      <c r="G1931" s="132">
        <v>0.6293576011643793</v>
      </c>
      <c r="H1931" s="132">
        <v>2.158948016823233</v>
      </c>
    </row>
    <row r="1932" spans="1:10" ht="12.75">
      <c r="A1932" s="149" t="s">
        <v>749</v>
      </c>
      <c r="C1932" s="150" t="s">
        <v>750</v>
      </c>
      <c r="D1932" s="150" t="s">
        <v>751</v>
      </c>
      <c r="F1932" s="150" t="s">
        <v>752</v>
      </c>
      <c r="G1932" s="150" t="s">
        <v>753</v>
      </c>
      <c r="H1932" s="150" t="s">
        <v>754</v>
      </c>
      <c r="I1932" s="151" t="s">
        <v>755</v>
      </c>
      <c r="J1932" s="150" t="s">
        <v>756</v>
      </c>
    </row>
    <row r="1933" spans="1:8" ht="12.75">
      <c r="A1933" s="152" t="s">
        <v>844</v>
      </c>
      <c r="C1933" s="153">
        <v>343.82299999985844</v>
      </c>
      <c r="D1933" s="132">
        <v>20100.667794913054</v>
      </c>
      <c r="F1933" s="132">
        <v>18942</v>
      </c>
      <c r="G1933" s="132">
        <v>18894</v>
      </c>
      <c r="H1933" s="154" t="s">
        <v>133</v>
      </c>
    </row>
    <row r="1935" spans="4:8" ht="12.75">
      <c r="D1935" s="132">
        <v>19783.249135822058</v>
      </c>
      <c r="F1935" s="132">
        <v>18620</v>
      </c>
      <c r="G1935" s="132">
        <v>18346</v>
      </c>
      <c r="H1935" s="154" t="s">
        <v>134</v>
      </c>
    </row>
    <row r="1937" spans="4:8" ht="12.75">
      <c r="D1937" s="132">
        <v>19936.75</v>
      </c>
      <c r="F1937" s="132">
        <v>19262</v>
      </c>
      <c r="G1937" s="132">
        <v>18728</v>
      </c>
      <c r="H1937" s="154" t="s">
        <v>135</v>
      </c>
    </row>
    <row r="1939" spans="1:8" ht="12.75">
      <c r="A1939" s="149" t="s">
        <v>757</v>
      </c>
      <c r="C1939" s="155" t="s">
        <v>758</v>
      </c>
      <c r="D1939" s="132">
        <v>19940.222310245037</v>
      </c>
      <c r="F1939" s="132">
        <v>18941.333333333332</v>
      </c>
      <c r="G1939" s="132">
        <v>18656</v>
      </c>
      <c r="H1939" s="132">
        <v>1120.974222813343</v>
      </c>
    </row>
    <row r="1940" spans="1:8" ht="12.75">
      <c r="A1940" s="131">
        <v>38376.024502314816</v>
      </c>
      <c r="C1940" s="155" t="s">
        <v>759</v>
      </c>
      <c r="D1940" s="132">
        <v>158.7378152446589</v>
      </c>
      <c r="F1940" s="132">
        <v>321.0005192103797</v>
      </c>
      <c r="G1940" s="132">
        <v>281.0053380275898</v>
      </c>
      <c r="H1940" s="132">
        <v>158.7378152446589</v>
      </c>
    </row>
    <row r="1942" spans="3:8" ht="12.75">
      <c r="C1942" s="155" t="s">
        <v>760</v>
      </c>
      <c r="D1942" s="132">
        <v>0.7960684328133162</v>
      </c>
      <c r="F1942" s="132">
        <v>1.6947092032083964</v>
      </c>
      <c r="G1942" s="132">
        <v>1.5062464516916263</v>
      </c>
      <c r="H1942" s="132">
        <v>14.160701648095866</v>
      </c>
    </row>
    <row r="1943" spans="1:10" ht="12.75">
      <c r="A1943" s="149" t="s">
        <v>749</v>
      </c>
      <c r="C1943" s="150" t="s">
        <v>750</v>
      </c>
      <c r="D1943" s="150" t="s">
        <v>751</v>
      </c>
      <c r="F1943" s="150" t="s">
        <v>752</v>
      </c>
      <c r="G1943" s="150" t="s">
        <v>753</v>
      </c>
      <c r="H1943" s="150" t="s">
        <v>754</v>
      </c>
      <c r="I1943" s="151" t="s">
        <v>755</v>
      </c>
      <c r="J1943" s="150" t="s">
        <v>756</v>
      </c>
    </row>
    <row r="1944" spans="1:8" ht="12.75">
      <c r="A1944" s="152" t="s">
        <v>826</v>
      </c>
      <c r="C1944" s="153">
        <v>361.38400000007823</v>
      </c>
      <c r="D1944" s="132">
        <v>36682.8038136363</v>
      </c>
      <c r="F1944" s="132">
        <v>19962</v>
      </c>
      <c r="G1944" s="132">
        <v>19490</v>
      </c>
      <c r="H1944" s="154" t="s">
        <v>136</v>
      </c>
    </row>
    <row r="1946" spans="4:8" ht="12.75">
      <c r="D1946" s="132">
        <v>38130.26595669985</v>
      </c>
      <c r="F1946" s="132">
        <v>19798</v>
      </c>
      <c r="G1946" s="132">
        <v>19754</v>
      </c>
      <c r="H1946" s="154" t="s">
        <v>137</v>
      </c>
    </row>
    <row r="1948" spans="4:8" ht="12.75">
      <c r="D1948" s="132">
        <v>36900.50839364529</v>
      </c>
      <c r="F1948" s="132">
        <v>20034</v>
      </c>
      <c r="G1948" s="132">
        <v>19352</v>
      </c>
      <c r="H1948" s="154" t="s">
        <v>138</v>
      </c>
    </row>
    <row r="1950" spans="1:8" ht="12.75">
      <c r="A1950" s="149" t="s">
        <v>757</v>
      </c>
      <c r="C1950" s="155" t="s">
        <v>758</v>
      </c>
      <c r="D1950" s="132">
        <v>37237.85938799381</v>
      </c>
      <c r="F1950" s="132">
        <v>19931.333333333332</v>
      </c>
      <c r="G1950" s="132">
        <v>19532</v>
      </c>
      <c r="H1950" s="132">
        <v>17490.077354250083</v>
      </c>
    </row>
    <row r="1951" spans="1:8" ht="12.75">
      <c r="A1951" s="131">
        <v>38376.025046296294</v>
      </c>
      <c r="C1951" s="155" t="s">
        <v>759</v>
      </c>
      <c r="D1951" s="132">
        <v>780.4748131370054</v>
      </c>
      <c r="F1951" s="132">
        <v>120.95178102588376</v>
      </c>
      <c r="G1951" s="132">
        <v>204.26453436659042</v>
      </c>
      <c r="H1951" s="132">
        <v>780.4748131370054</v>
      </c>
    </row>
    <row r="1953" spans="3:8" ht="12.75">
      <c r="C1953" s="155" t="s">
        <v>760</v>
      </c>
      <c r="D1953" s="132">
        <v>2.0959175042930775</v>
      </c>
      <c r="F1953" s="132">
        <v>0.6068423973603562</v>
      </c>
      <c r="G1953" s="132">
        <v>1.0457942574574561</v>
      </c>
      <c r="H1953" s="132">
        <v>4.462386285257625</v>
      </c>
    </row>
    <row r="1954" spans="1:10" ht="12.75">
      <c r="A1954" s="149" t="s">
        <v>749</v>
      </c>
      <c r="C1954" s="150" t="s">
        <v>750</v>
      </c>
      <c r="D1954" s="150" t="s">
        <v>751</v>
      </c>
      <c r="F1954" s="150" t="s">
        <v>752</v>
      </c>
      <c r="G1954" s="150" t="s">
        <v>753</v>
      </c>
      <c r="H1954" s="150" t="s">
        <v>754</v>
      </c>
      <c r="I1954" s="151" t="s">
        <v>755</v>
      </c>
      <c r="J1954" s="150" t="s">
        <v>756</v>
      </c>
    </row>
    <row r="1955" spans="1:8" ht="12.75">
      <c r="A1955" s="152" t="s">
        <v>845</v>
      </c>
      <c r="C1955" s="153">
        <v>371.029</v>
      </c>
      <c r="D1955" s="132">
        <v>27147.170079618692</v>
      </c>
      <c r="F1955" s="132">
        <v>23470</v>
      </c>
      <c r="G1955" s="132">
        <v>23924</v>
      </c>
      <c r="H1955" s="154" t="s">
        <v>139</v>
      </c>
    </row>
    <row r="1957" spans="4:8" ht="12.75">
      <c r="D1957" s="132">
        <v>26840.629342198372</v>
      </c>
      <c r="F1957" s="132">
        <v>23564</v>
      </c>
      <c r="G1957" s="132">
        <v>23642</v>
      </c>
      <c r="H1957" s="154" t="s">
        <v>140</v>
      </c>
    </row>
    <row r="1959" spans="4:8" ht="12.75">
      <c r="D1959" s="132">
        <v>26914.30178296566</v>
      </c>
      <c r="F1959" s="132">
        <v>23582</v>
      </c>
      <c r="G1959" s="132">
        <v>23762</v>
      </c>
      <c r="H1959" s="154" t="s">
        <v>141</v>
      </c>
    </row>
    <row r="1961" spans="1:8" ht="12.75">
      <c r="A1961" s="149" t="s">
        <v>757</v>
      </c>
      <c r="C1961" s="155" t="s">
        <v>758</v>
      </c>
      <c r="D1961" s="132">
        <v>26967.367068260908</v>
      </c>
      <c r="F1961" s="132">
        <v>23538.666666666664</v>
      </c>
      <c r="G1961" s="132">
        <v>23776</v>
      </c>
      <c r="H1961" s="132">
        <v>3338.383276858512</v>
      </c>
    </row>
    <row r="1962" spans="1:8" ht="12.75">
      <c r="A1962" s="131">
        <v>38376.02559027778</v>
      </c>
      <c r="C1962" s="155" t="s">
        <v>759</v>
      </c>
      <c r="D1962" s="132">
        <v>160.0117161403024</v>
      </c>
      <c r="F1962" s="132">
        <v>60.14427099344819</v>
      </c>
      <c r="G1962" s="132">
        <v>141.5203165626759</v>
      </c>
      <c r="H1962" s="132">
        <v>160.0117161403024</v>
      </c>
    </row>
    <row r="1964" spans="3:8" ht="12.75">
      <c r="C1964" s="155" t="s">
        <v>760</v>
      </c>
      <c r="D1964" s="132">
        <v>0.5933531283765086</v>
      </c>
      <c r="F1964" s="132">
        <v>0.2555126500797901</v>
      </c>
      <c r="G1964" s="132">
        <v>0.5952234041162345</v>
      </c>
      <c r="H1964" s="132">
        <v>4.793090034014213</v>
      </c>
    </row>
    <row r="1965" spans="1:10" ht="12.75">
      <c r="A1965" s="149" t="s">
        <v>749</v>
      </c>
      <c r="C1965" s="150" t="s">
        <v>750</v>
      </c>
      <c r="D1965" s="150" t="s">
        <v>751</v>
      </c>
      <c r="F1965" s="150" t="s">
        <v>752</v>
      </c>
      <c r="G1965" s="150" t="s">
        <v>753</v>
      </c>
      <c r="H1965" s="150" t="s">
        <v>754</v>
      </c>
      <c r="I1965" s="151" t="s">
        <v>755</v>
      </c>
      <c r="J1965" s="150" t="s">
        <v>756</v>
      </c>
    </row>
    <row r="1966" spans="1:8" ht="12.75">
      <c r="A1966" s="152" t="s">
        <v>820</v>
      </c>
      <c r="C1966" s="153">
        <v>407.77100000018254</v>
      </c>
      <c r="D1966" s="132">
        <v>515125</v>
      </c>
      <c r="F1966" s="132">
        <v>76700</v>
      </c>
      <c r="G1966" s="132">
        <v>75600</v>
      </c>
      <c r="H1966" s="154" t="s">
        <v>142</v>
      </c>
    </row>
    <row r="1968" spans="4:8" ht="12.75">
      <c r="D1968" s="132">
        <v>529310.3800802231</v>
      </c>
      <c r="F1968" s="132">
        <v>77100</v>
      </c>
      <c r="G1968" s="132">
        <v>75900</v>
      </c>
      <c r="H1968" s="154" t="s">
        <v>143</v>
      </c>
    </row>
    <row r="1970" spans="4:8" ht="12.75">
      <c r="D1970" s="132">
        <v>482185.51955890656</v>
      </c>
      <c r="F1970" s="132">
        <v>78000</v>
      </c>
      <c r="G1970" s="132">
        <v>75900</v>
      </c>
      <c r="H1970" s="154" t="s">
        <v>144</v>
      </c>
    </row>
    <row r="1972" spans="1:8" ht="12.75">
      <c r="A1972" s="149" t="s">
        <v>757</v>
      </c>
      <c r="C1972" s="155" t="s">
        <v>758</v>
      </c>
      <c r="D1972" s="132">
        <v>508873.6332130432</v>
      </c>
      <c r="F1972" s="132">
        <v>77266.66666666667</v>
      </c>
      <c r="G1972" s="132">
        <v>75800</v>
      </c>
      <c r="H1972" s="132">
        <v>432352.2914939656</v>
      </c>
    </row>
    <row r="1973" spans="1:8" ht="12.75">
      <c r="A1973" s="131">
        <v>38376.02615740741</v>
      </c>
      <c r="C1973" s="155" t="s">
        <v>759</v>
      </c>
      <c r="D1973" s="132">
        <v>24176.389511611025</v>
      </c>
      <c r="F1973" s="132">
        <v>665.8328118479393</v>
      </c>
      <c r="G1973" s="132">
        <v>173.20508075688772</v>
      </c>
      <c r="H1973" s="132">
        <v>24176.389511611025</v>
      </c>
    </row>
    <row r="1975" spans="3:8" ht="12.75">
      <c r="C1975" s="155" t="s">
        <v>760</v>
      </c>
      <c r="D1975" s="132">
        <v>4.750961325891575</v>
      </c>
      <c r="F1975" s="132">
        <v>0.8617335787505682</v>
      </c>
      <c r="G1975" s="132">
        <v>0.22850274506185717</v>
      </c>
      <c r="H1975" s="132">
        <v>5.591826384930462</v>
      </c>
    </row>
    <row r="1976" spans="1:10" ht="12.75">
      <c r="A1976" s="149" t="s">
        <v>749</v>
      </c>
      <c r="C1976" s="150" t="s">
        <v>750</v>
      </c>
      <c r="D1976" s="150" t="s">
        <v>751</v>
      </c>
      <c r="F1976" s="150" t="s">
        <v>752</v>
      </c>
      <c r="G1976" s="150" t="s">
        <v>753</v>
      </c>
      <c r="H1976" s="150" t="s">
        <v>754</v>
      </c>
      <c r="I1976" s="151" t="s">
        <v>755</v>
      </c>
      <c r="J1976" s="150" t="s">
        <v>756</v>
      </c>
    </row>
    <row r="1977" spans="1:8" ht="12.75">
      <c r="A1977" s="152" t="s">
        <v>827</v>
      </c>
      <c r="C1977" s="153">
        <v>455.40299999993294</v>
      </c>
      <c r="D1977" s="132">
        <v>70576.01260137558</v>
      </c>
      <c r="F1977" s="132">
        <v>57797.499999940395</v>
      </c>
      <c r="G1977" s="132">
        <v>60800</v>
      </c>
      <c r="H1977" s="154" t="s">
        <v>145</v>
      </c>
    </row>
    <row r="1979" spans="4:8" ht="12.75">
      <c r="D1979" s="132">
        <v>72598.13811838627</v>
      </c>
      <c r="F1979" s="132">
        <v>57917.5</v>
      </c>
      <c r="G1979" s="132">
        <v>60734.999999940395</v>
      </c>
      <c r="H1979" s="154" t="s">
        <v>146</v>
      </c>
    </row>
    <row r="1981" spans="4:8" ht="12.75">
      <c r="D1981" s="132">
        <v>72695.12928593159</v>
      </c>
      <c r="F1981" s="132">
        <v>57692.5</v>
      </c>
      <c r="G1981" s="132">
        <v>60570</v>
      </c>
      <c r="H1981" s="154" t="s">
        <v>147</v>
      </c>
    </row>
    <row r="1983" spans="1:8" ht="12.75">
      <c r="A1983" s="149" t="s">
        <v>757</v>
      </c>
      <c r="C1983" s="155" t="s">
        <v>758</v>
      </c>
      <c r="D1983" s="132">
        <v>71956.42666856448</v>
      </c>
      <c r="F1983" s="132">
        <v>57802.49999998014</v>
      </c>
      <c r="G1983" s="132">
        <v>60701.66666664679</v>
      </c>
      <c r="H1983" s="132">
        <v>12712.771145328532</v>
      </c>
    </row>
    <row r="1984" spans="1:8" ht="12.75">
      <c r="A1984" s="131">
        <v>38376.02690972222</v>
      </c>
      <c r="C1984" s="155" t="s">
        <v>759</v>
      </c>
      <c r="D1984" s="132">
        <v>1196.4568815108962</v>
      </c>
      <c r="F1984" s="132">
        <v>112.5833024883628</v>
      </c>
      <c r="G1984" s="132">
        <v>118.5678427318222</v>
      </c>
      <c r="H1984" s="132">
        <v>1196.4568815108962</v>
      </c>
    </row>
    <row r="1986" spans="3:8" ht="12.75">
      <c r="C1986" s="155" t="s">
        <v>760</v>
      </c>
      <c r="D1986" s="132">
        <v>1.662751941562978</v>
      </c>
      <c r="F1986" s="132">
        <v>0.19477237574222828</v>
      </c>
      <c r="G1986" s="132">
        <v>0.1953288093108828</v>
      </c>
      <c r="H1986" s="132">
        <v>9.41145614778529</v>
      </c>
    </row>
    <row r="1987" spans="1:16" ht="12.75">
      <c r="A1987" s="143" t="s">
        <v>740</v>
      </c>
      <c r="B1987" s="138" t="s">
        <v>148</v>
      </c>
      <c r="D1987" s="143" t="s">
        <v>741</v>
      </c>
      <c r="E1987" s="138" t="s">
        <v>742</v>
      </c>
      <c r="F1987" s="139" t="s">
        <v>784</v>
      </c>
      <c r="G1987" s="144" t="s">
        <v>744</v>
      </c>
      <c r="H1987" s="145">
        <v>2</v>
      </c>
      <c r="I1987" s="146" t="s">
        <v>745</v>
      </c>
      <c r="J1987" s="145">
        <v>3</v>
      </c>
      <c r="K1987" s="144" t="s">
        <v>746</v>
      </c>
      <c r="L1987" s="147">
        <v>1</v>
      </c>
      <c r="M1987" s="144" t="s">
        <v>747</v>
      </c>
      <c r="N1987" s="148">
        <v>1</v>
      </c>
      <c r="O1987" s="144" t="s">
        <v>748</v>
      </c>
      <c r="P1987" s="148">
        <v>1</v>
      </c>
    </row>
    <row r="1989" spans="1:10" ht="12.75">
      <c r="A1989" s="149" t="s">
        <v>749</v>
      </c>
      <c r="C1989" s="150" t="s">
        <v>750</v>
      </c>
      <c r="D1989" s="150" t="s">
        <v>751</v>
      </c>
      <c r="F1989" s="150" t="s">
        <v>752</v>
      </c>
      <c r="G1989" s="150" t="s">
        <v>753</v>
      </c>
      <c r="H1989" s="150" t="s">
        <v>754</v>
      </c>
      <c r="I1989" s="151" t="s">
        <v>755</v>
      </c>
      <c r="J1989" s="150" t="s">
        <v>756</v>
      </c>
    </row>
    <row r="1990" spans="1:8" ht="12.75">
      <c r="A1990" s="152" t="s">
        <v>823</v>
      </c>
      <c r="C1990" s="153">
        <v>228.61599999992177</v>
      </c>
      <c r="D1990" s="132">
        <v>38863.826400101185</v>
      </c>
      <c r="F1990" s="132">
        <v>31688</v>
      </c>
      <c r="G1990" s="132">
        <v>29891.000000029802</v>
      </c>
      <c r="H1990" s="154" t="s">
        <v>149</v>
      </c>
    </row>
    <row r="1992" spans="4:8" ht="12.75">
      <c r="D1992" s="132">
        <v>39238.126377403736</v>
      </c>
      <c r="F1992" s="132">
        <v>31786</v>
      </c>
      <c r="G1992" s="132">
        <v>30359</v>
      </c>
      <c r="H1992" s="154" t="s">
        <v>150</v>
      </c>
    </row>
    <row r="1994" spans="4:8" ht="12.75">
      <c r="D1994" s="132">
        <v>39144.32480072975</v>
      </c>
      <c r="F1994" s="132">
        <v>31906.999999970198</v>
      </c>
      <c r="G1994" s="132">
        <v>30170.000000029802</v>
      </c>
      <c r="H1994" s="154" t="s">
        <v>151</v>
      </c>
    </row>
    <row r="1996" spans="1:8" ht="12.75">
      <c r="A1996" s="149" t="s">
        <v>757</v>
      </c>
      <c r="C1996" s="155" t="s">
        <v>758</v>
      </c>
      <c r="D1996" s="132">
        <v>39082.092526078224</v>
      </c>
      <c r="F1996" s="132">
        <v>31793.666666656733</v>
      </c>
      <c r="G1996" s="132">
        <v>30140.00000001987</v>
      </c>
      <c r="H1996" s="132">
        <v>8001.159318765925</v>
      </c>
    </row>
    <row r="1997" spans="1:8" ht="12.75">
      <c r="A1997" s="131">
        <v>38376.02923611111</v>
      </c>
      <c r="C1997" s="155" t="s">
        <v>759</v>
      </c>
      <c r="D1997" s="132">
        <v>194.75564243119908</v>
      </c>
      <c r="F1997" s="132">
        <v>109.7011090640139</v>
      </c>
      <c r="G1997" s="132">
        <v>235.43788988540697</v>
      </c>
      <c r="H1997" s="132">
        <v>194.75564243119908</v>
      </c>
    </row>
    <row r="1999" spans="3:8" ht="12.75">
      <c r="C1999" s="155" t="s">
        <v>760</v>
      </c>
      <c r="D1999" s="132">
        <v>0.49832450066803596</v>
      </c>
      <c r="F1999" s="132">
        <v>0.34504075989153465</v>
      </c>
      <c r="G1999" s="132">
        <v>0.7811476107672588</v>
      </c>
      <c r="H1999" s="132">
        <v>2.434092794208198</v>
      </c>
    </row>
    <row r="2000" spans="1:10" ht="12.75">
      <c r="A2000" s="149" t="s">
        <v>749</v>
      </c>
      <c r="C2000" s="150" t="s">
        <v>750</v>
      </c>
      <c r="D2000" s="150" t="s">
        <v>751</v>
      </c>
      <c r="F2000" s="150" t="s">
        <v>752</v>
      </c>
      <c r="G2000" s="150" t="s">
        <v>753</v>
      </c>
      <c r="H2000" s="150" t="s">
        <v>754</v>
      </c>
      <c r="I2000" s="151" t="s">
        <v>755</v>
      </c>
      <c r="J2000" s="150" t="s">
        <v>756</v>
      </c>
    </row>
    <row r="2001" spans="1:8" ht="12.75">
      <c r="A2001" s="152" t="s">
        <v>824</v>
      </c>
      <c r="C2001" s="153">
        <v>231.6040000000503</v>
      </c>
      <c r="D2001" s="132">
        <v>8845.124349981546</v>
      </c>
      <c r="F2001" s="132">
        <v>6224</v>
      </c>
      <c r="G2001" s="132">
        <v>7171</v>
      </c>
      <c r="H2001" s="154" t="s">
        <v>152</v>
      </c>
    </row>
    <row r="2003" spans="4:8" ht="12.75">
      <c r="D2003" s="132">
        <v>8734.880170091987</v>
      </c>
      <c r="F2003" s="132">
        <v>6453</v>
      </c>
      <c r="G2003" s="132">
        <v>7318.999999992549</v>
      </c>
      <c r="H2003" s="154" t="s">
        <v>153</v>
      </c>
    </row>
    <row r="2005" spans="4:8" ht="12.75">
      <c r="D2005" s="132">
        <v>8848.539772063494</v>
      </c>
      <c r="F2005" s="132">
        <v>6472</v>
      </c>
      <c r="G2005" s="132">
        <v>7141</v>
      </c>
      <c r="H2005" s="154" t="s">
        <v>154</v>
      </c>
    </row>
    <row r="2007" spans="1:8" ht="12.75">
      <c r="A2007" s="149" t="s">
        <v>757</v>
      </c>
      <c r="C2007" s="155" t="s">
        <v>758</v>
      </c>
      <c r="D2007" s="132">
        <v>8809.514764045676</v>
      </c>
      <c r="F2007" s="132">
        <v>6383</v>
      </c>
      <c r="G2007" s="132">
        <v>7210.333333330849</v>
      </c>
      <c r="H2007" s="132">
        <v>1902.3846228563343</v>
      </c>
    </row>
    <row r="2008" spans="1:8" ht="12.75">
      <c r="A2008" s="131">
        <v>38376.02980324074</v>
      </c>
      <c r="C2008" s="155" t="s">
        <v>759</v>
      </c>
      <c r="D2008" s="132">
        <v>64.65800985157138</v>
      </c>
      <c r="F2008" s="132">
        <v>138.02535998866296</v>
      </c>
      <c r="G2008" s="132">
        <v>95.29602999355349</v>
      </c>
      <c r="H2008" s="132">
        <v>64.65800985157138</v>
      </c>
    </row>
    <row r="2010" spans="3:8" ht="12.75">
      <c r="C2010" s="155" t="s">
        <v>760</v>
      </c>
      <c r="D2010" s="132">
        <v>0.73395654111916</v>
      </c>
      <c r="F2010" s="132">
        <v>2.162390098522058</v>
      </c>
      <c r="G2010" s="132">
        <v>1.3216591465062135</v>
      </c>
      <c r="H2010" s="132">
        <v>3.398787452060595</v>
      </c>
    </row>
    <row r="2011" spans="1:10" ht="12.75">
      <c r="A2011" s="149" t="s">
        <v>749</v>
      </c>
      <c r="C2011" s="150" t="s">
        <v>750</v>
      </c>
      <c r="D2011" s="150" t="s">
        <v>751</v>
      </c>
      <c r="F2011" s="150" t="s">
        <v>752</v>
      </c>
      <c r="G2011" s="150" t="s">
        <v>753</v>
      </c>
      <c r="H2011" s="150" t="s">
        <v>754</v>
      </c>
      <c r="I2011" s="151" t="s">
        <v>755</v>
      </c>
      <c r="J2011" s="150" t="s">
        <v>756</v>
      </c>
    </row>
    <row r="2012" spans="1:8" ht="12.75">
      <c r="A2012" s="152" t="s">
        <v>822</v>
      </c>
      <c r="C2012" s="153">
        <v>267.7160000000149</v>
      </c>
      <c r="D2012" s="132">
        <v>8469.317912310362</v>
      </c>
      <c r="F2012" s="132">
        <v>3556.25</v>
      </c>
      <c r="G2012" s="132">
        <v>3632</v>
      </c>
      <c r="H2012" s="154" t="s">
        <v>155</v>
      </c>
    </row>
    <row r="2014" spans="4:8" ht="12.75">
      <c r="D2014" s="132">
        <v>7674.93457698822</v>
      </c>
      <c r="F2014" s="132">
        <v>3558.2500000037253</v>
      </c>
      <c r="G2014" s="132">
        <v>3640.9999999962747</v>
      </c>
      <c r="H2014" s="154" t="s">
        <v>156</v>
      </c>
    </row>
    <row r="2016" spans="4:8" ht="12.75">
      <c r="D2016" s="132">
        <v>7992.381140731275</v>
      </c>
      <c r="F2016" s="132">
        <v>3563.25</v>
      </c>
      <c r="G2016" s="132">
        <v>3627.5000000037253</v>
      </c>
      <c r="H2016" s="154" t="s">
        <v>157</v>
      </c>
    </row>
    <row r="2018" spans="1:8" ht="12.75">
      <c r="A2018" s="149" t="s">
        <v>757</v>
      </c>
      <c r="C2018" s="155" t="s">
        <v>758</v>
      </c>
      <c r="D2018" s="132">
        <v>8045.544543343285</v>
      </c>
      <c r="F2018" s="132">
        <v>3559.2500000012415</v>
      </c>
      <c r="G2018" s="132">
        <v>3633.5</v>
      </c>
      <c r="H2018" s="132">
        <v>4440.508882124384</v>
      </c>
    </row>
    <row r="2019" spans="1:8" ht="12.75">
      <c r="A2019" s="131">
        <v>38376.03055555555</v>
      </c>
      <c r="C2019" s="155" t="s">
        <v>759</v>
      </c>
      <c r="D2019" s="132">
        <v>399.8511990632913</v>
      </c>
      <c r="F2019" s="132">
        <v>3.605551274582317</v>
      </c>
      <c r="G2019" s="132">
        <v>6.8738635389652805</v>
      </c>
      <c r="H2019" s="132">
        <v>399.8511990632913</v>
      </c>
    </row>
    <row r="2021" spans="3:8" ht="12.75">
      <c r="C2021" s="155" t="s">
        <v>760</v>
      </c>
      <c r="D2021" s="132">
        <v>4.96984631567443</v>
      </c>
      <c r="F2021" s="132">
        <v>0.10130087166063242</v>
      </c>
      <c r="G2021" s="132">
        <v>0.18918022675011087</v>
      </c>
      <c r="H2021" s="132">
        <v>9.004625588587912</v>
      </c>
    </row>
    <row r="2022" spans="1:10" ht="12.75">
      <c r="A2022" s="149" t="s">
        <v>749</v>
      </c>
      <c r="C2022" s="150" t="s">
        <v>750</v>
      </c>
      <c r="D2022" s="150" t="s">
        <v>751</v>
      </c>
      <c r="F2022" s="150" t="s">
        <v>752</v>
      </c>
      <c r="G2022" s="150" t="s">
        <v>753</v>
      </c>
      <c r="H2022" s="150" t="s">
        <v>754</v>
      </c>
      <c r="I2022" s="151" t="s">
        <v>755</v>
      </c>
      <c r="J2022" s="150" t="s">
        <v>756</v>
      </c>
    </row>
    <row r="2023" spans="1:8" ht="12.75">
      <c r="A2023" s="152" t="s">
        <v>821</v>
      </c>
      <c r="C2023" s="153">
        <v>292.40199999976903</v>
      </c>
      <c r="D2023" s="132">
        <v>37956.99293190241</v>
      </c>
      <c r="F2023" s="132">
        <v>16280.25</v>
      </c>
      <c r="G2023" s="132">
        <v>15689.75</v>
      </c>
      <c r="H2023" s="154" t="s">
        <v>158</v>
      </c>
    </row>
    <row r="2025" spans="4:8" ht="12.75">
      <c r="D2025" s="132">
        <v>38878.205162882805</v>
      </c>
      <c r="F2025" s="132">
        <v>16404.25</v>
      </c>
      <c r="G2025" s="132">
        <v>15686.000000014901</v>
      </c>
      <c r="H2025" s="154" t="s">
        <v>159</v>
      </c>
    </row>
    <row r="2027" spans="4:8" ht="12.75">
      <c r="D2027" s="132">
        <v>39856.007631480694</v>
      </c>
      <c r="F2027" s="132">
        <v>16512.5</v>
      </c>
      <c r="G2027" s="132">
        <v>15717</v>
      </c>
      <c r="H2027" s="154" t="s">
        <v>160</v>
      </c>
    </row>
    <row r="2029" spans="1:8" ht="12.75">
      <c r="A2029" s="149" t="s">
        <v>757</v>
      </c>
      <c r="C2029" s="155" t="s">
        <v>758</v>
      </c>
      <c r="D2029" s="132">
        <v>38897.06857542197</v>
      </c>
      <c r="F2029" s="132">
        <v>16399</v>
      </c>
      <c r="G2029" s="132">
        <v>15697.583333338302</v>
      </c>
      <c r="H2029" s="132">
        <v>22923.106137608014</v>
      </c>
    </row>
    <row r="2030" spans="1:8" ht="12.75">
      <c r="A2030" s="131">
        <v>38376.03134259259</v>
      </c>
      <c r="C2030" s="155" t="s">
        <v>759</v>
      </c>
      <c r="D2030" s="132">
        <v>949.647870820053</v>
      </c>
      <c r="F2030" s="132">
        <v>116.2139729120384</v>
      </c>
      <c r="G2030" s="132">
        <v>16.919539981357218</v>
      </c>
      <c r="H2030" s="132">
        <v>949.647870820053</v>
      </c>
    </row>
    <row r="2032" spans="3:8" ht="12.75">
      <c r="C2032" s="155" t="s">
        <v>760</v>
      </c>
      <c r="D2032" s="132">
        <v>2.4414381484267182</v>
      </c>
      <c r="F2032" s="132">
        <v>0.7086649973293397</v>
      </c>
      <c r="G2032" s="132">
        <v>0.10778436159293223</v>
      </c>
      <c r="H2032" s="132">
        <v>4.142753888235267</v>
      </c>
    </row>
    <row r="2033" spans="1:10" ht="12.75">
      <c r="A2033" s="149" t="s">
        <v>749</v>
      </c>
      <c r="C2033" s="150" t="s">
        <v>750</v>
      </c>
      <c r="D2033" s="150" t="s">
        <v>751</v>
      </c>
      <c r="F2033" s="150" t="s">
        <v>752</v>
      </c>
      <c r="G2033" s="150" t="s">
        <v>753</v>
      </c>
      <c r="H2033" s="150" t="s">
        <v>754</v>
      </c>
      <c r="I2033" s="151" t="s">
        <v>755</v>
      </c>
      <c r="J2033" s="150" t="s">
        <v>756</v>
      </c>
    </row>
    <row r="2034" spans="1:8" ht="12.75">
      <c r="A2034" s="152" t="s">
        <v>875</v>
      </c>
      <c r="C2034" s="153">
        <v>309.418</v>
      </c>
      <c r="D2034" s="132">
        <v>27320.5</v>
      </c>
      <c r="F2034" s="132">
        <v>7322</v>
      </c>
      <c r="G2034" s="132">
        <v>6892.000000007451</v>
      </c>
      <c r="H2034" s="154" t="s">
        <v>161</v>
      </c>
    </row>
    <row r="2036" spans="4:8" ht="12.75">
      <c r="D2036" s="132">
        <v>35342.584439873695</v>
      </c>
      <c r="F2036" s="132">
        <v>7418.000000007451</v>
      </c>
      <c r="G2036" s="132">
        <v>6840</v>
      </c>
      <c r="H2036" s="154" t="s">
        <v>162</v>
      </c>
    </row>
    <row r="2038" spans="4:8" ht="12.75">
      <c r="D2038" s="132">
        <v>33117.78785574436</v>
      </c>
      <c r="F2038" s="132">
        <v>7726</v>
      </c>
      <c r="G2038" s="132">
        <v>6807.999999992549</v>
      </c>
      <c r="H2038" s="154" t="s">
        <v>163</v>
      </c>
    </row>
    <row r="2040" spans="1:8" ht="12.75">
      <c r="A2040" s="149" t="s">
        <v>757</v>
      </c>
      <c r="C2040" s="155" t="s">
        <v>758</v>
      </c>
      <c r="D2040" s="132">
        <v>31926.957431872688</v>
      </c>
      <c r="F2040" s="132">
        <v>7488.666666669151</v>
      </c>
      <c r="G2040" s="132">
        <v>6846.666666666666</v>
      </c>
      <c r="H2040" s="132">
        <v>24798.256083124004</v>
      </c>
    </row>
    <row r="2041" spans="1:8" ht="12.75">
      <c r="A2041" s="131">
        <v>38376.03193287037</v>
      </c>
      <c r="C2041" s="155" t="s">
        <v>759</v>
      </c>
      <c r="D2041" s="132">
        <v>4141.499428217955</v>
      </c>
      <c r="F2041" s="132">
        <v>211.06712992034548</v>
      </c>
      <c r="G2041" s="132">
        <v>42.39496826224075</v>
      </c>
      <c r="H2041" s="132">
        <v>4141.499428217955</v>
      </c>
    </row>
    <row r="2043" spans="3:8" ht="12.75">
      <c r="C2043" s="155" t="s">
        <v>760</v>
      </c>
      <c r="D2043" s="132">
        <v>12.97179487602378</v>
      </c>
      <c r="F2043" s="132">
        <v>2.8184874466341423</v>
      </c>
      <c r="G2043" s="132">
        <v>0.6192059629343831</v>
      </c>
      <c r="H2043" s="132">
        <v>16.70076885380814</v>
      </c>
    </row>
    <row r="2044" spans="1:10" ht="12.75">
      <c r="A2044" s="149" t="s">
        <v>749</v>
      </c>
      <c r="C2044" s="150" t="s">
        <v>750</v>
      </c>
      <c r="D2044" s="150" t="s">
        <v>751</v>
      </c>
      <c r="F2044" s="150" t="s">
        <v>752</v>
      </c>
      <c r="G2044" s="150" t="s">
        <v>753</v>
      </c>
      <c r="H2044" s="150" t="s">
        <v>754</v>
      </c>
      <c r="I2044" s="151" t="s">
        <v>755</v>
      </c>
      <c r="J2044" s="150" t="s">
        <v>756</v>
      </c>
    </row>
    <row r="2045" spans="1:8" ht="12.75">
      <c r="A2045" s="152" t="s">
        <v>825</v>
      </c>
      <c r="C2045" s="153">
        <v>324.75400000019</v>
      </c>
      <c r="D2045" s="132">
        <v>40133.38292121887</v>
      </c>
      <c r="F2045" s="132">
        <v>25023</v>
      </c>
      <c r="G2045" s="132">
        <v>22201</v>
      </c>
      <c r="H2045" s="154" t="s">
        <v>164</v>
      </c>
    </row>
    <row r="2047" spans="4:8" ht="12.75">
      <c r="D2047" s="132">
        <v>43170.01955026388</v>
      </c>
      <c r="F2047" s="132">
        <v>25247</v>
      </c>
      <c r="G2047" s="132">
        <v>22319</v>
      </c>
      <c r="H2047" s="154" t="s">
        <v>165</v>
      </c>
    </row>
    <row r="2049" spans="4:8" ht="12.75">
      <c r="D2049" s="132">
        <v>41656.96060115099</v>
      </c>
      <c r="F2049" s="132">
        <v>25227</v>
      </c>
      <c r="G2049" s="132">
        <v>22508</v>
      </c>
      <c r="H2049" s="154" t="s">
        <v>166</v>
      </c>
    </row>
    <row r="2051" spans="1:8" ht="12.75">
      <c r="A2051" s="149" t="s">
        <v>757</v>
      </c>
      <c r="C2051" s="155" t="s">
        <v>758</v>
      </c>
      <c r="D2051" s="132">
        <v>41653.45435754458</v>
      </c>
      <c r="F2051" s="132">
        <v>25165.666666666664</v>
      </c>
      <c r="G2051" s="132">
        <v>22342.666666666664</v>
      </c>
      <c r="H2051" s="132">
        <v>17653.894784062893</v>
      </c>
    </row>
    <row r="2052" spans="1:8" ht="12.75">
      <c r="A2052" s="131">
        <v>38376.0325</v>
      </c>
      <c r="C2052" s="155" t="s">
        <v>759</v>
      </c>
      <c r="D2052" s="132">
        <v>1518.3213508750746</v>
      </c>
      <c r="F2052" s="132">
        <v>123.95698178534894</v>
      </c>
      <c r="G2052" s="132">
        <v>154.86230442988162</v>
      </c>
      <c r="H2052" s="132">
        <v>1518.3213508750746</v>
      </c>
    </row>
    <row r="2054" spans="3:8" ht="12.75">
      <c r="C2054" s="155" t="s">
        <v>760</v>
      </c>
      <c r="D2054" s="132">
        <v>3.645127095203486</v>
      </c>
      <c r="F2054" s="132">
        <v>0.4925638705591573</v>
      </c>
      <c r="G2054" s="132">
        <v>0.6931236398067151</v>
      </c>
      <c r="H2054" s="132">
        <v>8.600489407276536</v>
      </c>
    </row>
    <row r="2055" spans="1:10" ht="12.75">
      <c r="A2055" s="149" t="s">
        <v>749</v>
      </c>
      <c r="C2055" s="150" t="s">
        <v>750</v>
      </c>
      <c r="D2055" s="150" t="s">
        <v>751</v>
      </c>
      <c r="F2055" s="150" t="s">
        <v>752</v>
      </c>
      <c r="G2055" s="150" t="s">
        <v>753</v>
      </c>
      <c r="H2055" s="150" t="s">
        <v>754</v>
      </c>
      <c r="I2055" s="151" t="s">
        <v>755</v>
      </c>
      <c r="J2055" s="150" t="s">
        <v>756</v>
      </c>
    </row>
    <row r="2056" spans="1:8" ht="12.75">
      <c r="A2056" s="152" t="s">
        <v>844</v>
      </c>
      <c r="C2056" s="153">
        <v>343.82299999985844</v>
      </c>
      <c r="D2056" s="132">
        <v>40032.88332980871</v>
      </c>
      <c r="F2056" s="132">
        <v>19408</v>
      </c>
      <c r="G2056" s="132">
        <v>19410</v>
      </c>
      <c r="H2056" s="154" t="s">
        <v>167</v>
      </c>
    </row>
    <row r="2058" spans="4:8" ht="12.75">
      <c r="D2058" s="132">
        <v>40356.619043409824</v>
      </c>
      <c r="F2058" s="132">
        <v>19686</v>
      </c>
      <c r="G2058" s="132">
        <v>19310</v>
      </c>
      <c r="H2058" s="154" t="s">
        <v>168</v>
      </c>
    </row>
    <row r="2060" spans="4:8" ht="12.75">
      <c r="D2060" s="132">
        <v>39032.375480890274</v>
      </c>
      <c r="F2060" s="132">
        <v>20164</v>
      </c>
      <c r="G2060" s="132">
        <v>19276</v>
      </c>
      <c r="H2060" s="154" t="s">
        <v>169</v>
      </c>
    </row>
    <row r="2062" spans="1:8" ht="12.75">
      <c r="A2062" s="149" t="s">
        <v>757</v>
      </c>
      <c r="C2062" s="155" t="s">
        <v>758</v>
      </c>
      <c r="D2062" s="132">
        <v>39807.29261803627</v>
      </c>
      <c r="F2062" s="132">
        <v>19752.666666666668</v>
      </c>
      <c r="G2062" s="132">
        <v>19332</v>
      </c>
      <c r="H2062" s="132">
        <v>20234.616115304027</v>
      </c>
    </row>
    <row r="2063" spans="1:8" ht="12.75">
      <c r="A2063" s="131">
        <v>38376.03304398148</v>
      </c>
      <c r="C2063" s="155" t="s">
        <v>759</v>
      </c>
      <c r="D2063" s="132">
        <v>690.3431249363546</v>
      </c>
      <c r="F2063" s="132">
        <v>382.3837513981646</v>
      </c>
      <c r="G2063" s="132">
        <v>69.65629906907199</v>
      </c>
      <c r="H2063" s="132">
        <v>690.3431249363546</v>
      </c>
    </row>
    <row r="2065" spans="3:8" ht="12.75">
      <c r="C2065" s="155" t="s">
        <v>760</v>
      </c>
      <c r="D2065" s="132">
        <v>1.734212702080541</v>
      </c>
      <c r="F2065" s="132">
        <v>1.9358588784543753</v>
      </c>
      <c r="G2065" s="132">
        <v>0.36031605146426654</v>
      </c>
      <c r="H2065" s="132">
        <v>3.411693708457499</v>
      </c>
    </row>
    <row r="2066" spans="1:10" ht="12.75">
      <c r="A2066" s="149" t="s">
        <v>749</v>
      </c>
      <c r="C2066" s="150" t="s">
        <v>750</v>
      </c>
      <c r="D2066" s="150" t="s">
        <v>751</v>
      </c>
      <c r="F2066" s="150" t="s">
        <v>752</v>
      </c>
      <c r="G2066" s="150" t="s">
        <v>753</v>
      </c>
      <c r="H2066" s="150" t="s">
        <v>754</v>
      </c>
      <c r="I2066" s="151" t="s">
        <v>755</v>
      </c>
      <c r="J2066" s="150" t="s">
        <v>756</v>
      </c>
    </row>
    <row r="2067" spans="1:8" ht="12.75">
      <c r="A2067" s="152" t="s">
        <v>826</v>
      </c>
      <c r="C2067" s="153">
        <v>361.38400000007823</v>
      </c>
      <c r="D2067" s="132">
        <v>41706.280233323574</v>
      </c>
      <c r="F2067" s="132">
        <v>20566</v>
      </c>
      <c r="G2067" s="132">
        <v>20056</v>
      </c>
      <c r="H2067" s="154" t="s">
        <v>170</v>
      </c>
    </row>
    <row r="2069" spans="4:8" ht="12.75">
      <c r="D2069" s="132">
        <v>41803.20124274492</v>
      </c>
      <c r="F2069" s="132">
        <v>20492</v>
      </c>
      <c r="G2069" s="132">
        <v>19908</v>
      </c>
      <c r="H2069" s="154" t="s">
        <v>171</v>
      </c>
    </row>
    <row r="2071" spans="4:8" ht="12.75">
      <c r="D2071" s="132">
        <v>40925.828022539616</v>
      </c>
      <c r="F2071" s="132">
        <v>20578</v>
      </c>
      <c r="G2071" s="132">
        <v>20158</v>
      </c>
      <c r="H2071" s="154" t="s">
        <v>172</v>
      </c>
    </row>
    <row r="2073" spans="1:8" ht="12.75">
      <c r="A2073" s="149" t="s">
        <v>757</v>
      </c>
      <c r="C2073" s="155" t="s">
        <v>758</v>
      </c>
      <c r="D2073" s="132">
        <v>41478.43649953604</v>
      </c>
      <c r="F2073" s="132">
        <v>20545.333333333332</v>
      </c>
      <c r="G2073" s="132">
        <v>20040.666666666668</v>
      </c>
      <c r="H2073" s="132">
        <v>21165.07033446536</v>
      </c>
    </row>
    <row r="2074" spans="1:8" ht="12.75">
      <c r="A2074" s="131">
        <v>38376.033587962964</v>
      </c>
      <c r="C2074" s="155" t="s">
        <v>759</v>
      </c>
      <c r="D2074" s="132">
        <v>481.0202876728937</v>
      </c>
      <c r="F2074" s="132">
        <v>46.57610259922285</v>
      </c>
      <c r="G2074" s="132">
        <v>125.70335450310519</v>
      </c>
      <c r="H2074" s="132">
        <v>481.0202876728937</v>
      </c>
    </row>
    <row r="2076" spans="3:8" ht="12.75">
      <c r="C2076" s="155" t="s">
        <v>760</v>
      </c>
      <c r="D2076" s="132">
        <v>1.1596876070250963</v>
      </c>
      <c r="F2076" s="132">
        <v>0.22669918196779248</v>
      </c>
      <c r="G2076" s="132">
        <v>0.627241381706057</v>
      </c>
      <c r="H2076" s="132">
        <v>2.2727081936014013</v>
      </c>
    </row>
    <row r="2077" spans="1:10" ht="12.75">
      <c r="A2077" s="149" t="s">
        <v>749</v>
      </c>
      <c r="C2077" s="150" t="s">
        <v>750</v>
      </c>
      <c r="D2077" s="150" t="s">
        <v>751</v>
      </c>
      <c r="F2077" s="150" t="s">
        <v>752</v>
      </c>
      <c r="G2077" s="150" t="s">
        <v>753</v>
      </c>
      <c r="H2077" s="150" t="s">
        <v>754</v>
      </c>
      <c r="I2077" s="151" t="s">
        <v>755</v>
      </c>
      <c r="J2077" s="150" t="s">
        <v>756</v>
      </c>
    </row>
    <row r="2078" spans="1:8" ht="12.75">
      <c r="A2078" s="152" t="s">
        <v>845</v>
      </c>
      <c r="C2078" s="153">
        <v>371.029</v>
      </c>
      <c r="D2078" s="132">
        <v>37161.549202382565</v>
      </c>
      <c r="F2078" s="132">
        <v>24502</v>
      </c>
      <c r="G2078" s="132">
        <v>24554</v>
      </c>
      <c r="H2078" s="154" t="s">
        <v>173</v>
      </c>
    </row>
    <row r="2080" spans="4:8" ht="12.75">
      <c r="D2080" s="132">
        <v>38538.01305514574</v>
      </c>
      <c r="F2080" s="132">
        <v>24550</v>
      </c>
      <c r="G2080" s="132">
        <v>24434</v>
      </c>
      <c r="H2080" s="154" t="s">
        <v>174</v>
      </c>
    </row>
    <row r="2082" spans="4:8" ht="12.75">
      <c r="D2082" s="132">
        <v>38264.15060043335</v>
      </c>
      <c r="F2082" s="132">
        <v>24476</v>
      </c>
      <c r="G2082" s="132">
        <v>24194</v>
      </c>
      <c r="H2082" s="154" t="s">
        <v>175</v>
      </c>
    </row>
    <row r="2084" spans="1:8" ht="12.75">
      <c r="A2084" s="149" t="s">
        <v>757</v>
      </c>
      <c r="C2084" s="155" t="s">
        <v>758</v>
      </c>
      <c r="D2084" s="132">
        <v>37987.90428598722</v>
      </c>
      <c r="F2084" s="132">
        <v>24509.333333333336</v>
      </c>
      <c r="G2084" s="132">
        <v>24394</v>
      </c>
      <c r="H2084" s="132">
        <v>13522.461016078834</v>
      </c>
    </row>
    <row r="2085" spans="1:8" ht="12.75">
      <c r="A2085" s="131">
        <v>38376.03413194444</v>
      </c>
      <c r="C2085" s="155" t="s">
        <v>759</v>
      </c>
      <c r="D2085" s="132">
        <v>728.62693072299</v>
      </c>
      <c r="F2085" s="132">
        <v>37.54108860080291</v>
      </c>
      <c r="G2085" s="132">
        <v>183.3030277982336</v>
      </c>
      <c r="H2085" s="132">
        <v>728.62693072299</v>
      </c>
    </row>
    <row r="2087" spans="3:8" ht="12.75">
      <c r="C2087" s="155" t="s">
        <v>760</v>
      </c>
      <c r="D2087" s="132">
        <v>1.9180498224845797</v>
      </c>
      <c r="F2087" s="132">
        <v>0.15317058236645728</v>
      </c>
      <c r="G2087" s="132">
        <v>0.7514266942618414</v>
      </c>
      <c r="H2087" s="132">
        <v>5.388271630856385</v>
      </c>
    </row>
    <row r="2088" spans="1:10" ht="12.75">
      <c r="A2088" s="149" t="s">
        <v>749</v>
      </c>
      <c r="C2088" s="150" t="s">
        <v>750</v>
      </c>
      <c r="D2088" s="150" t="s">
        <v>751</v>
      </c>
      <c r="F2088" s="150" t="s">
        <v>752</v>
      </c>
      <c r="G2088" s="150" t="s">
        <v>753</v>
      </c>
      <c r="H2088" s="150" t="s">
        <v>754</v>
      </c>
      <c r="I2088" s="151" t="s">
        <v>755</v>
      </c>
      <c r="J2088" s="150" t="s">
        <v>756</v>
      </c>
    </row>
    <row r="2089" spans="1:8" ht="12.75">
      <c r="A2089" s="152" t="s">
        <v>820</v>
      </c>
      <c r="C2089" s="153">
        <v>407.77100000018254</v>
      </c>
      <c r="D2089" s="132">
        <v>4560290.434593201</v>
      </c>
      <c r="F2089" s="132">
        <v>89200</v>
      </c>
      <c r="G2089" s="132">
        <v>85900</v>
      </c>
      <c r="H2089" s="154" t="s">
        <v>176</v>
      </c>
    </row>
    <row r="2091" spans="4:8" ht="12.75">
      <c r="D2091" s="132">
        <v>4675737.678840637</v>
      </c>
      <c r="F2091" s="132">
        <v>88500</v>
      </c>
      <c r="G2091" s="132">
        <v>87400</v>
      </c>
      <c r="H2091" s="154" t="s">
        <v>177</v>
      </c>
    </row>
    <row r="2093" spans="4:8" ht="12.75">
      <c r="D2093" s="132">
        <v>4703638.217750549</v>
      </c>
      <c r="F2093" s="132">
        <v>88200</v>
      </c>
      <c r="G2093" s="132">
        <v>86000</v>
      </c>
      <c r="H2093" s="154" t="s">
        <v>178</v>
      </c>
    </row>
    <row r="2095" spans="1:8" ht="12.75">
      <c r="A2095" s="149" t="s">
        <v>757</v>
      </c>
      <c r="C2095" s="155" t="s">
        <v>758</v>
      </c>
      <c r="D2095" s="132">
        <v>4646555.443728129</v>
      </c>
      <c r="F2095" s="132">
        <v>88633.33333333334</v>
      </c>
      <c r="G2095" s="132">
        <v>86433.33333333334</v>
      </c>
      <c r="H2095" s="132">
        <v>4559040.0978161795</v>
      </c>
    </row>
    <row r="2096" spans="1:8" ht="12.75">
      <c r="A2096" s="131">
        <v>38376.03469907407</v>
      </c>
      <c r="C2096" s="155" t="s">
        <v>759</v>
      </c>
      <c r="D2096" s="132">
        <v>75999.00570836438</v>
      </c>
      <c r="F2096" s="132">
        <v>513.1601439446883</v>
      </c>
      <c r="G2096" s="132">
        <v>838.6497083606082</v>
      </c>
      <c r="H2096" s="132">
        <v>75999.00570836438</v>
      </c>
    </row>
    <row r="2098" spans="3:8" ht="12.75">
      <c r="C2098" s="155" t="s">
        <v>760</v>
      </c>
      <c r="D2098" s="132">
        <v>1.6355988135457855</v>
      </c>
      <c r="F2098" s="132">
        <v>0.5789696998247706</v>
      </c>
      <c r="G2098" s="132">
        <v>0.9702850463099979</v>
      </c>
      <c r="H2098" s="132">
        <v>1.6669957727454205</v>
      </c>
    </row>
    <row r="2099" spans="1:10" ht="12.75">
      <c r="A2099" s="149" t="s">
        <v>749</v>
      </c>
      <c r="C2099" s="150" t="s">
        <v>750</v>
      </c>
      <c r="D2099" s="150" t="s">
        <v>751</v>
      </c>
      <c r="F2099" s="150" t="s">
        <v>752</v>
      </c>
      <c r="G2099" s="150" t="s">
        <v>753</v>
      </c>
      <c r="H2099" s="150" t="s">
        <v>754</v>
      </c>
      <c r="I2099" s="151" t="s">
        <v>755</v>
      </c>
      <c r="J2099" s="150" t="s">
        <v>756</v>
      </c>
    </row>
    <row r="2100" spans="1:8" ht="12.75">
      <c r="A2100" s="152" t="s">
        <v>827</v>
      </c>
      <c r="C2100" s="153">
        <v>455.40299999993294</v>
      </c>
      <c r="D2100" s="132">
        <v>454210.97478723526</v>
      </c>
      <c r="F2100" s="132">
        <v>61095</v>
      </c>
      <c r="G2100" s="132">
        <v>63909.999999940395</v>
      </c>
      <c r="H2100" s="154" t="s">
        <v>179</v>
      </c>
    </row>
    <row r="2102" spans="4:8" ht="12.75">
      <c r="D2102" s="132">
        <v>464150.92109823227</v>
      </c>
      <c r="F2102" s="132">
        <v>61425</v>
      </c>
      <c r="G2102" s="132">
        <v>63870</v>
      </c>
      <c r="H2102" s="154" t="s">
        <v>180</v>
      </c>
    </row>
    <row r="2104" spans="4:8" ht="12.75">
      <c r="D2104" s="132">
        <v>480799.35995817184</v>
      </c>
      <c r="F2104" s="132">
        <v>60557.5</v>
      </c>
      <c r="G2104" s="132">
        <v>63812.5</v>
      </c>
      <c r="H2104" s="154" t="s">
        <v>181</v>
      </c>
    </row>
    <row r="2106" spans="1:8" ht="12.75">
      <c r="A2106" s="149" t="s">
        <v>757</v>
      </c>
      <c r="C2106" s="155" t="s">
        <v>758</v>
      </c>
      <c r="D2106" s="132">
        <v>466387.08528121316</v>
      </c>
      <c r="F2106" s="132">
        <v>61025.83333333333</v>
      </c>
      <c r="G2106" s="132">
        <v>63864.16666664679</v>
      </c>
      <c r="H2106" s="132">
        <v>403950.33625021524</v>
      </c>
    </row>
    <row r="2107" spans="1:8" ht="12.75">
      <c r="A2107" s="131">
        <v>38376.03545138889</v>
      </c>
      <c r="C2107" s="155" t="s">
        <v>759</v>
      </c>
      <c r="D2107" s="132">
        <v>13434.503310114564</v>
      </c>
      <c r="F2107" s="132">
        <v>437.8665131445123</v>
      </c>
      <c r="G2107" s="132">
        <v>49.011053133597564</v>
      </c>
      <c r="H2107" s="132">
        <v>13434.503310114564</v>
      </c>
    </row>
    <row r="2109" spans="3:8" ht="12.75">
      <c r="C2109" s="155" t="s">
        <v>760</v>
      </c>
      <c r="D2109" s="132">
        <v>2.8805478826700543</v>
      </c>
      <c r="F2109" s="132">
        <v>0.7175100924108847</v>
      </c>
      <c r="G2109" s="132">
        <v>0.07674264879932066</v>
      </c>
      <c r="H2109" s="132">
        <v>3.3257809449607576</v>
      </c>
    </row>
    <row r="2110" spans="1:16" ht="12.75">
      <c r="A2110" s="143" t="s">
        <v>740</v>
      </c>
      <c r="B2110" s="138" t="s">
        <v>182</v>
      </c>
      <c r="D2110" s="143" t="s">
        <v>741</v>
      </c>
      <c r="E2110" s="138" t="s">
        <v>742</v>
      </c>
      <c r="F2110" s="139" t="s">
        <v>785</v>
      </c>
      <c r="G2110" s="144" t="s">
        <v>744</v>
      </c>
      <c r="H2110" s="145">
        <v>2</v>
      </c>
      <c r="I2110" s="146" t="s">
        <v>745</v>
      </c>
      <c r="J2110" s="145">
        <v>4</v>
      </c>
      <c r="K2110" s="144" t="s">
        <v>746</v>
      </c>
      <c r="L2110" s="147">
        <v>1</v>
      </c>
      <c r="M2110" s="144" t="s">
        <v>747</v>
      </c>
      <c r="N2110" s="148">
        <v>1</v>
      </c>
      <c r="O2110" s="144" t="s">
        <v>748</v>
      </c>
      <c r="P2110" s="148">
        <v>1</v>
      </c>
    </row>
    <row r="2112" spans="1:10" ht="12.75">
      <c r="A2112" s="149" t="s">
        <v>749</v>
      </c>
      <c r="C2112" s="150" t="s">
        <v>750</v>
      </c>
      <c r="D2112" s="150" t="s">
        <v>751</v>
      </c>
      <c r="F2112" s="150" t="s">
        <v>752</v>
      </c>
      <c r="G2112" s="150" t="s">
        <v>753</v>
      </c>
      <c r="H2112" s="150" t="s">
        <v>754</v>
      </c>
      <c r="I2112" s="151" t="s">
        <v>755</v>
      </c>
      <c r="J2112" s="150" t="s">
        <v>756</v>
      </c>
    </row>
    <row r="2113" spans="1:8" ht="12.75">
      <c r="A2113" s="152" t="s">
        <v>823</v>
      </c>
      <c r="C2113" s="153">
        <v>228.61599999992177</v>
      </c>
      <c r="D2113" s="132">
        <v>38354.477966070175</v>
      </c>
      <c r="F2113" s="132">
        <v>32002.999999970198</v>
      </c>
      <c r="G2113" s="132">
        <v>30408</v>
      </c>
      <c r="H2113" s="154" t="s">
        <v>183</v>
      </c>
    </row>
    <row r="2115" spans="4:8" ht="12.75">
      <c r="D2115" s="132">
        <v>38540.95187795162</v>
      </c>
      <c r="F2115" s="132">
        <v>32175</v>
      </c>
      <c r="G2115" s="132">
        <v>30506.999999970198</v>
      </c>
      <c r="H2115" s="154" t="s">
        <v>184</v>
      </c>
    </row>
    <row r="2117" spans="4:8" ht="12.75">
      <c r="D2117" s="132">
        <v>38148</v>
      </c>
      <c r="F2117" s="132">
        <v>32123</v>
      </c>
      <c r="G2117" s="132">
        <v>31150.999999970198</v>
      </c>
      <c r="H2117" s="154" t="s">
        <v>185</v>
      </c>
    </row>
    <row r="2119" spans="1:8" ht="12.75">
      <c r="A2119" s="149" t="s">
        <v>757</v>
      </c>
      <c r="C2119" s="155" t="s">
        <v>758</v>
      </c>
      <c r="D2119" s="132">
        <v>38347.80994800726</v>
      </c>
      <c r="F2119" s="132">
        <v>32100.333333323397</v>
      </c>
      <c r="G2119" s="132">
        <v>30688.6666666468</v>
      </c>
      <c r="H2119" s="132">
        <v>6855.907616578508</v>
      </c>
    </row>
    <row r="2120" spans="1:8" ht="12.75">
      <c r="A2120" s="131">
        <v>38376.03778935185</v>
      </c>
      <c r="C2120" s="155" t="s">
        <v>759</v>
      </c>
      <c r="D2120" s="132">
        <v>196.56078308073688</v>
      </c>
      <c r="F2120" s="132">
        <v>88.21186618693451</v>
      </c>
      <c r="G2120" s="132">
        <v>403.44061932952644</v>
      </c>
      <c r="H2120" s="132">
        <v>196.56078308073688</v>
      </c>
    </row>
    <row r="2122" spans="3:8" ht="12.75">
      <c r="C2122" s="155" t="s">
        <v>760</v>
      </c>
      <c r="D2122" s="132">
        <v>0.5125736863389017</v>
      </c>
      <c r="F2122" s="132">
        <v>0.2748004678672968</v>
      </c>
      <c r="G2122" s="132">
        <v>1.3146241370205751</v>
      </c>
      <c r="H2122" s="132">
        <v>2.8670278841772374</v>
      </c>
    </row>
    <row r="2123" spans="1:10" ht="12.75">
      <c r="A2123" s="149" t="s">
        <v>749</v>
      </c>
      <c r="C2123" s="150" t="s">
        <v>750</v>
      </c>
      <c r="D2123" s="150" t="s">
        <v>751</v>
      </c>
      <c r="F2123" s="150" t="s">
        <v>752</v>
      </c>
      <c r="G2123" s="150" t="s">
        <v>753</v>
      </c>
      <c r="H2123" s="150" t="s">
        <v>754</v>
      </c>
      <c r="I2123" s="151" t="s">
        <v>755</v>
      </c>
      <c r="J2123" s="150" t="s">
        <v>756</v>
      </c>
    </row>
    <row r="2124" spans="1:8" ht="12.75">
      <c r="A2124" s="152" t="s">
        <v>824</v>
      </c>
      <c r="C2124" s="153">
        <v>231.6040000000503</v>
      </c>
      <c r="D2124" s="132">
        <v>9762.526700541377</v>
      </c>
      <c r="F2124" s="132">
        <v>6441</v>
      </c>
      <c r="G2124" s="132">
        <v>7217.000000007451</v>
      </c>
      <c r="H2124" s="154" t="s">
        <v>186</v>
      </c>
    </row>
    <row r="2126" spans="4:8" ht="12.75">
      <c r="D2126" s="132">
        <v>9715.244428679347</v>
      </c>
      <c r="F2126" s="132">
        <v>6480.000000007451</v>
      </c>
      <c r="G2126" s="132">
        <v>7337</v>
      </c>
      <c r="H2126" s="154" t="s">
        <v>187</v>
      </c>
    </row>
    <row r="2128" spans="4:8" ht="12.75">
      <c r="D2128" s="132">
        <v>9676.395424351096</v>
      </c>
      <c r="F2128" s="132">
        <v>6351</v>
      </c>
      <c r="G2128" s="132">
        <v>7401</v>
      </c>
      <c r="H2128" s="154" t="s">
        <v>188</v>
      </c>
    </row>
    <row r="2130" spans="1:8" ht="12.75">
      <c r="A2130" s="149" t="s">
        <v>757</v>
      </c>
      <c r="C2130" s="155" t="s">
        <v>758</v>
      </c>
      <c r="D2130" s="132">
        <v>9718.055517857274</v>
      </c>
      <c r="F2130" s="132">
        <v>6424.000000002483</v>
      </c>
      <c r="G2130" s="132">
        <v>7318.333333335817</v>
      </c>
      <c r="H2130" s="132">
        <v>2727.4797044723464</v>
      </c>
    </row>
    <row r="2131" spans="1:8" ht="12.75">
      <c r="A2131" s="131">
        <v>38376.03834490741</v>
      </c>
      <c r="C2131" s="155" t="s">
        <v>759</v>
      </c>
      <c r="D2131" s="132">
        <v>43.13439290535191</v>
      </c>
      <c r="F2131" s="132">
        <v>66.15889963116756</v>
      </c>
      <c r="G2131" s="132">
        <v>93.4094927326468</v>
      </c>
      <c r="H2131" s="132">
        <v>43.13439290535191</v>
      </c>
    </row>
    <row r="2133" spans="3:8" ht="12.75">
      <c r="C2133" s="155" t="s">
        <v>760</v>
      </c>
      <c r="D2133" s="132">
        <v>0.4438582680052705</v>
      </c>
      <c r="F2133" s="132">
        <v>1.0298707912693337</v>
      </c>
      <c r="G2133" s="132">
        <v>1.2763765802680271</v>
      </c>
      <c r="H2133" s="132">
        <v>1.581474385845032</v>
      </c>
    </row>
    <row r="2134" spans="1:10" ht="12.75">
      <c r="A2134" s="149" t="s">
        <v>749</v>
      </c>
      <c r="C2134" s="150" t="s">
        <v>750</v>
      </c>
      <c r="D2134" s="150" t="s">
        <v>751</v>
      </c>
      <c r="F2134" s="150" t="s">
        <v>752</v>
      </c>
      <c r="G2134" s="150" t="s">
        <v>753</v>
      </c>
      <c r="H2134" s="150" t="s">
        <v>754</v>
      </c>
      <c r="I2134" s="151" t="s">
        <v>755</v>
      </c>
      <c r="J2134" s="150" t="s">
        <v>756</v>
      </c>
    </row>
    <row r="2135" spans="1:8" ht="12.75">
      <c r="A2135" s="152" t="s">
        <v>822</v>
      </c>
      <c r="C2135" s="153">
        <v>267.7160000000149</v>
      </c>
      <c r="D2135" s="132">
        <v>10119.740103691816</v>
      </c>
      <c r="F2135" s="132">
        <v>3623.75</v>
      </c>
      <c r="G2135" s="132">
        <v>3702.7500000037253</v>
      </c>
      <c r="H2135" s="154" t="s">
        <v>189</v>
      </c>
    </row>
    <row r="2137" spans="4:8" ht="12.75">
      <c r="D2137" s="132">
        <v>10051.851134166121</v>
      </c>
      <c r="F2137" s="132">
        <v>3652.2500000037253</v>
      </c>
      <c r="G2137" s="132">
        <v>3702.7500000037253</v>
      </c>
      <c r="H2137" s="154" t="s">
        <v>190</v>
      </c>
    </row>
    <row r="2139" spans="4:8" ht="12.75">
      <c r="D2139" s="132">
        <v>10120.941473722458</v>
      </c>
      <c r="F2139" s="132">
        <v>3637.25</v>
      </c>
      <c r="G2139" s="132">
        <v>3687.5</v>
      </c>
      <c r="H2139" s="154" t="s">
        <v>191</v>
      </c>
    </row>
    <row r="2141" spans="1:8" ht="12.75">
      <c r="A2141" s="149" t="s">
        <v>757</v>
      </c>
      <c r="C2141" s="155" t="s">
        <v>758</v>
      </c>
      <c r="D2141" s="132">
        <v>10097.510903860131</v>
      </c>
      <c r="F2141" s="132">
        <v>3637.7500000012415</v>
      </c>
      <c r="G2141" s="132">
        <v>3697.66666666915</v>
      </c>
      <c r="H2141" s="132">
        <v>6422.813776567386</v>
      </c>
    </row>
    <row r="2142" spans="1:8" ht="12.75">
      <c r="A2142" s="131">
        <v>38376.03909722222</v>
      </c>
      <c r="C2142" s="155" t="s">
        <v>759</v>
      </c>
      <c r="D2142" s="132">
        <v>39.54708268425429</v>
      </c>
      <c r="F2142" s="132">
        <v>14.256577431390063</v>
      </c>
      <c r="G2142" s="132">
        <v>8.804591607127579</v>
      </c>
      <c r="H2142" s="132">
        <v>39.54708268425429</v>
      </c>
    </row>
    <row r="2144" spans="3:8" ht="12.75">
      <c r="C2144" s="155" t="s">
        <v>760</v>
      </c>
      <c r="D2144" s="132">
        <v>0.39165179479168494</v>
      </c>
      <c r="F2144" s="132">
        <v>0.39190646502330273</v>
      </c>
      <c r="G2144" s="132">
        <v>0.23811209610894252</v>
      </c>
      <c r="H2144" s="132">
        <v>0.6157283094293584</v>
      </c>
    </row>
    <row r="2145" spans="1:10" ht="12.75">
      <c r="A2145" s="149" t="s">
        <v>749</v>
      </c>
      <c r="C2145" s="150" t="s">
        <v>750</v>
      </c>
      <c r="D2145" s="150" t="s">
        <v>751</v>
      </c>
      <c r="F2145" s="150" t="s">
        <v>752</v>
      </c>
      <c r="G2145" s="150" t="s">
        <v>753</v>
      </c>
      <c r="H2145" s="150" t="s">
        <v>754</v>
      </c>
      <c r="I2145" s="151" t="s">
        <v>755</v>
      </c>
      <c r="J2145" s="150" t="s">
        <v>756</v>
      </c>
    </row>
    <row r="2146" spans="1:8" ht="12.75">
      <c r="A2146" s="152" t="s">
        <v>821</v>
      </c>
      <c r="C2146" s="153">
        <v>292.40199999976903</v>
      </c>
      <c r="D2146" s="132">
        <v>40416.841239631176</v>
      </c>
      <c r="F2146" s="132">
        <v>16359.5</v>
      </c>
      <c r="G2146" s="132">
        <v>15971.75</v>
      </c>
      <c r="H2146" s="154" t="s">
        <v>192</v>
      </c>
    </row>
    <row r="2148" spans="4:8" ht="12.75">
      <c r="D2148" s="132">
        <v>40291.10785359144</v>
      </c>
      <c r="F2148" s="132">
        <v>16384.75</v>
      </c>
      <c r="G2148" s="132">
        <v>16127</v>
      </c>
      <c r="H2148" s="154" t="s">
        <v>193</v>
      </c>
    </row>
    <row r="2150" spans="4:8" ht="12.75">
      <c r="D2150" s="132">
        <v>40181.00466179848</v>
      </c>
      <c r="F2150" s="132">
        <v>16254</v>
      </c>
      <c r="G2150" s="132">
        <v>16149.75</v>
      </c>
      <c r="H2150" s="154" t="s">
        <v>194</v>
      </c>
    </row>
    <row r="2152" spans="1:8" ht="12.75">
      <c r="A2152" s="149" t="s">
        <v>757</v>
      </c>
      <c r="C2152" s="155" t="s">
        <v>758</v>
      </c>
      <c r="D2152" s="132">
        <v>40296.31791834036</v>
      </c>
      <c r="F2152" s="132">
        <v>16332.75</v>
      </c>
      <c r="G2152" s="132">
        <v>16082.833333333332</v>
      </c>
      <c r="H2152" s="132">
        <v>24115.009958141356</v>
      </c>
    </row>
    <row r="2153" spans="1:8" ht="12.75">
      <c r="A2153" s="131">
        <v>38376.03988425926</v>
      </c>
      <c r="C2153" s="155" t="s">
        <v>759</v>
      </c>
      <c r="D2153" s="132">
        <v>118.00458229262662</v>
      </c>
      <c r="F2153" s="132">
        <v>69.35821869108231</v>
      </c>
      <c r="G2153" s="132">
        <v>96.87115583770711</v>
      </c>
      <c r="H2153" s="132">
        <v>118.00458229262662</v>
      </c>
    </row>
    <row r="2155" spans="3:8" ht="12.75">
      <c r="C2155" s="155" t="s">
        <v>760</v>
      </c>
      <c r="D2155" s="132">
        <v>0.2928420967190115</v>
      </c>
      <c r="F2155" s="132">
        <v>0.42465732158443814</v>
      </c>
      <c r="G2155" s="132">
        <v>0.6023264298643923</v>
      </c>
      <c r="H2155" s="132">
        <v>0.48934079852116197</v>
      </c>
    </row>
    <row r="2156" spans="1:10" ht="12.75">
      <c r="A2156" s="149" t="s">
        <v>749</v>
      </c>
      <c r="C2156" s="150" t="s">
        <v>750</v>
      </c>
      <c r="D2156" s="150" t="s">
        <v>751</v>
      </c>
      <c r="F2156" s="150" t="s">
        <v>752</v>
      </c>
      <c r="G2156" s="150" t="s">
        <v>753</v>
      </c>
      <c r="H2156" s="150" t="s">
        <v>754</v>
      </c>
      <c r="I2156" s="151" t="s">
        <v>755</v>
      </c>
      <c r="J2156" s="150" t="s">
        <v>756</v>
      </c>
    </row>
    <row r="2157" spans="1:8" ht="12.75">
      <c r="A2157" s="152" t="s">
        <v>875</v>
      </c>
      <c r="C2157" s="153">
        <v>309.418</v>
      </c>
      <c r="D2157" s="132">
        <v>34739.31906867027</v>
      </c>
      <c r="F2157" s="132">
        <v>7314</v>
      </c>
      <c r="G2157" s="132">
        <v>7000</v>
      </c>
      <c r="H2157" s="154" t="s">
        <v>195</v>
      </c>
    </row>
    <row r="2159" spans="4:8" ht="12.75">
      <c r="D2159" s="132">
        <v>33135.064380288124</v>
      </c>
      <c r="F2159" s="132">
        <v>7678</v>
      </c>
      <c r="G2159" s="132">
        <v>6680.000000007451</v>
      </c>
      <c r="H2159" s="154" t="s">
        <v>196</v>
      </c>
    </row>
    <row r="2161" spans="4:8" ht="12.75">
      <c r="D2161" s="132">
        <v>34531.67291659117</v>
      </c>
      <c r="F2161" s="132">
        <v>7148</v>
      </c>
      <c r="G2161" s="132">
        <v>7348</v>
      </c>
      <c r="H2161" s="154" t="s">
        <v>197</v>
      </c>
    </row>
    <row r="2163" spans="1:8" ht="12.75">
      <c r="A2163" s="149" t="s">
        <v>757</v>
      </c>
      <c r="C2163" s="155" t="s">
        <v>758</v>
      </c>
      <c r="D2163" s="132">
        <v>34135.35212184986</v>
      </c>
      <c r="F2163" s="132">
        <v>7380</v>
      </c>
      <c r="G2163" s="132">
        <v>7009.333333335817</v>
      </c>
      <c r="H2163" s="132">
        <v>26963.18256500839</v>
      </c>
    </row>
    <row r="2164" spans="1:8" ht="12.75">
      <c r="A2164" s="131">
        <v>38376.04046296296</v>
      </c>
      <c r="C2164" s="155" t="s">
        <v>759</v>
      </c>
      <c r="D2164" s="132">
        <v>872.4740142591379</v>
      </c>
      <c r="F2164" s="132">
        <v>271.0940796107506</v>
      </c>
      <c r="G2164" s="132">
        <v>334.0977900718089</v>
      </c>
      <c r="H2164" s="132">
        <v>872.4740142591379</v>
      </c>
    </row>
    <row r="2166" spans="3:8" ht="12.75">
      <c r="C2166" s="155" t="s">
        <v>760</v>
      </c>
      <c r="D2166" s="132">
        <v>2.5559250455209805</v>
      </c>
      <c r="F2166" s="132">
        <v>3.6733615123407946</v>
      </c>
      <c r="G2166" s="132">
        <v>4.7664702787477236</v>
      </c>
      <c r="H2166" s="132">
        <v>3.2357975997662676</v>
      </c>
    </row>
    <row r="2167" spans="1:10" ht="12.75">
      <c r="A2167" s="149" t="s">
        <v>749</v>
      </c>
      <c r="C2167" s="150" t="s">
        <v>750</v>
      </c>
      <c r="D2167" s="150" t="s">
        <v>751</v>
      </c>
      <c r="F2167" s="150" t="s">
        <v>752</v>
      </c>
      <c r="G2167" s="150" t="s">
        <v>753</v>
      </c>
      <c r="H2167" s="150" t="s">
        <v>754</v>
      </c>
      <c r="I2167" s="151" t="s">
        <v>755</v>
      </c>
      <c r="J2167" s="150" t="s">
        <v>756</v>
      </c>
    </row>
    <row r="2168" spans="1:8" ht="12.75">
      <c r="A2168" s="152" t="s">
        <v>825</v>
      </c>
      <c r="C2168" s="153">
        <v>324.75400000019</v>
      </c>
      <c r="D2168" s="132">
        <v>42240.81743746996</v>
      </c>
      <c r="F2168" s="132">
        <v>25268</v>
      </c>
      <c r="G2168" s="132">
        <v>22446</v>
      </c>
      <c r="H2168" s="154" t="s">
        <v>198</v>
      </c>
    </row>
    <row r="2170" spans="4:8" ht="12.75">
      <c r="D2170" s="132">
        <v>42259.69631755352</v>
      </c>
      <c r="F2170" s="132">
        <v>24947</v>
      </c>
      <c r="G2170" s="132">
        <v>22129</v>
      </c>
      <c r="H2170" s="154" t="s">
        <v>199</v>
      </c>
    </row>
    <row r="2172" spans="4:8" ht="12.75">
      <c r="D2172" s="132">
        <v>42382.662854254246</v>
      </c>
      <c r="F2172" s="132">
        <v>25091</v>
      </c>
      <c r="G2172" s="132">
        <v>22514</v>
      </c>
      <c r="H2172" s="154" t="s">
        <v>200</v>
      </c>
    </row>
    <row r="2174" spans="1:8" ht="12.75">
      <c r="A2174" s="149" t="s">
        <v>757</v>
      </c>
      <c r="C2174" s="155" t="s">
        <v>758</v>
      </c>
      <c r="D2174" s="132">
        <v>42294.392203092575</v>
      </c>
      <c r="F2174" s="132">
        <v>25102</v>
      </c>
      <c r="G2174" s="132">
        <v>22363</v>
      </c>
      <c r="H2174" s="132">
        <v>18323.801104344315</v>
      </c>
    </row>
    <row r="2175" spans="1:8" ht="12.75">
      <c r="A2175" s="131">
        <v>38376.041030092594</v>
      </c>
      <c r="C2175" s="155" t="s">
        <v>759</v>
      </c>
      <c r="D2175" s="132">
        <v>77.02521613401377</v>
      </c>
      <c r="F2175" s="132">
        <v>160.78246173012775</v>
      </c>
      <c r="G2175" s="132">
        <v>205.4823593401633</v>
      </c>
      <c r="H2175" s="132">
        <v>77.02521613401377</v>
      </c>
    </row>
    <row r="2177" spans="3:8" ht="12.75">
      <c r="C2177" s="155" t="s">
        <v>760</v>
      </c>
      <c r="D2177" s="132">
        <v>0.18211685313775874</v>
      </c>
      <c r="F2177" s="132">
        <v>0.6405165394395975</v>
      </c>
      <c r="G2177" s="132">
        <v>0.9188497041549136</v>
      </c>
      <c r="H2177" s="132">
        <v>0.42035610240144</v>
      </c>
    </row>
    <row r="2178" spans="1:10" ht="12.75">
      <c r="A2178" s="149" t="s">
        <v>749</v>
      </c>
      <c r="C2178" s="150" t="s">
        <v>750</v>
      </c>
      <c r="D2178" s="150" t="s">
        <v>751</v>
      </c>
      <c r="F2178" s="150" t="s">
        <v>752</v>
      </c>
      <c r="G2178" s="150" t="s">
        <v>753</v>
      </c>
      <c r="H2178" s="150" t="s">
        <v>754</v>
      </c>
      <c r="I2178" s="151" t="s">
        <v>755</v>
      </c>
      <c r="J2178" s="150" t="s">
        <v>756</v>
      </c>
    </row>
    <row r="2179" spans="1:8" ht="12.75">
      <c r="A2179" s="152" t="s">
        <v>844</v>
      </c>
      <c r="C2179" s="153">
        <v>343.82299999985844</v>
      </c>
      <c r="D2179" s="132">
        <v>22004.29022601247</v>
      </c>
      <c r="F2179" s="132">
        <v>19794</v>
      </c>
      <c r="G2179" s="132">
        <v>19288</v>
      </c>
      <c r="H2179" s="154" t="s">
        <v>201</v>
      </c>
    </row>
    <row r="2181" spans="4:8" ht="12.75">
      <c r="D2181" s="132">
        <v>22215.86737075448</v>
      </c>
      <c r="F2181" s="132">
        <v>19812</v>
      </c>
      <c r="G2181" s="132">
        <v>19154</v>
      </c>
      <c r="H2181" s="154" t="s">
        <v>202</v>
      </c>
    </row>
    <row r="2183" spans="4:8" ht="12.75">
      <c r="D2183" s="132">
        <v>22249.952251255512</v>
      </c>
      <c r="F2183" s="132">
        <v>19440</v>
      </c>
      <c r="G2183" s="132">
        <v>19640</v>
      </c>
      <c r="H2183" s="154" t="s">
        <v>203</v>
      </c>
    </row>
    <row r="2185" spans="1:8" ht="12.75">
      <c r="A2185" s="149" t="s">
        <v>757</v>
      </c>
      <c r="C2185" s="155" t="s">
        <v>758</v>
      </c>
      <c r="D2185" s="132">
        <v>22156.703282674156</v>
      </c>
      <c r="F2185" s="132">
        <v>19682</v>
      </c>
      <c r="G2185" s="132">
        <v>19360.666666666668</v>
      </c>
      <c r="H2185" s="132">
        <v>2612.191807264318</v>
      </c>
    </row>
    <row r="2186" spans="1:8" ht="12.75">
      <c r="A2186" s="131">
        <v>38376.04157407407</v>
      </c>
      <c r="C2186" s="155" t="s">
        <v>759</v>
      </c>
      <c r="D2186" s="132">
        <v>133.08925445155973</v>
      </c>
      <c r="F2186" s="132">
        <v>209.77130404323657</v>
      </c>
      <c r="G2186" s="132">
        <v>251.0165997166987</v>
      </c>
      <c r="H2186" s="132">
        <v>133.08925445155973</v>
      </c>
    </row>
    <row r="2188" spans="3:8" ht="12.75">
      <c r="C2188" s="155" t="s">
        <v>760</v>
      </c>
      <c r="D2188" s="132">
        <v>0.6006726395782506</v>
      </c>
      <c r="F2188" s="132">
        <v>1.065802784489567</v>
      </c>
      <c r="G2188" s="132">
        <v>1.2965286993390313</v>
      </c>
      <c r="H2188" s="132">
        <v>5.094926570148796</v>
      </c>
    </row>
    <row r="2189" spans="1:10" ht="12.75">
      <c r="A2189" s="149" t="s">
        <v>749</v>
      </c>
      <c r="C2189" s="150" t="s">
        <v>750</v>
      </c>
      <c r="D2189" s="150" t="s">
        <v>751</v>
      </c>
      <c r="F2189" s="150" t="s">
        <v>752</v>
      </c>
      <c r="G2189" s="150" t="s">
        <v>753</v>
      </c>
      <c r="H2189" s="150" t="s">
        <v>754</v>
      </c>
      <c r="I2189" s="151" t="s">
        <v>755</v>
      </c>
      <c r="J2189" s="150" t="s">
        <v>756</v>
      </c>
    </row>
    <row r="2190" spans="1:8" ht="12.75">
      <c r="A2190" s="152" t="s">
        <v>826</v>
      </c>
      <c r="C2190" s="153">
        <v>361.38400000007823</v>
      </c>
      <c r="D2190" s="132">
        <v>49960.763531684875</v>
      </c>
      <c r="F2190" s="132">
        <v>20506</v>
      </c>
      <c r="G2190" s="132">
        <v>19772</v>
      </c>
      <c r="H2190" s="154" t="s">
        <v>204</v>
      </c>
    </row>
    <row r="2192" spans="4:8" ht="12.75">
      <c r="D2192" s="132">
        <v>50522.61303794384</v>
      </c>
      <c r="F2192" s="132">
        <v>20498</v>
      </c>
      <c r="G2192" s="132">
        <v>20158</v>
      </c>
      <c r="H2192" s="154" t="s">
        <v>205</v>
      </c>
    </row>
    <row r="2194" spans="4:8" ht="12.75">
      <c r="D2194" s="132">
        <v>49998.57107824087</v>
      </c>
      <c r="F2194" s="132">
        <v>20204</v>
      </c>
      <c r="G2194" s="132">
        <v>20368</v>
      </c>
      <c r="H2194" s="154" t="s">
        <v>206</v>
      </c>
    </row>
    <row r="2196" spans="1:8" ht="12.75">
      <c r="A2196" s="149" t="s">
        <v>757</v>
      </c>
      <c r="C2196" s="155" t="s">
        <v>758</v>
      </c>
      <c r="D2196" s="132">
        <v>50160.649215956524</v>
      </c>
      <c r="F2196" s="132">
        <v>20402.666666666668</v>
      </c>
      <c r="G2196" s="132">
        <v>20099.333333333332</v>
      </c>
      <c r="H2196" s="132">
        <v>29897.407993886303</v>
      </c>
    </row>
    <row r="2197" spans="1:8" ht="12.75">
      <c r="A2197" s="131">
        <v>38376.04211805556</v>
      </c>
      <c r="C2197" s="155" t="s">
        <v>759</v>
      </c>
      <c r="D2197" s="132">
        <v>314.03934302065363</v>
      </c>
      <c r="F2197" s="132">
        <v>172.0968719452313</v>
      </c>
      <c r="G2197" s="132">
        <v>302.30007167272277</v>
      </c>
      <c r="H2197" s="132">
        <v>314.03934302065363</v>
      </c>
    </row>
    <row r="2199" spans="3:8" ht="12.75">
      <c r="C2199" s="155" t="s">
        <v>760</v>
      </c>
      <c r="D2199" s="132">
        <v>0.6260671421309179</v>
      </c>
      <c r="F2199" s="132">
        <v>0.8435018556981011</v>
      </c>
      <c r="G2199" s="132">
        <v>1.5040303410032978</v>
      </c>
      <c r="H2199" s="132">
        <v>1.0503898635121522</v>
      </c>
    </row>
    <row r="2200" spans="1:10" ht="12.75">
      <c r="A2200" s="149" t="s">
        <v>749</v>
      </c>
      <c r="C2200" s="150" t="s">
        <v>750</v>
      </c>
      <c r="D2200" s="150" t="s">
        <v>751</v>
      </c>
      <c r="F2200" s="150" t="s">
        <v>752</v>
      </c>
      <c r="G2200" s="150" t="s">
        <v>753</v>
      </c>
      <c r="H2200" s="150" t="s">
        <v>754</v>
      </c>
      <c r="I2200" s="151" t="s">
        <v>755</v>
      </c>
      <c r="J2200" s="150" t="s">
        <v>756</v>
      </c>
    </row>
    <row r="2201" spans="1:8" ht="12.75">
      <c r="A2201" s="152" t="s">
        <v>845</v>
      </c>
      <c r="C2201" s="153">
        <v>371.029</v>
      </c>
      <c r="D2201" s="132">
        <v>32926.671557962894</v>
      </c>
      <c r="F2201" s="132">
        <v>24098</v>
      </c>
      <c r="G2201" s="132">
        <v>24186</v>
      </c>
      <c r="H2201" s="154" t="s">
        <v>207</v>
      </c>
    </row>
    <row r="2203" spans="4:8" ht="12.75">
      <c r="D2203" s="132">
        <v>32646.412705361843</v>
      </c>
      <c r="F2203" s="132">
        <v>24522</v>
      </c>
      <c r="G2203" s="132">
        <v>24316</v>
      </c>
      <c r="H2203" s="154" t="s">
        <v>208</v>
      </c>
    </row>
    <row r="2205" spans="4:8" ht="12.75">
      <c r="D2205" s="132">
        <v>32531.784103542566</v>
      </c>
      <c r="F2205" s="132">
        <v>24604</v>
      </c>
      <c r="G2205" s="132">
        <v>24120</v>
      </c>
      <c r="H2205" s="154" t="s">
        <v>209</v>
      </c>
    </row>
    <row r="2207" spans="1:8" ht="12.75">
      <c r="A2207" s="149" t="s">
        <v>757</v>
      </c>
      <c r="C2207" s="155" t="s">
        <v>758</v>
      </c>
      <c r="D2207" s="132">
        <v>32701.62278895577</v>
      </c>
      <c r="F2207" s="132">
        <v>24408</v>
      </c>
      <c r="G2207" s="132">
        <v>24207.333333333336</v>
      </c>
      <c r="H2207" s="132">
        <v>8369.986425319406</v>
      </c>
    </row>
    <row r="2208" spans="1:8" ht="12.75">
      <c r="A2208" s="131">
        <v>38376.042662037034</v>
      </c>
      <c r="C2208" s="155" t="s">
        <v>759</v>
      </c>
      <c r="D2208" s="132">
        <v>203.15053633352204</v>
      </c>
      <c r="F2208" s="132">
        <v>271.58055895074665</v>
      </c>
      <c r="G2208" s="132">
        <v>99.72629208655727</v>
      </c>
      <c r="H2208" s="132">
        <v>203.15053633352204</v>
      </c>
    </row>
    <row r="2210" spans="3:8" ht="12.75">
      <c r="C2210" s="155" t="s">
        <v>760</v>
      </c>
      <c r="D2210" s="132">
        <v>0.6212246335436648</v>
      </c>
      <c r="F2210" s="132">
        <v>1.1126702677431441</v>
      </c>
      <c r="G2210" s="132">
        <v>0.41196727749121725</v>
      </c>
      <c r="H2210" s="132">
        <v>2.427131013247368</v>
      </c>
    </row>
    <row r="2211" spans="1:10" ht="12.75">
      <c r="A2211" s="149" t="s">
        <v>749</v>
      </c>
      <c r="C2211" s="150" t="s">
        <v>750</v>
      </c>
      <c r="D2211" s="150" t="s">
        <v>751</v>
      </c>
      <c r="F2211" s="150" t="s">
        <v>752</v>
      </c>
      <c r="G2211" s="150" t="s">
        <v>753</v>
      </c>
      <c r="H2211" s="150" t="s">
        <v>754</v>
      </c>
      <c r="I2211" s="151" t="s">
        <v>755</v>
      </c>
      <c r="J2211" s="150" t="s">
        <v>756</v>
      </c>
    </row>
    <row r="2212" spans="1:8" ht="12.75">
      <c r="A2212" s="152" t="s">
        <v>820</v>
      </c>
      <c r="C2212" s="153">
        <v>407.77100000018254</v>
      </c>
      <c r="D2212" s="132">
        <v>1299786.755399704</v>
      </c>
      <c r="F2212" s="132">
        <v>79700</v>
      </c>
      <c r="G2212" s="132">
        <v>80100</v>
      </c>
      <c r="H2212" s="154" t="s">
        <v>210</v>
      </c>
    </row>
    <row r="2214" spans="4:8" ht="12.75">
      <c r="D2214" s="132">
        <v>1260183.7093658447</v>
      </c>
      <c r="F2214" s="132">
        <v>80600</v>
      </c>
      <c r="G2214" s="132">
        <v>79700</v>
      </c>
      <c r="H2214" s="154" t="s">
        <v>211</v>
      </c>
    </row>
    <row r="2216" spans="4:8" ht="12.75">
      <c r="D2216" s="132">
        <v>1337606.28682518</v>
      </c>
      <c r="F2216" s="132">
        <v>80600</v>
      </c>
      <c r="G2216" s="132">
        <v>79600</v>
      </c>
      <c r="H2216" s="154" t="s">
        <v>212</v>
      </c>
    </row>
    <row r="2218" spans="1:8" ht="12.75">
      <c r="A2218" s="149" t="s">
        <v>757</v>
      </c>
      <c r="C2218" s="155" t="s">
        <v>758</v>
      </c>
      <c r="D2218" s="132">
        <v>1299192.250530243</v>
      </c>
      <c r="F2218" s="132">
        <v>80300</v>
      </c>
      <c r="G2218" s="132">
        <v>79800</v>
      </c>
      <c r="H2218" s="132">
        <v>1219146.3385805576</v>
      </c>
    </row>
    <row r="2219" spans="1:8" ht="12.75">
      <c r="A2219" s="131">
        <v>38376.043229166666</v>
      </c>
      <c r="C2219" s="155" t="s">
        <v>759</v>
      </c>
      <c r="D2219" s="132">
        <v>38714.71234739127</v>
      </c>
      <c r="F2219" s="132">
        <v>519.6152422706632</v>
      </c>
      <c r="G2219" s="132">
        <v>264.575131106459</v>
      </c>
      <c r="H2219" s="132">
        <v>38714.71234739127</v>
      </c>
    </row>
    <row r="2221" spans="3:8" ht="12.75">
      <c r="C2221" s="155" t="s">
        <v>760</v>
      </c>
      <c r="D2221" s="132">
        <v>2.9799063480859376</v>
      </c>
      <c r="F2221" s="132">
        <v>0.6470924561278497</v>
      </c>
      <c r="G2221" s="132">
        <v>0.3315477833414274</v>
      </c>
      <c r="H2221" s="132">
        <v>3.1755590877192397</v>
      </c>
    </row>
    <row r="2222" spans="1:10" ht="12.75">
      <c r="A2222" s="149" t="s">
        <v>749</v>
      </c>
      <c r="C2222" s="150" t="s">
        <v>750</v>
      </c>
      <c r="D2222" s="150" t="s">
        <v>751</v>
      </c>
      <c r="F2222" s="150" t="s">
        <v>752</v>
      </c>
      <c r="G2222" s="150" t="s">
        <v>753</v>
      </c>
      <c r="H2222" s="150" t="s">
        <v>754</v>
      </c>
      <c r="I2222" s="151" t="s">
        <v>755</v>
      </c>
      <c r="J2222" s="150" t="s">
        <v>756</v>
      </c>
    </row>
    <row r="2223" spans="1:8" ht="12.75">
      <c r="A2223" s="152" t="s">
        <v>827</v>
      </c>
      <c r="C2223" s="153">
        <v>455.40299999993294</v>
      </c>
      <c r="D2223" s="132">
        <v>81886.64525341988</v>
      </c>
      <c r="F2223" s="132">
        <v>59752.500000059605</v>
      </c>
      <c r="G2223" s="132">
        <v>62120</v>
      </c>
      <c r="H2223" s="154" t="s">
        <v>213</v>
      </c>
    </row>
    <row r="2225" spans="4:8" ht="12.75">
      <c r="D2225" s="132">
        <v>81065.13289749622</v>
      </c>
      <c r="F2225" s="132">
        <v>59247.499999940395</v>
      </c>
      <c r="G2225" s="132">
        <v>62205</v>
      </c>
      <c r="H2225" s="154" t="s">
        <v>214</v>
      </c>
    </row>
    <row r="2227" spans="4:8" ht="12.75">
      <c r="D2227" s="132">
        <v>84346.03269636631</v>
      </c>
      <c r="F2227" s="132">
        <v>59462.5</v>
      </c>
      <c r="G2227" s="132">
        <v>62100</v>
      </c>
      <c r="H2227" s="154" t="s">
        <v>215</v>
      </c>
    </row>
    <row r="2229" spans="1:8" ht="12.75">
      <c r="A2229" s="149" t="s">
        <v>757</v>
      </c>
      <c r="C2229" s="155" t="s">
        <v>758</v>
      </c>
      <c r="D2229" s="132">
        <v>82432.6036157608</v>
      </c>
      <c r="F2229" s="132">
        <v>59487.5</v>
      </c>
      <c r="G2229" s="132">
        <v>62141.66666666667</v>
      </c>
      <c r="H2229" s="132">
        <v>21625.735883202666</v>
      </c>
    </row>
    <row r="2230" spans="1:8" ht="12.75">
      <c r="A2230" s="131">
        <v>38376.04398148148</v>
      </c>
      <c r="C2230" s="155" t="s">
        <v>759</v>
      </c>
      <c r="D2230" s="132">
        <v>1707.2283891190225</v>
      </c>
      <c r="F2230" s="132">
        <v>253.42651801049647</v>
      </c>
      <c r="G2230" s="132">
        <v>55.75242894559243</v>
      </c>
      <c r="H2230" s="132">
        <v>1707.2283891190225</v>
      </c>
    </row>
    <row r="2232" spans="3:8" ht="12.75">
      <c r="C2232" s="155" t="s">
        <v>760</v>
      </c>
      <c r="D2232" s="132">
        <v>2.071059646589407</v>
      </c>
      <c r="F2232" s="132">
        <v>0.42601642027400116</v>
      </c>
      <c r="G2232" s="132">
        <v>0.08971827106706573</v>
      </c>
      <c r="H2232" s="132">
        <v>7.894429111404602</v>
      </c>
    </row>
    <row r="2233" spans="1:16" ht="12.75">
      <c r="A2233" s="143" t="s">
        <v>740</v>
      </c>
      <c r="B2233" s="138" t="s">
        <v>216</v>
      </c>
      <c r="D2233" s="143" t="s">
        <v>741</v>
      </c>
      <c r="E2233" s="138" t="s">
        <v>742</v>
      </c>
      <c r="F2233" s="139" t="s">
        <v>786</v>
      </c>
      <c r="G2233" s="144" t="s">
        <v>744</v>
      </c>
      <c r="H2233" s="145">
        <v>2</v>
      </c>
      <c r="I2233" s="146" t="s">
        <v>745</v>
      </c>
      <c r="J2233" s="145">
        <v>5</v>
      </c>
      <c r="K2233" s="144" t="s">
        <v>746</v>
      </c>
      <c r="L2233" s="147">
        <v>1</v>
      </c>
      <c r="M2233" s="144" t="s">
        <v>747</v>
      </c>
      <c r="N2233" s="148">
        <v>1</v>
      </c>
      <c r="O2233" s="144" t="s">
        <v>748</v>
      </c>
      <c r="P2233" s="148">
        <v>1</v>
      </c>
    </row>
    <row r="2235" spans="1:10" ht="12.75">
      <c r="A2235" s="149" t="s">
        <v>749</v>
      </c>
      <c r="C2235" s="150" t="s">
        <v>750</v>
      </c>
      <c r="D2235" s="150" t="s">
        <v>751</v>
      </c>
      <c r="F2235" s="150" t="s">
        <v>752</v>
      </c>
      <c r="G2235" s="150" t="s">
        <v>753</v>
      </c>
      <c r="H2235" s="150" t="s">
        <v>754</v>
      </c>
      <c r="I2235" s="151" t="s">
        <v>755</v>
      </c>
      <c r="J2235" s="150" t="s">
        <v>756</v>
      </c>
    </row>
    <row r="2236" spans="1:8" ht="12.75">
      <c r="A2236" s="152" t="s">
        <v>823</v>
      </c>
      <c r="C2236" s="153">
        <v>228.61599999992177</v>
      </c>
      <c r="D2236" s="132">
        <v>36872.433294057846</v>
      </c>
      <c r="F2236" s="132">
        <v>31731</v>
      </c>
      <c r="G2236" s="132">
        <v>30671</v>
      </c>
      <c r="H2236" s="154" t="s">
        <v>217</v>
      </c>
    </row>
    <row r="2238" spans="4:8" ht="12.75">
      <c r="D2238" s="132">
        <v>36538.299653708935</v>
      </c>
      <c r="F2238" s="132">
        <v>32004</v>
      </c>
      <c r="G2238" s="132">
        <v>30871</v>
      </c>
      <c r="H2238" s="154" t="s">
        <v>218</v>
      </c>
    </row>
    <row r="2240" spans="4:8" ht="12.75">
      <c r="D2240" s="132">
        <v>36416.85438901186</v>
      </c>
      <c r="F2240" s="132">
        <v>32531</v>
      </c>
      <c r="G2240" s="132">
        <v>30221</v>
      </c>
      <c r="H2240" s="154" t="s">
        <v>219</v>
      </c>
    </row>
    <row r="2242" spans="1:8" ht="12.75">
      <c r="A2242" s="149" t="s">
        <v>757</v>
      </c>
      <c r="C2242" s="155" t="s">
        <v>758</v>
      </c>
      <c r="D2242" s="132">
        <v>36609.195778926216</v>
      </c>
      <c r="F2242" s="132">
        <v>32088.666666666664</v>
      </c>
      <c r="G2242" s="132">
        <v>30587.666666666664</v>
      </c>
      <c r="H2242" s="132">
        <v>5167.462949688659</v>
      </c>
    </row>
    <row r="2243" spans="1:8" ht="12.75">
      <c r="A2243" s="131">
        <v>38376.04630787037</v>
      </c>
      <c r="C2243" s="155" t="s">
        <v>759</v>
      </c>
      <c r="D2243" s="132">
        <v>235.91890578892267</v>
      </c>
      <c r="F2243" s="132">
        <v>406.6648907065046</v>
      </c>
      <c r="G2243" s="132">
        <v>332.91640592396965</v>
      </c>
      <c r="H2243" s="132">
        <v>235.91890578892267</v>
      </c>
    </row>
    <row r="2245" spans="3:8" ht="12.75">
      <c r="C2245" s="155" t="s">
        <v>760</v>
      </c>
      <c r="D2245" s="132">
        <v>0.644425261930303</v>
      </c>
      <c r="F2245" s="132">
        <v>1.267316261317094</v>
      </c>
      <c r="G2245" s="132">
        <v>1.0884007909199884</v>
      </c>
      <c r="H2245" s="132">
        <v>4.5654687432860435</v>
      </c>
    </row>
    <row r="2246" spans="1:10" ht="12.75">
      <c r="A2246" s="149" t="s">
        <v>749</v>
      </c>
      <c r="C2246" s="150" t="s">
        <v>750</v>
      </c>
      <c r="D2246" s="150" t="s">
        <v>751</v>
      </c>
      <c r="F2246" s="150" t="s">
        <v>752</v>
      </c>
      <c r="G2246" s="150" t="s">
        <v>753</v>
      </c>
      <c r="H2246" s="150" t="s">
        <v>754</v>
      </c>
      <c r="I2246" s="151" t="s">
        <v>755</v>
      </c>
      <c r="J2246" s="150" t="s">
        <v>756</v>
      </c>
    </row>
    <row r="2247" spans="1:8" ht="12.75">
      <c r="A2247" s="152" t="s">
        <v>824</v>
      </c>
      <c r="C2247" s="153">
        <v>231.6040000000503</v>
      </c>
      <c r="D2247" s="132">
        <v>11003.61989942193</v>
      </c>
      <c r="F2247" s="132">
        <v>6338</v>
      </c>
      <c r="G2247" s="132">
        <v>7259</v>
      </c>
      <c r="H2247" s="154" t="s">
        <v>220</v>
      </c>
    </row>
    <row r="2249" spans="4:8" ht="12.75">
      <c r="D2249" s="132">
        <v>11008.30489550531</v>
      </c>
      <c r="F2249" s="132">
        <v>6468.999999992549</v>
      </c>
      <c r="G2249" s="132">
        <v>7290</v>
      </c>
      <c r="H2249" s="154" t="s">
        <v>221</v>
      </c>
    </row>
    <row r="2251" spans="4:8" ht="12.75">
      <c r="D2251" s="132">
        <v>11124.927751645446</v>
      </c>
      <c r="F2251" s="132">
        <v>6544.999999992549</v>
      </c>
      <c r="G2251" s="132">
        <v>7253</v>
      </c>
      <c r="H2251" s="154" t="s">
        <v>222</v>
      </c>
    </row>
    <row r="2253" spans="1:8" ht="12.75">
      <c r="A2253" s="149" t="s">
        <v>757</v>
      </c>
      <c r="C2253" s="155" t="s">
        <v>758</v>
      </c>
      <c r="D2253" s="132">
        <v>11045.617515524227</v>
      </c>
      <c r="F2253" s="132">
        <v>6450.6666666617</v>
      </c>
      <c r="G2253" s="132">
        <v>7267.333333333334</v>
      </c>
      <c r="H2253" s="132">
        <v>4077.578227619357</v>
      </c>
    </row>
    <row r="2254" spans="1:8" ht="12.75">
      <c r="A2254" s="131">
        <v>38376.04686342592</v>
      </c>
      <c r="C2254" s="155" t="s">
        <v>759</v>
      </c>
      <c r="D2254" s="132">
        <v>68.7246132203402</v>
      </c>
      <c r="F2254" s="132">
        <v>104.71071259669097</v>
      </c>
      <c r="G2254" s="132">
        <v>19.85782801147531</v>
      </c>
      <c r="H2254" s="132">
        <v>68.7246132203402</v>
      </c>
    </row>
    <row r="2256" spans="3:8" ht="12.75">
      <c r="C2256" s="155" t="s">
        <v>760</v>
      </c>
      <c r="D2256" s="132">
        <v>0.6221889642996437</v>
      </c>
      <c r="F2256" s="132">
        <v>1.623254122521263</v>
      </c>
      <c r="G2256" s="132">
        <v>0.27324779393828974</v>
      </c>
      <c r="H2256" s="132">
        <v>1.6854272164500992</v>
      </c>
    </row>
    <row r="2257" spans="1:10" ht="12.75">
      <c r="A2257" s="149" t="s">
        <v>749</v>
      </c>
      <c r="C2257" s="150" t="s">
        <v>750</v>
      </c>
      <c r="D2257" s="150" t="s">
        <v>751</v>
      </c>
      <c r="F2257" s="150" t="s">
        <v>752</v>
      </c>
      <c r="G2257" s="150" t="s">
        <v>753</v>
      </c>
      <c r="H2257" s="150" t="s">
        <v>754</v>
      </c>
      <c r="I2257" s="151" t="s">
        <v>755</v>
      </c>
      <c r="J2257" s="150" t="s">
        <v>756</v>
      </c>
    </row>
    <row r="2258" spans="1:8" ht="12.75">
      <c r="A2258" s="152" t="s">
        <v>822</v>
      </c>
      <c r="C2258" s="153">
        <v>267.7160000000149</v>
      </c>
      <c r="D2258" s="132">
        <v>11018.957771748304</v>
      </c>
      <c r="F2258" s="132">
        <v>3583.7500000037253</v>
      </c>
      <c r="G2258" s="132">
        <v>3659.9999999962747</v>
      </c>
      <c r="H2258" s="154" t="s">
        <v>223</v>
      </c>
    </row>
    <row r="2260" spans="4:8" ht="12.75">
      <c r="D2260" s="132">
        <v>10581.041063919663</v>
      </c>
      <c r="F2260" s="132">
        <v>3636</v>
      </c>
      <c r="G2260" s="132">
        <v>3658.2500000037253</v>
      </c>
      <c r="H2260" s="154" t="s">
        <v>224</v>
      </c>
    </row>
    <row r="2262" spans="4:8" ht="12.75">
      <c r="D2262" s="132">
        <v>10718.529259935021</v>
      </c>
      <c r="F2262" s="132">
        <v>3590.9999999962747</v>
      </c>
      <c r="G2262" s="132">
        <v>3684.7499999962747</v>
      </c>
      <c r="H2262" s="154" t="s">
        <v>225</v>
      </c>
    </row>
    <row r="2264" spans="1:8" ht="12.75">
      <c r="A2264" s="149" t="s">
        <v>757</v>
      </c>
      <c r="C2264" s="155" t="s">
        <v>758</v>
      </c>
      <c r="D2264" s="132">
        <v>10772.842698534329</v>
      </c>
      <c r="F2264" s="132">
        <v>3603.583333333333</v>
      </c>
      <c r="G2264" s="132">
        <v>3667.6666666654246</v>
      </c>
      <c r="H2264" s="132">
        <v>7129.742896652975</v>
      </c>
    </row>
    <row r="2265" spans="1:8" ht="12.75">
      <c r="A2265" s="131">
        <v>38376.047627314816</v>
      </c>
      <c r="C2265" s="155" t="s">
        <v>759</v>
      </c>
      <c r="D2265" s="132">
        <v>223.95361787270215</v>
      </c>
      <c r="F2265" s="132">
        <v>28.306727703991186</v>
      </c>
      <c r="G2265" s="132">
        <v>14.820453207085038</v>
      </c>
      <c r="H2265" s="132">
        <v>223.95361787270215</v>
      </c>
    </row>
    <row r="2267" spans="3:8" ht="12.75">
      <c r="C2267" s="155" t="s">
        <v>760</v>
      </c>
      <c r="D2267" s="132">
        <v>2.0788720687731903</v>
      </c>
      <c r="F2267" s="132">
        <v>0.7855161123138873</v>
      </c>
      <c r="G2267" s="132">
        <v>0.40408397365509563</v>
      </c>
      <c r="H2267" s="132">
        <v>3.1411177249860742</v>
      </c>
    </row>
    <row r="2268" spans="1:10" ht="12.75">
      <c r="A2268" s="149" t="s">
        <v>749</v>
      </c>
      <c r="C2268" s="150" t="s">
        <v>750</v>
      </c>
      <c r="D2268" s="150" t="s">
        <v>751</v>
      </c>
      <c r="F2268" s="150" t="s">
        <v>752</v>
      </c>
      <c r="G2268" s="150" t="s">
        <v>753</v>
      </c>
      <c r="H2268" s="150" t="s">
        <v>754</v>
      </c>
      <c r="I2268" s="151" t="s">
        <v>755</v>
      </c>
      <c r="J2268" s="150" t="s">
        <v>756</v>
      </c>
    </row>
    <row r="2269" spans="1:8" ht="12.75">
      <c r="A2269" s="152" t="s">
        <v>821</v>
      </c>
      <c r="C2269" s="153">
        <v>292.40199999976903</v>
      </c>
      <c r="D2269" s="132">
        <v>25398.442337960005</v>
      </c>
      <c r="F2269" s="132">
        <v>15872.500000014901</v>
      </c>
      <c r="G2269" s="132">
        <v>15766.75</v>
      </c>
      <c r="H2269" s="154" t="s">
        <v>226</v>
      </c>
    </row>
    <row r="2271" spans="4:8" ht="12.75">
      <c r="D2271" s="132">
        <v>25105.138622045517</v>
      </c>
      <c r="F2271" s="132">
        <v>15887.5</v>
      </c>
      <c r="G2271" s="132">
        <v>15848.75</v>
      </c>
      <c r="H2271" s="154" t="s">
        <v>227</v>
      </c>
    </row>
    <row r="2273" spans="4:8" ht="12.75">
      <c r="D2273" s="132">
        <v>24191</v>
      </c>
      <c r="F2273" s="132">
        <v>15807.5</v>
      </c>
      <c r="G2273" s="132">
        <v>15762.75</v>
      </c>
      <c r="H2273" s="154" t="s">
        <v>228</v>
      </c>
    </row>
    <row r="2275" spans="1:8" ht="12.75">
      <c r="A2275" s="149" t="s">
        <v>757</v>
      </c>
      <c r="C2275" s="155" t="s">
        <v>758</v>
      </c>
      <c r="D2275" s="132">
        <v>24898.193653335176</v>
      </c>
      <c r="F2275" s="132">
        <v>15855.833333338302</v>
      </c>
      <c r="G2275" s="132">
        <v>15792.75</v>
      </c>
      <c r="H2275" s="132">
        <v>9080.586936915306</v>
      </c>
    </row>
    <row r="2276" spans="1:8" ht="12.75">
      <c r="A2276" s="131">
        <v>38376.048414351855</v>
      </c>
      <c r="C2276" s="155" t="s">
        <v>759</v>
      </c>
      <c r="D2276" s="132">
        <v>629.7609982609462</v>
      </c>
      <c r="F2276" s="132">
        <v>42.52450274356711</v>
      </c>
      <c r="G2276" s="132">
        <v>48.53864439804639</v>
      </c>
      <c r="H2276" s="132">
        <v>629.7609982609462</v>
      </c>
    </row>
    <row r="2278" spans="3:8" ht="12.75">
      <c r="C2278" s="155" t="s">
        <v>760</v>
      </c>
      <c r="D2278" s="132">
        <v>2.529344124434457</v>
      </c>
      <c r="F2278" s="132">
        <v>0.2681946880341858</v>
      </c>
      <c r="G2278" s="132">
        <v>0.3073476398856841</v>
      </c>
      <c r="H2278" s="132">
        <v>6.935245514811152</v>
      </c>
    </row>
    <row r="2279" spans="1:10" ht="12.75">
      <c r="A2279" s="149" t="s">
        <v>749</v>
      </c>
      <c r="C2279" s="150" t="s">
        <v>750</v>
      </c>
      <c r="D2279" s="150" t="s">
        <v>751</v>
      </c>
      <c r="F2279" s="150" t="s">
        <v>752</v>
      </c>
      <c r="G2279" s="150" t="s">
        <v>753</v>
      </c>
      <c r="H2279" s="150" t="s">
        <v>754</v>
      </c>
      <c r="I2279" s="151" t="s">
        <v>755</v>
      </c>
      <c r="J2279" s="150" t="s">
        <v>756</v>
      </c>
    </row>
    <row r="2280" spans="1:8" ht="12.75">
      <c r="A2280" s="152" t="s">
        <v>875</v>
      </c>
      <c r="C2280" s="153">
        <v>309.418</v>
      </c>
      <c r="D2280" s="132">
        <v>34691.145798027515</v>
      </c>
      <c r="F2280" s="132">
        <v>7164</v>
      </c>
      <c r="G2280" s="132">
        <v>6866</v>
      </c>
      <c r="H2280" s="154" t="s">
        <v>229</v>
      </c>
    </row>
    <row r="2282" spans="4:8" ht="12.75">
      <c r="D2282" s="132">
        <v>34276.41738265753</v>
      </c>
      <c r="F2282" s="132">
        <v>7024</v>
      </c>
      <c r="G2282" s="132">
        <v>6900</v>
      </c>
      <c r="H2282" s="154" t="s">
        <v>230</v>
      </c>
    </row>
    <row r="2284" spans="4:8" ht="12.75">
      <c r="D2284" s="132">
        <v>34094.74191606045</v>
      </c>
      <c r="F2284" s="132">
        <v>6954.000000007451</v>
      </c>
      <c r="G2284" s="132">
        <v>6819.999999992549</v>
      </c>
      <c r="H2284" s="154" t="s">
        <v>231</v>
      </c>
    </row>
    <row r="2286" spans="1:8" ht="12.75">
      <c r="A2286" s="149" t="s">
        <v>757</v>
      </c>
      <c r="C2286" s="155" t="s">
        <v>758</v>
      </c>
      <c r="D2286" s="132">
        <v>34354.10169891516</v>
      </c>
      <c r="F2286" s="132">
        <v>7047.333333335817</v>
      </c>
      <c r="G2286" s="132">
        <v>6861.999999997517</v>
      </c>
      <c r="H2286" s="132">
        <v>27410.68358716209</v>
      </c>
    </row>
    <row r="2287" spans="1:8" ht="12.75">
      <c r="A2287" s="131">
        <v>38376.048993055556</v>
      </c>
      <c r="C2287" s="155" t="s">
        <v>759</v>
      </c>
      <c r="D2287" s="132">
        <v>305.6968062487198</v>
      </c>
      <c r="F2287" s="132">
        <v>106.92676621236598</v>
      </c>
      <c r="G2287" s="132">
        <v>40.14971980372829</v>
      </c>
      <c r="H2287" s="132">
        <v>305.6968062487198</v>
      </c>
    </row>
    <row r="2289" spans="3:8" ht="12.75">
      <c r="C2289" s="155" t="s">
        <v>760</v>
      </c>
      <c r="D2289" s="132">
        <v>0.8898407792114476</v>
      </c>
      <c r="F2289" s="132">
        <v>1.517265625943548</v>
      </c>
      <c r="G2289" s="132">
        <v>0.5851022996756459</v>
      </c>
      <c r="H2289" s="132">
        <v>1.1152469265374116</v>
      </c>
    </row>
    <row r="2290" spans="1:10" ht="12.75">
      <c r="A2290" s="149" t="s">
        <v>749</v>
      </c>
      <c r="C2290" s="150" t="s">
        <v>750</v>
      </c>
      <c r="D2290" s="150" t="s">
        <v>751</v>
      </c>
      <c r="F2290" s="150" t="s">
        <v>752</v>
      </c>
      <c r="G2290" s="150" t="s">
        <v>753</v>
      </c>
      <c r="H2290" s="150" t="s">
        <v>754</v>
      </c>
      <c r="I2290" s="151" t="s">
        <v>755</v>
      </c>
      <c r="J2290" s="150" t="s">
        <v>756</v>
      </c>
    </row>
    <row r="2291" spans="1:8" ht="12.75">
      <c r="A2291" s="152" t="s">
        <v>825</v>
      </c>
      <c r="C2291" s="153">
        <v>324.75400000019</v>
      </c>
      <c r="D2291" s="132">
        <v>29056.116850852966</v>
      </c>
      <c r="F2291" s="132">
        <v>24580</v>
      </c>
      <c r="G2291" s="132">
        <v>21830</v>
      </c>
      <c r="H2291" s="154" t="s">
        <v>232</v>
      </c>
    </row>
    <row r="2293" spans="4:8" ht="12.75">
      <c r="D2293" s="132">
        <v>28683.825892299414</v>
      </c>
      <c r="F2293" s="132">
        <v>24195</v>
      </c>
      <c r="G2293" s="132">
        <v>21857</v>
      </c>
      <c r="H2293" s="154" t="s">
        <v>233</v>
      </c>
    </row>
    <row r="2295" spans="4:8" ht="12.75">
      <c r="D2295" s="132">
        <v>28736.01790574193</v>
      </c>
      <c r="F2295" s="132">
        <v>23917</v>
      </c>
      <c r="G2295" s="132">
        <v>21957</v>
      </c>
      <c r="H2295" s="154" t="s">
        <v>234</v>
      </c>
    </row>
    <row r="2297" spans="1:8" ht="12.75">
      <c r="A2297" s="149" t="s">
        <v>757</v>
      </c>
      <c r="C2297" s="155" t="s">
        <v>758</v>
      </c>
      <c r="D2297" s="132">
        <v>28825.320216298103</v>
      </c>
      <c r="F2297" s="132">
        <v>24230.666666666664</v>
      </c>
      <c r="G2297" s="132">
        <v>21881.333333333336</v>
      </c>
      <c r="H2297" s="132">
        <v>5565.101393859531</v>
      </c>
    </row>
    <row r="2298" spans="1:8" ht="12.75">
      <c r="A2298" s="131">
        <v>38376.04956018519</v>
      </c>
      <c r="C2298" s="155" t="s">
        <v>759</v>
      </c>
      <c r="D2298" s="132">
        <v>201.5721123025948</v>
      </c>
      <c r="F2298" s="132">
        <v>332.93592977228116</v>
      </c>
      <c r="G2298" s="132">
        <v>66.90540586031395</v>
      </c>
      <c r="H2298" s="132">
        <v>201.5721123025948</v>
      </c>
    </row>
    <row r="2300" spans="3:8" ht="12.75">
      <c r="C2300" s="155" t="s">
        <v>760</v>
      </c>
      <c r="D2300" s="132">
        <v>0.6992883714388853</v>
      </c>
      <c r="F2300" s="132">
        <v>1.3740271134606883</v>
      </c>
      <c r="G2300" s="132">
        <v>0.30576475775538026</v>
      </c>
      <c r="H2300" s="132">
        <v>3.6220743888872744</v>
      </c>
    </row>
    <row r="2301" spans="1:10" ht="12.75">
      <c r="A2301" s="149" t="s">
        <v>749</v>
      </c>
      <c r="C2301" s="150" t="s">
        <v>750</v>
      </c>
      <c r="D2301" s="150" t="s">
        <v>751</v>
      </c>
      <c r="F2301" s="150" t="s">
        <v>752</v>
      </c>
      <c r="G2301" s="150" t="s">
        <v>753</v>
      </c>
      <c r="H2301" s="150" t="s">
        <v>754</v>
      </c>
      <c r="I2301" s="151" t="s">
        <v>755</v>
      </c>
      <c r="J2301" s="150" t="s">
        <v>756</v>
      </c>
    </row>
    <row r="2302" spans="1:8" ht="12.75">
      <c r="A2302" s="152" t="s">
        <v>844</v>
      </c>
      <c r="C2302" s="153">
        <v>343.82299999985844</v>
      </c>
      <c r="D2302" s="132">
        <v>20835.474937349558</v>
      </c>
      <c r="F2302" s="132">
        <v>19176</v>
      </c>
      <c r="G2302" s="132">
        <v>19052</v>
      </c>
      <c r="H2302" s="154" t="s">
        <v>235</v>
      </c>
    </row>
    <row r="2304" spans="4:8" ht="12.75">
      <c r="D2304" s="132">
        <v>20769.442885667086</v>
      </c>
      <c r="F2304" s="132">
        <v>19250</v>
      </c>
      <c r="G2304" s="132">
        <v>19006</v>
      </c>
      <c r="H2304" s="154" t="s">
        <v>236</v>
      </c>
    </row>
    <row r="2306" spans="4:8" ht="12.75">
      <c r="D2306" s="132">
        <v>20754.792455285788</v>
      </c>
      <c r="F2306" s="132">
        <v>19028</v>
      </c>
      <c r="G2306" s="132">
        <v>19338</v>
      </c>
      <c r="H2306" s="154" t="s">
        <v>237</v>
      </c>
    </row>
    <row r="2308" spans="1:8" ht="12.75">
      <c r="A2308" s="149" t="s">
        <v>757</v>
      </c>
      <c r="C2308" s="155" t="s">
        <v>758</v>
      </c>
      <c r="D2308" s="132">
        <v>20786.570092767477</v>
      </c>
      <c r="F2308" s="132">
        <v>19151.333333333332</v>
      </c>
      <c r="G2308" s="132">
        <v>19132</v>
      </c>
      <c r="H2308" s="132">
        <v>1643.508890581685</v>
      </c>
    </row>
    <row r="2309" spans="1:8" ht="12.75">
      <c r="A2309" s="131">
        <v>38376.050104166665</v>
      </c>
      <c r="C2309" s="155" t="s">
        <v>759</v>
      </c>
      <c r="D2309" s="132">
        <v>42.98164311892505</v>
      </c>
      <c r="F2309" s="132">
        <v>113.03686714224405</v>
      </c>
      <c r="G2309" s="132">
        <v>179.8777362543792</v>
      </c>
      <c r="H2309" s="132">
        <v>42.98164311892505</v>
      </c>
    </row>
    <row r="2311" spans="3:8" ht="12.75">
      <c r="C2311" s="155" t="s">
        <v>760</v>
      </c>
      <c r="D2311" s="132">
        <v>0.2067760237841267</v>
      </c>
      <c r="F2311" s="132">
        <v>0.5902297514998647</v>
      </c>
      <c r="G2311" s="132">
        <v>0.9401930600793393</v>
      </c>
      <c r="H2311" s="132">
        <v>2.615236422829001</v>
      </c>
    </row>
    <row r="2312" spans="1:10" ht="12.75">
      <c r="A2312" s="149" t="s">
        <v>749</v>
      </c>
      <c r="C2312" s="150" t="s">
        <v>750</v>
      </c>
      <c r="D2312" s="150" t="s">
        <v>751</v>
      </c>
      <c r="F2312" s="150" t="s">
        <v>752</v>
      </c>
      <c r="G2312" s="150" t="s">
        <v>753</v>
      </c>
      <c r="H2312" s="150" t="s">
        <v>754</v>
      </c>
      <c r="I2312" s="151" t="s">
        <v>755</v>
      </c>
      <c r="J2312" s="150" t="s">
        <v>756</v>
      </c>
    </row>
    <row r="2313" spans="1:8" ht="12.75">
      <c r="A2313" s="152" t="s">
        <v>826</v>
      </c>
      <c r="C2313" s="153">
        <v>361.38400000007823</v>
      </c>
      <c r="D2313" s="132">
        <v>38082.90626955032</v>
      </c>
      <c r="F2313" s="132">
        <v>19994</v>
      </c>
      <c r="G2313" s="132">
        <v>20022</v>
      </c>
      <c r="H2313" s="154" t="s">
        <v>238</v>
      </c>
    </row>
    <row r="2315" spans="4:8" ht="12.75">
      <c r="D2315" s="132">
        <v>38668.39597028494</v>
      </c>
      <c r="F2315" s="132">
        <v>20464</v>
      </c>
      <c r="G2315" s="132">
        <v>19788</v>
      </c>
      <c r="H2315" s="154" t="s">
        <v>239</v>
      </c>
    </row>
    <row r="2317" spans="4:8" ht="12.75">
      <c r="D2317" s="132">
        <v>39552.224151968956</v>
      </c>
      <c r="F2317" s="132">
        <v>19842</v>
      </c>
      <c r="G2317" s="132">
        <v>19550</v>
      </c>
      <c r="H2317" s="154" t="s">
        <v>240</v>
      </c>
    </row>
    <row r="2319" spans="1:8" ht="12.75">
      <c r="A2319" s="149" t="s">
        <v>757</v>
      </c>
      <c r="C2319" s="155" t="s">
        <v>758</v>
      </c>
      <c r="D2319" s="132">
        <v>38767.842130601406</v>
      </c>
      <c r="F2319" s="132">
        <v>20100</v>
      </c>
      <c r="G2319" s="132">
        <v>19786.666666666668</v>
      </c>
      <c r="H2319" s="132">
        <v>18811.864018426306</v>
      </c>
    </row>
    <row r="2320" spans="1:8" ht="12.75">
      <c r="A2320" s="131">
        <v>38376.05063657407</v>
      </c>
      <c r="C2320" s="155" t="s">
        <v>759</v>
      </c>
      <c r="D2320" s="132">
        <v>739.6897417162442</v>
      </c>
      <c r="F2320" s="132">
        <v>324.2653234621303</v>
      </c>
      <c r="G2320" s="132">
        <v>236.00282484185084</v>
      </c>
      <c r="H2320" s="132">
        <v>739.6897417162442</v>
      </c>
    </row>
    <row r="2322" spans="3:8" ht="12.75">
      <c r="C2322" s="155" t="s">
        <v>760</v>
      </c>
      <c r="D2322" s="132">
        <v>1.9079982301423215</v>
      </c>
      <c r="F2322" s="132">
        <v>1.6132603157319914</v>
      </c>
      <c r="G2322" s="132">
        <v>1.1927366484594886</v>
      </c>
      <c r="H2322" s="132">
        <v>3.9320385315974784</v>
      </c>
    </row>
    <row r="2323" spans="1:10" ht="12.75">
      <c r="A2323" s="149" t="s">
        <v>749</v>
      </c>
      <c r="C2323" s="150" t="s">
        <v>750</v>
      </c>
      <c r="D2323" s="150" t="s">
        <v>751</v>
      </c>
      <c r="F2323" s="150" t="s">
        <v>752</v>
      </c>
      <c r="G2323" s="150" t="s">
        <v>753</v>
      </c>
      <c r="H2323" s="150" t="s">
        <v>754</v>
      </c>
      <c r="I2323" s="151" t="s">
        <v>755</v>
      </c>
      <c r="J2323" s="150" t="s">
        <v>756</v>
      </c>
    </row>
    <row r="2324" spans="1:8" ht="12.75">
      <c r="A2324" s="152" t="s">
        <v>845</v>
      </c>
      <c r="C2324" s="153">
        <v>371.029</v>
      </c>
      <c r="D2324" s="132">
        <v>27583</v>
      </c>
      <c r="F2324" s="132">
        <v>23954</v>
      </c>
      <c r="G2324" s="132">
        <v>23924</v>
      </c>
      <c r="H2324" s="154" t="s">
        <v>241</v>
      </c>
    </row>
    <row r="2326" spans="4:8" ht="12.75">
      <c r="D2326" s="132">
        <v>27921.766659229994</v>
      </c>
      <c r="F2326" s="132">
        <v>24142</v>
      </c>
      <c r="G2326" s="132">
        <v>24552</v>
      </c>
      <c r="H2326" s="154" t="s">
        <v>242</v>
      </c>
    </row>
    <row r="2328" spans="4:8" ht="12.75">
      <c r="D2328" s="132">
        <v>27753.70344361663</v>
      </c>
      <c r="F2328" s="132">
        <v>23830</v>
      </c>
      <c r="G2328" s="132">
        <v>24616</v>
      </c>
      <c r="H2328" s="154" t="s">
        <v>243</v>
      </c>
    </row>
    <row r="2330" spans="1:8" ht="12.75">
      <c r="A2330" s="149" t="s">
        <v>757</v>
      </c>
      <c r="C2330" s="155" t="s">
        <v>758</v>
      </c>
      <c r="D2330" s="132">
        <v>27752.823367615543</v>
      </c>
      <c r="F2330" s="132">
        <v>23975.333333333336</v>
      </c>
      <c r="G2330" s="132">
        <v>24364</v>
      </c>
      <c r="H2330" s="132">
        <v>3629.583057538022</v>
      </c>
    </row>
    <row r="2331" spans="1:8" ht="12.75">
      <c r="A2331" s="131">
        <v>38376.05119212963</v>
      </c>
      <c r="C2331" s="155" t="s">
        <v>759</v>
      </c>
      <c r="D2331" s="132">
        <v>169.385044356784</v>
      </c>
      <c r="F2331" s="132">
        <v>157.09020763030819</v>
      </c>
      <c r="G2331" s="132">
        <v>382.39246854508</v>
      </c>
      <c r="H2331" s="132">
        <v>169.385044356784</v>
      </c>
    </row>
    <row r="2333" spans="3:8" ht="12.75">
      <c r="C2333" s="155" t="s">
        <v>760</v>
      </c>
      <c r="D2333" s="132">
        <v>0.6103344589957558</v>
      </c>
      <c r="F2333" s="132">
        <v>0.65521594818414</v>
      </c>
      <c r="G2333" s="132">
        <v>1.5694979007760634</v>
      </c>
      <c r="H2333" s="132">
        <v>4.666790693906297</v>
      </c>
    </row>
    <row r="2334" spans="1:10" ht="12.75">
      <c r="A2334" s="149" t="s">
        <v>749</v>
      </c>
      <c r="C2334" s="150" t="s">
        <v>750</v>
      </c>
      <c r="D2334" s="150" t="s">
        <v>751</v>
      </c>
      <c r="F2334" s="150" t="s">
        <v>752</v>
      </c>
      <c r="G2334" s="150" t="s">
        <v>753</v>
      </c>
      <c r="H2334" s="150" t="s">
        <v>754</v>
      </c>
      <c r="I2334" s="151" t="s">
        <v>755</v>
      </c>
      <c r="J2334" s="150" t="s">
        <v>756</v>
      </c>
    </row>
    <row r="2335" spans="1:8" ht="12.75">
      <c r="A2335" s="152" t="s">
        <v>820</v>
      </c>
      <c r="C2335" s="153">
        <v>407.77100000018254</v>
      </c>
      <c r="D2335" s="132">
        <v>868975</v>
      </c>
      <c r="F2335" s="132">
        <v>79400</v>
      </c>
      <c r="G2335" s="132">
        <v>77400</v>
      </c>
      <c r="H2335" s="154" t="s">
        <v>244</v>
      </c>
    </row>
    <row r="2337" spans="4:8" ht="12.75">
      <c r="D2337" s="132">
        <v>988150.6643352509</v>
      </c>
      <c r="F2337" s="132">
        <v>79400</v>
      </c>
      <c r="G2337" s="132">
        <v>77600</v>
      </c>
      <c r="H2337" s="154" t="s">
        <v>245</v>
      </c>
    </row>
    <row r="2339" spans="4:8" ht="12.75">
      <c r="D2339" s="132">
        <v>1118497.494485855</v>
      </c>
      <c r="F2339" s="132">
        <v>80200</v>
      </c>
      <c r="G2339" s="132">
        <v>77800</v>
      </c>
      <c r="H2339" s="154" t="s">
        <v>246</v>
      </c>
    </row>
    <row r="2341" spans="1:8" ht="12.75">
      <c r="A2341" s="149" t="s">
        <v>757</v>
      </c>
      <c r="C2341" s="155" t="s">
        <v>758</v>
      </c>
      <c r="D2341" s="132">
        <v>991874.3862737019</v>
      </c>
      <c r="F2341" s="132">
        <v>79666.66666666667</v>
      </c>
      <c r="G2341" s="132">
        <v>77600</v>
      </c>
      <c r="H2341" s="132">
        <v>913257.9502150018</v>
      </c>
    </row>
    <row r="2342" spans="1:8" ht="12.75">
      <c r="A2342" s="131">
        <v>38376.05175925926</v>
      </c>
      <c r="C2342" s="155" t="s">
        <v>759</v>
      </c>
      <c r="D2342" s="132">
        <v>124802.9182047314</v>
      </c>
      <c r="F2342" s="132">
        <v>461.88021535170054</v>
      </c>
      <c r="G2342" s="132">
        <v>200</v>
      </c>
      <c r="H2342" s="132">
        <v>124802.9182047314</v>
      </c>
    </row>
    <row r="2344" spans="3:8" ht="12.75">
      <c r="C2344" s="155" t="s">
        <v>760</v>
      </c>
      <c r="D2344" s="132">
        <v>12.582532620243787</v>
      </c>
      <c r="F2344" s="132">
        <v>0.5797659606925111</v>
      </c>
      <c r="G2344" s="132">
        <v>0.2577319587628865</v>
      </c>
      <c r="H2344" s="132">
        <v>13.665681002322504</v>
      </c>
    </row>
    <row r="2345" spans="1:10" ht="12.75">
      <c r="A2345" s="149" t="s">
        <v>749</v>
      </c>
      <c r="C2345" s="150" t="s">
        <v>750</v>
      </c>
      <c r="D2345" s="150" t="s">
        <v>751</v>
      </c>
      <c r="F2345" s="150" t="s">
        <v>752</v>
      </c>
      <c r="G2345" s="150" t="s">
        <v>753</v>
      </c>
      <c r="H2345" s="150" t="s">
        <v>754</v>
      </c>
      <c r="I2345" s="151" t="s">
        <v>755</v>
      </c>
      <c r="J2345" s="150" t="s">
        <v>756</v>
      </c>
    </row>
    <row r="2346" spans="1:8" ht="12.75">
      <c r="A2346" s="152" t="s">
        <v>827</v>
      </c>
      <c r="C2346" s="153">
        <v>455.40299999993294</v>
      </c>
      <c r="D2346" s="132">
        <v>71478.99364876747</v>
      </c>
      <c r="F2346" s="132">
        <v>58334.999999940395</v>
      </c>
      <c r="G2346" s="132">
        <v>61395</v>
      </c>
      <c r="H2346" s="154" t="s">
        <v>247</v>
      </c>
    </row>
    <row r="2348" spans="4:8" ht="12.75">
      <c r="D2348" s="132">
        <v>69916.21452844143</v>
      </c>
      <c r="F2348" s="132">
        <v>58905</v>
      </c>
      <c r="G2348" s="132">
        <v>61282.5</v>
      </c>
      <c r="H2348" s="154" t="s">
        <v>248</v>
      </c>
    </row>
    <row r="2350" spans="4:8" ht="12.75">
      <c r="D2350" s="132">
        <v>67885</v>
      </c>
      <c r="F2350" s="132">
        <v>58540.000000059605</v>
      </c>
      <c r="G2350" s="132">
        <v>60892.5</v>
      </c>
      <c r="H2350" s="154" t="s">
        <v>249</v>
      </c>
    </row>
    <row r="2352" spans="1:8" ht="12.75">
      <c r="A2352" s="149" t="s">
        <v>757</v>
      </c>
      <c r="C2352" s="155" t="s">
        <v>758</v>
      </c>
      <c r="D2352" s="132">
        <v>69760.06939240296</v>
      </c>
      <c r="F2352" s="132">
        <v>58593.33333333333</v>
      </c>
      <c r="G2352" s="132">
        <v>61190</v>
      </c>
      <c r="H2352" s="132">
        <v>9875.951175348702</v>
      </c>
    </row>
    <row r="2353" spans="1:8" ht="12.75">
      <c r="A2353" s="131">
        <v>38376.052511574075</v>
      </c>
      <c r="C2353" s="155" t="s">
        <v>759</v>
      </c>
      <c r="D2353" s="132">
        <v>1802.0775689400068</v>
      </c>
      <c r="F2353" s="132">
        <v>288.71843263903395</v>
      </c>
      <c r="G2353" s="132">
        <v>263.71149007959434</v>
      </c>
      <c r="H2353" s="132">
        <v>1802.0775689400068</v>
      </c>
    </row>
    <row r="2355" spans="3:8" ht="12.75">
      <c r="C2355" s="155" t="s">
        <v>760</v>
      </c>
      <c r="D2355" s="132">
        <v>2.583250826204392</v>
      </c>
      <c r="F2355" s="132">
        <v>0.49274962903464675</v>
      </c>
      <c r="G2355" s="132">
        <v>0.43097154776858043</v>
      </c>
      <c r="H2355" s="132">
        <v>18.24712918223169</v>
      </c>
    </row>
    <row r="2356" spans="1:16" ht="12.75">
      <c r="A2356" s="143" t="s">
        <v>740</v>
      </c>
      <c r="B2356" s="138" t="s">
        <v>250</v>
      </c>
      <c r="D2356" s="143" t="s">
        <v>741</v>
      </c>
      <c r="E2356" s="138" t="s">
        <v>742</v>
      </c>
      <c r="F2356" s="139" t="s">
        <v>787</v>
      </c>
      <c r="G2356" s="144" t="s">
        <v>744</v>
      </c>
      <c r="H2356" s="145">
        <v>2</v>
      </c>
      <c r="I2356" s="146" t="s">
        <v>745</v>
      </c>
      <c r="J2356" s="145">
        <v>6</v>
      </c>
      <c r="K2356" s="144" t="s">
        <v>746</v>
      </c>
      <c r="L2356" s="147">
        <v>1</v>
      </c>
      <c r="M2356" s="144" t="s">
        <v>747</v>
      </c>
      <c r="N2356" s="148">
        <v>1</v>
      </c>
      <c r="O2356" s="144" t="s">
        <v>748</v>
      </c>
      <c r="P2356" s="148">
        <v>1</v>
      </c>
    </row>
    <row r="2358" spans="1:10" ht="12.75">
      <c r="A2358" s="149" t="s">
        <v>749</v>
      </c>
      <c r="C2358" s="150" t="s">
        <v>750</v>
      </c>
      <c r="D2358" s="150" t="s">
        <v>751</v>
      </c>
      <c r="F2358" s="150" t="s">
        <v>752</v>
      </c>
      <c r="G2358" s="150" t="s">
        <v>753</v>
      </c>
      <c r="H2358" s="150" t="s">
        <v>754</v>
      </c>
      <c r="I2358" s="151" t="s">
        <v>755</v>
      </c>
      <c r="J2358" s="150" t="s">
        <v>756</v>
      </c>
    </row>
    <row r="2359" spans="1:8" ht="12.75">
      <c r="A2359" s="152" t="s">
        <v>823</v>
      </c>
      <c r="C2359" s="153">
        <v>228.61599999992177</v>
      </c>
      <c r="D2359" s="132">
        <v>38227.211119651794</v>
      </c>
      <c r="F2359" s="132">
        <v>32217</v>
      </c>
      <c r="G2359" s="132">
        <v>30199.000000029802</v>
      </c>
      <c r="H2359" s="154" t="s">
        <v>251</v>
      </c>
    </row>
    <row r="2361" spans="4:8" ht="12.75">
      <c r="D2361" s="132">
        <v>39148.69995069504</v>
      </c>
      <c r="F2361" s="132">
        <v>32504</v>
      </c>
      <c r="G2361" s="132">
        <v>30850</v>
      </c>
      <c r="H2361" s="154" t="s">
        <v>252</v>
      </c>
    </row>
    <row r="2363" spans="4:8" ht="12.75">
      <c r="D2363" s="132">
        <v>38746.87937998772</v>
      </c>
      <c r="F2363" s="132">
        <v>32112</v>
      </c>
      <c r="G2363" s="132">
        <v>30198</v>
      </c>
      <c r="H2363" s="154" t="s">
        <v>253</v>
      </c>
    </row>
    <row r="2365" spans="1:8" ht="12.75">
      <c r="A2365" s="149" t="s">
        <v>757</v>
      </c>
      <c r="C2365" s="155" t="s">
        <v>758</v>
      </c>
      <c r="D2365" s="132">
        <v>38707.59681677818</v>
      </c>
      <c r="F2365" s="132">
        <v>32277.666666666664</v>
      </c>
      <c r="G2365" s="132">
        <v>30415.666666676603</v>
      </c>
      <c r="H2365" s="132">
        <v>7232.455669956006</v>
      </c>
    </row>
    <row r="2366" spans="1:8" ht="12.75">
      <c r="A2366" s="131">
        <v>38376.05484953704</v>
      </c>
      <c r="C2366" s="155" t="s">
        <v>759</v>
      </c>
      <c r="D2366" s="132">
        <v>461.9986539632282</v>
      </c>
      <c r="F2366" s="132">
        <v>202.9195242783043</v>
      </c>
      <c r="G2366" s="132">
        <v>376.14403268804216</v>
      </c>
      <c r="H2366" s="132">
        <v>461.9986539632282</v>
      </c>
    </row>
    <row r="2368" spans="3:8" ht="12.75">
      <c r="C2368" s="155" t="s">
        <v>760</v>
      </c>
      <c r="D2368" s="132">
        <v>1.193560675311598</v>
      </c>
      <c r="F2368" s="132">
        <v>0.6286685043682557</v>
      </c>
      <c r="G2368" s="132">
        <v>1.2366785736120178</v>
      </c>
      <c r="H2368" s="132">
        <v>6.387853241636787</v>
      </c>
    </row>
    <row r="2369" spans="1:10" ht="12.75">
      <c r="A2369" s="149" t="s">
        <v>749</v>
      </c>
      <c r="C2369" s="150" t="s">
        <v>750</v>
      </c>
      <c r="D2369" s="150" t="s">
        <v>751</v>
      </c>
      <c r="F2369" s="150" t="s">
        <v>752</v>
      </c>
      <c r="G2369" s="150" t="s">
        <v>753</v>
      </c>
      <c r="H2369" s="150" t="s">
        <v>754</v>
      </c>
      <c r="I2369" s="151" t="s">
        <v>755</v>
      </c>
      <c r="J2369" s="150" t="s">
        <v>756</v>
      </c>
    </row>
    <row r="2370" spans="1:8" ht="12.75">
      <c r="A2370" s="152" t="s">
        <v>824</v>
      </c>
      <c r="C2370" s="153">
        <v>231.6040000000503</v>
      </c>
      <c r="D2370" s="132">
        <v>17154.006868958473</v>
      </c>
      <c r="F2370" s="132">
        <v>6411</v>
      </c>
      <c r="G2370" s="132">
        <v>7403</v>
      </c>
      <c r="H2370" s="154" t="s">
        <v>254</v>
      </c>
    </row>
    <row r="2372" spans="4:8" ht="12.75">
      <c r="D2372" s="132">
        <v>17759.982170939445</v>
      </c>
      <c r="F2372" s="132">
        <v>6543.000000007451</v>
      </c>
      <c r="G2372" s="132">
        <v>7289</v>
      </c>
      <c r="H2372" s="154" t="s">
        <v>255</v>
      </c>
    </row>
    <row r="2374" spans="4:8" ht="12.75">
      <c r="D2374" s="132">
        <v>16472.587075948715</v>
      </c>
      <c r="F2374" s="132">
        <v>6543.000000007451</v>
      </c>
      <c r="G2374" s="132">
        <v>7430.000000007451</v>
      </c>
      <c r="H2374" s="154" t="s">
        <v>256</v>
      </c>
    </row>
    <row r="2376" spans="1:8" ht="12.75">
      <c r="A2376" s="149" t="s">
        <v>757</v>
      </c>
      <c r="C2376" s="155" t="s">
        <v>758</v>
      </c>
      <c r="D2376" s="132">
        <v>17128.85870528221</v>
      </c>
      <c r="F2376" s="132">
        <v>6499.000000004968</v>
      </c>
      <c r="G2376" s="132">
        <v>7374.000000002483</v>
      </c>
      <c r="H2376" s="132">
        <v>10075.530896807362</v>
      </c>
    </row>
    <row r="2377" spans="1:8" ht="12.75">
      <c r="A2377" s="131">
        <v>38376.05541666667</v>
      </c>
      <c r="C2377" s="155" t="s">
        <v>759</v>
      </c>
      <c r="D2377" s="132">
        <v>644.0658780386543</v>
      </c>
      <c r="F2377" s="132">
        <v>76.21023553728527</v>
      </c>
      <c r="G2377" s="132">
        <v>74.83982897107407</v>
      </c>
      <c r="H2377" s="132">
        <v>644.0658780386543</v>
      </c>
    </row>
    <row r="2379" spans="3:8" ht="12.75">
      <c r="C2379" s="155" t="s">
        <v>760</v>
      </c>
      <c r="D2379" s="132">
        <v>3.7601213783148126</v>
      </c>
      <c r="F2379" s="132">
        <v>1.172645569121819</v>
      </c>
      <c r="G2379" s="132">
        <v>1.0149149575677905</v>
      </c>
      <c r="H2379" s="132">
        <v>6.392376586753753</v>
      </c>
    </row>
    <row r="2380" spans="1:10" ht="12.75">
      <c r="A2380" s="149" t="s">
        <v>749</v>
      </c>
      <c r="C2380" s="150" t="s">
        <v>750</v>
      </c>
      <c r="D2380" s="150" t="s">
        <v>751</v>
      </c>
      <c r="F2380" s="150" t="s">
        <v>752</v>
      </c>
      <c r="G2380" s="150" t="s">
        <v>753</v>
      </c>
      <c r="H2380" s="150" t="s">
        <v>754</v>
      </c>
      <c r="I2380" s="151" t="s">
        <v>755</v>
      </c>
      <c r="J2380" s="150" t="s">
        <v>756</v>
      </c>
    </row>
    <row r="2381" spans="1:8" ht="12.75">
      <c r="A2381" s="152" t="s">
        <v>822</v>
      </c>
      <c r="C2381" s="153">
        <v>267.7160000000149</v>
      </c>
      <c r="D2381" s="132">
        <v>32404.748955130577</v>
      </c>
      <c r="F2381" s="132">
        <v>3682.5</v>
      </c>
      <c r="G2381" s="132">
        <v>3740.7499999962747</v>
      </c>
      <c r="H2381" s="154" t="s">
        <v>257</v>
      </c>
    </row>
    <row r="2383" spans="4:8" ht="12.75">
      <c r="D2383" s="132">
        <v>28623.577477902174</v>
      </c>
      <c r="F2383" s="132">
        <v>3668.5</v>
      </c>
      <c r="G2383" s="132">
        <v>3735.5</v>
      </c>
      <c r="H2383" s="154" t="s">
        <v>258</v>
      </c>
    </row>
    <row r="2385" spans="4:8" ht="12.75">
      <c r="D2385" s="132">
        <v>33484.38029783964</v>
      </c>
      <c r="F2385" s="132">
        <v>3672.7499999962747</v>
      </c>
      <c r="G2385" s="132">
        <v>3771.9999999962747</v>
      </c>
      <c r="H2385" s="154" t="s">
        <v>259</v>
      </c>
    </row>
    <row r="2387" spans="1:8" ht="12.75">
      <c r="A2387" s="149" t="s">
        <v>757</v>
      </c>
      <c r="C2387" s="155" t="s">
        <v>758</v>
      </c>
      <c r="D2387" s="132">
        <v>31504.235576957464</v>
      </c>
      <c r="F2387" s="132">
        <v>3674.5833333320916</v>
      </c>
      <c r="G2387" s="132">
        <v>3749.416666664183</v>
      </c>
      <c r="H2387" s="132">
        <v>27783.50687463159</v>
      </c>
    </row>
    <row r="2388" spans="1:8" ht="12.75">
      <c r="A2388" s="131">
        <v>38376.05616898148</v>
      </c>
      <c r="C2388" s="155" t="s">
        <v>759</v>
      </c>
      <c r="D2388" s="132">
        <v>2552.458476014718</v>
      </c>
      <c r="F2388" s="132">
        <v>7.177801427992499</v>
      </c>
      <c r="G2388" s="132">
        <v>19.73311514382085</v>
      </c>
      <c r="H2388" s="132">
        <v>2552.458476014718</v>
      </c>
    </row>
    <row r="2390" spans="3:8" ht="12.75">
      <c r="C2390" s="155" t="s">
        <v>760</v>
      </c>
      <c r="D2390" s="132">
        <v>8.101953369983093</v>
      </c>
      <c r="F2390" s="132">
        <v>0.19533647156353123</v>
      </c>
      <c r="G2390" s="132">
        <v>0.526298272455731</v>
      </c>
      <c r="H2390" s="132">
        <v>9.1869557271235</v>
      </c>
    </row>
    <row r="2391" spans="1:10" ht="12.75">
      <c r="A2391" s="149" t="s">
        <v>749</v>
      </c>
      <c r="C2391" s="150" t="s">
        <v>750</v>
      </c>
      <c r="D2391" s="150" t="s">
        <v>751</v>
      </c>
      <c r="F2391" s="150" t="s">
        <v>752</v>
      </c>
      <c r="G2391" s="150" t="s">
        <v>753</v>
      </c>
      <c r="H2391" s="150" t="s">
        <v>754</v>
      </c>
      <c r="I2391" s="151" t="s">
        <v>755</v>
      </c>
      <c r="J2391" s="150" t="s">
        <v>756</v>
      </c>
    </row>
    <row r="2392" spans="1:8" ht="12.75">
      <c r="A2392" s="152" t="s">
        <v>821</v>
      </c>
      <c r="C2392" s="153">
        <v>292.40199999976903</v>
      </c>
      <c r="D2392" s="132">
        <v>22996.71960926056</v>
      </c>
      <c r="F2392" s="132">
        <v>16225.499999985099</v>
      </c>
      <c r="G2392" s="132">
        <v>15657.25</v>
      </c>
      <c r="H2392" s="154" t="s">
        <v>260</v>
      </c>
    </row>
    <row r="2394" spans="4:8" ht="12.75">
      <c r="D2394" s="132">
        <v>23225.867002934217</v>
      </c>
      <c r="F2394" s="132">
        <v>16228</v>
      </c>
      <c r="G2394" s="132">
        <v>15736.75</v>
      </c>
      <c r="H2394" s="154" t="s">
        <v>261</v>
      </c>
    </row>
    <row r="2396" spans="4:8" ht="12.75">
      <c r="D2396" s="132">
        <v>23314.128116041422</v>
      </c>
      <c r="F2396" s="132">
        <v>16127.750000014901</v>
      </c>
      <c r="G2396" s="132">
        <v>15676</v>
      </c>
      <c r="H2396" s="154" t="s">
        <v>262</v>
      </c>
    </row>
    <row r="2398" spans="1:8" ht="12.75">
      <c r="A2398" s="149" t="s">
        <v>757</v>
      </c>
      <c r="C2398" s="155" t="s">
        <v>758</v>
      </c>
      <c r="D2398" s="132">
        <v>23178.904909412064</v>
      </c>
      <c r="F2398" s="132">
        <v>16193.75</v>
      </c>
      <c r="G2398" s="132">
        <v>15690</v>
      </c>
      <c r="H2398" s="132">
        <v>7290.412372098634</v>
      </c>
    </row>
    <row r="2399" spans="1:8" ht="12.75">
      <c r="A2399" s="131">
        <v>38376.05694444444</v>
      </c>
      <c r="C2399" s="155" t="s">
        <v>759</v>
      </c>
      <c r="D2399" s="132">
        <v>163.83259356797709</v>
      </c>
      <c r="F2399" s="132">
        <v>57.17134333366539</v>
      </c>
      <c r="G2399" s="132">
        <v>41.55794147933702</v>
      </c>
      <c r="H2399" s="132">
        <v>163.83259356797709</v>
      </c>
    </row>
    <row r="2401" spans="3:8" ht="12.75">
      <c r="C2401" s="155" t="s">
        <v>760</v>
      </c>
      <c r="D2401" s="132">
        <v>0.7068176611805806</v>
      </c>
      <c r="F2401" s="132">
        <v>0.3530457326664015</v>
      </c>
      <c r="G2401" s="132">
        <v>0.26486897055026776</v>
      </c>
      <c r="H2401" s="132">
        <v>2.247233561094376</v>
      </c>
    </row>
    <row r="2402" spans="1:10" ht="12.75">
      <c r="A2402" s="149" t="s">
        <v>749</v>
      </c>
      <c r="C2402" s="150" t="s">
        <v>750</v>
      </c>
      <c r="D2402" s="150" t="s">
        <v>751</v>
      </c>
      <c r="F2402" s="150" t="s">
        <v>752</v>
      </c>
      <c r="G2402" s="150" t="s">
        <v>753</v>
      </c>
      <c r="H2402" s="150" t="s">
        <v>754</v>
      </c>
      <c r="I2402" s="151" t="s">
        <v>755</v>
      </c>
      <c r="J2402" s="150" t="s">
        <v>756</v>
      </c>
    </row>
    <row r="2403" spans="1:8" ht="12.75">
      <c r="A2403" s="152" t="s">
        <v>875</v>
      </c>
      <c r="C2403" s="153">
        <v>309.418</v>
      </c>
      <c r="D2403" s="132">
        <v>34256.93514943123</v>
      </c>
      <c r="F2403" s="132">
        <v>6843.999999992549</v>
      </c>
      <c r="G2403" s="132">
        <v>6980.000000007451</v>
      </c>
      <c r="H2403" s="154" t="s">
        <v>263</v>
      </c>
    </row>
    <row r="2405" spans="4:8" ht="12.75">
      <c r="D2405" s="132">
        <v>33765.75201845169</v>
      </c>
      <c r="F2405" s="132">
        <v>7060</v>
      </c>
      <c r="G2405" s="132">
        <v>7034</v>
      </c>
      <c r="H2405" s="154" t="s">
        <v>264</v>
      </c>
    </row>
    <row r="2407" spans="4:8" ht="12.75">
      <c r="D2407" s="132">
        <v>34199.39264327288</v>
      </c>
      <c r="F2407" s="132">
        <v>6980.000000007451</v>
      </c>
      <c r="G2407" s="132">
        <v>7046</v>
      </c>
      <c r="H2407" s="154" t="s">
        <v>265</v>
      </c>
    </row>
    <row r="2409" spans="1:8" ht="12.75">
      <c r="A2409" s="149" t="s">
        <v>757</v>
      </c>
      <c r="C2409" s="155" t="s">
        <v>758</v>
      </c>
      <c r="D2409" s="132">
        <v>34074.0266037186</v>
      </c>
      <c r="F2409" s="132">
        <v>6961.333333333334</v>
      </c>
      <c r="G2409" s="132">
        <v>7020.000000002483</v>
      </c>
      <c r="H2409" s="132">
        <v>27079.79924340892</v>
      </c>
    </row>
    <row r="2410" spans="1:8" ht="12.75">
      <c r="A2410" s="131">
        <v>38376.05752314815</v>
      </c>
      <c r="C2410" s="155" t="s">
        <v>759</v>
      </c>
      <c r="D2410" s="132">
        <v>268.5194591549464</v>
      </c>
      <c r="F2410" s="132">
        <v>109.2031745616884</v>
      </c>
      <c r="G2410" s="132">
        <v>35.15679165815368</v>
      </c>
      <c r="H2410" s="132">
        <v>268.5194591549464</v>
      </c>
    </row>
    <row r="2412" spans="3:8" ht="12.75">
      <c r="C2412" s="155" t="s">
        <v>760</v>
      </c>
      <c r="D2412" s="132">
        <v>0.7880473366938149</v>
      </c>
      <c r="F2412" s="132">
        <v>1.568710609486043</v>
      </c>
      <c r="G2412" s="132">
        <v>0.5008089979792201</v>
      </c>
      <c r="H2412" s="132">
        <v>0.9915858560890275</v>
      </c>
    </row>
    <row r="2413" spans="1:10" ht="12.75">
      <c r="A2413" s="149" t="s">
        <v>749</v>
      </c>
      <c r="C2413" s="150" t="s">
        <v>750</v>
      </c>
      <c r="D2413" s="150" t="s">
        <v>751</v>
      </c>
      <c r="F2413" s="150" t="s">
        <v>752</v>
      </c>
      <c r="G2413" s="150" t="s">
        <v>753</v>
      </c>
      <c r="H2413" s="150" t="s">
        <v>754</v>
      </c>
      <c r="I2413" s="151" t="s">
        <v>755</v>
      </c>
      <c r="J2413" s="150" t="s">
        <v>756</v>
      </c>
    </row>
    <row r="2414" spans="1:8" ht="12.75">
      <c r="A2414" s="152" t="s">
        <v>825</v>
      </c>
      <c r="C2414" s="153">
        <v>324.75400000019</v>
      </c>
      <c r="D2414" s="132">
        <v>31524.427467763424</v>
      </c>
      <c r="F2414" s="132">
        <v>24323</v>
      </c>
      <c r="G2414" s="132">
        <v>21872</v>
      </c>
      <c r="H2414" s="154" t="s">
        <v>266</v>
      </c>
    </row>
    <row r="2416" spans="4:8" ht="12.75">
      <c r="D2416" s="132">
        <v>30849.18222269416</v>
      </c>
      <c r="F2416" s="132">
        <v>24306</v>
      </c>
      <c r="G2416" s="132">
        <v>21874</v>
      </c>
      <c r="H2416" s="154" t="s">
        <v>267</v>
      </c>
    </row>
    <row r="2418" spans="4:8" ht="12.75">
      <c r="D2418" s="132">
        <v>31525.610003054142</v>
      </c>
      <c r="F2418" s="132">
        <v>23879</v>
      </c>
      <c r="G2418" s="132">
        <v>21865</v>
      </c>
      <c r="H2418" s="154" t="s">
        <v>268</v>
      </c>
    </row>
    <row r="2420" spans="1:8" ht="12.75">
      <c r="A2420" s="149" t="s">
        <v>757</v>
      </c>
      <c r="C2420" s="155" t="s">
        <v>758</v>
      </c>
      <c r="D2420" s="132">
        <v>31299.739897837244</v>
      </c>
      <c r="F2420" s="132">
        <v>24169.333333333336</v>
      </c>
      <c r="G2420" s="132">
        <v>21870.333333333336</v>
      </c>
      <c r="H2420" s="132">
        <v>8080.0630318196245</v>
      </c>
    </row>
    <row r="2421" spans="1:8" ht="12.75">
      <c r="A2421" s="131">
        <v>38376.05810185185</v>
      </c>
      <c r="C2421" s="155" t="s">
        <v>759</v>
      </c>
      <c r="D2421" s="132">
        <v>390.1948405224667</v>
      </c>
      <c r="F2421" s="132">
        <v>251.57967591467587</v>
      </c>
      <c r="G2421" s="132">
        <v>4.725815626252609</v>
      </c>
      <c r="H2421" s="132">
        <v>390.1948405224667</v>
      </c>
    </row>
    <row r="2423" spans="3:8" ht="12.75">
      <c r="C2423" s="155" t="s">
        <v>760</v>
      </c>
      <c r="D2423" s="132">
        <v>1.246639242997123</v>
      </c>
      <c r="F2423" s="132">
        <v>1.0409044901859488</v>
      </c>
      <c r="G2423" s="132">
        <v>0.02160833835600406</v>
      </c>
      <c r="H2423" s="132">
        <v>4.829106394168748</v>
      </c>
    </row>
    <row r="2424" spans="1:10" ht="12.75">
      <c r="A2424" s="149" t="s">
        <v>749</v>
      </c>
      <c r="C2424" s="150" t="s">
        <v>750</v>
      </c>
      <c r="D2424" s="150" t="s">
        <v>751</v>
      </c>
      <c r="F2424" s="150" t="s">
        <v>752</v>
      </c>
      <c r="G2424" s="150" t="s">
        <v>753</v>
      </c>
      <c r="H2424" s="150" t="s">
        <v>754</v>
      </c>
      <c r="I2424" s="151" t="s">
        <v>755</v>
      </c>
      <c r="J2424" s="150" t="s">
        <v>756</v>
      </c>
    </row>
    <row r="2425" spans="1:8" ht="12.75">
      <c r="A2425" s="152" t="s">
        <v>844</v>
      </c>
      <c r="C2425" s="153">
        <v>343.82299999985844</v>
      </c>
      <c r="D2425" s="132">
        <v>20352.409282267094</v>
      </c>
      <c r="F2425" s="132">
        <v>19352</v>
      </c>
      <c r="G2425" s="132">
        <v>18756</v>
      </c>
      <c r="H2425" s="154" t="s">
        <v>269</v>
      </c>
    </row>
    <row r="2427" spans="4:8" ht="12.75">
      <c r="D2427" s="132">
        <v>20384.476959705353</v>
      </c>
      <c r="F2427" s="132">
        <v>19620</v>
      </c>
      <c r="G2427" s="132">
        <v>19558</v>
      </c>
      <c r="H2427" s="154" t="s">
        <v>270</v>
      </c>
    </row>
    <row r="2429" spans="4:8" ht="12.75">
      <c r="D2429" s="132">
        <v>20350.389758884907</v>
      </c>
      <c r="F2429" s="132">
        <v>19370</v>
      </c>
      <c r="G2429" s="132">
        <v>19270</v>
      </c>
      <c r="H2429" s="154" t="s">
        <v>271</v>
      </c>
    </row>
    <row r="2431" spans="1:8" ht="12.75">
      <c r="A2431" s="149" t="s">
        <v>757</v>
      </c>
      <c r="C2431" s="155" t="s">
        <v>758</v>
      </c>
      <c r="D2431" s="132">
        <v>20362.425333619118</v>
      </c>
      <c r="F2431" s="132">
        <v>19447.333333333332</v>
      </c>
      <c r="G2431" s="132">
        <v>19194.666666666668</v>
      </c>
      <c r="H2431" s="132">
        <v>1023.200197007096</v>
      </c>
    </row>
    <row r="2432" spans="1:8" ht="12.75">
      <c r="A2432" s="131">
        <v>38376.058645833335</v>
      </c>
      <c r="C2432" s="155" t="s">
        <v>759</v>
      </c>
      <c r="D2432" s="132">
        <v>19.12394516107393</v>
      </c>
      <c r="F2432" s="132">
        <v>149.80431680473475</v>
      </c>
      <c r="G2432" s="132">
        <v>406.27248655715454</v>
      </c>
      <c r="H2432" s="132">
        <v>19.12394516107393</v>
      </c>
    </row>
    <row r="2434" spans="3:8" ht="12.75">
      <c r="C2434" s="155" t="s">
        <v>760</v>
      </c>
      <c r="D2434" s="132">
        <v>0.09391781601526411</v>
      </c>
      <c r="F2434" s="132">
        <v>0.7703077549864666</v>
      </c>
      <c r="G2434" s="132">
        <v>2.116590475950722</v>
      </c>
      <c r="H2434" s="132">
        <v>1.8690325917657447</v>
      </c>
    </row>
    <row r="2435" spans="1:10" ht="12.75">
      <c r="A2435" s="149" t="s">
        <v>749</v>
      </c>
      <c r="C2435" s="150" t="s">
        <v>750</v>
      </c>
      <c r="D2435" s="150" t="s">
        <v>751</v>
      </c>
      <c r="F2435" s="150" t="s">
        <v>752</v>
      </c>
      <c r="G2435" s="150" t="s">
        <v>753</v>
      </c>
      <c r="H2435" s="150" t="s">
        <v>754</v>
      </c>
      <c r="I2435" s="151" t="s">
        <v>755</v>
      </c>
      <c r="J2435" s="150" t="s">
        <v>756</v>
      </c>
    </row>
    <row r="2436" spans="1:8" ht="12.75">
      <c r="A2436" s="152" t="s">
        <v>826</v>
      </c>
      <c r="C2436" s="153">
        <v>361.38400000007823</v>
      </c>
      <c r="D2436" s="132">
        <v>35807.377753436565</v>
      </c>
      <c r="F2436" s="132">
        <v>19820</v>
      </c>
      <c r="G2436" s="132">
        <v>19560</v>
      </c>
      <c r="H2436" s="154" t="s">
        <v>272</v>
      </c>
    </row>
    <row r="2438" spans="4:8" ht="12.75">
      <c r="D2438" s="132">
        <v>35542.45293712616</v>
      </c>
      <c r="F2438" s="132">
        <v>20200</v>
      </c>
      <c r="G2438" s="132">
        <v>19714</v>
      </c>
      <c r="H2438" s="154" t="s">
        <v>273</v>
      </c>
    </row>
    <row r="2440" spans="4:8" ht="12.75">
      <c r="D2440" s="132">
        <v>34954.3653665185</v>
      </c>
      <c r="F2440" s="132">
        <v>20116</v>
      </c>
      <c r="G2440" s="132">
        <v>19564</v>
      </c>
      <c r="H2440" s="154" t="s">
        <v>274</v>
      </c>
    </row>
    <row r="2442" spans="1:8" ht="12.75">
      <c r="A2442" s="149" t="s">
        <v>757</v>
      </c>
      <c r="C2442" s="155" t="s">
        <v>758</v>
      </c>
      <c r="D2442" s="132">
        <v>35434.73201902708</v>
      </c>
      <c r="F2442" s="132">
        <v>20045.333333333332</v>
      </c>
      <c r="G2442" s="132">
        <v>19612.666666666668</v>
      </c>
      <c r="H2442" s="132">
        <v>15588.271462711524</v>
      </c>
    </row>
    <row r="2443" spans="1:8" ht="12.75">
      <c r="A2443" s="131">
        <v>38376.05917824074</v>
      </c>
      <c r="C2443" s="155" t="s">
        <v>759</v>
      </c>
      <c r="D2443" s="132">
        <v>436.5894870537905</v>
      </c>
      <c r="F2443" s="132">
        <v>199.61295883116742</v>
      </c>
      <c r="G2443" s="132">
        <v>87.78002810054991</v>
      </c>
      <c r="H2443" s="132">
        <v>436.5894870537905</v>
      </c>
    </row>
    <row r="2445" spans="3:8" ht="12.75">
      <c r="C2445" s="155" t="s">
        <v>760</v>
      </c>
      <c r="D2445" s="132">
        <v>1.2320947899912407</v>
      </c>
      <c r="F2445" s="132">
        <v>0.9958076301940642</v>
      </c>
      <c r="G2445" s="132">
        <v>0.4475680415745771</v>
      </c>
      <c r="H2445" s="132">
        <v>2.800756248684467</v>
      </c>
    </row>
    <row r="2446" spans="1:10" ht="12.75">
      <c r="A2446" s="149" t="s">
        <v>749</v>
      </c>
      <c r="C2446" s="150" t="s">
        <v>750</v>
      </c>
      <c r="D2446" s="150" t="s">
        <v>751</v>
      </c>
      <c r="F2446" s="150" t="s">
        <v>752</v>
      </c>
      <c r="G2446" s="150" t="s">
        <v>753</v>
      </c>
      <c r="H2446" s="150" t="s">
        <v>754</v>
      </c>
      <c r="I2446" s="151" t="s">
        <v>755</v>
      </c>
      <c r="J2446" s="150" t="s">
        <v>756</v>
      </c>
    </row>
    <row r="2447" spans="1:8" ht="12.75">
      <c r="A2447" s="152" t="s">
        <v>845</v>
      </c>
      <c r="C2447" s="153">
        <v>371.029</v>
      </c>
      <c r="D2447" s="132">
        <v>27040.19006857276</v>
      </c>
      <c r="F2447" s="132">
        <v>23686</v>
      </c>
      <c r="G2447" s="132">
        <v>24246</v>
      </c>
      <c r="H2447" s="154" t="s">
        <v>275</v>
      </c>
    </row>
    <row r="2449" spans="4:8" ht="12.75">
      <c r="D2449" s="132">
        <v>26720.97715124488</v>
      </c>
      <c r="F2449" s="132">
        <v>24452</v>
      </c>
      <c r="G2449" s="132">
        <v>24338</v>
      </c>
      <c r="H2449" s="154" t="s">
        <v>276</v>
      </c>
    </row>
    <row r="2451" spans="4:8" ht="12.75">
      <c r="D2451" s="132">
        <v>26589.400313675404</v>
      </c>
      <c r="F2451" s="132">
        <v>24090</v>
      </c>
      <c r="G2451" s="132">
        <v>24258</v>
      </c>
      <c r="H2451" s="154" t="s">
        <v>277</v>
      </c>
    </row>
    <row r="2453" spans="1:8" ht="12.75">
      <c r="A2453" s="149" t="s">
        <v>757</v>
      </c>
      <c r="C2453" s="155" t="s">
        <v>758</v>
      </c>
      <c r="D2453" s="132">
        <v>26783.522511164345</v>
      </c>
      <c r="F2453" s="132">
        <v>24076</v>
      </c>
      <c r="G2453" s="132">
        <v>24280.666666666664</v>
      </c>
      <c r="H2453" s="132">
        <v>2629.63667606921</v>
      </c>
    </row>
    <row r="2454" spans="1:8" ht="12.75">
      <c r="A2454" s="131">
        <v>38376.05972222222</v>
      </c>
      <c r="C2454" s="155" t="s">
        <v>759</v>
      </c>
      <c r="D2454" s="132">
        <v>231.8119762127786</v>
      </c>
      <c r="F2454" s="132">
        <v>383.1918579510791</v>
      </c>
      <c r="G2454" s="132">
        <v>50.01333155602947</v>
      </c>
      <c r="H2454" s="132">
        <v>231.8119762127786</v>
      </c>
    </row>
    <row r="2456" spans="3:8" ht="12.75">
      <c r="C2456" s="155" t="s">
        <v>760</v>
      </c>
      <c r="D2456" s="132">
        <v>0.8655021986602062</v>
      </c>
      <c r="F2456" s="132">
        <v>1.591592697919418</v>
      </c>
      <c r="G2456" s="132">
        <v>0.2059800591253514</v>
      </c>
      <c r="H2456" s="132">
        <v>8.81536138898443</v>
      </c>
    </row>
    <row r="2457" spans="1:10" ht="12.75">
      <c r="A2457" s="149" t="s">
        <v>749</v>
      </c>
      <c r="C2457" s="150" t="s">
        <v>750</v>
      </c>
      <c r="D2457" s="150" t="s">
        <v>751</v>
      </c>
      <c r="F2457" s="150" t="s">
        <v>752</v>
      </c>
      <c r="G2457" s="150" t="s">
        <v>753</v>
      </c>
      <c r="H2457" s="150" t="s">
        <v>754</v>
      </c>
      <c r="I2457" s="151" t="s">
        <v>755</v>
      </c>
      <c r="J2457" s="150" t="s">
        <v>756</v>
      </c>
    </row>
    <row r="2458" spans="1:8" ht="12.75">
      <c r="A2458" s="152" t="s">
        <v>820</v>
      </c>
      <c r="C2458" s="153">
        <v>407.77100000018254</v>
      </c>
      <c r="D2458" s="132">
        <v>698869.0321931839</v>
      </c>
      <c r="F2458" s="132">
        <v>78200</v>
      </c>
      <c r="G2458" s="132">
        <v>77000</v>
      </c>
      <c r="H2458" s="154" t="s">
        <v>278</v>
      </c>
    </row>
    <row r="2460" spans="4:8" ht="12.75">
      <c r="D2460" s="132">
        <v>679218.4331626892</v>
      </c>
      <c r="F2460" s="132">
        <v>78300</v>
      </c>
      <c r="G2460" s="132">
        <v>76900</v>
      </c>
      <c r="H2460" s="154" t="s">
        <v>279</v>
      </c>
    </row>
    <row r="2462" spans="4:8" ht="12.75">
      <c r="D2462" s="132">
        <v>658715.8540649414</v>
      </c>
      <c r="F2462" s="132">
        <v>78900</v>
      </c>
      <c r="G2462" s="132">
        <v>77000</v>
      </c>
      <c r="H2462" s="154" t="s">
        <v>280</v>
      </c>
    </row>
    <row r="2464" spans="1:8" ht="12.75">
      <c r="A2464" s="149" t="s">
        <v>757</v>
      </c>
      <c r="C2464" s="155" t="s">
        <v>758</v>
      </c>
      <c r="D2464" s="132">
        <v>678934.4398069382</v>
      </c>
      <c r="F2464" s="132">
        <v>78466.66666666667</v>
      </c>
      <c r="G2464" s="132">
        <v>76966.66666666667</v>
      </c>
      <c r="H2464" s="132">
        <v>601230.0372912148</v>
      </c>
    </row>
    <row r="2465" spans="1:8" ht="12.75">
      <c r="A2465" s="131">
        <v>38376.06028935185</v>
      </c>
      <c r="C2465" s="155" t="s">
        <v>759</v>
      </c>
      <c r="D2465" s="132">
        <v>20078.0954679264</v>
      </c>
      <c r="F2465" s="132">
        <v>378.5938897200183</v>
      </c>
      <c r="G2465" s="132">
        <v>57.73502691896257</v>
      </c>
      <c r="H2465" s="132">
        <v>20078.0954679264</v>
      </c>
    </row>
    <row r="2467" spans="3:8" ht="12.75">
      <c r="C2467" s="155" t="s">
        <v>760</v>
      </c>
      <c r="D2467" s="132">
        <v>2.9572951806121086</v>
      </c>
      <c r="F2467" s="132">
        <v>0.48249008885303935</v>
      </c>
      <c r="G2467" s="132">
        <v>0.07501302761233769</v>
      </c>
      <c r="H2467" s="132">
        <v>3.339503055833066</v>
      </c>
    </row>
    <row r="2468" spans="1:10" ht="12.75">
      <c r="A2468" s="149" t="s">
        <v>749</v>
      </c>
      <c r="C2468" s="150" t="s">
        <v>750</v>
      </c>
      <c r="D2468" s="150" t="s">
        <v>751</v>
      </c>
      <c r="F2468" s="150" t="s">
        <v>752</v>
      </c>
      <c r="G2468" s="150" t="s">
        <v>753</v>
      </c>
      <c r="H2468" s="150" t="s">
        <v>754</v>
      </c>
      <c r="I2468" s="151" t="s">
        <v>755</v>
      </c>
      <c r="J2468" s="150" t="s">
        <v>756</v>
      </c>
    </row>
    <row r="2469" spans="1:8" ht="12.75">
      <c r="A2469" s="152" t="s">
        <v>827</v>
      </c>
      <c r="C2469" s="153">
        <v>455.40299999993294</v>
      </c>
      <c r="D2469" s="132">
        <v>72507.09353494644</v>
      </c>
      <c r="F2469" s="132">
        <v>58750</v>
      </c>
      <c r="G2469" s="132">
        <v>62107.5</v>
      </c>
      <c r="H2469" s="154" t="s">
        <v>281</v>
      </c>
    </row>
    <row r="2471" spans="4:8" ht="12.75">
      <c r="D2471" s="132">
        <v>71906.23817789555</v>
      </c>
      <c r="F2471" s="132">
        <v>58625</v>
      </c>
      <c r="G2471" s="132">
        <v>61355</v>
      </c>
      <c r="H2471" s="154" t="s">
        <v>282</v>
      </c>
    </row>
    <row r="2473" spans="4:8" ht="12.75">
      <c r="D2473" s="132">
        <v>68522.5</v>
      </c>
      <c r="F2473" s="132">
        <v>58462.5</v>
      </c>
      <c r="G2473" s="132">
        <v>61692.5</v>
      </c>
      <c r="H2473" s="154" t="s">
        <v>283</v>
      </c>
    </row>
    <row r="2475" spans="1:8" ht="12.75">
      <c r="A2475" s="149" t="s">
        <v>757</v>
      </c>
      <c r="C2475" s="155" t="s">
        <v>758</v>
      </c>
      <c r="D2475" s="132">
        <v>70978.61057094733</v>
      </c>
      <c r="F2475" s="132">
        <v>58612.5</v>
      </c>
      <c r="G2475" s="132">
        <v>61718.33333333333</v>
      </c>
      <c r="H2475" s="132">
        <v>10822.222489551981</v>
      </c>
    </row>
    <row r="2476" spans="1:8" ht="12.75">
      <c r="A2476" s="131">
        <v>38376.06105324074</v>
      </c>
      <c r="C2476" s="155" t="s">
        <v>759</v>
      </c>
      <c r="D2476" s="132">
        <v>2148.1657623571505</v>
      </c>
      <c r="F2476" s="132">
        <v>144.15703243338493</v>
      </c>
      <c r="G2476" s="132">
        <v>376.9145570727314</v>
      </c>
      <c r="H2476" s="132">
        <v>2148.1657623571505</v>
      </c>
    </row>
    <row r="2478" spans="3:8" ht="12.75">
      <c r="C2478" s="155" t="s">
        <v>760</v>
      </c>
      <c r="D2478" s="132">
        <v>3.0264973420548027</v>
      </c>
      <c r="F2478" s="132">
        <v>0.24594929824420547</v>
      </c>
      <c r="G2478" s="132">
        <v>0.610701126741484</v>
      </c>
      <c r="H2478" s="132">
        <v>19.84958047601625</v>
      </c>
    </row>
    <row r="2479" spans="1:16" ht="12.75">
      <c r="A2479" s="143" t="s">
        <v>740</v>
      </c>
      <c r="B2479" s="138" t="s">
        <v>284</v>
      </c>
      <c r="D2479" s="143" t="s">
        <v>741</v>
      </c>
      <c r="E2479" s="138" t="s">
        <v>742</v>
      </c>
      <c r="F2479" s="139" t="s">
        <v>788</v>
      </c>
      <c r="G2479" s="144" t="s">
        <v>744</v>
      </c>
      <c r="H2479" s="145">
        <v>2</v>
      </c>
      <c r="I2479" s="146" t="s">
        <v>745</v>
      </c>
      <c r="J2479" s="145">
        <v>7</v>
      </c>
      <c r="K2479" s="144" t="s">
        <v>746</v>
      </c>
      <c r="L2479" s="147">
        <v>1</v>
      </c>
      <c r="M2479" s="144" t="s">
        <v>747</v>
      </c>
      <c r="N2479" s="148">
        <v>1</v>
      </c>
      <c r="O2479" s="144" t="s">
        <v>748</v>
      </c>
      <c r="P2479" s="148">
        <v>1</v>
      </c>
    </row>
    <row r="2481" spans="1:10" ht="12.75">
      <c r="A2481" s="149" t="s">
        <v>749</v>
      </c>
      <c r="C2481" s="150" t="s">
        <v>750</v>
      </c>
      <c r="D2481" s="150" t="s">
        <v>751</v>
      </c>
      <c r="F2481" s="150" t="s">
        <v>752</v>
      </c>
      <c r="G2481" s="150" t="s">
        <v>753</v>
      </c>
      <c r="H2481" s="150" t="s">
        <v>754</v>
      </c>
      <c r="I2481" s="151" t="s">
        <v>755</v>
      </c>
      <c r="J2481" s="150" t="s">
        <v>756</v>
      </c>
    </row>
    <row r="2482" spans="1:8" ht="12.75">
      <c r="A2482" s="152" t="s">
        <v>823</v>
      </c>
      <c r="C2482" s="153">
        <v>228.61599999992177</v>
      </c>
      <c r="D2482" s="132">
        <v>39398.66663771868</v>
      </c>
      <c r="F2482" s="132">
        <v>32406.999999970198</v>
      </c>
      <c r="G2482" s="132">
        <v>30625</v>
      </c>
      <c r="H2482" s="154" t="s">
        <v>285</v>
      </c>
    </row>
    <row r="2484" spans="4:8" ht="12.75">
      <c r="D2484" s="132">
        <v>40838.65274614096</v>
      </c>
      <c r="F2484" s="132">
        <v>32098</v>
      </c>
      <c r="G2484" s="132">
        <v>31171</v>
      </c>
      <c r="H2484" s="154" t="s">
        <v>286</v>
      </c>
    </row>
    <row r="2486" spans="4:8" ht="12.75">
      <c r="D2486" s="132">
        <v>39283.41636055708</v>
      </c>
      <c r="F2486" s="132">
        <v>32577.999999970198</v>
      </c>
      <c r="G2486" s="132">
        <v>30665</v>
      </c>
      <c r="H2486" s="154" t="s">
        <v>287</v>
      </c>
    </row>
    <row r="2488" spans="1:8" ht="12.75">
      <c r="A2488" s="149" t="s">
        <v>757</v>
      </c>
      <c r="C2488" s="155" t="s">
        <v>758</v>
      </c>
      <c r="D2488" s="132">
        <v>39840.245248138905</v>
      </c>
      <c r="F2488" s="132">
        <v>32360.99999998013</v>
      </c>
      <c r="G2488" s="132">
        <v>30820.333333333336</v>
      </c>
      <c r="H2488" s="132">
        <v>8143.275493896902</v>
      </c>
    </row>
    <row r="2489" spans="1:8" ht="12.75">
      <c r="A2489" s="131">
        <v>38376.0633912037</v>
      </c>
      <c r="C2489" s="155" t="s">
        <v>759</v>
      </c>
      <c r="D2489" s="132">
        <v>866.5643690151156</v>
      </c>
      <c r="F2489" s="132">
        <v>243.28378489383314</v>
      </c>
      <c r="G2489" s="132">
        <v>304.34410349690256</v>
      </c>
      <c r="H2489" s="132">
        <v>866.5643690151156</v>
      </c>
    </row>
    <row r="2491" spans="3:8" ht="12.75">
      <c r="C2491" s="155" t="s">
        <v>760</v>
      </c>
      <c r="D2491" s="132">
        <v>2.175097978483444</v>
      </c>
      <c r="F2491" s="132">
        <v>0.751780800636515</v>
      </c>
      <c r="G2491" s="132">
        <v>0.9874782994891983</v>
      </c>
      <c r="H2491" s="132">
        <v>10.641471845875474</v>
      </c>
    </row>
    <row r="2492" spans="1:10" ht="12.75">
      <c r="A2492" s="149" t="s">
        <v>749</v>
      </c>
      <c r="C2492" s="150" t="s">
        <v>750</v>
      </c>
      <c r="D2492" s="150" t="s">
        <v>751</v>
      </c>
      <c r="F2492" s="150" t="s">
        <v>752</v>
      </c>
      <c r="G2492" s="150" t="s">
        <v>753</v>
      </c>
      <c r="H2492" s="150" t="s">
        <v>754</v>
      </c>
      <c r="I2492" s="151" t="s">
        <v>755</v>
      </c>
      <c r="J2492" s="150" t="s">
        <v>756</v>
      </c>
    </row>
    <row r="2493" spans="1:8" ht="12.75">
      <c r="A2493" s="152" t="s">
        <v>824</v>
      </c>
      <c r="C2493" s="153">
        <v>231.6040000000503</v>
      </c>
      <c r="D2493" s="132">
        <v>7523</v>
      </c>
      <c r="F2493" s="132">
        <v>6443.000000007451</v>
      </c>
      <c r="G2493" s="132">
        <v>7149</v>
      </c>
      <c r="H2493" s="154" t="s">
        <v>288</v>
      </c>
    </row>
    <row r="2495" spans="4:8" ht="12.75">
      <c r="D2495" s="132">
        <v>7230.250000007451</v>
      </c>
      <c r="F2495" s="132">
        <v>6435</v>
      </c>
      <c r="G2495" s="132">
        <v>7323</v>
      </c>
      <c r="H2495" s="154" t="s">
        <v>289</v>
      </c>
    </row>
    <row r="2497" spans="4:8" ht="12.75">
      <c r="D2497" s="132">
        <v>7436.304779730737</v>
      </c>
      <c r="F2497" s="132">
        <v>6449</v>
      </c>
      <c r="G2497" s="132">
        <v>7217.000000007451</v>
      </c>
      <c r="H2497" s="154" t="s">
        <v>290</v>
      </c>
    </row>
    <row r="2499" spans="1:8" ht="12.75">
      <c r="A2499" s="149" t="s">
        <v>757</v>
      </c>
      <c r="C2499" s="155" t="s">
        <v>758</v>
      </c>
      <c r="D2499" s="132">
        <v>7396.518259912729</v>
      </c>
      <c r="F2499" s="132">
        <v>6442.333333335817</v>
      </c>
      <c r="G2499" s="132">
        <v>7229.666666669151</v>
      </c>
      <c r="H2499" s="132">
        <v>455.3954852018357</v>
      </c>
    </row>
    <row r="2500" spans="1:8" ht="12.75">
      <c r="A2500" s="131">
        <v>38376.06395833333</v>
      </c>
      <c r="C2500" s="155" t="s">
        <v>759</v>
      </c>
      <c r="D2500" s="132">
        <v>150.37574935252843</v>
      </c>
      <c r="F2500" s="132">
        <v>7.023769168568492</v>
      </c>
      <c r="G2500" s="132">
        <v>87.68884383564199</v>
      </c>
      <c r="H2500" s="132">
        <v>150.37574935252843</v>
      </c>
    </row>
    <row r="2502" spans="3:8" ht="12.75">
      <c r="C2502" s="155" t="s">
        <v>760</v>
      </c>
      <c r="D2502" s="132">
        <v>2.033061287329299</v>
      </c>
      <c r="F2502" s="132">
        <v>0.1090252367449545</v>
      </c>
      <c r="G2502" s="132">
        <v>1.2129029992477085</v>
      </c>
      <c r="H2502" s="132">
        <v>33.02091352220596</v>
      </c>
    </row>
    <row r="2503" spans="1:10" ht="12.75">
      <c r="A2503" s="149" t="s">
        <v>749</v>
      </c>
      <c r="C2503" s="150" t="s">
        <v>750</v>
      </c>
      <c r="D2503" s="150" t="s">
        <v>751</v>
      </c>
      <c r="F2503" s="150" t="s">
        <v>752</v>
      </c>
      <c r="G2503" s="150" t="s">
        <v>753</v>
      </c>
      <c r="H2503" s="150" t="s">
        <v>754</v>
      </c>
      <c r="I2503" s="151" t="s">
        <v>755</v>
      </c>
      <c r="J2503" s="150" t="s">
        <v>756</v>
      </c>
    </row>
    <row r="2504" spans="1:8" ht="12.75">
      <c r="A2504" s="152" t="s">
        <v>822</v>
      </c>
      <c r="C2504" s="153">
        <v>267.7160000000149</v>
      </c>
      <c r="D2504" s="132">
        <v>4873.1878490448</v>
      </c>
      <c r="F2504" s="132">
        <v>3594.5</v>
      </c>
      <c r="G2504" s="132">
        <v>3651.75</v>
      </c>
      <c r="H2504" s="154" t="s">
        <v>291</v>
      </c>
    </row>
    <row r="2506" spans="4:8" ht="12.75">
      <c r="D2506" s="132">
        <v>4899.979701250792</v>
      </c>
      <c r="F2506" s="132">
        <v>3569.5</v>
      </c>
      <c r="G2506" s="132">
        <v>3653.4999999962747</v>
      </c>
      <c r="H2506" s="154" t="s">
        <v>292</v>
      </c>
    </row>
    <row r="2508" spans="4:8" ht="12.75">
      <c r="D2508" s="132">
        <v>4934.879742398858</v>
      </c>
      <c r="F2508" s="132">
        <v>3630.25</v>
      </c>
      <c r="G2508" s="132">
        <v>3650.75</v>
      </c>
      <c r="H2508" s="154" t="s">
        <v>293</v>
      </c>
    </row>
    <row r="2510" spans="1:8" ht="12.75">
      <c r="A2510" s="149" t="s">
        <v>757</v>
      </c>
      <c r="C2510" s="155" t="s">
        <v>758</v>
      </c>
      <c r="D2510" s="132">
        <v>4902.6824308981495</v>
      </c>
      <c r="F2510" s="132">
        <v>3598.083333333333</v>
      </c>
      <c r="G2510" s="132">
        <v>3651.9999999987585</v>
      </c>
      <c r="H2510" s="132">
        <v>1271.351821686434</v>
      </c>
    </row>
    <row r="2511" spans="1:8" ht="12.75">
      <c r="A2511" s="131">
        <v>38376.06471064815</v>
      </c>
      <c r="C2511" s="155" t="s">
        <v>759</v>
      </c>
      <c r="D2511" s="132">
        <v>30.934624404793297</v>
      </c>
      <c r="F2511" s="132">
        <v>30.533110443145706</v>
      </c>
      <c r="G2511" s="132">
        <v>1.391941088423706</v>
      </c>
      <c r="H2511" s="132">
        <v>30.934624404793297</v>
      </c>
    </row>
    <row r="2513" spans="3:8" ht="12.75">
      <c r="C2513" s="155" t="s">
        <v>760</v>
      </c>
      <c r="D2513" s="132">
        <v>0.6309734485316484</v>
      </c>
      <c r="F2513" s="132">
        <v>0.8485937543547457</v>
      </c>
      <c r="G2513" s="132">
        <v>0.03811448763483514</v>
      </c>
      <c r="H2513" s="132">
        <v>2.4332072269152736</v>
      </c>
    </row>
    <row r="2514" spans="1:10" ht="12.75">
      <c r="A2514" s="149" t="s">
        <v>749</v>
      </c>
      <c r="C2514" s="150" t="s">
        <v>750</v>
      </c>
      <c r="D2514" s="150" t="s">
        <v>751</v>
      </c>
      <c r="F2514" s="150" t="s">
        <v>752</v>
      </c>
      <c r="G2514" s="150" t="s">
        <v>753</v>
      </c>
      <c r="H2514" s="150" t="s">
        <v>754</v>
      </c>
      <c r="I2514" s="151" t="s">
        <v>755</v>
      </c>
      <c r="J2514" s="150" t="s">
        <v>756</v>
      </c>
    </row>
    <row r="2515" spans="1:8" ht="12.75">
      <c r="A2515" s="152" t="s">
        <v>821</v>
      </c>
      <c r="C2515" s="153">
        <v>292.40199999976903</v>
      </c>
      <c r="D2515" s="132">
        <v>66110.62195825577</v>
      </c>
      <c r="F2515" s="132">
        <v>16494</v>
      </c>
      <c r="G2515" s="132">
        <v>16060.25</v>
      </c>
      <c r="H2515" s="154" t="s">
        <v>294</v>
      </c>
    </row>
    <row r="2517" spans="4:8" ht="12.75">
      <c r="D2517" s="132">
        <v>67143.4779715538</v>
      </c>
      <c r="F2517" s="132">
        <v>16724.25</v>
      </c>
      <c r="G2517" s="132">
        <v>16169</v>
      </c>
      <c r="H2517" s="154" t="s">
        <v>295</v>
      </c>
    </row>
    <row r="2519" spans="4:8" ht="12.75">
      <c r="D2519" s="132">
        <v>67519.8482528925</v>
      </c>
      <c r="F2519" s="132">
        <v>16654.25</v>
      </c>
      <c r="G2519" s="132">
        <v>16187.5</v>
      </c>
      <c r="H2519" s="154" t="s">
        <v>296</v>
      </c>
    </row>
    <row r="2521" spans="1:8" ht="12.75">
      <c r="A2521" s="149" t="s">
        <v>757</v>
      </c>
      <c r="C2521" s="155" t="s">
        <v>758</v>
      </c>
      <c r="D2521" s="132">
        <v>66924.64939423402</v>
      </c>
      <c r="F2521" s="132">
        <v>16624.166666666668</v>
      </c>
      <c r="G2521" s="132">
        <v>16138.916666666668</v>
      </c>
      <c r="H2521" s="132">
        <v>50594.52974249273</v>
      </c>
    </row>
    <row r="2522" spans="1:8" ht="12.75">
      <c r="A2522" s="131">
        <v>38376.06549768519</v>
      </c>
      <c r="C2522" s="155" t="s">
        <v>759</v>
      </c>
      <c r="D2522" s="132">
        <v>729.6534431247495</v>
      </c>
      <c r="F2522" s="132">
        <v>118.03609970400299</v>
      </c>
      <c r="G2522" s="132">
        <v>68.75242419968428</v>
      </c>
      <c r="H2522" s="132">
        <v>729.6534431247495</v>
      </c>
    </row>
    <row r="2524" spans="3:8" ht="12.75">
      <c r="C2524" s="155" t="s">
        <v>760</v>
      </c>
      <c r="D2524" s="132">
        <v>1.090261136560566</v>
      </c>
      <c r="F2524" s="132">
        <v>0.7100271675011457</v>
      </c>
      <c r="G2524" s="132">
        <v>0.4260039606108482</v>
      </c>
      <c r="H2524" s="132">
        <v>1.4421587607166488</v>
      </c>
    </row>
    <row r="2525" spans="1:10" ht="12.75">
      <c r="A2525" s="149" t="s">
        <v>749</v>
      </c>
      <c r="C2525" s="150" t="s">
        <v>750</v>
      </c>
      <c r="D2525" s="150" t="s">
        <v>751</v>
      </c>
      <c r="F2525" s="150" t="s">
        <v>752</v>
      </c>
      <c r="G2525" s="150" t="s">
        <v>753</v>
      </c>
      <c r="H2525" s="150" t="s">
        <v>754</v>
      </c>
      <c r="I2525" s="151" t="s">
        <v>755</v>
      </c>
      <c r="J2525" s="150" t="s">
        <v>756</v>
      </c>
    </row>
    <row r="2526" spans="1:8" ht="12.75">
      <c r="A2526" s="152" t="s">
        <v>875</v>
      </c>
      <c r="C2526" s="153">
        <v>309.418</v>
      </c>
      <c r="D2526" s="132">
        <v>35150.3352098465</v>
      </c>
      <c r="F2526" s="132">
        <v>7942.000000007451</v>
      </c>
      <c r="G2526" s="132">
        <v>7002</v>
      </c>
      <c r="H2526" s="154" t="s">
        <v>297</v>
      </c>
    </row>
    <row r="2528" spans="4:8" ht="12.75">
      <c r="D2528" s="132">
        <v>33720.302141845226</v>
      </c>
      <c r="F2528" s="132">
        <v>7996</v>
      </c>
      <c r="G2528" s="132">
        <v>6906.000000007451</v>
      </c>
      <c r="H2528" s="154" t="s">
        <v>298</v>
      </c>
    </row>
    <row r="2530" spans="4:8" ht="12.75">
      <c r="D2530" s="132">
        <v>32040.294993013144</v>
      </c>
      <c r="F2530" s="132">
        <v>7684</v>
      </c>
      <c r="G2530" s="132">
        <v>7019.999999992549</v>
      </c>
      <c r="H2530" s="154" t="s">
        <v>299</v>
      </c>
    </row>
    <row r="2532" spans="1:8" ht="12.75">
      <c r="A2532" s="149" t="s">
        <v>757</v>
      </c>
      <c r="C2532" s="155" t="s">
        <v>758</v>
      </c>
      <c r="D2532" s="132">
        <v>33636.97744823495</v>
      </c>
      <c r="F2532" s="132">
        <v>7874.000000002483</v>
      </c>
      <c r="G2532" s="132">
        <v>6976</v>
      </c>
      <c r="H2532" s="132">
        <v>26266.480338407277</v>
      </c>
    </row>
    <row r="2533" spans="1:8" ht="12.75">
      <c r="A2533" s="131">
        <v>38376.06607638889</v>
      </c>
      <c r="C2533" s="155" t="s">
        <v>759</v>
      </c>
      <c r="D2533" s="132">
        <v>1556.6935443446253</v>
      </c>
      <c r="F2533" s="132">
        <v>166.74531477832093</v>
      </c>
      <c r="G2533" s="132">
        <v>61.28621377712393</v>
      </c>
      <c r="H2533" s="132">
        <v>1556.6935443446253</v>
      </c>
    </row>
    <row r="2535" spans="3:8" ht="12.75">
      <c r="C2535" s="155" t="s">
        <v>760</v>
      </c>
      <c r="D2535" s="132">
        <v>4.627923382058545</v>
      </c>
      <c r="F2535" s="132">
        <v>2.117669733023474</v>
      </c>
      <c r="G2535" s="132">
        <v>0.8785294406124415</v>
      </c>
      <c r="H2535" s="132">
        <v>5.926540306462007</v>
      </c>
    </row>
    <row r="2536" spans="1:10" ht="12.75">
      <c r="A2536" s="149" t="s">
        <v>749</v>
      </c>
      <c r="C2536" s="150" t="s">
        <v>750</v>
      </c>
      <c r="D2536" s="150" t="s">
        <v>751</v>
      </c>
      <c r="F2536" s="150" t="s">
        <v>752</v>
      </c>
      <c r="G2536" s="150" t="s">
        <v>753</v>
      </c>
      <c r="H2536" s="150" t="s">
        <v>754</v>
      </c>
      <c r="I2536" s="151" t="s">
        <v>755</v>
      </c>
      <c r="J2536" s="150" t="s">
        <v>756</v>
      </c>
    </row>
    <row r="2537" spans="1:8" ht="12.75">
      <c r="A2537" s="152" t="s">
        <v>825</v>
      </c>
      <c r="C2537" s="153">
        <v>324.75400000019</v>
      </c>
      <c r="D2537" s="132">
        <v>36957.66947770119</v>
      </c>
      <c r="F2537" s="132">
        <v>26093.000000029802</v>
      </c>
      <c r="G2537" s="132">
        <v>22495</v>
      </c>
      <c r="H2537" s="154" t="s">
        <v>300</v>
      </c>
    </row>
    <row r="2539" spans="4:8" ht="12.75">
      <c r="D2539" s="132">
        <v>37031.67262220383</v>
      </c>
      <c r="F2539" s="132">
        <v>25423</v>
      </c>
      <c r="G2539" s="132">
        <v>22135</v>
      </c>
      <c r="H2539" s="154" t="s">
        <v>301</v>
      </c>
    </row>
    <row r="2541" spans="4:8" ht="12.75">
      <c r="D2541" s="132">
        <v>37418.899242937565</v>
      </c>
      <c r="F2541" s="132">
        <v>25420</v>
      </c>
      <c r="G2541" s="132">
        <v>22426</v>
      </c>
      <c r="H2541" s="154" t="s">
        <v>302</v>
      </c>
    </row>
    <row r="2543" spans="1:8" ht="12.75">
      <c r="A2543" s="149" t="s">
        <v>757</v>
      </c>
      <c r="C2543" s="155" t="s">
        <v>758</v>
      </c>
      <c r="D2543" s="132">
        <v>37136.08044761419</v>
      </c>
      <c r="F2543" s="132">
        <v>25645.333333343267</v>
      </c>
      <c r="G2543" s="132">
        <v>22352</v>
      </c>
      <c r="H2543" s="132">
        <v>12851.13654403859</v>
      </c>
    </row>
    <row r="2544" spans="1:8" ht="12.75">
      <c r="A2544" s="131">
        <v>38376.06664351852</v>
      </c>
      <c r="C2544" s="155" t="s">
        <v>759</v>
      </c>
      <c r="D2544" s="132">
        <v>247.70742740226956</v>
      </c>
      <c r="F2544" s="132">
        <v>387.693607564996</v>
      </c>
      <c r="G2544" s="132">
        <v>191.06805070445452</v>
      </c>
      <c r="H2544" s="132">
        <v>247.70742740226956</v>
      </c>
    </row>
    <row r="2546" spans="3:8" ht="12.75">
      <c r="C2546" s="155" t="s">
        <v>760</v>
      </c>
      <c r="D2546" s="132">
        <v>0.6670263108453156</v>
      </c>
      <c r="F2546" s="132">
        <v>1.5117510953188849</v>
      </c>
      <c r="G2546" s="132">
        <v>0.8548141137457701</v>
      </c>
      <c r="H2546" s="132">
        <v>1.927513777115508</v>
      </c>
    </row>
    <row r="2547" spans="1:10" ht="12.75">
      <c r="A2547" s="149" t="s">
        <v>749</v>
      </c>
      <c r="C2547" s="150" t="s">
        <v>750</v>
      </c>
      <c r="D2547" s="150" t="s">
        <v>751</v>
      </c>
      <c r="F2547" s="150" t="s">
        <v>752</v>
      </c>
      <c r="G2547" s="150" t="s">
        <v>753</v>
      </c>
      <c r="H2547" s="150" t="s">
        <v>754</v>
      </c>
      <c r="I2547" s="151" t="s">
        <v>755</v>
      </c>
      <c r="J2547" s="150" t="s">
        <v>756</v>
      </c>
    </row>
    <row r="2548" spans="1:8" ht="12.75">
      <c r="A2548" s="152" t="s">
        <v>844</v>
      </c>
      <c r="C2548" s="153">
        <v>343.82299999985844</v>
      </c>
      <c r="D2548" s="132">
        <v>23442.134290337563</v>
      </c>
      <c r="F2548" s="132">
        <v>19838</v>
      </c>
      <c r="G2548" s="132">
        <v>19374</v>
      </c>
      <c r="H2548" s="154" t="s">
        <v>303</v>
      </c>
    </row>
    <row r="2550" spans="4:8" ht="12.75">
      <c r="D2550" s="132">
        <v>23167.972504645586</v>
      </c>
      <c r="F2550" s="132">
        <v>19708</v>
      </c>
      <c r="G2550" s="132">
        <v>19658</v>
      </c>
      <c r="H2550" s="154" t="s">
        <v>304</v>
      </c>
    </row>
    <row r="2552" spans="4:8" ht="12.75">
      <c r="D2552" s="132">
        <v>23478.23173186183</v>
      </c>
      <c r="F2552" s="132">
        <v>19428</v>
      </c>
      <c r="G2552" s="132">
        <v>19216</v>
      </c>
      <c r="H2552" s="154" t="s">
        <v>305</v>
      </c>
    </row>
    <row r="2554" spans="1:8" ht="12.75">
      <c r="A2554" s="149" t="s">
        <v>757</v>
      </c>
      <c r="C2554" s="155" t="s">
        <v>758</v>
      </c>
      <c r="D2554" s="132">
        <v>23362.779508948326</v>
      </c>
      <c r="F2554" s="132">
        <v>19658</v>
      </c>
      <c r="G2554" s="132">
        <v>19416</v>
      </c>
      <c r="H2554" s="132">
        <v>3808.323771243408</v>
      </c>
    </row>
    <row r="2555" spans="1:8" ht="12.75">
      <c r="A2555" s="131">
        <v>38376.0671875</v>
      </c>
      <c r="C2555" s="155" t="s">
        <v>759</v>
      </c>
      <c r="D2555" s="132">
        <v>169.67051309858388</v>
      </c>
      <c r="F2555" s="132">
        <v>209.52326839756964</v>
      </c>
      <c r="G2555" s="132">
        <v>223.9732126840172</v>
      </c>
      <c r="H2555" s="132">
        <v>169.67051309858388</v>
      </c>
    </row>
    <row r="2557" spans="3:8" ht="12.75">
      <c r="C2557" s="155" t="s">
        <v>760</v>
      </c>
      <c r="D2557" s="132">
        <v>0.7262428386725016</v>
      </c>
      <c r="F2557" s="132">
        <v>1.0658422443665156</v>
      </c>
      <c r="G2557" s="132">
        <v>1.153549715101036</v>
      </c>
      <c r="H2557" s="132">
        <v>4.455254418748827</v>
      </c>
    </row>
    <row r="2558" spans="1:10" ht="12.75">
      <c r="A2558" s="149" t="s">
        <v>749</v>
      </c>
      <c r="C2558" s="150" t="s">
        <v>750</v>
      </c>
      <c r="D2558" s="150" t="s">
        <v>751</v>
      </c>
      <c r="F2558" s="150" t="s">
        <v>752</v>
      </c>
      <c r="G2558" s="150" t="s">
        <v>753</v>
      </c>
      <c r="H2558" s="150" t="s">
        <v>754</v>
      </c>
      <c r="I2558" s="151" t="s">
        <v>755</v>
      </c>
      <c r="J2558" s="150" t="s">
        <v>756</v>
      </c>
    </row>
    <row r="2559" spans="1:8" ht="12.75">
      <c r="A2559" s="152" t="s">
        <v>826</v>
      </c>
      <c r="C2559" s="153">
        <v>361.38400000007823</v>
      </c>
      <c r="D2559" s="132">
        <v>44234.84872764349</v>
      </c>
      <c r="F2559" s="132">
        <v>20460</v>
      </c>
      <c r="G2559" s="132">
        <v>20308</v>
      </c>
      <c r="H2559" s="154" t="s">
        <v>306</v>
      </c>
    </row>
    <row r="2561" spans="4:8" ht="12.75">
      <c r="D2561" s="132">
        <v>44642.57167047262</v>
      </c>
      <c r="F2561" s="132">
        <v>20652</v>
      </c>
      <c r="G2561" s="132">
        <v>20284</v>
      </c>
      <c r="H2561" s="154" t="s">
        <v>307</v>
      </c>
    </row>
    <row r="2563" spans="4:8" ht="12.75">
      <c r="D2563" s="132">
        <v>45484.44013410807</v>
      </c>
      <c r="F2563" s="132">
        <v>20662</v>
      </c>
      <c r="G2563" s="132">
        <v>20130</v>
      </c>
      <c r="H2563" s="154" t="s">
        <v>308</v>
      </c>
    </row>
    <row r="2565" spans="1:8" ht="12.75">
      <c r="A2565" s="149" t="s">
        <v>757</v>
      </c>
      <c r="C2565" s="155" t="s">
        <v>758</v>
      </c>
      <c r="D2565" s="132">
        <v>44787.286844074726</v>
      </c>
      <c r="F2565" s="132">
        <v>20591.333333333332</v>
      </c>
      <c r="G2565" s="132">
        <v>20240.666666666668</v>
      </c>
      <c r="H2565" s="132">
        <v>24357.135453285853</v>
      </c>
    </row>
    <row r="2566" spans="1:8" ht="12.75">
      <c r="A2566" s="131">
        <v>38376.06773148148</v>
      </c>
      <c r="C2566" s="155" t="s">
        <v>759</v>
      </c>
      <c r="D2566" s="132">
        <v>637.2413450807235</v>
      </c>
      <c r="F2566" s="132">
        <v>113.84785168519139</v>
      </c>
      <c r="G2566" s="132">
        <v>96.58847412260602</v>
      </c>
      <c r="H2566" s="132">
        <v>637.2413450807235</v>
      </c>
    </row>
    <row r="2568" spans="3:8" ht="12.75">
      <c r="C2568" s="155" t="s">
        <v>760</v>
      </c>
      <c r="D2568" s="132">
        <v>1.4228174778687879</v>
      </c>
      <c r="F2568" s="132">
        <v>0.5528920825194649</v>
      </c>
      <c r="G2568" s="132">
        <v>0.477200063186025</v>
      </c>
      <c r="H2568" s="132">
        <v>2.616240921691625</v>
      </c>
    </row>
    <row r="2569" spans="1:10" ht="12.75">
      <c r="A2569" s="149" t="s">
        <v>749</v>
      </c>
      <c r="C2569" s="150" t="s">
        <v>750</v>
      </c>
      <c r="D2569" s="150" t="s">
        <v>751</v>
      </c>
      <c r="F2569" s="150" t="s">
        <v>752</v>
      </c>
      <c r="G2569" s="150" t="s">
        <v>753</v>
      </c>
      <c r="H2569" s="150" t="s">
        <v>754</v>
      </c>
      <c r="I2569" s="151" t="s">
        <v>755</v>
      </c>
      <c r="J2569" s="150" t="s">
        <v>756</v>
      </c>
    </row>
    <row r="2570" spans="1:8" ht="12.75">
      <c r="A2570" s="152" t="s">
        <v>845</v>
      </c>
      <c r="C2570" s="153">
        <v>371.029</v>
      </c>
      <c r="D2570" s="132">
        <v>29171.206115961075</v>
      </c>
      <c r="F2570" s="132">
        <v>24400</v>
      </c>
      <c r="G2570" s="132">
        <v>24890</v>
      </c>
      <c r="H2570" s="154" t="s">
        <v>309</v>
      </c>
    </row>
    <row r="2572" spans="4:8" ht="12.75">
      <c r="D2572" s="132">
        <v>28537.249999970198</v>
      </c>
      <c r="F2572" s="132">
        <v>24652</v>
      </c>
      <c r="G2572" s="132">
        <v>24054</v>
      </c>
      <c r="H2572" s="154" t="s">
        <v>310</v>
      </c>
    </row>
    <row r="2574" spans="4:8" ht="12.75">
      <c r="D2574" s="132">
        <v>29721.493917167187</v>
      </c>
      <c r="F2574" s="132">
        <v>24476</v>
      </c>
      <c r="G2574" s="132">
        <v>24842</v>
      </c>
      <c r="H2574" s="154" t="s">
        <v>311</v>
      </c>
    </row>
    <row r="2576" spans="1:8" ht="12.75">
      <c r="A2576" s="149" t="s">
        <v>757</v>
      </c>
      <c r="C2576" s="155" t="s">
        <v>758</v>
      </c>
      <c r="D2576" s="132">
        <v>29143.316677699484</v>
      </c>
      <c r="F2576" s="132">
        <v>24509.333333333336</v>
      </c>
      <c r="G2576" s="132">
        <v>24595.333333333336</v>
      </c>
      <c r="H2576" s="132">
        <v>4601.25607163888</v>
      </c>
    </row>
    <row r="2577" spans="1:8" ht="12.75">
      <c r="A2577" s="131">
        <v>38376.06826388889</v>
      </c>
      <c r="C2577" s="155" t="s">
        <v>759</v>
      </c>
      <c r="D2577" s="132">
        <v>592.6143597900082</v>
      </c>
      <c r="F2577" s="132">
        <v>129.26458653990787</v>
      </c>
      <c r="G2577" s="132">
        <v>469.42234004501034</v>
      </c>
      <c r="H2577" s="132">
        <v>592.6143597900082</v>
      </c>
    </row>
    <row r="2579" spans="3:8" ht="12.75">
      <c r="C2579" s="155" t="s">
        <v>760</v>
      </c>
      <c r="D2579" s="132">
        <v>2.033448582204364</v>
      </c>
      <c r="F2579" s="132">
        <v>0.5274096393478996</v>
      </c>
      <c r="G2579" s="132">
        <v>1.90858295629934</v>
      </c>
      <c r="H2579" s="132">
        <v>12.879404027147096</v>
      </c>
    </row>
    <row r="2580" spans="1:10" ht="12.75">
      <c r="A2580" s="149" t="s">
        <v>749</v>
      </c>
      <c r="C2580" s="150" t="s">
        <v>750</v>
      </c>
      <c r="D2580" s="150" t="s">
        <v>751</v>
      </c>
      <c r="F2580" s="150" t="s">
        <v>752</v>
      </c>
      <c r="G2580" s="150" t="s">
        <v>753</v>
      </c>
      <c r="H2580" s="150" t="s">
        <v>754</v>
      </c>
      <c r="I2580" s="151" t="s">
        <v>755</v>
      </c>
      <c r="J2580" s="150" t="s">
        <v>756</v>
      </c>
    </row>
    <row r="2581" spans="1:8" ht="12.75">
      <c r="A2581" s="152" t="s">
        <v>820</v>
      </c>
      <c r="C2581" s="153">
        <v>407.77100000018254</v>
      </c>
      <c r="D2581" s="132">
        <v>3758495.8102607727</v>
      </c>
      <c r="F2581" s="132">
        <v>88200</v>
      </c>
      <c r="G2581" s="132">
        <v>84200</v>
      </c>
      <c r="H2581" s="154" t="s">
        <v>312</v>
      </c>
    </row>
    <row r="2583" spans="4:8" ht="12.75">
      <c r="D2583" s="132">
        <v>3442585.065639496</v>
      </c>
      <c r="F2583" s="132">
        <v>87500</v>
      </c>
      <c r="G2583" s="132">
        <v>84200</v>
      </c>
      <c r="H2583" s="154" t="s">
        <v>313</v>
      </c>
    </row>
    <row r="2585" spans="4:8" ht="12.75">
      <c r="D2585" s="132">
        <v>4027532.9939689636</v>
      </c>
      <c r="F2585" s="132">
        <v>86600</v>
      </c>
      <c r="G2585" s="132">
        <v>82700</v>
      </c>
      <c r="H2585" s="154" t="s">
        <v>314</v>
      </c>
    </row>
    <row r="2587" spans="1:8" ht="12.75">
      <c r="A2587" s="149" t="s">
        <v>757</v>
      </c>
      <c r="C2587" s="155" t="s">
        <v>758</v>
      </c>
      <c r="D2587" s="132">
        <v>3742871.2899564104</v>
      </c>
      <c r="F2587" s="132">
        <v>87433.33333333334</v>
      </c>
      <c r="G2587" s="132">
        <v>83700</v>
      </c>
      <c r="H2587" s="132">
        <v>3657335.1473987587</v>
      </c>
    </row>
    <row r="2588" spans="1:8" ht="12.75">
      <c r="A2588" s="131">
        <v>38376.06883101852</v>
      </c>
      <c r="C2588" s="155" t="s">
        <v>759</v>
      </c>
      <c r="D2588" s="132">
        <v>292786.806294768</v>
      </c>
      <c r="F2588" s="132">
        <v>802.0806277010644</v>
      </c>
      <c r="G2588" s="132">
        <v>866.0254037844387</v>
      </c>
      <c r="H2588" s="132">
        <v>292786.806294768</v>
      </c>
    </row>
    <row r="2590" spans="3:8" ht="12.75">
      <c r="C2590" s="155" t="s">
        <v>760</v>
      </c>
      <c r="D2590" s="132">
        <v>7.8225186925457395</v>
      </c>
      <c r="F2590" s="132">
        <v>0.917362517385891</v>
      </c>
      <c r="G2590" s="132">
        <v>1.034677901773523</v>
      </c>
      <c r="H2590" s="132">
        <v>8.005468312167388</v>
      </c>
    </row>
    <row r="2591" spans="1:10" ht="12.75">
      <c r="A2591" s="149" t="s">
        <v>749</v>
      </c>
      <c r="C2591" s="150" t="s">
        <v>750</v>
      </c>
      <c r="D2591" s="150" t="s">
        <v>751</v>
      </c>
      <c r="F2591" s="150" t="s">
        <v>752</v>
      </c>
      <c r="G2591" s="150" t="s">
        <v>753</v>
      </c>
      <c r="H2591" s="150" t="s">
        <v>754</v>
      </c>
      <c r="I2591" s="151" t="s">
        <v>755</v>
      </c>
      <c r="J2591" s="150" t="s">
        <v>756</v>
      </c>
    </row>
    <row r="2592" spans="1:8" ht="12.75">
      <c r="A2592" s="152" t="s">
        <v>827</v>
      </c>
      <c r="C2592" s="153">
        <v>455.40299999993294</v>
      </c>
      <c r="D2592" s="132">
        <v>249598.4888665676</v>
      </c>
      <c r="F2592" s="132">
        <v>61442.5</v>
      </c>
      <c r="G2592" s="132">
        <v>63370</v>
      </c>
      <c r="H2592" s="154" t="s">
        <v>315</v>
      </c>
    </row>
    <row r="2594" spans="4:8" ht="12.75">
      <c r="D2594" s="132">
        <v>270264.05964279175</v>
      </c>
      <c r="F2594" s="132">
        <v>60995</v>
      </c>
      <c r="G2594" s="132">
        <v>63555</v>
      </c>
      <c r="H2594" s="154" t="s">
        <v>316</v>
      </c>
    </row>
    <row r="2596" spans="4:8" ht="12.75">
      <c r="D2596" s="132">
        <v>233415</v>
      </c>
      <c r="F2596" s="132">
        <v>60407.5</v>
      </c>
      <c r="G2596" s="132">
        <v>63365.000000059605</v>
      </c>
      <c r="H2596" s="154" t="s">
        <v>317</v>
      </c>
    </row>
    <row r="2598" spans="1:8" ht="12.75">
      <c r="A2598" s="149" t="s">
        <v>757</v>
      </c>
      <c r="C2598" s="155" t="s">
        <v>758</v>
      </c>
      <c r="D2598" s="132">
        <v>251092.51616978645</v>
      </c>
      <c r="F2598" s="132">
        <v>60948.33333333333</v>
      </c>
      <c r="G2598" s="132">
        <v>63430.00000001986</v>
      </c>
      <c r="H2598" s="132">
        <v>188910.56365039674</v>
      </c>
    </row>
    <row r="2599" spans="1:8" ht="12.75">
      <c r="A2599" s="131">
        <v>38376.06959490741</v>
      </c>
      <c r="C2599" s="155" t="s">
        <v>759</v>
      </c>
      <c r="D2599" s="132">
        <v>18469.904908433487</v>
      </c>
      <c r="F2599" s="132">
        <v>519.0757009659894</v>
      </c>
      <c r="G2599" s="132">
        <v>108.28203912350745</v>
      </c>
      <c r="H2599" s="132">
        <v>18469.904908433487</v>
      </c>
    </row>
    <row r="2601" spans="3:8" ht="12.75">
      <c r="C2601" s="155" t="s">
        <v>760</v>
      </c>
      <c r="D2601" s="132">
        <v>7.355816569198067</v>
      </c>
      <c r="F2601" s="132">
        <v>0.8516651277847184</v>
      </c>
      <c r="G2601" s="132">
        <v>0.17071108170183436</v>
      </c>
      <c r="H2601" s="132">
        <v>9.77706304588367</v>
      </c>
    </row>
    <row r="2602" spans="1:16" ht="12.75">
      <c r="A2602" s="143" t="s">
        <v>740</v>
      </c>
      <c r="B2602" s="138" t="s">
        <v>687</v>
      </c>
      <c r="D2602" s="143" t="s">
        <v>741</v>
      </c>
      <c r="E2602" s="138" t="s">
        <v>742</v>
      </c>
      <c r="F2602" s="139" t="s">
        <v>789</v>
      </c>
      <c r="G2602" s="144" t="s">
        <v>744</v>
      </c>
      <c r="H2602" s="145">
        <v>2</v>
      </c>
      <c r="I2602" s="146" t="s">
        <v>745</v>
      </c>
      <c r="J2602" s="145">
        <v>8</v>
      </c>
      <c r="K2602" s="144" t="s">
        <v>746</v>
      </c>
      <c r="L2602" s="147">
        <v>1</v>
      </c>
      <c r="M2602" s="144" t="s">
        <v>747</v>
      </c>
      <c r="N2602" s="148">
        <v>1</v>
      </c>
      <c r="O2602" s="144" t="s">
        <v>748</v>
      </c>
      <c r="P2602" s="148">
        <v>1</v>
      </c>
    </row>
    <row r="2604" spans="1:10" ht="12.75">
      <c r="A2604" s="149" t="s">
        <v>749</v>
      </c>
      <c r="C2604" s="150" t="s">
        <v>750</v>
      </c>
      <c r="D2604" s="150" t="s">
        <v>751</v>
      </c>
      <c r="F2604" s="150" t="s">
        <v>752</v>
      </c>
      <c r="G2604" s="150" t="s">
        <v>753</v>
      </c>
      <c r="H2604" s="150" t="s">
        <v>754</v>
      </c>
      <c r="I2604" s="151" t="s">
        <v>755</v>
      </c>
      <c r="J2604" s="150" t="s">
        <v>756</v>
      </c>
    </row>
    <row r="2605" spans="1:8" ht="12.75">
      <c r="A2605" s="152" t="s">
        <v>823</v>
      </c>
      <c r="C2605" s="153">
        <v>228.61599999992177</v>
      </c>
      <c r="D2605" s="132">
        <v>39986.792483210564</v>
      </c>
      <c r="F2605" s="132">
        <v>32246</v>
      </c>
      <c r="G2605" s="132">
        <v>31275.999999970198</v>
      </c>
      <c r="H2605" s="154" t="s">
        <v>318</v>
      </c>
    </row>
    <row r="2607" spans="4:8" ht="12.75">
      <c r="D2607" s="132">
        <v>39409.00405341387</v>
      </c>
      <c r="F2607" s="132">
        <v>32547.000000029802</v>
      </c>
      <c r="G2607" s="132">
        <v>30461</v>
      </c>
      <c r="H2607" s="154" t="s">
        <v>319</v>
      </c>
    </row>
    <row r="2609" spans="4:8" ht="12.75">
      <c r="D2609" s="132">
        <v>39235.46403384209</v>
      </c>
      <c r="F2609" s="132">
        <v>32813</v>
      </c>
      <c r="G2609" s="132">
        <v>30490</v>
      </c>
      <c r="H2609" s="154" t="s">
        <v>320</v>
      </c>
    </row>
    <row r="2611" spans="1:8" ht="12.75">
      <c r="A2611" s="149" t="s">
        <v>757</v>
      </c>
      <c r="C2611" s="155" t="s">
        <v>758</v>
      </c>
      <c r="D2611" s="132">
        <v>39543.75352348884</v>
      </c>
      <c r="F2611" s="132">
        <v>32535.333333343267</v>
      </c>
      <c r="G2611" s="132">
        <v>30742.333333323397</v>
      </c>
      <c r="H2611" s="132">
        <v>7781.206579568126</v>
      </c>
    </row>
    <row r="2612" spans="1:8" ht="12.75">
      <c r="A2612" s="131">
        <v>38376.071909722225</v>
      </c>
      <c r="C2612" s="155" t="s">
        <v>759</v>
      </c>
      <c r="D2612" s="132">
        <v>393.37218314446494</v>
      </c>
      <c r="F2612" s="132">
        <v>283.6799840202693</v>
      </c>
      <c r="G2612" s="132">
        <v>462.3962946623428</v>
      </c>
      <c r="H2612" s="132">
        <v>393.37218314446494</v>
      </c>
    </row>
    <row r="2614" spans="3:8" ht="12.75">
      <c r="C2614" s="155" t="s">
        <v>760</v>
      </c>
      <c r="D2614" s="132">
        <v>0.9947770459139733</v>
      </c>
      <c r="F2614" s="132">
        <v>0.8719135627528513</v>
      </c>
      <c r="G2614" s="132">
        <v>1.5041027941790117</v>
      </c>
      <c r="H2614" s="132">
        <v>5.055413696088994</v>
      </c>
    </row>
    <row r="2615" spans="1:10" ht="12.75">
      <c r="A2615" s="149" t="s">
        <v>749</v>
      </c>
      <c r="C2615" s="150" t="s">
        <v>750</v>
      </c>
      <c r="D2615" s="150" t="s">
        <v>751</v>
      </c>
      <c r="F2615" s="150" t="s">
        <v>752</v>
      </c>
      <c r="G2615" s="150" t="s">
        <v>753</v>
      </c>
      <c r="H2615" s="150" t="s">
        <v>754</v>
      </c>
      <c r="I2615" s="151" t="s">
        <v>755</v>
      </c>
      <c r="J2615" s="150" t="s">
        <v>756</v>
      </c>
    </row>
    <row r="2616" spans="1:8" ht="12.75">
      <c r="A2616" s="152" t="s">
        <v>824</v>
      </c>
      <c r="C2616" s="153">
        <v>231.6040000000503</v>
      </c>
      <c r="D2616" s="132">
        <v>8847.898277089</v>
      </c>
      <c r="F2616" s="132">
        <v>6444.999999992549</v>
      </c>
      <c r="G2616" s="132">
        <v>7315</v>
      </c>
      <c r="H2616" s="154" t="s">
        <v>321</v>
      </c>
    </row>
    <row r="2618" spans="4:8" ht="12.75">
      <c r="D2618" s="132">
        <v>8860.805369600654</v>
      </c>
      <c r="F2618" s="132">
        <v>6561</v>
      </c>
      <c r="G2618" s="132">
        <v>7313</v>
      </c>
      <c r="H2618" s="154" t="s">
        <v>322</v>
      </c>
    </row>
    <row r="2620" spans="4:8" ht="12.75">
      <c r="D2620" s="132">
        <v>8969.20544937253</v>
      </c>
      <c r="F2620" s="132">
        <v>6589</v>
      </c>
      <c r="G2620" s="132">
        <v>7335</v>
      </c>
      <c r="H2620" s="154" t="s">
        <v>323</v>
      </c>
    </row>
    <row r="2622" spans="1:8" ht="12.75">
      <c r="A2622" s="149" t="s">
        <v>757</v>
      </c>
      <c r="C2622" s="155" t="s">
        <v>758</v>
      </c>
      <c r="D2622" s="132">
        <v>8892.636365354061</v>
      </c>
      <c r="F2622" s="132">
        <v>6531.666666664183</v>
      </c>
      <c r="G2622" s="132">
        <v>7321</v>
      </c>
      <c r="H2622" s="132">
        <v>1860.913222322436</v>
      </c>
    </row>
    <row r="2623" spans="1:8" ht="12.75">
      <c r="A2623" s="131">
        <v>38376.072488425925</v>
      </c>
      <c r="C2623" s="155" t="s">
        <v>759</v>
      </c>
      <c r="D2623" s="132">
        <v>66.62407019848474</v>
      </c>
      <c r="F2623" s="132">
        <v>76.35007094933911</v>
      </c>
      <c r="G2623" s="132">
        <v>12.16552506059644</v>
      </c>
      <c r="H2623" s="132">
        <v>66.62407019848474</v>
      </c>
    </row>
    <row r="2625" spans="3:8" ht="12.75">
      <c r="C2625" s="155" t="s">
        <v>760</v>
      </c>
      <c r="D2625" s="132">
        <v>0.7492049315999675</v>
      </c>
      <c r="F2625" s="132">
        <v>1.1689217292579968</v>
      </c>
      <c r="G2625" s="132">
        <v>0.16617299632012617</v>
      </c>
      <c r="H2625" s="132">
        <v>3.5801814614083565</v>
      </c>
    </row>
    <row r="2626" spans="1:10" ht="12.75">
      <c r="A2626" s="149" t="s">
        <v>749</v>
      </c>
      <c r="C2626" s="150" t="s">
        <v>750</v>
      </c>
      <c r="D2626" s="150" t="s">
        <v>751</v>
      </c>
      <c r="F2626" s="150" t="s">
        <v>752</v>
      </c>
      <c r="G2626" s="150" t="s">
        <v>753</v>
      </c>
      <c r="H2626" s="150" t="s">
        <v>754</v>
      </c>
      <c r="I2626" s="151" t="s">
        <v>755</v>
      </c>
      <c r="J2626" s="150" t="s">
        <v>756</v>
      </c>
    </row>
    <row r="2627" spans="1:8" ht="12.75">
      <c r="A2627" s="152" t="s">
        <v>822</v>
      </c>
      <c r="C2627" s="153">
        <v>267.7160000000149</v>
      </c>
      <c r="D2627" s="132">
        <v>8235.539532527328</v>
      </c>
      <c r="F2627" s="132">
        <v>3708.5000000037253</v>
      </c>
      <c r="G2627" s="132">
        <v>3734.4999999962747</v>
      </c>
      <c r="H2627" s="154" t="s">
        <v>324</v>
      </c>
    </row>
    <row r="2629" spans="4:8" ht="12.75">
      <c r="D2629" s="132">
        <v>8746.363044247031</v>
      </c>
      <c r="F2629" s="132">
        <v>3719</v>
      </c>
      <c r="G2629" s="132">
        <v>3740.5000000037253</v>
      </c>
      <c r="H2629" s="154" t="s">
        <v>325</v>
      </c>
    </row>
    <row r="2631" spans="4:8" ht="12.75">
      <c r="D2631" s="132">
        <v>8531.748509168625</v>
      </c>
      <c r="F2631" s="132">
        <v>3687.75</v>
      </c>
      <c r="G2631" s="132">
        <v>3763.25</v>
      </c>
      <c r="H2631" s="154" t="s">
        <v>326</v>
      </c>
    </row>
    <row r="2633" spans="1:8" ht="12.75">
      <c r="A2633" s="149" t="s">
        <v>757</v>
      </c>
      <c r="C2633" s="155" t="s">
        <v>758</v>
      </c>
      <c r="D2633" s="132">
        <v>8504.550361980995</v>
      </c>
      <c r="F2633" s="132">
        <v>3705.0833333345754</v>
      </c>
      <c r="G2633" s="132">
        <v>3746.083333333333</v>
      </c>
      <c r="H2633" s="132">
        <v>4774.184710667987</v>
      </c>
    </row>
    <row r="2634" spans="1:8" ht="12.75">
      <c r="A2634" s="131">
        <v>38376.07324074074</v>
      </c>
      <c r="C2634" s="155" t="s">
        <v>759</v>
      </c>
      <c r="D2634" s="132">
        <v>256.4955544239305</v>
      </c>
      <c r="F2634" s="132">
        <v>15.90269893276135</v>
      </c>
      <c r="G2634" s="132">
        <v>15.166437728048226</v>
      </c>
      <c r="H2634" s="132">
        <v>256.4955544239305</v>
      </c>
    </row>
    <row r="2636" spans="3:8" ht="12.75">
      <c r="C2636" s="155" t="s">
        <v>760</v>
      </c>
      <c r="D2636" s="132">
        <v>3.0159801930337933</v>
      </c>
      <c r="F2636" s="132">
        <v>0.4292129893458812</v>
      </c>
      <c r="G2636" s="132">
        <v>0.4048611944399235</v>
      </c>
      <c r="H2636" s="132">
        <v>5.372551963705706</v>
      </c>
    </row>
    <row r="2637" spans="1:10" ht="12.75">
      <c r="A2637" s="149" t="s">
        <v>749</v>
      </c>
      <c r="C2637" s="150" t="s">
        <v>750</v>
      </c>
      <c r="D2637" s="150" t="s">
        <v>751</v>
      </c>
      <c r="F2637" s="150" t="s">
        <v>752</v>
      </c>
      <c r="G2637" s="150" t="s">
        <v>753</v>
      </c>
      <c r="H2637" s="150" t="s">
        <v>754</v>
      </c>
      <c r="I2637" s="151" t="s">
        <v>755</v>
      </c>
      <c r="J2637" s="150" t="s">
        <v>756</v>
      </c>
    </row>
    <row r="2638" spans="1:8" ht="12.75">
      <c r="A2638" s="152" t="s">
        <v>821</v>
      </c>
      <c r="C2638" s="153">
        <v>292.40199999976903</v>
      </c>
      <c r="D2638" s="132">
        <v>40075.329355061054</v>
      </c>
      <c r="F2638" s="132">
        <v>16790.5</v>
      </c>
      <c r="G2638" s="132">
        <v>16359.25</v>
      </c>
      <c r="H2638" s="154" t="s">
        <v>327</v>
      </c>
    </row>
    <row r="2640" spans="4:8" ht="12.75">
      <c r="D2640" s="132">
        <v>38632.87801837921</v>
      </c>
      <c r="F2640" s="132">
        <v>16866.75</v>
      </c>
      <c r="G2640" s="132">
        <v>16213.5</v>
      </c>
      <c r="H2640" s="154" t="s">
        <v>328</v>
      </c>
    </row>
    <row r="2642" spans="4:8" ht="12.75">
      <c r="D2642" s="132">
        <v>40708.92241984606</v>
      </c>
      <c r="F2642" s="132">
        <v>16832</v>
      </c>
      <c r="G2642" s="132">
        <v>16416</v>
      </c>
      <c r="H2642" s="154" t="s">
        <v>329</v>
      </c>
    </row>
    <row r="2644" spans="1:8" ht="12.75">
      <c r="A2644" s="149" t="s">
        <v>757</v>
      </c>
      <c r="C2644" s="155" t="s">
        <v>758</v>
      </c>
      <c r="D2644" s="132">
        <v>39805.70993109544</v>
      </c>
      <c r="F2644" s="132">
        <v>16829.75</v>
      </c>
      <c r="G2644" s="132">
        <v>16329.583333333332</v>
      </c>
      <c r="H2644" s="132">
        <v>23279.04600074718</v>
      </c>
    </row>
    <row r="2645" spans="1:8" ht="12.75">
      <c r="A2645" s="131">
        <v>38376.07402777778</v>
      </c>
      <c r="C2645" s="155" t="s">
        <v>759</v>
      </c>
      <c r="D2645" s="132">
        <v>1063.9600859761488</v>
      </c>
      <c r="F2645" s="132">
        <v>38.17476260567968</v>
      </c>
      <c r="G2645" s="132">
        <v>104.4588236260266</v>
      </c>
      <c r="H2645" s="132">
        <v>1063.9600859761488</v>
      </c>
    </row>
    <row r="2647" spans="3:8" ht="12.75">
      <c r="C2647" s="155" t="s">
        <v>760</v>
      </c>
      <c r="D2647" s="132">
        <v>2.6728830808893673</v>
      </c>
      <c r="F2647" s="132">
        <v>0.22682905334707695</v>
      </c>
      <c r="G2647" s="132">
        <v>0.6396906858780433</v>
      </c>
      <c r="H2647" s="132">
        <v>4.570462577985366</v>
      </c>
    </row>
    <row r="2648" spans="1:10" ht="12.75">
      <c r="A2648" s="149" t="s">
        <v>749</v>
      </c>
      <c r="C2648" s="150" t="s">
        <v>750</v>
      </c>
      <c r="D2648" s="150" t="s">
        <v>751</v>
      </c>
      <c r="F2648" s="150" t="s">
        <v>752</v>
      </c>
      <c r="G2648" s="150" t="s">
        <v>753</v>
      </c>
      <c r="H2648" s="150" t="s">
        <v>754</v>
      </c>
      <c r="I2648" s="151" t="s">
        <v>755</v>
      </c>
      <c r="J2648" s="150" t="s">
        <v>756</v>
      </c>
    </row>
    <row r="2649" spans="1:8" ht="12.75">
      <c r="A2649" s="152" t="s">
        <v>875</v>
      </c>
      <c r="C2649" s="153">
        <v>309.418</v>
      </c>
      <c r="D2649" s="132">
        <v>34525.182083547115</v>
      </c>
      <c r="F2649" s="132">
        <v>7804.000000007451</v>
      </c>
      <c r="G2649" s="132">
        <v>7046</v>
      </c>
      <c r="H2649" s="154" t="s">
        <v>330</v>
      </c>
    </row>
    <row r="2651" spans="4:8" ht="12.75">
      <c r="D2651" s="132">
        <v>34492.23655873537</v>
      </c>
      <c r="F2651" s="132">
        <v>7542.000000007451</v>
      </c>
      <c r="G2651" s="132">
        <v>6900</v>
      </c>
      <c r="H2651" s="154" t="s">
        <v>331</v>
      </c>
    </row>
    <row r="2653" spans="4:8" ht="12.75">
      <c r="D2653" s="132">
        <v>27450.000000029802</v>
      </c>
      <c r="F2653" s="132">
        <v>7300</v>
      </c>
      <c r="G2653" s="132">
        <v>6922</v>
      </c>
      <c r="H2653" s="154" t="s">
        <v>332</v>
      </c>
    </row>
    <row r="2655" spans="1:8" ht="12.75">
      <c r="A2655" s="149" t="s">
        <v>757</v>
      </c>
      <c r="C2655" s="155" t="s">
        <v>758</v>
      </c>
      <c r="D2655" s="132">
        <v>32155.806214104094</v>
      </c>
      <c r="F2655" s="132">
        <v>7548.666666671634</v>
      </c>
      <c r="G2655" s="132">
        <v>6956</v>
      </c>
      <c r="H2655" s="132">
        <v>24939.443979034477</v>
      </c>
    </row>
    <row r="2656" spans="1:8" ht="12.75">
      <c r="A2656" s="131">
        <v>38376.07460648148</v>
      </c>
      <c r="C2656" s="155" t="s">
        <v>759</v>
      </c>
      <c r="D2656" s="132">
        <v>4075.3810184099934</v>
      </c>
      <c r="F2656" s="132">
        <v>252.066128893148</v>
      </c>
      <c r="G2656" s="132">
        <v>78.7146746166177</v>
      </c>
      <c r="H2656" s="132">
        <v>4075.3810184099934</v>
      </c>
    </row>
    <row r="2658" spans="3:8" ht="12.75">
      <c r="C2658" s="155" t="s">
        <v>760</v>
      </c>
      <c r="D2658" s="132">
        <v>12.67385737827485</v>
      </c>
      <c r="F2658" s="132">
        <v>3.339213930402483</v>
      </c>
      <c r="G2658" s="132">
        <v>1.1316083182377477</v>
      </c>
      <c r="H2658" s="132">
        <v>16.341106168349192</v>
      </c>
    </row>
    <row r="2659" spans="1:10" ht="12.75">
      <c r="A2659" s="149" t="s">
        <v>749</v>
      </c>
      <c r="C2659" s="150" t="s">
        <v>750</v>
      </c>
      <c r="D2659" s="150" t="s">
        <v>751</v>
      </c>
      <c r="F2659" s="150" t="s">
        <v>752</v>
      </c>
      <c r="G2659" s="150" t="s">
        <v>753</v>
      </c>
      <c r="H2659" s="150" t="s">
        <v>754</v>
      </c>
      <c r="I2659" s="151" t="s">
        <v>755</v>
      </c>
      <c r="J2659" s="150" t="s">
        <v>756</v>
      </c>
    </row>
    <row r="2660" spans="1:8" ht="12.75">
      <c r="A2660" s="152" t="s">
        <v>825</v>
      </c>
      <c r="C2660" s="153">
        <v>324.75400000019</v>
      </c>
      <c r="D2660" s="132">
        <v>40475.48063355684</v>
      </c>
      <c r="F2660" s="132">
        <v>25981</v>
      </c>
      <c r="G2660" s="132">
        <v>23343</v>
      </c>
      <c r="H2660" s="154" t="s">
        <v>333</v>
      </c>
    </row>
    <row r="2662" spans="4:8" ht="12.75">
      <c r="D2662" s="132">
        <v>41337.8070101738</v>
      </c>
      <c r="F2662" s="132">
        <v>25827.999999970198</v>
      </c>
      <c r="G2662" s="132">
        <v>23382</v>
      </c>
      <c r="H2662" s="154" t="s">
        <v>334</v>
      </c>
    </row>
    <row r="2664" spans="4:8" ht="12.75">
      <c r="D2664" s="132">
        <v>43609.55256897211</v>
      </c>
      <c r="F2664" s="132">
        <v>26048</v>
      </c>
      <c r="G2664" s="132">
        <v>23329</v>
      </c>
      <c r="H2664" s="154" t="s">
        <v>335</v>
      </c>
    </row>
    <row r="2666" spans="1:8" ht="12.75">
      <c r="A2666" s="149" t="s">
        <v>757</v>
      </c>
      <c r="C2666" s="155" t="s">
        <v>758</v>
      </c>
      <c r="D2666" s="132">
        <v>41807.61340423425</v>
      </c>
      <c r="F2666" s="132">
        <v>25952.333333323397</v>
      </c>
      <c r="G2666" s="132">
        <v>23351.333333333336</v>
      </c>
      <c r="H2666" s="132">
        <v>16929.68479969673</v>
      </c>
    </row>
    <row r="2667" spans="1:8" ht="12.75">
      <c r="A2667" s="131">
        <v>38376.07517361111</v>
      </c>
      <c r="C2667" s="155" t="s">
        <v>759</v>
      </c>
      <c r="D2667" s="132">
        <v>1618.9935948035913</v>
      </c>
      <c r="F2667" s="132">
        <v>112.76672087632454</v>
      </c>
      <c r="G2667" s="132">
        <v>27.46512940681935</v>
      </c>
      <c r="H2667" s="132">
        <v>1618.9935948035913</v>
      </c>
    </row>
    <row r="2669" spans="3:8" ht="12.75">
      <c r="C2669" s="155" t="s">
        <v>760</v>
      </c>
      <c r="D2669" s="132">
        <v>3.8724850881816195</v>
      </c>
      <c r="F2669" s="132">
        <v>0.4345147676241099</v>
      </c>
      <c r="G2669" s="132">
        <v>0.11761696437099674</v>
      </c>
      <c r="H2669" s="132">
        <v>9.563046293883707</v>
      </c>
    </row>
    <row r="2670" spans="1:10" ht="12.75">
      <c r="A2670" s="149" t="s">
        <v>749</v>
      </c>
      <c r="C2670" s="150" t="s">
        <v>750</v>
      </c>
      <c r="D2670" s="150" t="s">
        <v>751</v>
      </c>
      <c r="F2670" s="150" t="s">
        <v>752</v>
      </c>
      <c r="G2670" s="150" t="s">
        <v>753</v>
      </c>
      <c r="H2670" s="150" t="s">
        <v>754</v>
      </c>
      <c r="I2670" s="151" t="s">
        <v>755</v>
      </c>
      <c r="J2670" s="150" t="s">
        <v>756</v>
      </c>
    </row>
    <row r="2671" spans="1:8" ht="12.75">
      <c r="A2671" s="152" t="s">
        <v>844</v>
      </c>
      <c r="C2671" s="153">
        <v>343.82299999985844</v>
      </c>
      <c r="D2671" s="132">
        <v>40389.25060367584</v>
      </c>
      <c r="F2671" s="132">
        <v>20488</v>
      </c>
      <c r="G2671" s="132">
        <v>20066</v>
      </c>
      <c r="H2671" s="154" t="s">
        <v>336</v>
      </c>
    </row>
    <row r="2673" spans="4:8" ht="12.75">
      <c r="D2673" s="132">
        <v>40423.76647502184</v>
      </c>
      <c r="F2673" s="132">
        <v>20110</v>
      </c>
      <c r="G2673" s="132">
        <v>20046</v>
      </c>
      <c r="H2673" s="154" t="s">
        <v>337</v>
      </c>
    </row>
    <row r="2675" spans="4:8" ht="12.75">
      <c r="D2675" s="132">
        <v>40100.109830379486</v>
      </c>
      <c r="F2675" s="132">
        <v>20124</v>
      </c>
      <c r="G2675" s="132">
        <v>19888</v>
      </c>
      <c r="H2675" s="154" t="s">
        <v>338</v>
      </c>
    </row>
    <row r="2677" spans="1:8" ht="12.75">
      <c r="A2677" s="149" t="s">
        <v>757</v>
      </c>
      <c r="C2677" s="155" t="s">
        <v>758</v>
      </c>
      <c r="D2677" s="132">
        <v>40304.37563635906</v>
      </c>
      <c r="F2677" s="132">
        <v>20240.666666666668</v>
      </c>
      <c r="G2677" s="132">
        <v>20000</v>
      </c>
      <c r="H2677" s="132">
        <v>20166.68274018419</v>
      </c>
    </row>
    <row r="2678" spans="1:8" ht="12.75">
      <c r="A2678" s="131">
        <v>38376.07571759259</v>
      </c>
      <c r="C2678" s="155" t="s">
        <v>759</v>
      </c>
      <c r="D2678" s="132">
        <v>177.73920772619294</v>
      </c>
      <c r="F2678" s="132">
        <v>214.31130005982726</v>
      </c>
      <c r="G2678" s="132">
        <v>97.50897394599126</v>
      </c>
      <c r="H2678" s="132">
        <v>177.73920772619294</v>
      </c>
    </row>
    <row r="2680" spans="3:8" ht="12.75">
      <c r="C2680" s="155" t="s">
        <v>760</v>
      </c>
      <c r="D2680" s="132">
        <v>0.4409923362411606</v>
      </c>
      <c r="F2680" s="132">
        <v>1.0588154213950163</v>
      </c>
      <c r="G2680" s="132">
        <v>0.4875448697299562</v>
      </c>
      <c r="H2680" s="132">
        <v>0.8813507408039364</v>
      </c>
    </row>
    <row r="2681" spans="1:10" ht="12.75">
      <c r="A2681" s="149" t="s">
        <v>749</v>
      </c>
      <c r="C2681" s="150" t="s">
        <v>750</v>
      </c>
      <c r="D2681" s="150" t="s">
        <v>751</v>
      </c>
      <c r="F2681" s="150" t="s">
        <v>752</v>
      </c>
      <c r="G2681" s="150" t="s">
        <v>753</v>
      </c>
      <c r="H2681" s="150" t="s">
        <v>754</v>
      </c>
      <c r="I2681" s="151" t="s">
        <v>755</v>
      </c>
      <c r="J2681" s="150" t="s">
        <v>756</v>
      </c>
    </row>
    <row r="2682" spans="1:8" ht="12.75">
      <c r="A2682" s="152" t="s">
        <v>826</v>
      </c>
      <c r="C2682" s="153">
        <v>361.38400000007823</v>
      </c>
      <c r="D2682" s="132">
        <v>40912.5</v>
      </c>
      <c r="F2682" s="132">
        <v>21366</v>
      </c>
      <c r="G2682" s="132">
        <v>20714</v>
      </c>
      <c r="H2682" s="154" t="s">
        <v>339</v>
      </c>
    </row>
    <row r="2684" spans="4:8" ht="12.75">
      <c r="D2684" s="132">
        <v>42875.264530301094</v>
      </c>
      <c r="F2684" s="132">
        <v>20842</v>
      </c>
      <c r="G2684" s="132">
        <v>20674</v>
      </c>
      <c r="H2684" s="154" t="s">
        <v>340</v>
      </c>
    </row>
    <row r="2686" spans="4:8" ht="12.75">
      <c r="D2686" s="132">
        <v>41451.41928511858</v>
      </c>
      <c r="F2686" s="132">
        <v>20310</v>
      </c>
      <c r="G2686" s="132">
        <v>20784</v>
      </c>
      <c r="H2686" s="154" t="s">
        <v>341</v>
      </c>
    </row>
    <row r="2688" spans="1:8" ht="12.75">
      <c r="A2688" s="149" t="s">
        <v>757</v>
      </c>
      <c r="C2688" s="155" t="s">
        <v>758</v>
      </c>
      <c r="D2688" s="132">
        <v>41746.39460513989</v>
      </c>
      <c r="F2688" s="132">
        <v>20839.333333333332</v>
      </c>
      <c r="G2688" s="132">
        <v>20724</v>
      </c>
      <c r="H2688" s="132">
        <v>20960.07358370806</v>
      </c>
    </row>
    <row r="2689" spans="1:8" ht="12.75">
      <c r="A2689" s="131">
        <v>38376.076261574075</v>
      </c>
      <c r="C2689" s="155" t="s">
        <v>759</v>
      </c>
      <c r="D2689" s="132">
        <v>1014.0852922304971</v>
      </c>
      <c r="F2689" s="132">
        <v>528.0050504808958</v>
      </c>
      <c r="G2689" s="132">
        <v>55.67764362830022</v>
      </c>
      <c r="H2689" s="132">
        <v>1014.0852922304971</v>
      </c>
    </row>
    <row r="2691" spans="3:8" ht="12.75">
      <c r="C2691" s="155" t="s">
        <v>760</v>
      </c>
      <c r="D2691" s="132">
        <v>2.429156581837228</v>
      </c>
      <c r="F2691" s="132">
        <v>2.533694538281275</v>
      </c>
      <c r="G2691" s="132">
        <v>0.268662630902819</v>
      </c>
      <c r="H2691" s="132">
        <v>4.838176202867578</v>
      </c>
    </row>
    <row r="2692" spans="1:10" ht="12.75">
      <c r="A2692" s="149" t="s">
        <v>749</v>
      </c>
      <c r="C2692" s="150" t="s">
        <v>750</v>
      </c>
      <c r="D2692" s="150" t="s">
        <v>751</v>
      </c>
      <c r="F2692" s="150" t="s">
        <v>752</v>
      </c>
      <c r="G2692" s="150" t="s">
        <v>753</v>
      </c>
      <c r="H2692" s="150" t="s">
        <v>754</v>
      </c>
      <c r="I2692" s="151" t="s">
        <v>755</v>
      </c>
      <c r="J2692" s="150" t="s">
        <v>756</v>
      </c>
    </row>
    <row r="2693" spans="1:8" ht="12.75">
      <c r="A2693" s="152" t="s">
        <v>845</v>
      </c>
      <c r="C2693" s="153">
        <v>371.029</v>
      </c>
      <c r="D2693" s="132">
        <v>38586.716578543186</v>
      </c>
      <c r="F2693" s="132">
        <v>25276</v>
      </c>
      <c r="G2693" s="132">
        <v>25022</v>
      </c>
      <c r="H2693" s="154" t="s">
        <v>342</v>
      </c>
    </row>
    <row r="2695" spans="4:8" ht="12.75">
      <c r="D2695" s="132">
        <v>38082.051090836525</v>
      </c>
      <c r="F2695" s="132">
        <v>25062</v>
      </c>
      <c r="G2695" s="132">
        <v>24826</v>
      </c>
      <c r="H2695" s="154" t="s">
        <v>343</v>
      </c>
    </row>
    <row r="2697" spans="4:8" ht="12.75">
      <c r="D2697" s="132">
        <v>38526.5</v>
      </c>
      <c r="F2697" s="132">
        <v>25208</v>
      </c>
      <c r="G2697" s="132">
        <v>25014</v>
      </c>
      <c r="H2697" s="154" t="s">
        <v>344</v>
      </c>
    </row>
    <row r="2699" spans="1:8" ht="12.75">
      <c r="A2699" s="149" t="s">
        <v>757</v>
      </c>
      <c r="C2699" s="155" t="s">
        <v>758</v>
      </c>
      <c r="D2699" s="132">
        <v>38398.422556459904</v>
      </c>
      <c r="F2699" s="132">
        <v>25182</v>
      </c>
      <c r="G2699" s="132">
        <v>24954</v>
      </c>
      <c r="H2699" s="132">
        <v>13303.187884155463</v>
      </c>
    </row>
    <row r="2700" spans="1:8" ht="12.75">
      <c r="A2700" s="131">
        <v>38376.07680555555</v>
      </c>
      <c r="C2700" s="155" t="s">
        <v>759</v>
      </c>
      <c r="D2700" s="132">
        <v>275.635061772335</v>
      </c>
      <c r="F2700" s="132">
        <v>109.34349546269316</v>
      </c>
      <c r="G2700" s="132">
        <v>110.92339699089639</v>
      </c>
      <c r="H2700" s="132">
        <v>275.635061772335</v>
      </c>
    </row>
    <row r="2702" spans="3:8" ht="12.75">
      <c r="C2702" s="155" t="s">
        <v>760</v>
      </c>
      <c r="D2702" s="132">
        <v>0.7178291279206832</v>
      </c>
      <c r="F2702" s="132">
        <v>0.4342129118524865</v>
      </c>
      <c r="G2702" s="132">
        <v>0.44451148910353616</v>
      </c>
      <c r="H2702" s="132">
        <v>2.071947447277848</v>
      </c>
    </row>
    <row r="2703" spans="1:10" ht="12.75">
      <c r="A2703" s="149" t="s">
        <v>749</v>
      </c>
      <c r="C2703" s="150" t="s">
        <v>750</v>
      </c>
      <c r="D2703" s="150" t="s">
        <v>751</v>
      </c>
      <c r="F2703" s="150" t="s">
        <v>752</v>
      </c>
      <c r="G2703" s="150" t="s">
        <v>753</v>
      </c>
      <c r="H2703" s="150" t="s">
        <v>754</v>
      </c>
      <c r="I2703" s="151" t="s">
        <v>755</v>
      </c>
      <c r="J2703" s="150" t="s">
        <v>756</v>
      </c>
    </row>
    <row r="2704" spans="1:8" ht="12.75">
      <c r="A2704" s="152" t="s">
        <v>820</v>
      </c>
      <c r="C2704" s="153">
        <v>407.77100000018254</v>
      </c>
      <c r="D2704" s="132">
        <v>4504675.823570251</v>
      </c>
      <c r="F2704" s="132">
        <v>94200</v>
      </c>
      <c r="G2704" s="132">
        <v>86700</v>
      </c>
      <c r="H2704" s="154" t="s">
        <v>345</v>
      </c>
    </row>
    <row r="2706" spans="4:8" ht="12.75">
      <c r="D2706" s="132">
        <v>4651581.287841797</v>
      </c>
      <c r="F2706" s="132">
        <v>93500</v>
      </c>
      <c r="G2706" s="132">
        <v>87300</v>
      </c>
      <c r="H2706" s="154" t="s">
        <v>346</v>
      </c>
    </row>
    <row r="2708" spans="4:8" ht="12.75">
      <c r="D2708" s="132">
        <v>4533300.893173218</v>
      </c>
      <c r="F2708" s="132">
        <v>89600</v>
      </c>
      <c r="G2708" s="132">
        <v>87600</v>
      </c>
      <c r="H2708" s="154" t="s">
        <v>347</v>
      </c>
    </row>
    <row r="2710" spans="1:8" ht="12.75">
      <c r="A2710" s="149" t="s">
        <v>757</v>
      </c>
      <c r="C2710" s="155" t="s">
        <v>758</v>
      </c>
      <c r="D2710" s="132">
        <v>4563186.001528422</v>
      </c>
      <c r="F2710" s="132">
        <v>92433.33333333334</v>
      </c>
      <c r="G2710" s="132">
        <v>87200</v>
      </c>
      <c r="H2710" s="132">
        <v>4473412.123121712</v>
      </c>
    </row>
    <row r="2711" spans="1:8" ht="12.75">
      <c r="A2711" s="131">
        <v>38376.07738425926</v>
      </c>
      <c r="C2711" s="155" t="s">
        <v>759</v>
      </c>
      <c r="D2711" s="132">
        <v>77879.03205784383</v>
      </c>
      <c r="F2711" s="132">
        <v>2478.574859336174</v>
      </c>
      <c r="G2711" s="132">
        <v>458.25756949558405</v>
      </c>
      <c r="H2711" s="132">
        <v>77879.03205784383</v>
      </c>
    </row>
    <row r="2713" spans="3:8" ht="12.75">
      <c r="C2713" s="155" t="s">
        <v>760</v>
      </c>
      <c r="D2713" s="132">
        <v>1.7066810783465445</v>
      </c>
      <c r="F2713" s="132">
        <v>2.6814729816114395</v>
      </c>
      <c r="G2713" s="132">
        <v>0.5255247356600735</v>
      </c>
      <c r="H2713" s="132">
        <v>1.7409313051062454</v>
      </c>
    </row>
    <row r="2714" spans="1:10" ht="12.75">
      <c r="A2714" s="149" t="s">
        <v>749</v>
      </c>
      <c r="C2714" s="150" t="s">
        <v>750</v>
      </c>
      <c r="D2714" s="150" t="s">
        <v>751</v>
      </c>
      <c r="F2714" s="150" t="s">
        <v>752</v>
      </c>
      <c r="G2714" s="150" t="s">
        <v>753</v>
      </c>
      <c r="H2714" s="150" t="s">
        <v>754</v>
      </c>
      <c r="I2714" s="151" t="s">
        <v>755</v>
      </c>
      <c r="J2714" s="150" t="s">
        <v>756</v>
      </c>
    </row>
    <row r="2715" spans="1:8" ht="12.75">
      <c r="A2715" s="152" t="s">
        <v>827</v>
      </c>
      <c r="C2715" s="153">
        <v>455.40299999993294</v>
      </c>
      <c r="D2715" s="132">
        <v>450491.5748953819</v>
      </c>
      <c r="F2715" s="132">
        <v>62820</v>
      </c>
      <c r="G2715" s="132">
        <v>65847.5</v>
      </c>
      <c r="H2715" s="154" t="s">
        <v>348</v>
      </c>
    </row>
    <row r="2717" spans="4:8" ht="12.75">
      <c r="D2717" s="132">
        <v>487572.33285427094</v>
      </c>
      <c r="F2717" s="132">
        <v>63565.000000059605</v>
      </c>
      <c r="G2717" s="132">
        <v>65397.499999940395</v>
      </c>
      <c r="H2717" s="154" t="s">
        <v>349</v>
      </c>
    </row>
    <row r="2719" spans="4:8" ht="12.75">
      <c r="D2719" s="132">
        <v>473755.9483361244</v>
      </c>
      <c r="F2719" s="132">
        <v>63327.500000059605</v>
      </c>
      <c r="G2719" s="132">
        <v>65442.5</v>
      </c>
      <c r="H2719" s="154" t="s">
        <v>350</v>
      </c>
    </row>
    <row r="2721" spans="1:8" ht="12.75">
      <c r="A2721" s="149" t="s">
        <v>757</v>
      </c>
      <c r="C2721" s="155" t="s">
        <v>758</v>
      </c>
      <c r="D2721" s="132">
        <v>470606.6186952591</v>
      </c>
      <c r="F2721" s="132">
        <v>63237.50000003974</v>
      </c>
      <c r="G2721" s="132">
        <v>65562.49999998014</v>
      </c>
      <c r="H2721" s="132">
        <v>406213.37741617917</v>
      </c>
    </row>
    <row r="2722" spans="1:8" ht="12.75">
      <c r="A2722" s="131">
        <v>38376.07813657408</v>
      </c>
      <c r="C2722" s="155" t="s">
        <v>759</v>
      </c>
      <c r="D2722" s="132">
        <v>18739.91356947813</v>
      </c>
      <c r="F2722" s="132">
        <v>380.5670112151445</v>
      </c>
      <c r="G2722" s="132">
        <v>247.840674647576</v>
      </c>
      <c r="H2722" s="132">
        <v>18739.91356947813</v>
      </c>
    </row>
    <row r="2724" spans="3:8" ht="12.75">
      <c r="C2724" s="155" t="s">
        <v>760</v>
      </c>
      <c r="D2724" s="132">
        <v>3.9820760747976527</v>
      </c>
      <c r="F2724" s="132">
        <v>0.6018059082267727</v>
      </c>
      <c r="G2724" s="132">
        <v>0.3780220013691533</v>
      </c>
      <c r="H2724" s="132">
        <v>4.613317682612521</v>
      </c>
    </row>
    <row r="2725" spans="1:16" ht="12.75">
      <c r="A2725" s="143" t="s">
        <v>740</v>
      </c>
      <c r="B2725" s="138" t="s">
        <v>688</v>
      </c>
      <c r="D2725" s="143" t="s">
        <v>741</v>
      </c>
      <c r="E2725" s="138" t="s">
        <v>742</v>
      </c>
      <c r="F2725" s="139" t="s">
        <v>790</v>
      </c>
      <c r="G2725" s="144" t="s">
        <v>744</v>
      </c>
      <c r="H2725" s="145">
        <v>2</v>
      </c>
      <c r="I2725" s="146" t="s">
        <v>745</v>
      </c>
      <c r="J2725" s="145">
        <v>9</v>
      </c>
      <c r="K2725" s="144" t="s">
        <v>746</v>
      </c>
      <c r="L2725" s="147">
        <v>1</v>
      </c>
      <c r="M2725" s="144" t="s">
        <v>747</v>
      </c>
      <c r="N2725" s="148">
        <v>1</v>
      </c>
      <c r="O2725" s="144" t="s">
        <v>748</v>
      </c>
      <c r="P2725" s="148">
        <v>1</v>
      </c>
    </row>
    <row r="2727" spans="1:10" ht="12.75">
      <c r="A2727" s="149" t="s">
        <v>749</v>
      </c>
      <c r="C2727" s="150" t="s">
        <v>750</v>
      </c>
      <c r="D2727" s="150" t="s">
        <v>751</v>
      </c>
      <c r="F2727" s="150" t="s">
        <v>752</v>
      </c>
      <c r="G2727" s="150" t="s">
        <v>753</v>
      </c>
      <c r="H2727" s="150" t="s">
        <v>754</v>
      </c>
      <c r="I2727" s="151" t="s">
        <v>755</v>
      </c>
      <c r="J2727" s="150" t="s">
        <v>756</v>
      </c>
    </row>
    <row r="2728" spans="1:8" ht="12.75">
      <c r="A2728" s="152" t="s">
        <v>823</v>
      </c>
      <c r="C2728" s="153">
        <v>228.61599999992177</v>
      </c>
      <c r="D2728" s="132">
        <v>39491.411285579205</v>
      </c>
      <c r="F2728" s="132">
        <v>32679.999999970198</v>
      </c>
      <c r="G2728" s="132">
        <v>31538</v>
      </c>
      <c r="H2728" s="154" t="s">
        <v>351</v>
      </c>
    </row>
    <row r="2730" spans="4:8" ht="12.75">
      <c r="D2730" s="132">
        <v>39263.58454674482</v>
      </c>
      <c r="F2730" s="132">
        <v>33157</v>
      </c>
      <c r="G2730" s="132">
        <v>31239</v>
      </c>
      <c r="H2730" s="154" t="s">
        <v>352</v>
      </c>
    </row>
    <row r="2732" spans="4:8" ht="12.75">
      <c r="D2732" s="132">
        <v>39598.01798707247</v>
      </c>
      <c r="F2732" s="132">
        <v>32919</v>
      </c>
      <c r="G2732" s="132">
        <v>31535</v>
      </c>
      <c r="H2732" s="154" t="s">
        <v>353</v>
      </c>
    </row>
    <row r="2734" spans="1:8" ht="12.75">
      <c r="A2734" s="149" t="s">
        <v>757</v>
      </c>
      <c r="C2734" s="155" t="s">
        <v>758</v>
      </c>
      <c r="D2734" s="132">
        <v>39451.004606465496</v>
      </c>
      <c r="F2734" s="132">
        <v>32918.66666665673</v>
      </c>
      <c r="G2734" s="132">
        <v>31437.333333333336</v>
      </c>
      <c r="H2734" s="132">
        <v>7170.795406723199</v>
      </c>
    </row>
    <row r="2735" spans="1:8" ht="12.75">
      <c r="A2735" s="131">
        <v>38376.08047453704</v>
      </c>
      <c r="C2735" s="155" t="s">
        <v>759</v>
      </c>
      <c r="D2735" s="132">
        <v>170.83897766693408</v>
      </c>
      <c r="F2735" s="132">
        <v>238.50017471829563</v>
      </c>
      <c r="G2735" s="132">
        <v>171.76825473099893</v>
      </c>
      <c r="H2735" s="132">
        <v>170.83897766693408</v>
      </c>
    </row>
    <row r="2737" spans="3:8" ht="12.75">
      <c r="C2737" s="155" t="s">
        <v>760</v>
      </c>
      <c r="D2737" s="132">
        <v>0.43304088038086574</v>
      </c>
      <c r="F2737" s="132">
        <v>0.7245134717435932</v>
      </c>
      <c r="G2737" s="132">
        <v>0.5463830309960521</v>
      </c>
      <c r="H2737" s="132">
        <v>2.382427164310932</v>
      </c>
    </row>
    <row r="2738" spans="1:10" ht="12.75">
      <c r="A2738" s="149" t="s">
        <v>749</v>
      </c>
      <c r="C2738" s="150" t="s">
        <v>750</v>
      </c>
      <c r="D2738" s="150" t="s">
        <v>751</v>
      </c>
      <c r="F2738" s="150" t="s">
        <v>752</v>
      </c>
      <c r="G2738" s="150" t="s">
        <v>753</v>
      </c>
      <c r="H2738" s="150" t="s">
        <v>754</v>
      </c>
      <c r="I2738" s="151" t="s">
        <v>755</v>
      </c>
      <c r="J2738" s="150" t="s">
        <v>756</v>
      </c>
    </row>
    <row r="2739" spans="1:8" ht="12.75">
      <c r="A2739" s="152" t="s">
        <v>824</v>
      </c>
      <c r="C2739" s="153">
        <v>231.6040000000503</v>
      </c>
      <c r="D2739" s="132">
        <v>12614.74930948019</v>
      </c>
      <c r="F2739" s="132">
        <v>6613</v>
      </c>
      <c r="G2739" s="132">
        <v>7430.000000007451</v>
      </c>
      <c r="H2739" s="154" t="s">
        <v>354</v>
      </c>
    </row>
    <row r="2741" spans="4:8" ht="12.75">
      <c r="D2741" s="132">
        <v>12762.24935080111</v>
      </c>
      <c r="F2741" s="132">
        <v>6622</v>
      </c>
      <c r="G2741" s="132">
        <v>7557.999999992549</v>
      </c>
      <c r="H2741" s="154" t="s">
        <v>355</v>
      </c>
    </row>
    <row r="2743" spans="4:8" ht="12.75">
      <c r="D2743" s="132">
        <v>12561.770627617836</v>
      </c>
      <c r="F2743" s="132">
        <v>6499</v>
      </c>
      <c r="G2743" s="132">
        <v>7529.000000007451</v>
      </c>
      <c r="H2743" s="154" t="s">
        <v>356</v>
      </c>
    </row>
    <row r="2745" spans="1:8" ht="12.75">
      <c r="A2745" s="149" t="s">
        <v>757</v>
      </c>
      <c r="C2745" s="155" t="s">
        <v>758</v>
      </c>
      <c r="D2745" s="132">
        <v>12646.256429299712</v>
      </c>
      <c r="F2745" s="132">
        <v>6578</v>
      </c>
      <c r="G2745" s="132">
        <v>7505.666666669151</v>
      </c>
      <c r="H2745" s="132">
        <v>5480.563366069165</v>
      </c>
    </row>
    <row r="2746" spans="1:8" ht="12.75">
      <c r="A2746" s="131">
        <v>38376.081041666665</v>
      </c>
      <c r="C2746" s="155" t="s">
        <v>759</v>
      </c>
      <c r="D2746" s="132">
        <v>103.88673429201215</v>
      </c>
      <c r="F2746" s="132">
        <v>68.5638388656878</v>
      </c>
      <c r="G2746" s="132">
        <v>67.11433030700432</v>
      </c>
      <c r="H2746" s="132">
        <v>103.88673429201215</v>
      </c>
    </row>
    <row r="2748" spans="3:8" ht="12.75">
      <c r="C2748" s="155" t="s">
        <v>760</v>
      </c>
      <c r="D2748" s="132">
        <v>0.8214821111117143</v>
      </c>
      <c r="F2748" s="132">
        <v>1.0423204449025203</v>
      </c>
      <c r="G2748" s="132">
        <v>0.8941821331480494</v>
      </c>
      <c r="H2748" s="132">
        <v>1.8955484564814558</v>
      </c>
    </row>
    <row r="2749" spans="1:10" ht="12.75">
      <c r="A2749" s="149" t="s">
        <v>749</v>
      </c>
      <c r="C2749" s="150" t="s">
        <v>750</v>
      </c>
      <c r="D2749" s="150" t="s">
        <v>751</v>
      </c>
      <c r="F2749" s="150" t="s">
        <v>752</v>
      </c>
      <c r="G2749" s="150" t="s">
        <v>753</v>
      </c>
      <c r="H2749" s="150" t="s">
        <v>754</v>
      </c>
      <c r="I2749" s="151" t="s">
        <v>755</v>
      </c>
      <c r="J2749" s="150" t="s">
        <v>756</v>
      </c>
    </row>
    <row r="2750" spans="1:8" ht="12.75">
      <c r="A2750" s="152" t="s">
        <v>822</v>
      </c>
      <c r="C2750" s="153">
        <v>267.7160000000149</v>
      </c>
      <c r="D2750" s="132">
        <v>9235.643946066499</v>
      </c>
      <c r="F2750" s="132">
        <v>3739.5000000037253</v>
      </c>
      <c r="G2750" s="132">
        <v>3761</v>
      </c>
      <c r="H2750" s="154" t="s">
        <v>357</v>
      </c>
    </row>
    <row r="2752" spans="4:8" ht="12.75">
      <c r="D2752" s="132">
        <v>8480.52748374641</v>
      </c>
      <c r="F2752" s="132">
        <v>3707.25</v>
      </c>
      <c r="G2752" s="132">
        <v>3769.25</v>
      </c>
      <c r="H2752" s="154" t="s">
        <v>358</v>
      </c>
    </row>
    <row r="2754" spans="4:8" ht="12.75">
      <c r="D2754" s="132">
        <v>9014.088362976909</v>
      </c>
      <c r="F2754" s="132">
        <v>3726.5</v>
      </c>
      <c r="G2754" s="132">
        <v>3771.7500000037253</v>
      </c>
      <c r="H2754" s="154" t="s">
        <v>359</v>
      </c>
    </row>
    <row r="2756" spans="1:8" ht="12.75">
      <c r="A2756" s="149" t="s">
        <v>757</v>
      </c>
      <c r="C2756" s="155" t="s">
        <v>758</v>
      </c>
      <c r="D2756" s="132">
        <v>8910.086597596606</v>
      </c>
      <c r="F2756" s="132">
        <v>3724.4166666679084</v>
      </c>
      <c r="G2756" s="132">
        <v>3767.3333333345754</v>
      </c>
      <c r="H2756" s="132">
        <v>5159.205715970797</v>
      </c>
    </row>
    <row r="2757" spans="1:8" ht="12.75">
      <c r="A2757" s="131">
        <v>38376.08179398148</v>
      </c>
      <c r="C2757" s="155" t="s">
        <v>759</v>
      </c>
      <c r="D2757" s="132">
        <v>388.1526675398855</v>
      </c>
      <c r="F2757" s="132">
        <v>16.22562274266769</v>
      </c>
      <c r="G2757" s="132">
        <v>5.625462945325292</v>
      </c>
      <c r="H2757" s="132">
        <v>388.1526675398855</v>
      </c>
    </row>
    <row r="2759" spans="3:8" ht="12.75">
      <c r="C2759" s="155" t="s">
        <v>760</v>
      </c>
      <c r="D2759" s="132">
        <v>4.356328788595446</v>
      </c>
      <c r="F2759" s="132">
        <v>0.4356554111649416</v>
      </c>
      <c r="G2759" s="132">
        <v>0.14932214507140606</v>
      </c>
      <c r="H2759" s="132">
        <v>7.523496617673589</v>
      </c>
    </row>
    <row r="2760" spans="1:10" ht="12.75">
      <c r="A2760" s="149" t="s">
        <v>749</v>
      </c>
      <c r="C2760" s="150" t="s">
        <v>750</v>
      </c>
      <c r="D2760" s="150" t="s">
        <v>751</v>
      </c>
      <c r="F2760" s="150" t="s">
        <v>752</v>
      </c>
      <c r="G2760" s="150" t="s">
        <v>753</v>
      </c>
      <c r="H2760" s="150" t="s">
        <v>754</v>
      </c>
      <c r="I2760" s="151" t="s">
        <v>755</v>
      </c>
      <c r="J2760" s="150" t="s">
        <v>756</v>
      </c>
    </row>
    <row r="2761" spans="1:8" ht="12.75">
      <c r="A2761" s="152" t="s">
        <v>821</v>
      </c>
      <c r="C2761" s="153">
        <v>292.40199999976903</v>
      </c>
      <c r="D2761" s="132">
        <v>20735.099743813276</v>
      </c>
      <c r="F2761" s="132">
        <v>16362.000000014901</v>
      </c>
      <c r="G2761" s="132">
        <v>16242.5</v>
      </c>
      <c r="H2761" s="154" t="s">
        <v>360</v>
      </c>
    </row>
    <row r="2763" spans="4:8" ht="12.75">
      <c r="D2763" s="132">
        <v>20799.53043359518</v>
      </c>
      <c r="F2763" s="132">
        <v>16278</v>
      </c>
      <c r="G2763" s="132">
        <v>16276</v>
      </c>
      <c r="H2763" s="154" t="s">
        <v>361</v>
      </c>
    </row>
    <row r="2765" spans="4:8" ht="12.75">
      <c r="D2765" s="132">
        <v>21255.975429564714</v>
      </c>
      <c r="F2765" s="132">
        <v>16618</v>
      </c>
      <c r="G2765" s="132">
        <v>16315.75</v>
      </c>
      <c r="H2765" s="154" t="s">
        <v>362</v>
      </c>
    </row>
    <row r="2767" spans="1:8" ht="12.75">
      <c r="A2767" s="149" t="s">
        <v>757</v>
      </c>
      <c r="C2767" s="155" t="s">
        <v>758</v>
      </c>
      <c r="D2767" s="132">
        <v>20930.20186899106</v>
      </c>
      <c r="F2767" s="132">
        <v>16419.3333333383</v>
      </c>
      <c r="G2767" s="132">
        <v>16278.083333333332</v>
      </c>
      <c r="H2767" s="132">
        <v>4596.461819237856</v>
      </c>
    </row>
    <row r="2768" spans="1:8" ht="12.75">
      <c r="A2768" s="131">
        <v>38376.08258101852</v>
      </c>
      <c r="C2768" s="155" t="s">
        <v>759</v>
      </c>
      <c r="D2768" s="132">
        <v>283.96150799548747</v>
      </c>
      <c r="F2768" s="132">
        <v>177.10260679199368</v>
      </c>
      <c r="G2768" s="132">
        <v>36.66941277595448</v>
      </c>
      <c r="H2768" s="132">
        <v>283.96150799548747</v>
      </c>
    </row>
    <row r="2770" spans="3:8" ht="12.75">
      <c r="C2770" s="155" t="s">
        <v>760</v>
      </c>
      <c r="D2770" s="132">
        <v>1.3567069719293434</v>
      </c>
      <c r="F2770" s="132">
        <v>1.0786223971249755</v>
      </c>
      <c r="G2770" s="132">
        <v>0.2252686144004739</v>
      </c>
      <c r="H2770" s="132">
        <v>6.1778280591172505</v>
      </c>
    </row>
    <row r="2771" spans="1:10" ht="12.75">
      <c r="A2771" s="149" t="s">
        <v>749</v>
      </c>
      <c r="C2771" s="150" t="s">
        <v>750</v>
      </c>
      <c r="D2771" s="150" t="s">
        <v>751</v>
      </c>
      <c r="F2771" s="150" t="s">
        <v>752</v>
      </c>
      <c r="G2771" s="150" t="s">
        <v>753</v>
      </c>
      <c r="H2771" s="150" t="s">
        <v>754</v>
      </c>
      <c r="I2771" s="151" t="s">
        <v>755</v>
      </c>
      <c r="J2771" s="150" t="s">
        <v>756</v>
      </c>
    </row>
    <row r="2772" spans="1:8" ht="12.75">
      <c r="A2772" s="152" t="s">
        <v>875</v>
      </c>
      <c r="C2772" s="153">
        <v>309.418</v>
      </c>
      <c r="D2772" s="132">
        <v>32964.54657942057</v>
      </c>
      <c r="F2772" s="132">
        <v>7234</v>
      </c>
      <c r="G2772" s="132">
        <v>7124</v>
      </c>
      <c r="H2772" s="154" t="s">
        <v>363</v>
      </c>
    </row>
    <row r="2774" spans="4:8" ht="12.75">
      <c r="D2774" s="132">
        <v>34124.8374504447</v>
      </c>
      <c r="F2774" s="132">
        <v>7164</v>
      </c>
      <c r="G2774" s="132">
        <v>6856.000000007451</v>
      </c>
      <c r="H2774" s="154" t="s">
        <v>364</v>
      </c>
    </row>
    <row r="2776" spans="4:8" ht="12.75">
      <c r="D2776" s="132">
        <v>34710.292973697186</v>
      </c>
      <c r="F2776" s="132">
        <v>7006.000000007451</v>
      </c>
      <c r="G2776" s="132">
        <v>7116</v>
      </c>
      <c r="H2776" s="154" t="s">
        <v>365</v>
      </c>
    </row>
    <row r="2778" spans="1:8" ht="12.75">
      <c r="A2778" s="149" t="s">
        <v>757</v>
      </c>
      <c r="C2778" s="155" t="s">
        <v>758</v>
      </c>
      <c r="D2778" s="132">
        <v>33933.22566785415</v>
      </c>
      <c r="F2778" s="132">
        <v>7134.666666669151</v>
      </c>
      <c r="G2778" s="132">
        <v>7032.000000002483</v>
      </c>
      <c r="H2778" s="132">
        <v>26856.123548391162</v>
      </c>
    </row>
    <row r="2779" spans="1:8" ht="12.75">
      <c r="A2779" s="131">
        <v>38376.08315972222</v>
      </c>
      <c r="C2779" s="155" t="s">
        <v>759</v>
      </c>
      <c r="D2779" s="132">
        <v>888.5065698704552</v>
      </c>
      <c r="F2779" s="132">
        <v>116.79611865288871</v>
      </c>
      <c r="G2779" s="132">
        <v>152.47294841607243</v>
      </c>
      <c r="H2779" s="132">
        <v>888.5065698704552</v>
      </c>
    </row>
    <row r="2781" spans="3:8" ht="12.75">
      <c r="C2781" s="155" t="s">
        <v>760</v>
      </c>
      <c r="D2781" s="132">
        <v>2.618397020570199</v>
      </c>
      <c r="F2781" s="132">
        <v>1.6370227805949547</v>
      </c>
      <c r="G2781" s="132">
        <v>2.1682728728102765</v>
      </c>
      <c r="H2781" s="132">
        <v>3.308394706590787</v>
      </c>
    </row>
    <row r="2782" spans="1:10" ht="12.75">
      <c r="A2782" s="149" t="s">
        <v>749</v>
      </c>
      <c r="C2782" s="150" t="s">
        <v>750</v>
      </c>
      <c r="D2782" s="150" t="s">
        <v>751</v>
      </c>
      <c r="F2782" s="150" t="s">
        <v>752</v>
      </c>
      <c r="G2782" s="150" t="s">
        <v>753</v>
      </c>
      <c r="H2782" s="150" t="s">
        <v>754</v>
      </c>
      <c r="I2782" s="151" t="s">
        <v>755</v>
      </c>
      <c r="J2782" s="150" t="s">
        <v>756</v>
      </c>
    </row>
    <row r="2783" spans="1:8" ht="12.75">
      <c r="A2783" s="152" t="s">
        <v>825</v>
      </c>
      <c r="C2783" s="153">
        <v>324.75400000019</v>
      </c>
      <c r="D2783" s="132">
        <v>34441.777597129345</v>
      </c>
      <c r="F2783" s="132">
        <v>24659</v>
      </c>
      <c r="G2783" s="132">
        <v>22520</v>
      </c>
      <c r="H2783" s="154" t="s">
        <v>366</v>
      </c>
    </row>
    <row r="2785" spans="4:8" ht="12.75">
      <c r="D2785" s="132">
        <v>34430.01547771692</v>
      </c>
      <c r="F2785" s="132">
        <v>25334</v>
      </c>
      <c r="G2785" s="132">
        <v>22499</v>
      </c>
      <c r="H2785" s="154" t="s">
        <v>367</v>
      </c>
    </row>
    <row r="2787" spans="4:8" ht="12.75">
      <c r="D2787" s="132">
        <v>33890.48601216078</v>
      </c>
      <c r="F2787" s="132">
        <v>25251</v>
      </c>
      <c r="G2787" s="132">
        <v>22597</v>
      </c>
      <c r="H2787" s="154" t="s">
        <v>368</v>
      </c>
    </row>
    <row r="2789" spans="1:8" ht="12.75">
      <c r="A2789" s="149" t="s">
        <v>757</v>
      </c>
      <c r="C2789" s="155" t="s">
        <v>758</v>
      </c>
      <c r="D2789" s="132">
        <v>34254.093029002346</v>
      </c>
      <c r="F2789" s="132">
        <v>25081.333333333336</v>
      </c>
      <c r="G2789" s="132">
        <v>22538.666666666664</v>
      </c>
      <c r="H2789" s="132">
        <v>10223.068457838697</v>
      </c>
    </row>
    <row r="2790" spans="1:8" ht="12.75">
      <c r="A2790" s="131">
        <v>38376.08372685185</v>
      </c>
      <c r="C2790" s="155" t="s">
        <v>759</v>
      </c>
      <c r="D2790" s="132">
        <v>314.94782724429916</v>
      </c>
      <c r="F2790" s="132">
        <v>368.09826586569693</v>
      </c>
      <c r="G2790" s="132">
        <v>51.597803570823956</v>
      </c>
      <c r="H2790" s="132">
        <v>314.94782724429916</v>
      </c>
    </row>
    <row r="2792" spans="3:8" ht="12.75">
      <c r="C2792" s="155" t="s">
        <v>760</v>
      </c>
      <c r="D2792" s="132">
        <v>0.9194458220734043</v>
      </c>
      <c r="F2792" s="132">
        <v>1.4676184115638329</v>
      </c>
      <c r="G2792" s="132">
        <v>0.22893015072242062</v>
      </c>
      <c r="H2792" s="132">
        <v>3.0807563163954756</v>
      </c>
    </row>
    <row r="2793" spans="1:10" ht="12.75">
      <c r="A2793" s="149" t="s">
        <v>749</v>
      </c>
      <c r="C2793" s="150" t="s">
        <v>750</v>
      </c>
      <c r="D2793" s="150" t="s">
        <v>751</v>
      </c>
      <c r="F2793" s="150" t="s">
        <v>752</v>
      </c>
      <c r="G2793" s="150" t="s">
        <v>753</v>
      </c>
      <c r="H2793" s="150" t="s">
        <v>754</v>
      </c>
      <c r="I2793" s="151" t="s">
        <v>755</v>
      </c>
      <c r="J2793" s="150" t="s">
        <v>756</v>
      </c>
    </row>
    <row r="2794" spans="1:8" ht="12.75">
      <c r="A2794" s="152" t="s">
        <v>844</v>
      </c>
      <c r="C2794" s="153">
        <v>343.82299999985844</v>
      </c>
      <c r="D2794" s="132">
        <v>29852.047866880894</v>
      </c>
      <c r="F2794" s="132">
        <v>19608</v>
      </c>
      <c r="G2794" s="132">
        <v>20158</v>
      </c>
      <c r="H2794" s="154" t="s">
        <v>369</v>
      </c>
    </row>
    <row r="2796" spans="4:8" ht="12.75">
      <c r="D2796" s="132">
        <v>28843.52851304412</v>
      </c>
      <c r="F2796" s="132">
        <v>19904</v>
      </c>
      <c r="G2796" s="132">
        <v>19728</v>
      </c>
      <c r="H2796" s="154" t="s">
        <v>370</v>
      </c>
    </row>
    <row r="2798" spans="4:8" ht="12.75">
      <c r="D2798" s="132">
        <v>29824.114993333817</v>
      </c>
      <c r="F2798" s="132">
        <v>19792</v>
      </c>
      <c r="G2798" s="132">
        <v>19874</v>
      </c>
      <c r="H2798" s="154" t="s">
        <v>371</v>
      </c>
    </row>
    <row r="2800" spans="1:8" ht="12.75">
      <c r="A2800" s="149" t="s">
        <v>757</v>
      </c>
      <c r="C2800" s="155" t="s">
        <v>758</v>
      </c>
      <c r="D2800" s="132">
        <v>29506.56379108628</v>
      </c>
      <c r="F2800" s="132">
        <v>19768</v>
      </c>
      <c r="G2800" s="132">
        <v>19920</v>
      </c>
      <c r="H2800" s="132">
        <v>9673.527725512506</v>
      </c>
    </row>
    <row r="2801" spans="1:8" ht="12.75">
      <c r="A2801" s="131">
        <v>38376.08427083334</v>
      </c>
      <c r="C2801" s="155" t="s">
        <v>759</v>
      </c>
      <c r="D2801" s="132">
        <v>574.3752225699562</v>
      </c>
      <c r="F2801" s="132">
        <v>149.45233353815524</v>
      </c>
      <c r="G2801" s="132">
        <v>218.65955272980872</v>
      </c>
      <c r="H2801" s="132">
        <v>574.3752225699562</v>
      </c>
    </row>
    <row r="2803" spans="3:8" ht="12.75">
      <c r="C2803" s="155" t="s">
        <v>760</v>
      </c>
      <c r="D2803" s="132">
        <v>1.9466015312276754</v>
      </c>
      <c r="F2803" s="132">
        <v>0.7560316346527484</v>
      </c>
      <c r="G2803" s="132">
        <v>1.0976885177199234</v>
      </c>
      <c r="H2803" s="132">
        <v>5.937598349515515</v>
      </c>
    </row>
    <row r="2804" spans="1:10" ht="12.75">
      <c r="A2804" s="149" t="s">
        <v>749</v>
      </c>
      <c r="C2804" s="150" t="s">
        <v>750</v>
      </c>
      <c r="D2804" s="150" t="s">
        <v>751</v>
      </c>
      <c r="F2804" s="150" t="s">
        <v>752</v>
      </c>
      <c r="G2804" s="150" t="s">
        <v>753</v>
      </c>
      <c r="H2804" s="150" t="s">
        <v>754</v>
      </c>
      <c r="I2804" s="151" t="s">
        <v>755</v>
      </c>
      <c r="J2804" s="150" t="s">
        <v>756</v>
      </c>
    </row>
    <row r="2805" spans="1:8" ht="12.75">
      <c r="A2805" s="152" t="s">
        <v>826</v>
      </c>
      <c r="C2805" s="153">
        <v>361.38400000007823</v>
      </c>
      <c r="D2805" s="132">
        <v>32065.19725418091</v>
      </c>
      <c r="F2805" s="132">
        <v>20656</v>
      </c>
      <c r="G2805" s="132">
        <v>20854</v>
      </c>
      <c r="H2805" s="154" t="s">
        <v>372</v>
      </c>
    </row>
    <row r="2807" spans="4:8" ht="12.75">
      <c r="D2807" s="132">
        <v>32512.00601390004</v>
      </c>
      <c r="F2807" s="132">
        <v>20604</v>
      </c>
      <c r="G2807" s="132">
        <v>20898</v>
      </c>
      <c r="H2807" s="154" t="s">
        <v>373</v>
      </c>
    </row>
    <row r="2809" spans="4:8" ht="12.75">
      <c r="D2809" s="132">
        <v>31294.980265647173</v>
      </c>
      <c r="F2809" s="132">
        <v>20780</v>
      </c>
      <c r="G2809" s="132">
        <v>20290</v>
      </c>
      <c r="H2809" s="154" t="s">
        <v>374</v>
      </c>
    </row>
    <row r="2811" spans="1:8" ht="12.75">
      <c r="A2811" s="149" t="s">
        <v>757</v>
      </c>
      <c r="C2811" s="155" t="s">
        <v>758</v>
      </c>
      <c r="D2811" s="132">
        <v>31957.39451124271</v>
      </c>
      <c r="F2811" s="132">
        <v>20680</v>
      </c>
      <c r="G2811" s="132">
        <v>20680.666666666668</v>
      </c>
      <c r="H2811" s="132">
        <v>11277.088081694144</v>
      </c>
    </row>
    <row r="2812" spans="1:8" ht="12.75">
      <c r="A2812" s="131">
        <v>38376.084814814814</v>
      </c>
      <c r="C2812" s="155" t="s">
        <v>759</v>
      </c>
      <c r="D2812" s="132">
        <v>615.6330006719237</v>
      </c>
      <c r="F2812" s="132">
        <v>90.42123644365853</v>
      </c>
      <c r="G2812" s="132">
        <v>339.04178700174015</v>
      </c>
      <c r="H2812" s="132">
        <v>615.6330006719237</v>
      </c>
    </row>
    <row r="2814" spans="3:8" ht="12.75">
      <c r="C2814" s="155" t="s">
        <v>760</v>
      </c>
      <c r="D2814" s="132">
        <v>1.9264180014905223</v>
      </c>
      <c r="F2814" s="132">
        <v>0.43724002148771063</v>
      </c>
      <c r="G2814" s="132">
        <v>1.639414204901874</v>
      </c>
      <c r="H2814" s="132">
        <v>5.459148640252866</v>
      </c>
    </row>
    <row r="2815" spans="1:10" ht="12.75">
      <c r="A2815" s="149" t="s">
        <v>749</v>
      </c>
      <c r="C2815" s="150" t="s">
        <v>750</v>
      </c>
      <c r="D2815" s="150" t="s">
        <v>751</v>
      </c>
      <c r="F2815" s="150" t="s">
        <v>752</v>
      </c>
      <c r="G2815" s="150" t="s">
        <v>753</v>
      </c>
      <c r="H2815" s="150" t="s">
        <v>754</v>
      </c>
      <c r="I2815" s="151" t="s">
        <v>755</v>
      </c>
      <c r="J2815" s="150" t="s">
        <v>756</v>
      </c>
    </row>
    <row r="2816" spans="1:8" ht="12.75">
      <c r="A2816" s="152" t="s">
        <v>845</v>
      </c>
      <c r="C2816" s="153">
        <v>371.029</v>
      </c>
      <c r="D2816" s="132">
        <v>30285.729592055082</v>
      </c>
      <c r="F2816" s="132">
        <v>25378</v>
      </c>
      <c r="G2816" s="132">
        <v>25070</v>
      </c>
      <c r="H2816" s="154" t="s">
        <v>375</v>
      </c>
    </row>
    <row r="2818" spans="4:8" ht="12.75">
      <c r="D2818" s="132">
        <v>30305.313140660524</v>
      </c>
      <c r="F2818" s="132">
        <v>24696</v>
      </c>
      <c r="G2818" s="132">
        <v>24402</v>
      </c>
      <c r="H2818" s="154" t="s">
        <v>376</v>
      </c>
    </row>
    <row r="2820" spans="4:8" ht="12.75">
      <c r="D2820" s="132">
        <v>29685.729882329702</v>
      </c>
      <c r="F2820" s="132">
        <v>25010</v>
      </c>
      <c r="G2820" s="132">
        <v>25590</v>
      </c>
      <c r="H2820" s="154" t="s">
        <v>377</v>
      </c>
    </row>
    <row r="2822" spans="1:8" ht="12.75">
      <c r="A2822" s="149" t="s">
        <v>757</v>
      </c>
      <c r="C2822" s="155" t="s">
        <v>758</v>
      </c>
      <c r="D2822" s="132">
        <v>30092.257538348436</v>
      </c>
      <c r="F2822" s="132">
        <v>25028</v>
      </c>
      <c r="G2822" s="132">
        <v>25020.666666666664</v>
      </c>
      <c r="H2822" s="132">
        <v>5067.048236022854</v>
      </c>
    </row>
    <row r="2823" spans="1:8" ht="12.75">
      <c r="A2823" s="131">
        <v>38376.0853587963</v>
      </c>
      <c r="C2823" s="155" t="s">
        <v>759</v>
      </c>
      <c r="D2823" s="132">
        <v>352.1994181919726</v>
      </c>
      <c r="F2823" s="132">
        <v>341.3561190311373</v>
      </c>
      <c r="G2823" s="132">
        <v>595.5344938232657</v>
      </c>
      <c r="H2823" s="132">
        <v>352.1994181919726</v>
      </c>
    </row>
    <row r="2825" spans="3:8" ht="12.75">
      <c r="C2825" s="155" t="s">
        <v>760</v>
      </c>
      <c r="D2825" s="132">
        <v>1.1703987902640502</v>
      </c>
      <c r="F2825" s="132">
        <v>1.3638969115835762</v>
      </c>
      <c r="G2825" s="132">
        <v>2.3801703677890247</v>
      </c>
      <c r="H2825" s="132">
        <v>6.95078084491288</v>
      </c>
    </row>
    <row r="2826" spans="1:10" ht="12.75">
      <c r="A2826" s="149" t="s">
        <v>749</v>
      </c>
      <c r="C2826" s="150" t="s">
        <v>750</v>
      </c>
      <c r="D2826" s="150" t="s">
        <v>751</v>
      </c>
      <c r="F2826" s="150" t="s">
        <v>752</v>
      </c>
      <c r="G2826" s="150" t="s">
        <v>753</v>
      </c>
      <c r="H2826" s="150" t="s">
        <v>754</v>
      </c>
      <c r="I2826" s="151" t="s">
        <v>755</v>
      </c>
      <c r="J2826" s="150" t="s">
        <v>756</v>
      </c>
    </row>
    <row r="2827" spans="1:8" ht="12.75">
      <c r="A2827" s="152" t="s">
        <v>820</v>
      </c>
      <c r="C2827" s="153">
        <v>407.77100000018254</v>
      </c>
      <c r="D2827" s="132">
        <v>1119676.3244743347</v>
      </c>
      <c r="F2827" s="132">
        <v>84500</v>
      </c>
      <c r="G2827" s="132">
        <v>80000</v>
      </c>
      <c r="H2827" s="154" t="s">
        <v>378</v>
      </c>
    </row>
    <row r="2829" spans="4:8" ht="12.75">
      <c r="D2829" s="132">
        <v>1106106.6931419373</v>
      </c>
      <c r="F2829" s="132">
        <v>83900</v>
      </c>
      <c r="G2829" s="132">
        <v>80500</v>
      </c>
      <c r="H2829" s="154" t="s">
        <v>379</v>
      </c>
    </row>
    <row r="2831" spans="4:8" ht="12.75">
      <c r="D2831" s="132">
        <v>1129690.2420101166</v>
      </c>
      <c r="F2831" s="132">
        <v>84300</v>
      </c>
      <c r="G2831" s="132">
        <v>79500</v>
      </c>
      <c r="H2831" s="154" t="s">
        <v>380</v>
      </c>
    </row>
    <row r="2833" spans="1:8" ht="12.75">
      <c r="A2833" s="149" t="s">
        <v>757</v>
      </c>
      <c r="C2833" s="155" t="s">
        <v>758</v>
      </c>
      <c r="D2833" s="132">
        <v>1118491.0865421295</v>
      </c>
      <c r="F2833" s="132">
        <v>84233.33333333334</v>
      </c>
      <c r="G2833" s="132">
        <v>80000</v>
      </c>
      <c r="H2833" s="132">
        <v>1036409.0320347921</v>
      </c>
    </row>
    <row r="2834" spans="1:8" ht="12.75">
      <c r="A2834" s="131">
        <v>38376.08592592592</v>
      </c>
      <c r="C2834" s="155" t="s">
        <v>759</v>
      </c>
      <c r="D2834" s="132">
        <v>11836.364983459518</v>
      </c>
      <c r="F2834" s="132">
        <v>305.5050463303894</v>
      </c>
      <c r="G2834" s="132">
        <v>500</v>
      </c>
      <c r="H2834" s="132">
        <v>11836.364983459518</v>
      </c>
    </row>
    <row r="2836" spans="3:8" ht="12.75">
      <c r="C2836" s="155" t="s">
        <v>760</v>
      </c>
      <c r="D2836" s="132">
        <v>1.0582440151626262</v>
      </c>
      <c r="F2836" s="132">
        <v>0.3626890142426467</v>
      </c>
      <c r="G2836" s="132">
        <v>0.625</v>
      </c>
      <c r="H2836" s="132">
        <v>1.1420553678716079</v>
      </c>
    </row>
    <row r="2837" spans="1:10" ht="12.75">
      <c r="A2837" s="149" t="s">
        <v>749</v>
      </c>
      <c r="C2837" s="150" t="s">
        <v>750</v>
      </c>
      <c r="D2837" s="150" t="s">
        <v>751</v>
      </c>
      <c r="F2837" s="150" t="s">
        <v>752</v>
      </c>
      <c r="G2837" s="150" t="s">
        <v>753</v>
      </c>
      <c r="H2837" s="150" t="s">
        <v>754</v>
      </c>
      <c r="I2837" s="151" t="s">
        <v>755</v>
      </c>
      <c r="J2837" s="150" t="s">
        <v>756</v>
      </c>
    </row>
    <row r="2838" spans="1:8" ht="12.75">
      <c r="A2838" s="152" t="s">
        <v>827</v>
      </c>
      <c r="C2838" s="153">
        <v>455.40299999993294</v>
      </c>
      <c r="D2838" s="132">
        <v>81628.6049630642</v>
      </c>
      <c r="F2838" s="132">
        <v>61472.499999940395</v>
      </c>
      <c r="G2838" s="132">
        <v>64050</v>
      </c>
      <c r="H2838" s="154" t="s">
        <v>381</v>
      </c>
    </row>
    <row r="2840" spans="4:8" ht="12.75">
      <c r="D2840" s="132">
        <v>82775.59890806675</v>
      </c>
      <c r="F2840" s="132">
        <v>61507.5</v>
      </c>
      <c r="G2840" s="132">
        <v>63920</v>
      </c>
      <c r="H2840" s="154" t="s">
        <v>382</v>
      </c>
    </row>
    <row r="2842" spans="4:8" ht="12.75">
      <c r="D2842" s="132">
        <v>83462.38352131844</v>
      </c>
      <c r="F2842" s="132">
        <v>61167.5</v>
      </c>
      <c r="G2842" s="132">
        <v>63522.499999940395</v>
      </c>
      <c r="H2842" s="154" t="s">
        <v>383</v>
      </c>
    </row>
    <row r="2844" spans="1:8" ht="12.75">
      <c r="A2844" s="149" t="s">
        <v>757</v>
      </c>
      <c r="C2844" s="155" t="s">
        <v>758</v>
      </c>
      <c r="D2844" s="132">
        <v>82622.19579748313</v>
      </c>
      <c r="F2844" s="132">
        <v>61382.49999998014</v>
      </c>
      <c r="G2844" s="132">
        <v>63830.833333313465</v>
      </c>
      <c r="H2844" s="132">
        <v>20022.646378898342</v>
      </c>
    </row>
    <row r="2845" spans="1:8" ht="12.75">
      <c r="A2845" s="131">
        <v>38376.08667824074</v>
      </c>
      <c r="C2845" s="155" t="s">
        <v>759</v>
      </c>
      <c r="D2845" s="132">
        <v>926.4638880870436</v>
      </c>
      <c r="F2845" s="132">
        <v>187.0160420752444</v>
      </c>
      <c r="G2845" s="132">
        <v>274.82191206679784</v>
      </c>
      <c r="H2845" s="132">
        <v>926.4638880870436</v>
      </c>
    </row>
    <row r="2847" spans="3:8" ht="12.75">
      <c r="C2847" s="155" t="s">
        <v>760</v>
      </c>
      <c r="D2847" s="132">
        <v>1.1213256669647431</v>
      </c>
      <c r="F2847" s="132">
        <v>0.3046732245759051</v>
      </c>
      <c r="G2847" s="132">
        <v>0.43054727271336996</v>
      </c>
      <c r="H2847" s="132">
        <v>4.627080109967054</v>
      </c>
    </row>
    <row r="2848" spans="1:16" ht="12.75">
      <c r="A2848" s="143" t="s">
        <v>740</v>
      </c>
      <c r="B2848" s="138" t="s">
        <v>384</v>
      </c>
      <c r="D2848" s="143" t="s">
        <v>741</v>
      </c>
      <c r="E2848" s="138" t="s">
        <v>742</v>
      </c>
      <c r="F2848" s="139" t="s">
        <v>791</v>
      </c>
      <c r="G2848" s="144" t="s">
        <v>744</v>
      </c>
      <c r="H2848" s="145">
        <v>2</v>
      </c>
      <c r="I2848" s="146" t="s">
        <v>745</v>
      </c>
      <c r="J2848" s="145">
        <v>10</v>
      </c>
      <c r="K2848" s="144" t="s">
        <v>746</v>
      </c>
      <c r="L2848" s="147">
        <v>1</v>
      </c>
      <c r="M2848" s="144" t="s">
        <v>747</v>
      </c>
      <c r="N2848" s="148">
        <v>1</v>
      </c>
      <c r="O2848" s="144" t="s">
        <v>748</v>
      </c>
      <c r="P2848" s="148">
        <v>1</v>
      </c>
    </row>
    <row r="2850" spans="1:10" ht="12.75">
      <c r="A2850" s="149" t="s">
        <v>749</v>
      </c>
      <c r="C2850" s="150" t="s">
        <v>750</v>
      </c>
      <c r="D2850" s="150" t="s">
        <v>751</v>
      </c>
      <c r="F2850" s="150" t="s">
        <v>752</v>
      </c>
      <c r="G2850" s="150" t="s">
        <v>753</v>
      </c>
      <c r="H2850" s="150" t="s">
        <v>754</v>
      </c>
      <c r="I2850" s="151" t="s">
        <v>755</v>
      </c>
      <c r="J2850" s="150" t="s">
        <v>756</v>
      </c>
    </row>
    <row r="2851" spans="1:8" ht="12.75">
      <c r="A2851" s="152" t="s">
        <v>823</v>
      </c>
      <c r="C2851" s="153">
        <v>228.61599999992177</v>
      </c>
      <c r="D2851" s="132">
        <v>46871.35889732838</v>
      </c>
      <c r="F2851" s="132">
        <v>33436</v>
      </c>
      <c r="G2851" s="132">
        <v>31322.000000029802</v>
      </c>
      <c r="H2851" s="154" t="s">
        <v>385</v>
      </c>
    </row>
    <row r="2853" spans="4:8" ht="12.75">
      <c r="D2853" s="132">
        <v>47878.11464905739</v>
      </c>
      <c r="F2853" s="132">
        <v>33314</v>
      </c>
      <c r="G2853" s="132">
        <v>31386</v>
      </c>
      <c r="H2853" s="154" t="s">
        <v>386</v>
      </c>
    </row>
    <row r="2855" spans="4:8" ht="12.75">
      <c r="D2855" s="132">
        <v>47814.59736084938</v>
      </c>
      <c r="F2855" s="132">
        <v>33017</v>
      </c>
      <c r="G2855" s="132">
        <v>31848</v>
      </c>
      <c r="H2855" s="154" t="s">
        <v>387</v>
      </c>
    </row>
    <row r="2857" spans="1:8" ht="12.75">
      <c r="A2857" s="149" t="s">
        <v>757</v>
      </c>
      <c r="C2857" s="155" t="s">
        <v>758</v>
      </c>
      <c r="D2857" s="132">
        <v>47521.35696907838</v>
      </c>
      <c r="F2857" s="132">
        <v>33255.666666666664</v>
      </c>
      <c r="G2857" s="132">
        <v>31518.666666676603</v>
      </c>
      <c r="H2857" s="132">
        <v>15014.340585961312</v>
      </c>
    </row>
    <row r="2858" spans="1:8" ht="12.75">
      <c r="A2858" s="131">
        <v>38376.089004629626</v>
      </c>
      <c r="C2858" s="155" t="s">
        <v>759</v>
      </c>
      <c r="D2858" s="132">
        <v>563.8100135988418</v>
      </c>
      <c r="F2858" s="132">
        <v>215.50483366582137</v>
      </c>
      <c r="G2858" s="132">
        <v>287.00058070922654</v>
      </c>
      <c r="H2858" s="132">
        <v>563.8100135988418</v>
      </c>
    </row>
    <row r="2860" spans="3:8" ht="12.75">
      <c r="C2860" s="155" t="s">
        <v>760</v>
      </c>
      <c r="D2860" s="132">
        <v>1.186435004298608</v>
      </c>
      <c r="F2860" s="132">
        <v>0.6480243978444418</v>
      </c>
      <c r="G2860" s="132">
        <v>0.9105733556066337</v>
      </c>
      <c r="H2860" s="132">
        <v>3.7551433602486326</v>
      </c>
    </row>
    <row r="2861" spans="1:10" ht="12.75">
      <c r="A2861" s="149" t="s">
        <v>749</v>
      </c>
      <c r="C2861" s="150" t="s">
        <v>750</v>
      </c>
      <c r="D2861" s="150" t="s">
        <v>751</v>
      </c>
      <c r="F2861" s="150" t="s">
        <v>752</v>
      </c>
      <c r="G2861" s="150" t="s">
        <v>753</v>
      </c>
      <c r="H2861" s="150" t="s">
        <v>754</v>
      </c>
      <c r="I2861" s="151" t="s">
        <v>755</v>
      </c>
      <c r="J2861" s="150" t="s">
        <v>756</v>
      </c>
    </row>
    <row r="2862" spans="1:8" ht="12.75">
      <c r="A2862" s="152" t="s">
        <v>824</v>
      </c>
      <c r="C2862" s="153">
        <v>231.6040000000503</v>
      </c>
      <c r="D2862" s="132">
        <v>48016.37654227018</v>
      </c>
      <c r="F2862" s="132">
        <v>6721</v>
      </c>
      <c r="G2862" s="132">
        <v>13047</v>
      </c>
      <c r="H2862" s="154" t="s">
        <v>388</v>
      </c>
    </row>
    <row r="2864" spans="4:8" ht="12.75">
      <c r="D2864" s="132">
        <v>45846</v>
      </c>
      <c r="F2864" s="132">
        <v>6799</v>
      </c>
      <c r="G2864" s="132">
        <v>7935</v>
      </c>
      <c r="H2864" s="154" t="s">
        <v>389</v>
      </c>
    </row>
    <row r="2866" spans="4:8" ht="12.75">
      <c r="D2866" s="132">
        <v>47541.36879426241</v>
      </c>
      <c r="F2866" s="132">
        <v>6801</v>
      </c>
      <c r="G2866" s="132">
        <v>7798</v>
      </c>
      <c r="H2866" s="154" t="s">
        <v>390</v>
      </c>
    </row>
    <row r="2868" spans="1:8" ht="12.75">
      <c r="A2868" s="149" t="s">
        <v>757</v>
      </c>
      <c r="C2868" s="155" t="s">
        <v>758</v>
      </c>
      <c r="D2868" s="132">
        <v>47134.58177884419</v>
      </c>
      <c r="F2868" s="132">
        <v>6773.666666666666</v>
      </c>
      <c r="G2868" s="132">
        <v>9593.333333333334</v>
      </c>
      <c r="H2868" s="132">
        <v>38574.60694765942</v>
      </c>
    </row>
    <row r="2869" spans="1:8" ht="12.75">
      <c r="A2869" s="131">
        <v>38376.08957175926</v>
      </c>
      <c r="C2869" s="155" t="s">
        <v>759</v>
      </c>
      <c r="D2869" s="132">
        <v>1140.938359747897</v>
      </c>
      <c r="F2869" s="132">
        <v>45.62163229580167</v>
      </c>
      <c r="G2869" s="132">
        <v>2991.7473712419865</v>
      </c>
      <c r="H2869" s="132">
        <v>1140.938359747897</v>
      </c>
    </row>
    <row r="2871" spans="3:8" ht="12.75">
      <c r="C2871" s="155" t="s">
        <v>760</v>
      </c>
      <c r="D2871" s="132">
        <v>2.420597185101139</v>
      </c>
      <c r="F2871" s="132">
        <v>0.6735145755002463</v>
      </c>
      <c r="G2871" s="132">
        <v>31.18569184755371</v>
      </c>
      <c r="H2871" s="132">
        <v>2.9577446149898496</v>
      </c>
    </row>
    <row r="2872" spans="1:10" ht="12.75">
      <c r="A2872" s="149" t="s">
        <v>749</v>
      </c>
      <c r="C2872" s="150" t="s">
        <v>750</v>
      </c>
      <c r="D2872" s="150" t="s">
        <v>751</v>
      </c>
      <c r="F2872" s="150" t="s">
        <v>752</v>
      </c>
      <c r="G2872" s="150" t="s">
        <v>753</v>
      </c>
      <c r="H2872" s="150" t="s">
        <v>754</v>
      </c>
      <c r="I2872" s="151" t="s">
        <v>755</v>
      </c>
      <c r="J2872" s="150" t="s">
        <v>756</v>
      </c>
    </row>
    <row r="2873" spans="1:8" ht="12.75">
      <c r="A2873" s="152" t="s">
        <v>822</v>
      </c>
      <c r="C2873" s="153">
        <v>267.7160000000149</v>
      </c>
      <c r="D2873" s="132">
        <v>37637</v>
      </c>
      <c r="F2873" s="132">
        <v>3923.25</v>
      </c>
      <c r="G2873" s="132">
        <v>3937.25</v>
      </c>
      <c r="H2873" s="154" t="s">
        <v>391</v>
      </c>
    </row>
    <row r="2875" spans="4:8" ht="12.75">
      <c r="D2875" s="132">
        <v>37363.25</v>
      </c>
      <c r="F2875" s="132">
        <v>3901.5</v>
      </c>
      <c r="G2875" s="132">
        <v>3984.2500000037253</v>
      </c>
      <c r="H2875" s="154" t="s">
        <v>392</v>
      </c>
    </row>
    <row r="2877" spans="4:8" ht="12.75">
      <c r="D2877" s="132">
        <v>49538.65641641617</v>
      </c>
      <c r="F2877" s="132">
        <v>3905.75</v>
      </c>
      <c r="G2877" s="132">
        <v>3968</v>
      </c>
      <c r="H2877" s="154" t="s">
        <v>393</v>
      </c>
    </row>
    <row r="2879" spans="1:8" ht="12.75">
      <c r="A2879" s="149" t="s">
        <v>757</v>
      </c>
      <c r="C2879" s="155" t="s">
        <v>758</v>
      </c>
      <c r="D2879" s="132">
        <v>41512.968805472054</v>
      </c>
      <c r="F2879" s="132">
        <v>3910.166666666667</v>
      </c>
      <c r="G2879" s="132">
        <v>3963.1666666679084</v>
      </c>
      <c r="H2879" s="132">
        <v>37570.12011800225</v>
      </c>
    </row>
    <row r="2880" spans="1:8" ht="12.75">
      <c r="A2880" s="131">
        <v>38376.09033564815</v>
      </c>
      <c r="C2880" s="155" t="s">
        <v>759</v>
      </c>
      <c r="D2880" s="132">
        <v>6951.796961000188</v>
      </c>
      <c r="F2880" s="132">
        <v>11.528045512285823</v>
      </c>
      <c r="G2880" s="132">
        <v>23.869872924169186</v>
      </c>
      <c r="H2880" s="132">
        <v>6951.796961000188</v>
      </c>
    </row>
    <row r="2882" spans="3:8" ht="12.75">
      <c r="C2882" s="155" t="s">
        <v>760</v>
      </c>
      <c r="D2882" s="132">
        <v>16.746084804428232</v>
      </c>
      <c r="F2882" s="132">
        <v>0.2948223565650012</v>
      </c>
      <c r="G2882" s="132">
        <v>0.6022929372344097</v>
      </c>
      <c r="H2882" s="132">
        <v>18.503526044541815</v>
      </c>
    </row>
    <row r="2883" spans="1:10" ht="12.75">
      <c r="A2883" s="149" t="s">
        <v>749</v>
      </c>
      <c r="C2883" s="150" t="s">
        <v>750</v>
      </c>
      <c r="D2883" s="150" t="s">
        <v>751</v>
      </c>
      <c r="F2883" s="150" t="s">
        <v>752</v>
      </c>
      <c r="G2883" s="150" t="s">
        <v>753</v>
      </c>
      <c r="H2883" s="150" t="s">
        <v>754</v>
      </c>
      <c r="I2883" s="151" t="s">
        <v>755</v>
      </c>
      <c r="J2883" s="150" t="s">
        <v>756</v>
      </c>
    </row>
    <row r="2884" spans="1:8" ht="12.75">
      <c r="A2884" s="152" t="s">
        <v>821</v>
      </c>
      <c r="C2884" s="153">
        <v>292.40199999976903</v>
      </c>
      <c r="D2884" s="132">
        <v>18801.9920027256</v>
      </c>
      <c r="F2884" s="132">
        <v>17112.25</v>
      </c>
      <c r="G2884" s="132">
        <v>16684.5</v>
      </c>
      <c r="H2884" s="154" t="s">
        <v>394</v>
      </c>
    </row>
    <row r="2886" spans="4:8" ht="12.75">
      <c r="D2886" s="132">
        <v>18994.825963675976</v>
      </c>
      <c r="F2886" s="132">
        <v>17045.75</v>
      </c>
      <c r="G2886" s="132">
        <v>16862.75</v>
      </c>
      <c r="H2886" s="154" t="s">
        <v>395</v>
      </c>
    </row>
    <row r="2888" spans="4:8" ht="12.75">
      <c r="D2888" s="132">
        <v>18672.02704077959</v>
      </c>
      <c r="F2888" s="132">
        <v>17113.5</v>
      </c>
      <c r="G2888" s="132">
        <v>16875</v>
      </c>
      <c r="H2888" s="154" t="s">
        <v>396</v>
      </c>
    </row>
    <row r="2890" spans="1:8" ht="12.75">
      <c r="A2890" s="149" t="s">
        <v>757</v>
      </c>
      <c r="C2890" s="155" t="s">
        <v>758</v>
      </c>
      <c r="D2890" s="132">
        <v>18822.948335727055</v>
      </c>
      <c r="F2890" s="132">
        <v>17090.5</v>
      </c>
      <c r="G2890" s="132">
        <v>16807.416666666668</v>
      </c>
      <c r="H2890" s="132">
        <v>1903.9883854782997</v>
      </c>
    </row>
    <row r="2891" spans="1:8" ht="12.75">
      <c r="A2891" s="131">
        <v>38376.09111111111</v>
      </c>
      <c r="C2891" s="155" t="s">
        <v>759</v>
      </c>
      <c r="D2891" s="132">
        <v>162.41663115426476</v>
      </c>
      <c r="F2891" s="132">
        <v>38.75967621123788</v>
      </c>
      <c r="G2891" s="132">
        <v>106.62502442360017</v>
      </c>
      <c r="H2891" s="132">
        <v>162.41663115426476</v>
      </c>
    </row>
    <row r="2893" spans="3:8" ht="12.75">
      <c r="C2893" s="155" t="s">
        <v>760</v>
      </c>
      <c r="D2893" s="132">
        <v>0.8628649893597621</v>
      </c>
      <c r="F2893" s="132">
        <v>0.2267907680362651</v>
      </c>
      <c r="G2893" s="132">
        <v>0.634392700188509</v>
      </c>
      <c r="H2893" s="132">
        <v>8.530337285301464</v>
      </c>
    </row>
    <row r="2894" spans="1:10" ht="12.75">
      <c r="A2894" s="149" t="s">
        <v>749</v>
      </c>
      <c r="C2894" s="150" t="s">
        <v>750</v>
      </c>
      <c r="D2894" s="150" t="s">
        <v>751</v>
      </c>
      <c r="F2894" s="150" t="s">
        <v>752</v>
      </c>
      <c r="G2894" s="150" t="s">
        <v>753</v>
      </c>
      <c r="H2894" s="150" t="s">
        <v>754</v>
      </c>
      <c r="I2894" s="151" t="s">
        <v>755</v>
      </c>
      <c r="J2894" s="150" t="s">
        <v>756</v>
      </c>
    </row>
    <row r="2895" spans="1:8" ht="12.75">
      <c r="A2895" s="152" t="s">
        <v>875</v>
      </c>
      <c r="C2895" s="153">
        <v>309.418</v>
      </c>
      <c r="D2895" s="132">
        <v>33663.59956651926</v>
      </c>
      <c r="F2895" s="132">
        <v>7678</v>
      </c>
      <c r="G2895" s="132">
        <v>7319.999999992549</v>
      </c>
      <c r="H2895" s="154" t="s">
        <v>397</v>
      </c>
    </row>
    <row r="2897" spans="4:8" ht="12.75">
      <c r="D2897" s="132">
        <v>34454.04863458872</v>
      </c>
      <c r="F2897" s="132">
        <v>7336</v>
      </c>
      <c r="G2897" s="132">
        <v>7176</v>
      </c>
      <c r="H2897" s="154" t="s">
        <v>398</v>
      </c>
    </row>
    <row r="2899" spans="4:8" ht="12.75">
      <c r="D2899" s="132">
        <v>33836.42645466328</v>
      </c>
      <c r="F2899" s="132">
        <v>7530.000000007451</v>
      </c>
      <c r="G2899" s="132">
        <v>7574</v>
      </c>
      <c r="H2899" s="154" t="s">
        <v>399</v>
      </c>
    </row>
    <row r="2901" spans="1:8" ht="12.75">
      <c r="A2901" s="149" t="s">
        <v>757</v>
      </c>
      <c r="C2901" s="155" t="s">
        <v>758</v>
      </c>
      <c r="D2901" s="132">
        <v>33984.69155192375</v>
      </c>
      <c r="F2901" s="132">
        <v>7514.666666669151</v>
      </c>
      <c r="G2901" s="132">
        <v>7356.666666664183</v>
      </c>
      <c r="H2901" s="132">
        <v>26558.614480633107</v>
      </c>
    </row>
    <row r="2902" spans="1:8" ht="12.75">
      <c r="A2902" s="131">
        <v>38376.09170138889</v>
      </c>
      <c r="C2902" s="155" t="s">
        <v>759</v>
      </c>
      <c r="D2902" s="132">
        <v>415.55906511875816</v>
      </c>
      <c r="F2902" s="132">
        <v>171.51481957384257</v>
      </c>
      <c r="G2902" s="132">
        <v>201.51757574368813</v>
      </c>
      <c r="H2902" s="132">
        <v>415.55906511875816</v>
      </c>
    </row>
    <row r="2904" spans="3:8" ht="12.75">
      <c r="C2904" s="155" t="s">
        <v>760</v>
      </c>
      <c r="D2904" s="132">
        <v>1.2227831006906253</v>
      </c>
      <c r="F2904" s="132">
        <v>2.282400899225326</v>
      </c>
      <c r="G2904" s="132">
        <v>2.7392511428693638</v>
      </c>
      <c r="H2904" s="132">
        <v>1.5646865367234781</v>
      </c>
    </row>
    <row r="2905" spans="1:10" ht="12.75">
      <c r="A2905" s="149" t="s">
        <v>749</v>
      </c>
      <c r="C2905" s="150" t="s">
        <v>750</v>
      </c>
      <c r="D2905" s="150" t="s">
        <v>751</v>
      </c>
      <c r="F2905" s="150" t="s">
        <v>752</v>
      </c>
      <c r="G2905" s="150" t="s">
        <v>753</v>
      </c>
      <c r="H2905" s="150" t="s">
        <v>754</v>
      </c>
      <c r="I2905" s="151" t="s">
        <v>755</v>
      </c>
      <c r="J2905" s="150" t="s">
        <v>756</v>
      </c>
    </row>
    <row r="2906" spans="1:8" ht="12.75">
      <c r="A2906" s="152" t="s">
        <v>825</v>
      </c>
      <c r="C2906" s="153">
        <v>324.75400000019</v>
      </c>
      <c r="D2906" s="132">
        <v>28197.202785223722</v>
      </c>
      <c r="F2906" s="132">
        <v>25430</v>
      </c>
      <c r="G2906" s="132">
        <v>22386</v>
      </c>
      <c r="H2906" s="154" t="s">
        <v>400</v>
      </c>
    </row>
    <row r="2908" spans="4:8" ht="12.75">
      <c r="D2908" s="132">
        <v>28408.539383351803</v>
      </c>
      <c r="F2908" s="132">
        <v>25103</v>
      </c>
      <c r="G2908" s="132">
        <v>22537</v>
      </c>
      <c r="H2908" s="154" t="s">
        <v>401</v>
      </c>
    </row>
    <row r="2910" spans="4:8" ht="12.75">
      <c r="D2910" s="132">
        <v>28405.732966780663</v>
      </c>
      <c r="F2910" s="132">
        <v>25217</v>
      </c>
      <c r="G2910" s="132">
        <v>22642</v>
      </c>
      <c r="H2910" s="154" t="s">
        <v>402</v>
      </c>
    </row>
    <row r="2912" spans="1:8" ht="12.75">
      <c r="A2912" s="149" t="s">
        <v>757</v>
      </c>
      <c r="C2912" s="155" t="s">
        <v>758</v>
      </c>
      <c r="D2912" s="132">
        <v>28337.158378452063</v>
      </c>
      <c r="F2912" s="132">
        <v>25250</v>
      </c>
      <c r="G2912" s="132">
        <v>22521.666666666664</v>
      </c>
      <c r="H2912" s="132">
        <v>4214.161160093231</v>
      </c>
    </row>
    <row r="2913" spans="1:8" ht="12.75">
      <c r="A2913" s="131">
        <v>38376.09226851852</v>
      </c>
      <c r="C2913" s="155" t="s">
        <v>759</v>
      </c>
      <c r="D2913" s="132">
        <v>121.21322143503643</v>
      </c>
      <c r="F2913" s="132">
        <v>165.97891432347663</v>
      </c>
      <c r="G2913" s="132">
        <v>128.68695867621292</v>
      </c>
      <c r="H2913" s="132">
        <v>121.21322143503643</v>
      </c>
    </row>
    <row r="2915" spans="3:8" ht="12.75">
      <c r="C2915" s="155" t="s">
        <v>760</v>
      </c>
      <c r="D2915" s="132">
        <v>0.42775362235053366</v>
      </c>
      <c r="F2915" s="132">
        <v>0.6573422349444619</v>
      </c>
      <c r="G2915" s="132">
        <v>0.5713918094111432</v>
      </c>
      <c r="H2915" s="132">
        <v>2.8763309429854553</v>
      </c>
    </row>
    <row r="2916" spans="1:10" ht="12.75">
      <c r="A2916" s="149" t="s">
        <v>749</v>
      </c>
      <c r="C2916" s="150" t="s">
        <v>750</v>
      </c>
      <c r="D2916" s="150" t="s">
        <v>751</v>
      </c>
      <c r="F2916" s="150" t="s">
        <v>752</v>
      </c>
      <c r="G2916" s="150" t="s">
        <v>753</v>
      </c>
      <c r="H2916" s="150" t="s">
        <v>754</v>
      </c>
      <c r="I2916" s="151" t="s">
        <v>755</v>
      </c>
      <c r="J2916" s="150" t="s">
        <v>756</v>
      </c>
    </row>
    <row r="2917" spans="1:8" ht="12.75">
      <c r="A2917" s="152" t="s">
        <v>844</v>
      </c>
      <c r="C2917" s="153">
        <v>343.82299999985844</v>
      </c>
      <c r="D2917" s="132">
        <v>21583.5</v>
      </c>
      <c r="F2917" s="132">
        <v>20210</v>
      </c>
      <c r="G2917" s="132">
        <v>20208</v>
      </c>
      <c r="H2917" s="154" t="s">
        <v>403</v>
      </c>
    </row>
    <row r="2919" spans="4:8" ht="12.75">
      <c r="D2919" s="132">
        <v>21516.430625647306</v>
      </c>
      <c r="F2919" s="132">
        <v>20050</v>
      </c>
      <c r="G2919" s="132">
        <v>19984</v>
      </c>
      <c r="H2919" s="154" t="s">
        <v>404</v>
      </c>
    </row>
    <row r="2921" spans="4:8" ht="12.75">
      <c r="D2921" s="132">
        <v>21472.82417985797</v>
      </c>
      <c r="F2921" s="132">
        <v>20434</v>
      </c>
      <c r="G2921" s="132">
        <v>20226</v>
      </c>
      <c r="H2921" s="154" t="s">
        <v>405</v>
      </c>
    </row>
    <row r="2923" spans="1:8" ht="12.75">
      <c r="A2923" s="149" t="s">
        <v>757</v>
      </c>
      <c r="C2923" s="155" t="s">
        <v>758</v>
      </c>
      <c r="D2923" s="132">
        <v>21524.251601835094</v>
      </c>
      <c r="F2923" s="132">
        <v>20231.333333333332</v>
      </c>
      <c r="G2923" s="132">
        <v>20139.333333333332</v>
      </c>
      <c r="H2923" s="132">
        <v>1332.282202927988</v>
      </c>
    </row>
    <row r="2924" spans="1:8" ht="12.75">
      <c r="A2924" s="131">
        <v>38376.0928125</v>
      </c>
      <c r="C2924" s="155" t="s">
        <v>759</v>
      </c>
      <c r="D2924" s="132">
        <v>55.75087481304158</v>
      </c>
      <c r="F2924" s="132">
        <v>192.8868407469347</v>
      </c>
      <c r="G2924" s="132">
        <v>134.8233412037149</v>
      </c>
      <c r="H2924" s="132">
        <v>55.75087481304158</v>
      </c>
    </row>
    <row r="2926" spans="3:8" ht="12.75">
      <c r="C2926" s="155" t="s">
        <v>760</v>
      </c>
      <c r="D2926" s="132">
        <v>0.2590142312232051</v>
      </c>
      <c r="F2926" s="132">
        <v>0.9534064689109372</v>
      </c>
      <c r="G2926" s="132">
        <v>0.6694528511555246</v>
      </c>
      <c r="H2926" s="132">
        <v>4.184614542663452</v>
      </c>
    </row>
    <row r="2927" spans="1:10" ht="12.75">
      <c r="A2927" s="149" t="s">
        <v>749</v>
      </c>
      <c r="C2927" s="150" t="s">
        <v>750</v>
      </c>
      <c r="D2927" s="150" t="s">
        <v>751</v>
      </c>
      <c r="F2927" s="150" t="s">
        <v>752</v>
      </c>
      <c r="G2927" s="150" t="s">
        <v>753</v>
      </c>
      <c r="H2927" s="150" t="s">
        <v>754</v>
      </c>
      <c r="I2927" s="151" t="s">
        <v>755</v>
      </c>
      <c r="J2927" s="150" t="s">
        <v>756</v>
      </c>
    </row>
    <row r="2928" spans="1:8" ht="12.75">
      <c r="A2928" s="152" t="s">
        <v>826</v>
      </c>
      <c r="C2928" s="153">
        <v>361.38400000007823</v>
      </c>
      <c r="D2928" s="132">
        <v>25899.14378941059</v>
      </c>
      <c r="F2928" s="132">
        <v>20906</v>
      </c>
      <c r="G2928" s="132">
        <v>20628</v>
      </c>
      <c r="H2928" s="154" t="s">
        <v>406</v>
      </c>
    </row>
    <row r="2930" spans="4:8" ht="12.75">
      <c r="D2930" s="132">
        <v>25959.795429766178</v>
      </c>
      <c r="F2930" s="132">
        <v>21118</v>
      </c>
      <c r="G2930" s="132">
        <v>21068</v>
      </c>
      <c r="H2930" s="154" t="s">
        <v>407</v>
      </c>
    </row>
    <row r="2932" spans="4:8" ht="12.75">
      <c r="D2932" s="132">
        <v>26094.95750591159</v>
      </c>
      <c r="F2932" s="132">
        <v>21108</v>
      </c>
      <c r="G2932" s="132">
        <v>20840</v>
      </c>
      <c r="H2932" s="154" t="s">
        <v>408</v>
      </c>
    </row>
    <row r="2934" spans="1:8" ht="12.75">
      <c r="A2934" s="149" t="s">
        <v>757</v>
      </c>
      <c r="C2934" s="155" t="s">
        <v>758</v>
      </c>
      <c r="D2934" s="132">
        <v>25984.63224169612</v>
      </c>
      <c r="F2934" s="132">
        <v>21044</v>
      </c>
      <c r="G2934" s="132">
        <v>20845.333333333332</v>
      </c>
      <c r="H2934" s="132">
        <v>5031.948247168076</v>
      </c>
    </row>
    <row r="2935" spans="1:8" ht="12.75">
      <c r="A2935" s="131">
        <v>38376.093356481484</v>
      </c>
      <c r="C2935" s="155" t="s">
        <v>759</v>
      </c>
      <c r="D2935" s="132">
        <v>100.24172441047106</v>
      </c>
      <c r="F2935" s="132">
        <v>119.61605243444545</v>
      </c>
      <c r="G2935" s="132">
        <v>220.04847950697894</v>
      </c>
      <c r="H2935" s="132">
        <v>100.24172441047106</v>
      </c>
    </row>
    <row r="2937" spans="3:8" ht="12.75">
      <c r="C2937" s="155" t="s">
        <v>760</v>
      </c>
      <c r="D2937" s="132">
        <v>0.3857731118842569</v>
      </c>
      <c r="F2937" s="132">
        <v>0.5684092968753348</v>
      </c>
      <c r="G2937" s="132">
        <v>1.0556246618282858</v>
      </c>
      <c r="H2937" s="132">
        <v>1.9921056315888381</v>
      </c>
    </row>
    <row r="2938" spans="1:10" ht="12.75">
      <c r="A2938" s="149" t="s">
        <v>749</v>
      </c>
      <c r="C2938" s="150" t="s">
        <v>750</v>
      </c>
      <c r="D2938" s="150" t="s">
        <v>751</v>
      </c>
      <c r="F2938" s="150" t="s">
        <v>752</v>
      </c>
      <c r="G2938" s="150" t="s">
        <v>753</v>
      </c>
      <c r="H2938" s="150" t="s">
        <v>754</v>
      </c>
      <c r="I2938" s="151" t="s">
        <v>755</v>
      </c>
      <c r="J2938" s="150" t="s">
        <v>756</v>
      </c>
    </row>
    <row r="2939" spans="1:8" ht="12.75">
      <c r="A2939" s="152" t="s">
        <v>845</v>
      </c>
      <c r="C2939" s="153">
        <v>371.029</v>
      </c>
      <c r="D2939" s="132">
        <v>25615.979281514883</v>
      </c>
      <c r="F2939" s="132">
        <v>24732</v>
      </c>
      <c r="G2939" s="132">
        <v>25238</v>
      </c>
      <c r="H2939" s="154" t="s">
        <v>409</v>
      </c>
    </row>
    <row r="2941" spans="4:8" ht="12.75">
      <c r="D2941" s="132">
        <v>25760.934174209833</v>
      </c>
      <c r="F2941" s="132">
        <v>24816</v>
      </c>
      <c r="G2941" s="132">
        <v>24876</v>
      </c>
      <c r="H2941" s="154" t="s">
        <v>410</v>
      </c>
    </row>
    <row r="2943" spans="4:8" ht="12.75">
      <c r="D2943" s="132">
        <v>25695.87228447199</v>
      </c>
      <c r="F2943" s="132">
        <v>24938</v>
      </c>
      <c r="G2943" s="132">
        <v>25392</v>
      </c>
      <c r="H2943" s="154" t="s">
        <v>411</v>
      </c>
    </row>
    <row r="2945" spans="1:8" ht="12.75">
      <c r="A2945" s="149" t="s">
        <v>757</v>
      </c>
      <c r="C2945" s="155" t="s">
        <v>758</v>
      </c>
      <c r="D2945" s="132">
        <v>25690.92858006557</v>
      </c>
      <c r="F2945" s="132">
        <v>24828.666666666664</v>
      </c>
      <c r="G2945" s="132">
        <v>25168.666666666664</v>
      </c>
      <c r="H2945" s="132">
        <v>732.8750212213117</v>
      </c>
    </row>
    <row r="2946" spans="1:8" ht="12.75">
      <c r="A2946" s="131">
        <v>38376.09390046296</v>
      </c>
      <c r="C2946" s="155" t="s">
        <v>759</v>
      </c>
      <c r="D2946" s="132">
        <v>72.60379045888304</v>
      </c>
      <c r="F2946" s="132">
        <v>103.58249530366284</v>
      </c>
      <c r="G2946" s="132">
        <v>264.89494773085676</v>
      </c>
      <c r="H2946" s="132">
        <v>72.60379045888304</v>
      </c>
    </row>
    <row r="2948" spans="3:8" ht="12.75">
      <c r="C2948" s="155" t="s">
        <v>760</v>
      </c>
      <c r="D2948" s="132">
        <v>0.282604773247545</v>
      </c>
      <c r="F2948" s="132">
        <v>0.4171891172985375</v>
      </c>
      <c r="G2948" s="132">
        <v>1.0524790654948886</v>
      </c>
      <c r="H2948" s="132">
        <v>9.906708286754165</v>
      </c>
    </row>
    <row r="2949" spans="1:10" ht="12.75">
      <c r="A2949" s="149" t="s">
        <v>749</v>
      </c>
      <c r="C2949" s="150" t="s">
        <v>750</v>
      </c>
      <c r="D2949" s="150" t="s">
        <v>751</v>
      </c>
      <c r="F2949" s="150" t="s">
        <v>752</v>
      </c>
      <c r="G2949" s="150" t="s">
        <v>753</v>
      </c>
      <c r="H2949" s="150" t="s">
        <v>754</v>
      </c>
      <c r="I2949" s="151" t="s">
        <v>755</v>
      </c>
      <c r="J2949" s="150" t="s">
        <v>756</v>
      </c>
    </row>
    <row r="2950" spans="1:8" ht="12.75">
      <c r="A2950" s="152" t="s">
        <v>820</v>
      </c>
      <c r="C2950" s="153">
        <v>407.77100000018254</v>
      </c>
      <c r="D2950" s="132">
        <v>89383.49589812756</v>
      </c>
      <c r="F2950" s="132">
        <v>79000</v>
      </c>
      <c r="G2950" s="132">
        <v>79400</v>
      </c>
      <c r="H2950" s="154" t="s">
        <v>412</v>
      </c>
    </row>
    <row r="2952" spans="4:8" ht="12.75">
      <c r="D2952" s="132">
        <v>89845.99433791637</v>
      </c>
      <c r="F2952" s="132">
        <v>79200</v>
      </c>
      <c r="G2952" s="132">
        <v>78700</v>
      </c>
      <c r="H2952" s="154" t="s">
        <v>413</v>
      </c>
    </row>
    <row r="2954" spans="4:8" ht="12.75">
      <c r="D2954" s="132">
        <v>89468.16232836246</v>
      </c>
      <c r="F2954" s="132">
        <v>80600</v>
      </c>
      <c r="G2954" s="132">
        <v>78300</v>
      </c>
      <c r="H2954" s="154" t="s">
        <v>414</v>
      </c>
    </row>
    <row r="2956" spans="1:8" ht="12.75">
      <c r="A2956" s="149" t="s">
        <v>757</v>
      </c>
      <c r="C2956" s="155" t="s">
        <v>758</v>
      </c>
      <c r="D2956" s="132">
        <v>89565.88418813547</v>
      </c>
      <c r="F2956" s="132">
        <v>79600</v>
      </c>
      <c r="G2956" s="132">
        <v>78800</v>
      </c>
      <c r="H2956" s="132">
        <v>10372.42506863861</v>
      </c>
    </row>
    <row r="2957" spans="1:8" ht="12.75">
      <c r="A2957" s="131">
        <v>38376.09446759259</v>
      </c>
      <c r="C2957" s="155" t="s">
        <v>759</v>
      </c>
      <c r="D2957" s="132">
        <v>246.24860022008565</v>
      </c>
      <c r="F2957" s="132">
        <v>871.7797887081347</v>
      </c>
      <c r="G2957" s="132">
        <v>556.7764362830022</v>
      </c>
      <c r="H2957" s="132">
        <v>246.24860022008565</v>
      </c>
    </row>
    <row r="2959" spans="3:8" ht="12.75">
      <c r="C2959" s="155" t="s">
        <v>760</v>
      </c>
      <c r="D2959" s="132">
        <v>0.2749357106806806</v>
      </c>
      <c r="F2959" s="132">
        <v>1.095200739583084</v>
      </c>
      <c r="G2959" s="132">
        <v>0.7065690815774138</v>
      </c>
      <c r="H2959" s="132">
        <v>2.3740696952791387</v>
      </c>
    </row>
    <row r="2960" spans="1:10" ht="12.75">
      <c r="A2960" s="149" t="s">
        <v>749</v>
      </c>
      <c r="C2960" s="150" t="s">
        <v>750</v>
      </c>
      <c r="D2960" s="150" t="s">
        <v>751</v>
      </c>
      <c r="F2960" s="150" t="s">
        <v>752</v>
      </c>
      <c r="G2960" s="150" t="s">
        <v>753</v>
      </c>
      <c r="H2960" s="150" t="s">
        <v>754</v>
      </c>
      <c r="I2960" s="151" t="s">
        <v>755</v>
      </c>
      <c r="J2960" s="150" t="s">
        <v>756</v>
      </c>
    </row>
    <row r="2961" spans="1:8" ht="12.75">
      <c r="A2961" s="152" t="s">
        <v>827</v>
      </c>
      <c r="C2961" s="153">
        <v>455.40299999993294</v>
      </c>
      <c r="D2961" s="132">
        <v>97793.0554703474</v>
      </c>
      <c r="F2961" s="132">
        <v>61627.500000059605</v>
      </c>
      <c r="G2961" s="132">
        <v>64434.999999940395</v>
      </c>
      <c r="H2961" s="154" t="s">
        <v>415</v>
      </c>
    </row>
    <row r="2963" spans="4:8" ht="12.75">
      <c r="D2963" s="132">
        <v>94811.49377727509</v>
      </c>
      <c r="F2963" s="132">
        <v>61795</v>
      </c>
      <c r="G2963" s="132">
        <v>64597.499999940395</v>
      </c>
      <c r="H2963" s="154" t="s">
        <v>416</v>
      </c>
    </row>
    <row r="2965" spans="4:8" ht="12.75">
      <c r="D2965" s="132">
        <v>96737.82710635662</v>
      </c>
      <c r="F2965" s="132">
        <v>61427.500000059605</v>
      </c>
      <c r="G2965" s="132">
        <v>64142.5</v>
      </c>
      <c r="H2965" s="154" t="s">
        <v>417</v>
      </c>
    </row>
    <row r="2967" spans="1:8" ht="12.75">
      <c r="A2967" s="149" t="s">
        <v>757</v>
      </c>
      <c r="C2967" s="155" t="s">
        <v>758</v>
      </c>
      <c r="D2967" s="132">
        <v>96447.45878465971</v>
      </c>
      <c r="F2967" s="132">
        <v>61616.6666667064</v>
      </c>
      <c r="G2967" s="132">
        <v>64391.66666662693</v>
      </c>
      <c r="H2967" s="132">
        <v>33451.35897845792</v>
      </c>
    </row>
    <row r="2968" spans="1:8" ht="12.75">
      <c r="A2968" s="131">
        <v>38376.09521990741</v>
      </c>
      <c r="C2968" s="155" t="s">
        <v>759</v>
      </c>
      <c r="D2968" s="132">
        <v>1511.840882528204</v>
      </c>
      <c r="F2968" s="132">
        <v>183.98935654747507</v>
      </c>
      <c r="G2968" s="132">
        <v>230.5744637176565</v>
      </c>
      <c r="H2968" s="132">
        <v>1511.840882528204</v>
      </c>
    </row>
    <row r="2970" spans="3:8" ht="12.75">
      <c r="C2970" s="155" t="s">
        <v>760</v>
      </c>
      <c r="D2970" s="132">
        <v>1.5675279593459515</v>
      </c>
      <c r="F2970" s="132">
        <v>0.2986032294520256</v>
      </c>
      <c r="G2970" s="132">
        <v>0.35808121711059726</v>
      </c>
      <c r="H2970" s="132">
        <v>4.519520069429174</v>
      </c>
    </row>
    <row r="2971" spans="1:16" ht="12.75">
      <c r="A2971" s="143" t="s">
        <v>740</v>
      </c>
      <c r="B2971" s="138" t="s">
        <v>689</v>
      </c>
      <c r="D2971" s="143" t="s">
        <v>741</v>
      </c>
      <c r="E2971" s="138" t="s">
        <v>742</v>
      </c>
      <c r="F2971" s="139" t="s">
        <v>792</v>
      </c>
      <c r="G2971" s="144" t="s">
        <v>744</v>
      </c>
      <c r="H2971" s="145">
        <v>2</v>
      </c>
      <c r="I2971" s="146" t="s">
        <v>745</v>
      </c>
      <c r="J2971" s="145">
        <v>11</v>
      </c>
      <c r="K2971" s="144" t="s">
        <v>746</v>
      </c>
      <c r="L2971" s="147">
        <v>1</v>
      </c>
      <c r="M2971" s="144" t="s">
        <v>747</v>
      </c>
      <c r="N2971" s="148">
        <v>1</v>
      </c>
      <c r="O2971" s="144" t="s">
        <v>748</v>
      </c>
      <c r="P2971" s="148">
        <v>1</v>
      </c>
    </row>
    <row r="2973" spans="1:10" ht="12.75">
      <c r="A2973" s="149" t="s">
        <v>749</v>
      </c>
      <c r="C2973" s="150" t="s">
        <v>750</v>
      </c>
      <c r="D2973" s="150" t="s">
        <v>751</v>
      </c>
      <c r="F2973" s="150" t="s">
        <v>752</v>
      </c>
      <c r="G2973" s="150" t="s">
        <v>753</v>
      </c>
      <c r="H2973" s="150" t="s">
        <v>754</v>
      </c>
      <c r="I2973" s="151" t="s">
        <v>755</v>
      </c>
      <c r="J2973" s="150" t="s">
        <v>756</v>
      </c>
    </row>
    <row r="2974" spans="1:8" ht="12.75">
      <c r="A2974" s="152" t="s">
        <v>823</v>
      </c>
      <c r="C2974" s="153">
        <v>228.61599999992177</v>
      </c>
      <c r="D2974" s="132">
        <v>47444.78241187334</v>
      </c>
      <c r="F2974" s="132">
        <v>33333</v>
      </c>
      <c r="G2974" s="132">
        <v>31581.999999970198</v>
      </c>
      <c r="H2974" s="154" t="s">
        <v>418</v>
      </c>
    </row>
    <row r="2976" spans="4:8" ht="12.75">
      <c r="D2976" s="132">
        <v>48239.51771438122</v>
      </c>
      <c r="F2976" s="132">
        <v>33088</v>
      </c>
      <c r="G2976" s="132">
        <v>32796</v>
      </c>
      <c r="H2976" s="154" t="s">
        <v>419</v>
      </c>
    </row>
    <row r="2978" spans="4:8" ht="12.75">
      <c r="D2978" s="132">
        <v>48379.39299929142</v>
      </c>
      <c r="F2978" s="132">
        <v>33630</v>
      </c>
      <c r="G2978" s="132">
        <v>32602</v>
      </c>
      <c r="H2978" s="154" t="s">
        <v>420</v>
      </c>
    </row>
    <row r="2980" spans="1:8" ht="12.75">
      <c r="A2980" s="149" t="s">
        <v>757</v>
      </c>
      <c r="C2980" s="155" t="s">
        <v>758</v>
      </c>
      <c r="D2980" s="132">
        <v>48021.23104184866</v>
      </c>
      <c r="F2980" s="132">
        <v>33350.333333333336</v>
      </c>
      <c r="G2980" s="132">
        <v>32326.666666656733</v>
      </c>
      <c r="H2980" s="132">
        <v>15112.09997695061</v>
      </c>
    </row>
    <row r="2981" spans="1:8" ht="12.75">
      <c r="A2981" s="131">
        <v>38376.097546296296</v>
      </c>
      <c r="C2981" s="155" t="s">
        <v>759</v>
      </c>
      <c r="D2981" s="132">
        <v>504.094277970259</v>
      </c>
      <c r="F2981" s="132">
        <v>271.41542574683064</v>
      </c>
      <c r="G2981" s="132">
        <v>652.1543784684033</v>
      </c>
      <c r="H2981" s="132">
        <v>504.094277970259</v>
      </c>
    </row>
    <row r="2983" spans="3:8" ht="12.75">
      <c r="C2983" s="155" t="s">
        <v>760</v>
      </c>
      <c r="D2983" s="132">
        <v>1.0497321018925156</v>
      </c>
      <c r="F2983" s="132">
        <v>0.8138312233166003</v>
      </c>
      <c r="G2983" s="132">
        <v>2.0173882608845237</v>
      </c>
      <c r="H2983" s="132">
        <v>3.335699728953074</v>
      </c>
    </row>
    <row r="2984" spans="1:10" ht="12.75">
      <c r="A2984" s="149" t="s">
        <v>749</v>
      </c>
      <c r="C2984" s="150" t="s">
        <v>750</v>
      </c>
      <c r="D2984" s="150" t="s">
        <v>751</v>
      </c>
      <c r="F2984" s="150" t="s">
        <v>752</v>
      </c>
      <c r="G2984" s="150" t="s">
        <v>753</v>
      </c>
      <c r="H2984" s="150" t="s">
        <v>754</v>
      </c>
      <c r="I2984" s="151" t="s">
        <v>755</v>
      </c>
      <c r="J2984" s="150" t="s">
        <v>756</v>
      </c>
    </row>
    <row r="2985" spans="1:8" ht="12.75">
      <c r="A2985" s="152" t="s">
        <v>824</v>
      </c>
      <c r="C2985" s="153">
        <v>231.6040000000503</v>
      </c>
      <c r="D2985" s="132">
        <v>8463.921012207866</v>
      </c>
      <c r="F2985" s="132">
        <v>6659</v>
      </c>
      <c r="G2985" s="132">
        <v>7491</v>
      </c>
      <c r="H2985" s="154" t="s">
        <v>421</v>
      </c>
    </row>
    <row r="2987" spans="4:8" ht="12.75">
      <c r="D2987" s="132">
        <v>8497.010276138783</v>
      </c>
      <c r="F2987" s="132">
        <v>6757.999999992549</v>
      </c>
      <c r="G2987" s="132">
        <v>7460</v>
      </c>
      <c r="H2987" s="154" t="s">
        <v>422</v>
      </c>
    </row>
    <row r="2989" spans="4:8" ht="12.75">
      <c r="D2989" s="132">
        <v>8281.75</v>
      </c>
      <c r="F2989" s="132">
        <v>6730.000000007451</v>
      </c>
      <c r="G2989" s="132">
        <v>7568.999999992549</v>
      </c>
      <c r="H2989" s="154" t="s">
        <v>423</v>
      </c>
    </row>
    <row r="2991" spans="1:8" ht="12.75">
      <c r="A2991" s="149" t="s">
        <v>757</v>
      </c>
      <c r="C2991" s="155" t="s">
        <v>758</v>
      </c>
      <c r="D2991" s="132">
        <v>8414.22709611555</v>
      </c>
      <c r="F2991" s="132">
        <v>6715.666666666666</v>
      </c>
      <c r="G2991" s="132">
        <v>7506.666666664183</v>
      </c>
      <c r="H2991" s="132">
        <v>1197.4480905922608</v>
      </c>
    </row>
    <row r="2992" spans="1:8" ht="12.75">
      <c r="A2992" s="131">
        <v>38376.09811342593</v>
      </c>
      <c r="C2992" s="155" t="s">
        <v>759</v>
      </c>
      <c r="D2992" s="132">
        <v>115.91531647402957</v>
      </c>
      <c r="F2992" s="132">
        <v>51.03266927302434</v>
      </c>
      <c r="G2992" s="132">
        <v>56.163451931395194</v>
      </c>
      <c r="H2992" s="132">
        <v>115.91531647402957</v>
      </c>
    </row>
    <row r="2994" spans="3:8" ht="12.75">
      <c r="C2994" s="155" t="s">
        <v>760</v>
      </c>
      <c r="D2994" s="132">
        <v>1.377610981376319</v>
      </c>
      <c r="F2994" s="132">
        <v>0.759904739261791</v>
      </c>
      <c r="G2994" s="132">
        <v>0.7481809759957432</v>
      </c>
      <c r="H2994" s="132">
        <v>9.680195524525626</v>
      </c>
    </row>
    <row r="2995" spans="1:10" ht="12.75">
      <c r="A2995" s="149" t="s">
        <v>749</v>
      </c>
      <c r="C2995" s="150" t="s">
        <v>750</v>
      </c>
      <c r="D2995" s="150" t="s">
        <v>751</v>
      </c>
      <c r="F2995" s="150" t="s">
        <v>752</v>
      </c>
      <c r="G2995" s="150" t="s">
        <v>753</v>
      </c>
      <c r="H2995" s="150" t="s">
        <v>754</v>
      </c>
      <c r="I2995" s="151" t="s">
        <v>755</v>
      </c>
      <c r="J2995" s="150" t="s">
        <v>756</v>
      </c>
    </row>
    <row r="2996" spans="1:8" ht="12.75">
      <c r="A2996" s="152" t="s">
        <v>822</v>
      </c>
      <c r="C2996" s="153">
        <v>267.7160000000149</v>
      </c>
      <c r="D2996" s="132">
        <v>4435.740914076567</v>
      </c>
      <c r="F2996" s="132">
        <v>3814.5000000037253</v>
      </c>
      <c r="G2996" s="132">
        <v>3853.9999999962747</v>
      </c>
      <c r="H2996" s="154" t="s">
        <v>424</v>
      </c>
    </row>
    <row r="2998" spans="4:8" ht="12.75">
      <c r="D2998" s="132">
        <v>4439.168747365475</v>
      </c>
      <c r="F2998" s="132">
        <v>3818.75</v>
      </c>
      <c r="G2998" s="132">
        <v>3824.25</v>
      </c>
      <c r="H2998" s="154" t="s">
        <v>425</v>
      </c>
    </row>
    <row r="3000" spans="4:8" ht="12.75">
      <c r="D3000" s="132">
        <v>4330.645805627108</v>
      </c>
      <c r="F3000" s="132">
        <v>3846.9999999962747</v>
      </c>
      <c r="G3000" s="132">
        <v>3825.75</v>
      </c>
      <c r="H3000" s="154" t="s">
        <v>426</v>
      </c>
    </row>
    <row r="3002" spans="1:8" ht="12.75">
      <c r="A3002" s="149" t="s">
        <v>757</v>
      </c>
      <c r="C3002" s="155" t="s">
        <v>758</v>
      </c>
      <c r="D3002" s="132">
        <v>4401.851822356383</v>
      </c>
      <c r="F3002" s="132">
        <v>3826.75</v>
      </c>
      <c r="G3002" s="132">
        <v>3834.6666666654246</v>
      </c>
      <c r="H3002" s="132">
        <v>570.2200739668566</v>
      </c>
    </row>
    <row r="3003" spans="1:8" ht="12.75">
      <c r="A3003" s="131">
        <v>38376.09886574074</v>
      </c>
      <c r="C3003" s="155" t="s">
        <v>759</v>
      </c>
      <c r="D3003" s="132">
        <v>61.69003261552726</v>
      </c>
      <c r="F3003" s="132">
        <v>17.665290823420438</v>
      </c>
      <c r="G3003" s="132">
        <v>16.7599472929779</v>
      </c>
      <c r="H3003" s="132">
        <v>61.69003261552726</v>
      </c>
    </row>
    <row r="3005" spans="3:8" ht="12.75">
      <c r="C3005" s="155" t="s">
        <v>760</v>
      </c>
      <c r="D3005" s="132">
        <v>1.4014563666639643</v>
      </c>
      <c r="F3005" s="132">
        <v>0.46162646693461645</v>
      </c>
      <c r="G3005" s="132">
        <v>0.4370639940798852</v>
      </c>
      <c r="H3005" s="132">
        <v>10.81863572188322</v>
      </c>
    </row>
    <row r="3006" spans="1:10" ht="12.75">
      <c r="A3006" s="149" t="s">
        <v>749</v>
      </c>
      <c r="C3006" s="150" t="s">
        <v>750</v>
      </c>
      <c r="D3006" s="150" t="s">
        <v>751</v>
      </c>
      <c r="F3006" s="150" t="s">
        <v>752</v>
      </c>
      <c r="G3006" s="150" t="s">
        <v>753</v>
      </c>
      <c r="H3006" s="150" t="s">
        <v>754</v>
      </c>
      <c r="I3006" s="151" t="s">
        <v>755</v>
      </c>
      <c r="J3006" s="150" t="s">
        <v>756</v>
      </c>
    </row>
    <row r="3007" spans="1:8" ht="12.75">
      <c r="A3007" s="152" t="s">
        <v>821</v>
      </c>
      <c r="C3007" s="153">
        <v>292.40199999976903</v>
      </c>
      <c r="D3007" s="132">
        <v>52930.4859855175</v>
      </c>
      <c r="F3007" s="132">
        <v>17434.75</v>
      </c>
      <c r="G3007" s="132">
        <v>16747.25</v>
      </c>
      <c r="H3007" s="154" t="s">
        <v>427</v>
      </c>
    </row>
    <row r="3009" spans="4:8" ht="12.75">
      <c r="D3009" s="132">
        <v>53126.96548092365</v>
      </c>
      <c r="F3009" s="132">
        <v>17814.5</v>
      </c>
      <c r="G3009" s="132">
        <v>16938.75</v>
      </c>
      <c r="H3009" s="154" t="s">
        <v>428</v>
      </c>
    </row>
    <row r="3011" spans="4:8" ht="12.75">
      <c r="D3011" s="132">
        <v>50163.333844184875</v>
      </c>
      <c r="F3011" s="132">
        <v>17647</v>
      </c>
      <c r="G3011" s="132">
        <v>16944</v>
      </c>
      <c r="H3011" s="154" t="s">
        <v>429</v>
      </c>
    </row>
    <row r="3013" spans="1:8" ht="12.75">
      <c r="A3013" s="149" t="s">
        <v>757</v>
      </c>
      <c r="C3013" s="155" t="s">
        <v>758</v>
      </c>
      <c r="D3013" s="132">
        <v>52073.595103542015</v>
      </c>
      <c r="F3013" s="132">
        <v>17632.083333333332</v>
      </c>
      <c r="G3013" s="132">
        <v>16876.666666666668</v>
      </c>
      <c r="H3013" s="132">
        <v>34899.27172045743</v>
      </c>
    </row>
    <row r="3014" spans="1:8" ht="12.75">
      <c r="A3014" s="131">
        <v>38376.099652777775</v>
      </c>
      <c r="C3014" s="155" t="s">
        <v>759</v>
      </c>
      <c r="D3014" s="132">
        <v>1657.249108396037</v>
      </c>
      <c r="F3014" s="132">
        <v>190.31394019706843</v>
      </c>
      <c r="G3014" s="132">
        <v>112.10885706907075</v>
      </c>
      <c r="H3014" s="132">
        <v>1657.249108396037</v>
      </c>
    </row>
    <row r="3016" spans="3:8" ht="12.75">
      <c r="C3016" s="155" t="s">
        <v>760</v>
      </c>
      <c r="D3016" s="132">
        <v>3.1825133354069353</v>
      </c>
      <c r="F3016" s="132">
        <v>1.079361619379834</v>
      </c>
      <c r="G3016" s="132">
        <v>0.664283174416773</v>
      </c>
      <c r="H3016" s="132">
        <v>4.748663873763825</v>
      </c>
    </row>
    <row r="3017" spans="1:10" ht="12.75">
      <c r="A3017" s="149" t="s">
        <v>749</v>
      </c>
      <c r="C3017" s="150" t="s">
        <v>750</v>
      </c>
      <c r="D3017" s="150" t="s">
        <v>751</v>
      </c>
      <c r="F3017" s="150" t="s">
        <v>752</v>
      </c>
      <c r="G3017" s="150" t="s">
        <v>753</v>
      </c>
      <c r="H3017" s="150" t="s">
        <v>754</v>
      </c>
      <c r="I3017" s="151" t="s">
        <v>755</v>
      </c>
      <c r="J3017" s="150" t="s">
        <v>756</v>
      </c>
    </row>
    <row r="3018" spans="1:8" ht="12.75">
      <c r="A3018" s="152" t="s">
        <v>875</v>
      </c>
      <c r="C3018" s="153">
        <v>309.418</v>
      </c>
      <c r="D3018" s="132">
        <v>32816.22890675068</v>
      </c>
      <c r="F3018" s="132">
        <v>7898</v>
      </c>
      <c r="G3018" s="132">
        <v>7130.000000007451</v>
      </c>
      <c r="H3018" s="154" t="s">
        <v>430</v>
      </c>
    </row>
    <row r="3020" spans="4:8" ht="12.75">
      <c r="D3020" s="132">
        <v>35137.123400211334</v>
      </c>
      <c r="F3020" s="132">
        <v>7890</v>
      </c>
      <c r="G3020" s="132">
        <v>7126</v>
      </c>
      <c r="H3020" s="154" t="s">
        <v>431</v>
      </c>
    </row>
    <row r="3022" spans="4:8" ht="12.75">
      <c r="D3022" s="132">
        <v>33299.5</v>
      </c>
      <c r="F3022" s="132">
        <v>7986</v>
      </c>
      <c r="G3022" s="132">
        <v>7080.000000007451</v>
      </c>
      <c r="H3022" s="154" t="s">
        <v>432</v>
      </c>
    </row>
    <row r="3024" spans="1:8" ht="12.75">
      <c r="A3024" s="149" t="s">
        <v>757</v>
      </c>
      <c r="C3024" s="155" t="s">
        <v>758</v>
      </c>
      <c r="D3024" s="132">
        <v>33750.950768987335</v>
      </c>
      <c r="F3024" s="132">
        <v>7924.666666666666</v>
      </c>
      <c r="G3024" s="132">
        <v>7112.000000004968</v>
      </c>
      <c r="H3024" s="132">
        <v>26281.941135073186</v>
      </c>
    </row>
    <row r="3025" spans="1:8" ht="12.75">
      <c r="A3025" s="131">
        <v>38376.10023148148</v>
      </c>
      <c r="C3025" s="155" t="s">
        <v>759</v>
      </c>
      <c r="D3025" s="132">
        <v>1224.5381415285467</v>
      </c>
      <c r="F3025" s="132">
        <v>53.26662494783514</v>
      </c>
      <c r="G3025" s="132">
        <v>27.784887977069026</v>
      </c>
      <c r="H3025" s="132">
        <v>1224.5381415285467</v>
      </c>
    </row>
    <row r="3027" spans="3:8" ht="12.75">
      <c r="C3027" s="155" t="s">
        <v>760</v>
      </c>
      <c r="D3027" s="132">
        <v>3.6281589514620003</v>
      </c>
      <c r="F3027" s="132">
        <v>0.6721623405548307</v>
      </c>
      <c r="G3027" s="132">
        <v>0.3906761526581779</v>
      </c>
      <c r="H3027" s="132">
        <v>4.6592378212673315</v>
      </c>
    </row>
    <row r="3028" spans="1:10" ht="12.75">
      <c r="A3028" s="149" t="s">
        <v>749</v>
      </c>
      <c r="C3028" s="150" t="s">
        <v>750</v>
      </c>
      <c r="D3028" s="150" t="s">
        <v>751</v>
      </c>
      <c r="F3028" s="150" t="s">
        <v>752</v>
      </c>
      <c r="G3028" s="150" t="s">
        <v>753</v>
      </c>
      <c r="H3028" s="150" t="s">
        <v>754</v>
      </c>
      <c r="I3028" s="151" t="s">
        <v>755</v>
      </c>
      <c r="J3028" s="150" t="s">
        <v>756</v>
      </c>
    </row>
    <row r="3029" spans="1:8" ht="12.75">
      <c r="A3029" s="152" t="s">
        <v>825</v>
      </c>
      <c r="C3029" s="153">
        <v>324.75400000019</v>
      </c>
      <c r="D3029" s="132">
        <v>29667.79170423746</v>
      </c>
      <c r="F3029" s="132">
        <v>27300</v>
      </c>
      <c r="G3029" s="132">
        <v>24380</v>
      </c>
      <c r="H3029" s="154" t="s">
        <v>433</v>
      </c>
    </row>
    <row r="3031" spans="4:8" ht="12.75">
      <c r="D3031" s="132">
        <v>29049.27493712306</v>
      </c>
      <c r="F3031" s="132">
        <v>27190</v>
      </c>
      <c r="G3031" s="132">
        <v>24154</v>
      </c>
      <c r="H3031" s="154" t="s">
        <v>434</v>
      </c>
    </row>
    <row r="3033" spans="4:8" ht="12.75">
      <c r="D3033" s="132">
        <v>29582.25393858552</v>
      </c>
      <c r="F3033" s="132">
        <v>26875</v>
      </c>
      <c r="G3033" s="132">
        <v>24325</v>
      </c>
      <c r="H3033" s="154" t="s">
        <v>435</v>
      </c>
    </row>
    <row r="3035" spans="1:8" ht="12.75">
      <c r="A3035" s="149" t="s">
        <v>757</v>
      </c>
      <c r="C3035" s="155" t="s">
        <v>758</v>
      </c>
      <c r="D3035" s="132">
        <v>29433.106859982014</v>
      </c>
      <c r="F3035" s="132">
        <v>27121.666666666664</v>
      </c>
      <c r="G3035" s="132">
        <v>24286.333333333336</v>
      </c>
      <c r="H3035" s="132">
        <v>3482.6418623000477</v>
      </c>
    </row>
    <row r="3036" spans="1:8" ht="12.75">
      <c r="A3036" s="131">
        <v>38376.100798611114</v>
      </c>
      <c r="C3036" s="155" t="s">
        <v>759</v>
      </c>
      <c r="D3036" s="132">
        <v>335.1483046239766</v>
      </c>
      <c r="F3036" s="132">
        <v>220.58633986113765</v>
      </c>
      <c r="G3036" s="132">
        <v>117.85725829720175</v>
      </c>
      <c r="H3036" s="132">
        <v>335.1483046239766</v>
      </c>
    </row>
    <row r="3038" spans="3:8" ht="12.75">
      <c r="C3038" s="155" t="s">
        <v>760</v>
      </c>
      <c r="D3038" s="132">
        <v>1.1386779731352539</v>
      </c>
      <c r="F3038" s="132">
        <v>0.813321476781679</v>
      </c>
      <c r="G3038" s="132">
        <v>0.4852822230494589</v>
      </c>
      <c r="H3038" s="132">
        <v>9.62339275398918</v>
      </c>
    </row>
    <row r="3039" spans="1:10" ht="12.75">
      <c r="A3039" s="149" t="s">
        <v>749</v>
      </c>
      <c r="C3039" s="150" t="s">
        <v>750</v>
      </c>
      <c r="D3039" s="150" t="s">
        <v>751</v>
      </c>
      <c r="F3039" s="150" t="s">
        <v>752</v>
      </c>
      <c r="G3039" s="150" t="s">
        <v>753</v>
      </c>
      <c r="H3039" s="150" t="s">
        <v>754</v>
      </c>
      <c r="I3039" s="151" t="s">
        <v>755</v>
      </c>
      <c r="J3039" s="150" t="s">
        <v>756</v>
      </c>
    </row>
    <row r="3040" spans="1:8" ht="12.75">
      <c r="A3040" s="152" t="s">
        <v>844</v>
      </c>
      <c r="C3040" s="153">
        <v>343.82299999985844</v>
      </c>
      <c r="D3040" s="132">
        <v>36795.17112928629</v>
      </c>
      <c r="F3040" s="132">
        <v>20712</v>
      </c>
      <c r="G3040" s="132">
        <v>20382</v>
      </c>
      <c r="H3040" s="154" t="s">
        <v>436</v>
      </c>
    </row>
    <row r="3042" spans="4:8" ht="12.75">
      <c r="D3042" s="132">
        <v>36875.888418495655</v>
      </c>
      <c r="F3042" s="132">
        <v>20390</v>
      </c>
      <c r="G3042" s="132">
        <v>20644</v>
      </c>
      <c r="H3042" s="154" t="s">
        <v>437</v>
      </c>
    </row>
    <row r="3044" spans="4:8" ht="12.75">
      <c r="D3044" s="132">
        <v>36450.89479935169</v>
      </c>
      <c r="F3044" s="132">
        <v>20790</v>
      </c>
      <c r="G3044" s="132">
        <v>20264</v>
      </c>
      <c r="H3044" s="154" t="s">
        <v>438</v>
      </c>
    </row>
    <row r="3046" spans="1:8" ht="12.75">
      <c r="A3046" s="149" t="s">
        <v>757</v>
      </c>
      <c r="C3046" s="155" t="s">
        <v>758</v>
      </c>
      <c r="D3046" s="132">
        <v>36707.31811571121</v>
      </c>
      <c r="F3046" s="132">
        <v>20630.666666666668</v>
      </c>
      <c r="G3046" s="132">
        <v>20430</v>
      </c>
      <c r="H3046" s="132">
        <v>16162.510465437987</v>
      </c>
    </row>
    <row r="3047" spans="1:8" ht="12.75">
      <c r="A3047" s="131">
        <v>38376.10135416667</v>
      </c>
      <c r="C3047" s="155" t="s">
        <v>759</v>
      </c>
      <c r="D3047" s="132">
        <v>225.70668593050246</v>
      </c>
      <c r="F3047" s="132">
        <v>212.04087656235842</v>
      </c>
      <c r="G3047" s="132">
        <v>194.4942158522973</v>
      </c>
      <c r="H3047" s="132">
        <v>225.70668593050246</v>
      </c>
    </row>
    <row r="3049" spans="3:8" ht="12.75">
      <c r="C3049" s="155" t="s">
        <v>760</v>
      </c>
      <c r="D3049" s="132">
        <v>0.6148819840747151</v>
      </c>
      <c r="F3049" s="132">
        <v>1.0277945933029717</v>
      </c>
      <c r="G3049" s="132">
        <v>0.9520030144507946</v>
      </c>
      <c r="H3049" s="132">
        <v>1.3964828447483761</v>
      </c>
    </row>
    <row r="3050" spans="1:10" ht="12.75">
      <c r="A3050" s="149" t="s">
        <v>749</v>
      </c>
      <c r="C3050" s="150" t="s">
        <v>750</v>
      </c>
      <c r="D3050" s="150" t="s">
        <v>751</v>
      </c>
      <c r="F3050" s="150" t="s">
        <v>752</v>
      </c>
      <c r="G3050" s="150" t="s">
        <v>753</v>
      </c>
      <c r="H3050" s="150" t="s">
        <v>754</v>
      </c>
      <c r="I3050" s="151" t="s">
        <v>755</v>
      </c>
      <c r="J3050" s="150" t="s">
        <v>756</v>
      </c>
    </row>
    <row r="3051" spans="1:8" ht="12.75">
      <c r="A3051" s="152" t="s">
        <v>826</v>
      </c>
      <c r="C3051" s="153">
        <v>361.38400000007823</v>
      </c>
      <c r="D3051" s="132">
        <v>56927.7003467083</v>
      </c>
      <c r="F3051" s="132">
        <v>21582</v>
      </c>
      <c r="G3051" s="132">
        <v>21326</v>
      </c>
      <c r="H3051" s="154" t="s">
        <v>439</v>
      </c>
    </row>
    <row r="3053" spans="4:8" ht="12.75">
      <c r="D3053" s="132">
        <v>57972.25</v>
      </c>
      <c r="F3053" s="132">
        <v>21460</v>
      </c>
      <c r="G3053" s="132">
        <v>21310</v>
      </c>
      <c r="H3053" s="154" t="s">
        <v>440</v>
      </c>
    </row>
    <row r="3055" spans="4:8" ht="12.75">
      <c r="D3055" s="132">
        <v>61147.934416890144</v>
      </c>
      <c r="F3055" s="132">
        <v>21312</v>
      </c>
      <c r="G3055" s="132">
        <v>21202</v>
      </c>
      <c r="H3055" s="154" t="s">
        <v>441</v>
      </c>
    </row>
    <row r="3057" spans="1:8" ht="12.75">
      <c r="A3057" s="149" t="s">
        <v>757</v>
      </c>
      <c r="C3057" s="155" t="s">
        <v>758</v>
      </c>
      <c r="D3057" s="132">
        <v>58682.628254532814</v>
      </c>
      <c r="F3057" s="132">
        <v>21451.333333333336</v>
      </c>
      <c r="G3057" s="132">
        <v>21279.333333333336</v>
      </c>
      <c r="H3057" s="132">
        <v>37310.35374472888</v>
      </c>
    </row>
    <row r="3058" spans="1:8" ht="12.75">
      <c r="A3058" s="131">
        <v>38376.10188657408</v>
      </c>
      <c r="C3058" s="155" t="s">
        <v>759</v>
      </c>
      <c r="D3058" s="132">
        <v>2197.96993841272</v>
      </c>
      <c r="F3058" s="132">
        <v>135.20848099632406</v>
      </c>
      <c r="G3058" s="132">
        <v>67.44874597302261</v>
      </c>
      <c r="H3058" s="132">
        <v>2197.96993841272</v>
      </c>
    </row>
    <row r="3060" spans="3:8" ht="12.75">
      <c r="C3060" s="155" t="s">
        <v>760</v>
      </c>
      <c r="D3060" s="132">
        <v>3.7455206145149815</v>
      </c>
      <c r="F3060" s="132">
        <v>0.6303033890495885</v>
      </c>
      <c r="G3060" s="132">
        <v>0.31696832281567056</v>
      </c>
      <c r="H3060" s="132">
        <v>5.891045561912539</v>
      </c>
    </row>
    <row r="3061" spans="1:10" ht="12.75">
      <c r="A3061" s="149" t="s">
        <v>749</v>
      </c>
      <c r="C3061" s="150" t="s">
        <v>750</v>
      </c>
      <c r="D3061" s="150" t="s">
        <v>751</v>
      </c>
      <c r="F3061" s="150" t="s">
        <v>752</v>
      </c>
      <c r="G3061" s="150" t="s">
        <v>753</v>
      </c>
      <c r="H3061" s="150" t="s">
        <v>754</v>
      </c>
      <c r="I3061" s="151" t="s">
        <v>755</v>
      </c>
      <c r="J3061" s="150" t="s">
        <v>756</v>
      </c>
    </row>
    <row r="3062" spans="1:8" ht="12.75">
      <c r="A3062" s="152" t="s">
        <v>845</v>
      </c>
      <c r="C3062" s="153">
        <v>371.029</v>
      </c>
      <c r="D3062" s="132">
        <v>49029.84361219406</v>
      </c>
      <c r="F3062" s="132">
        <v>26498</v>
      </c>
      <c r="G3062" s="132">
        <v>25960</v>
      </c>
      <c r="H3062" s="154" t="s">
        <v>442</v>
      </c>
    </row>
    <row r="3064" spans="4:8" ht="12.75">
      <c r="D3064" s="132">
        <v>52558.496947944164</v>
      </c>
      <c r="F3064" s="132">
        <v>26075.999999970198</v>
      </c>
      <c r="G3064" s="132">
        <v>25668.000000029802</v>
      </c>
      <c r="H3064" s="154" t="s">
        <v>443</v>
      </c>
    </row>
    <row r="3066" spans="4:8" ht="12.75">
      <c r="D3066" s="132">
        <v>40214.5</v>
      </c>
      <c r="F3066" s="132">
        <v>26208</v>
      </c>
      <c r="G3066" s="132">
        <v>26188</v>
      </c>
      <c r="H3066" s="154" t="s">
        <v>444</v>
      </c>
    </row>
    <row r="3068" spans="1:8" ht="12.75">
      <c r="A3068" s="149" t="s">
        <v>757</v>
      </c>
      <c r="C3068" s="155" t="s">
        <v>758</v>
      </c>
      <c r="D3068" s="132">
        <v>47267.61352004607</v>
      </c>
      <c r="F3068" s="132">
        <v>26260.666666656733</v>
      </c>
      <c r="G3068" s="132">
        <v>25938.666666676603</v>
      </c>
      <c r="H3068" s="132">
        <v>21129.483851267618</v>
      </c>
    </row>
    <row r="3069" spans="1:8" ht="12.75">
      <c r="A3069" s="131">
        <v>38376.10244212963</v>
      </c>
      <c r="C3069" s="155" t="s">
        <v>759</v>
      </c>
      <c r="D3069" s="132">
        <v>6357.881434563561</v>
      </c>
      <c r="F3069" s="132">
        <v>215.87341971355923</v>
      </c>
      <c r="G3069" s="132">
        <v>260.65558372149894</v>
      </c>
      <c r="H3069" s="132">
        <v>6357.881434563561</v>
      </c>
    </row>
    <row r="3071" spans="3:8" ht="12.75">
      <c r="C3071" s="155" t="s">
        <v>760</v>
      </c>
      <c r="D3071" s="132">
        <v>13.45081962275756</v>
      </c>
      <c r="F3071" s="132">
        <v>0.822040896576531</v>
      </c>
      <c r="G3071" s="132">
        <v>1.0048919902901683</v>
      </c>
      <c r="H3071" s="132">
        <v>30.090093441549612</v>
      </c>
    </row>
    <row r="3072" spans="1:10" ht="12.75">
      <c r="A3072" s="149" t="s">
        <v>749</v>
      </c>
      <c r="C3072" s="150" t="s">
        <v>750</v>
      </c>
      <c r="D3072" s="150" t="s">
        <v>751</v>
      </c>
      <c r="F3072" s="150" t="s">
        <v>752</v>
      </c>
      <c r="G3072" s="150" t="s">
        <v>753</v>
      </c>
      <c r="H3072" s="150" t="s">
        <v>754</v>
      </c>
      <c r="I3072" s="151" t="s">
        <v>755</v>
      </c>
      <c r="J3072" s="150" t="s">
        <v>756</v>
      </c>
    </row>
    <row r="3073" spans="1:8" ht="12.75">
      <c r="A3073" s="152" t="s">
        <v>820</v>
      </c>
      <c r="C3073" s="153">
        <v>407.77100000018254</v>
      </c>
      <c r="D3073" s="132">
        <v>1186152.9472293854</v>
      </c>
      <c r="F3073" s="132">
        <v>85100</v>
      </c>
      <c r="G3073" s="132">
        <v>82400</v>
      </c>
      <c r="H3073" s="154" t="s">
        <v>445</v>
      </c>
    </row>
    <row r="3075" spans="4:8" ht="12.75">
      <c r="D3075" s="132">
        <v>1120281.1630249023</v>
      </c>
      <c r="F3075" s="132">
        <v>85500</v>
      </c>
      <c r="G3075" s="132">
        <v>81900</v>
      </c>
      <c r="H3075" s="154" t="s">
        <v>446</v>
      </c>
    </row>
    <row r="3077" spans="4:8" ht="12.75">
      <c r="D3077" s="132">
        <v>1149479.2164421082</v>
      </c>
      <c r="F3077" s="132">
        <v>84800</v>
      </c>
      <c r="G3077" s="132">
        <v>81300</v>
      </c>
      <c r="H3077" s="154" t="s">
        <v>447</v>
      </c>
    </row>
    <row r="3079" spans="1:8" ht="12.75">
      <c r="A3079" s="149" t="s">
        <v>757</v>
      </c>
      <c r="C3079" s="155" t="s">
        <v>758</v>
      </c>
      <c r="D3079" s="132">
        <v>1151971.1088987987</v>
      </c>
      <c r="F3079" s="132">
        <v>85133.33333333334</v>
      </c>
      <c r="G3079" s="132">
        <v>81866.66666666667</v>
      </c>
      <c r="H3079" s="132">
        <v>1068497.8174941863</v>
      </c>
    </row>
    <row r="3080" spans="1:8" ht="12.75">
      <c r="A3080" s="131">
        <v>38376.10300925926</v>
      </c>
      <c r="C3080" s="155" t="s">
        <v>759</v>
      </c>
      <c r="D3080" s="132">
        <v>33006.516547228974</v>
      </c>
      <c r="F3080" s="132">
        <v>351.1884584284246</v>
      </c>
      <c r="G3080" s="132">
        <v>550.7570547286101</v>
      </c>
      <c r="H3080" s="132">
        <v>33006.516547228974</v>
      </c>
    </row>
    <row r="3082" spans="3:8" ht="12.75">
      <c r="C3082" s="155" t="s">
        <v>760</v>
      </c>
      <c r="D3082" s="132">
        <v>2.8652208629416775</v>
      </c>
      <c r="F3082" s="132">
        <v>0.4125158086473273</v>
      </c>
      <c r="G3082" s="132">
        <v>0.6727488453525367</v>
      </c>
      <c r="H3082" s="132">
        <v>3.0890579285070525</v>
      </c>
    </row>
    <row r="3083" spans="1:10" ht="12.75">
      <c r="A3083" s="149" t="s">
        <v>749</v>
      </c>
      <c r="C3083" s="150" t="s">
        <v>750</v>
      </c>
      <c r="D3083" s="150" t="s">
        <v>751</v>
      </c>
      <c r="F3083" s="150" t="s">
        <v>752</v>
      </c>
      <c r="G3083" s="150" t="s">
        <v>753</v>
      </c>
      <c r="H3083" s="150" t="s">
        <v>754</v>
      </c>
      <c r="I3083" s="151" t="s">
        <v>755</v>
      </c>
      <c r="J3083" s="150" t="s">
        <v>756</v>
      </c>
    </row>
    <row r="3084" spans="1:8" ht="12.75">
      <c r="A3084" s="152" t="s">
        <v>827</v>
      </c>
      <c r="C3084" s="153">
        <v>455.40299999993294</v>
      </c>
      <c r="D3084" s="132">
        <v>86324.82372391224</v>
      </c>
      <c r="F3084" s="132">
        <v>62822.499999940395</v>
      </c>
      <c r="G3084" s="132">
        <v>65330</v>
      </c>
      <c r="H3084" s="154" t="s">
        <v>448</v>
      </c>
    </row>
    <row r="3086" spans="4:8" ht="12.75">
      <c r="D3086" s="132">
        <v>84609.671261549</v>
      </c>
      <c r="F3086" s="132">
        <v>63070</v>
      </c>
      <c r="G3086" s="132">
        <v>64702.500000059605</v>
      </c>
      <c r="H3086" s="154" t="s">
        <v>449</v>
      </c>
    </row>
    <row r="3088" spans="4:8" ht="12.75">
      <c r="D3088" s="132">
        <v>87267.5821082592</v>
      </c>
      <c r="F3088" s="132">
        <v>62605</v>
      </c>
      <c r="G3088" s="132">
        <v>65480</v>
      </c>
      <c r="H3088" s="154" t="s">
        <v>450</v>
      </c>
    </row>
    <row r="3090" spans="1:8" ht="12.75">
      <c r="A3090" s="149" t="s">
        <v>757</v>
      </c>
      <c r="C3090" s="155" t="s">
        <v>758</v>
      </c>
      <c r="D3090" s="132">
        <v>86067.35903124014</v>
      </c>
      <c r="F3090" s="132">
        <v>62832.49999998014</v>
      </c>
      <c r="G3090" s="132">
        <v>65170.83333335321</v>
      </c>
      <c r="H3090" s="132">
        <v>22072.48984519375</v>
      </c>
    </row>
    <row r="3091" spans="1:8" ht="12.75">
      <c r="A3091" s="131">
        <v>38376.10376157407</v>
      </c>
      <c r="C3091" s="155" t="s">
        <v>759</v>
      </c>
      <c r="D3091" s="132">
        <v>1347.5305444579246</v>
      </c>
      <c r="F3091" s="132">
        <v>232.66123441604964</v>
      </c>
      <c r="G3091" s="132">
        <v>412.4646449149918</v>
      </c>
      <c r="H3091" s="132">
        <v>1347.5305444579246</v>
      </c>
    </row>
    <row r="3093" spans="3:8" ht="12.75">
      <c r="C3093" s="155" t="s">
        <v>760</v>
      </c>
      <c r="D3093" s="132">
        <v>1.5656696796851959</v>
      </c>
      <c r="F3093" s="132">
        <v>0.37028804267874627</v>
      </c>
      <c r="G3093" s="132">
        <v>0.6328976074392164</v>
      </c>
      <c r="H3093" s="132">
        <v>6.105022831175285</v>
      </c>
    </row>
    <row r="3094" spans="1:16" ht="12.75">
      <c r="A3094" s="143" t="s">
        <v>740</v>
      </c>
      <c r="B3094" s="138" t="s">
        <v>451</v>
      </c>
      <c r="D3094" s="143" t="s">
        <v>741</v>
      </c>
      <c r="E3094" s="138" t="s">
        <v>742</v>
      </c>
      <c r="F3094" s="139" t="s">
        <v>793</v>
      </c>
      <c r="G3094" s="144" t="s">
        <v>744</v>
      </c>
      <c r="H3094" s="145">
        <v>2</v>
      </c>
      <c r="I3094" s="146" t="s">
        <v>745</v>
      </c>
      <c r="J3094" s="145">
        <v>12</v>
      </c>
      <c r="K3094" s="144" t="s">
        <v>746</v>
      </c>
      <c r="L3094" s="147">
        <v>1</v>
      </c>
      <c r="M3094" s="144" t="s">
        <v>747</v>
      </c>
      <c r="N3094" s="148">
        <v>1</v>
      </c>
      <c r="O3094" s="144" t="s">
        <v>748</v>
      </c>
      <c r="P3094" s="148">
        <v>1</v>
      </c>
    </row>
    <row r="3096" spans="1:10" ht="12.75">
      <c r="A3096" s="149" t="s">
        <v>749</v>
      </c>
      <c r="C3096" s="150" t="s">
        <v>750</v>
      </c>
      <c r="D3096" s="150" t="s">
        <v>751</v>
      </c>
      <c r="F3096" s="150" t="s">
        <v>752</v>
      </c>
      <c r="G3096" s="150" t="s">
        <v>753</v>
      </c>
      <c r="H3096" s="150" t="s">
        <v>754</v>
      </c>
      <c r="I3096" s="151" t="s">
        <v>755</v>
      </c>
      <c r="J3096" s="150" t="s">
        <v>756</v>
      </c>
    </row>
    <row r="3097" spans="1:8" ht="12.75">
      <c r="A3097" s="152" t="s">
        <v>823</v>
      </c>
      <c r="C3097" s="153">
        <v>228.61599999992177</v>
      </c>
      <c r="D3097" s="132">
        <v>40122.21615254879</v>
      </c>
      <c r="F3097" s="132">
        <v>33348</v>
      </c>
      <c r="G3097" s="132">
        <v>32619</v>
      </c>
      <c r="H3097" s="154" t="s">
        <v>452</v>
      </c>
    </row>
    <row r="3099" spans="4:8" ht="12.75">
      <c r="D3099" s="132">
        <v>39997.429495573044</v>
      </c>
      <c r="F3099" s="132">
        <v>33634</v>
      </c>
      <c r="G3099" s="132">
        <v>32091.000000029802</v>
      </c>
      <c r="H3099" s="154" t="s">
        <v>453</v>
      </c>
    </row>
    <row r="3101" spans="4:8" ht="12.75">
      <c r="D3101" s="132">
        <v>40066.10880076885</v>
      </c>
      <c r="F3101" s="132">
        <v>32744</v>
      </c>
      <c r="G3101" s="132">
        <v>32615</v>
      </c>
      <c r="H3101" s="154" t="s">
        <v>454</v>
      </c>
    </row>
    <row r="3103" spans="1:8" ht="12.75">
      <c r="A3103" s="149" t="s">
        <v>757</v>
      </c>
      <c r="C3103" s="155" t="s">
        <v>758</v>
      </c>
      <c r="D3103" s="132">
        <v>40061.918149630226</v>
      </c>
      <c r="F3103" s="132">
        <v>33242</v>
      </c>
      <c r="G3103" s="132">
        <v>32441.666666676603</v>
      </c>
      <c r="H3103" s="132">
        <v>7164.8633292100685</v>
      </c>
    </row>
    <row r="3104" spans="1:8" ht="12.75">
      <c r="A3104" s="131">
        <v>38376.106087962966</v>
      </c>
      <c r="C3104" s="155" t="s">
        <v>759</v>
      </c>
      <c r="D3104" s="132">
        <v>62.498788848941984</v>
      </c>
      <c r="F3104" s="132">
        <v>454.3698933688279</v>
      </c>
      <c r="G3104" s="132">
        <v>303.69282724909795</v>
      </c>
      <c r="H3104" s="132">
        <v>62.498788848941984</v>
      </c>
    </row>
    <row r="3106" spans="3:8" ht="12.75">
      <c r="C3106" s="155" t="s">
        <v>760</v>
      </c>
      <c r="D3106" s="132">
        <v>0.15600548285159646</v>
      </c>
      <c r="F3106" s="132">
        <v>1.366854862429541</v>
      </c>
      <c r="G3106" s="132">
        <v>0.9361196832746106</v>
      </c>
      <c r="H3106" s="132">
        <v>0.8722956178960715</v>
      </c>
    </row>
    <row r="3107" spans="1:10" ht="12.75">
      <c r="A3107" s="149" t="s">
        <v>749</v>
      </c>
      <c r="C3107" s="150" t="s">
        <v>750</v>
      </c>
      <c r="D3107" s="150" t="s">
        <v>751</v>
      </c>
      <c r="F3107" s="150" t="s">
        <v>752</v>
      </c>
      <c r="G3107" s="150" t="s">
        <v>753</v>
      </c>
      <c r="H3107" s="150" t="s">
        <v>754</v>
      </c>
      <c r="I3107" s="151" t="s">
        <v>755</v>
      </c>
      <c r="J3107" s="150" t="s">
        <v>756</v>
      </c>
    </row>
    <row r="3108" spans="1:8" ht="12.75">
      <c r="A3108" s="152" t="s">
        <v>824</v>
      </c>
      <c r="C3108" s="153">
        <v>231.6040000000503</v>
      </c>
      <c r="D3108" s="132">
        <v>16834.72691091895</v>
      </c>
      <c r="F3108" s="132">
        <v>6809</v>
      </c>
      <c r="G3108" s="132">
        <v>7748</v>
      </c>
      <c r="H3108" s="154" t="s">
        <v>455</v>
      </c>
    </row>
    <row r="3110" spans="4:8" ht="12.75">
      <c r="D3110" s="132">
        <v>17179.87488028407</v>
      </c>
      <c r="F3110" s="132">
        <v>6867.000000007451</v>
      </c>
      <c r="G3110" s="132">
        <v>7582.999999992549</v>
      </c>
      <c r="H3110" s="154" t="s">
        <v>456</v>
      </c>
    </row>
    <row r="3112" spans="4:8" ht="12.75">
      <c r="D3112" s="132">
        <v>16902.874266564846</v>
      </c>
      <c r="F3112" s="132">
        <v>6750</v>
      </c>
      <c r="G3112" s="132">
        <v>7554.000000007451</v>
      </c>
      <c r="H3112" s="154" t="s">
        <v>457</v>
      </c>
    </row>
    <row r="3114" spans="1:8" ht="12.75">
      <c r="A3114" s="149" t="s">
        <v>757</v>
      </c>
      <c r="C3114" s="155" t="s">
        <v>758</v>
      </c>
      <c r="D3114" s="132">
        <v>16972.492019255955</v>
      </c>
      <c r="F3114" s="132">
        <v>6808.666666669151</v>
      </c>
      <c r="G3114" s="132">
        <v>7628.333333333334</v>
      </c>
      <c r="H3114" s="132">
        <v>9644.552178862166</v>
      </c>
    </row>
    <row r="3115" spans="1:8" ht="12.75">
      <c r="A3115" s="131">
        <v>38376.10665509259</v>
      </c>
      <c r="C3115" s="155" t="s">
        <v>759</v>
      </c>
      <c r="D3115" s="132">
        <v>182.8024994538074</v>
      </c>
      <c r="F3115" s="132">
        <v>58.50071224996282</v>
      </c>
      <c r="G3115" s="132">
        <v>104.64384039734232</v>
      </c>
      <c r="H3115" s="132">
        <v>182.8024994538074</v>
      </c>
    </row>
    <row r="3117" spans="3:8" ht="12.75">
      <c r="C3117" s="155" t="s">
        <v>760</v>
      </c>
      <c r="D3117" s="132">
        <v>1.0770516153220802</v>
      </c>
      <c r="F3117" s="132">
        <v>0.859209520952827</v>
      </c>
      <c r="G3117" s="132">
        <v>1.371778550107175</v>
      </c>
      <c r="H3117" s="132">
        <v>1.8953964483125838</v>
      </c>
    </row>
    <row r="3118" spans="1:10" ht="12.75">
      <c r="A3118" s="149" t="s">
        <v>749</v>
      </c>
      <c r="C3118" s="150" t="s">
        <v>750</v>
      </c>
      <c r="D3118" s="150" t="s">
        <v>751</v>
      </c>
      <c r="F3118" s="150" t="s">
        <v>752</v>
      </c>
      <c r="G3118" s="150" t="s">
        <v>753</v>
      </c>
      <c r="H3118" s="150" t="s">
        <v>754</v>
      </c>
      <c r="I3118" s="151" t="s">
        <v>755</v>
      </c>
      <c r="J3118" s="150" t="s">
        <v>756</v>
      </c>
    </row>
    <row r="3119" spans="1:8" ht="12.75">
      <c r="A3119" s="152" t="s">
        <v>822</v>
      </c>
      <c r="C3119" s="153">
        <v>267.7160000000149</v>
      </c>
      <c r="D3119" s="132">
        <v>33282.987636089325</v>
      </c>
      <c r="F3119" s="132">
        <v>3930.5</v>
      </c>
      <c r="G3119" s="132">
        <v>3932</v>
      </c>
      <c r="H3119" s="154" t="s">
        <v>458</v>
      </c>
    </row>
    <row r="3121" spans="4:8" ht="12.75">
      <c r="D3121" s="132">
        <v>34512.926820874214</v>
      </c>
      <c r="F3121" s="132">
        <v>3934.9999999962747</v>
      </c>
      <c r="G3121" s="132">
        <v>3906.25</v>
      </c>
      <c r="H3121" s="154" t="s">
        <v>459</v>
      </c>
    </row>
    <row r="3123" spans="4:8" ht="12.75">
      <c r="D3123" s="132">
        <v>34687.9357008338</v>
      </c>
      <c r="F3123" s="132">
        <v>3927.7500000037253</v>
      </c>
      <c r="G3123" s="132">
        <v>3922.7499999962747</v>
      </c>
      <c r="H3123" s="154" t="s">
        <v>460</v>
      </c>
    </row>
    <row r="3125" spans="1:8" ht="12.75">
      <c r="A3125" s="149" t="s">
        <v>757</v>
      </c>
      <c r="C3125" s="155" t="s">
        <v>758</v>
      </c>
      <c r="D3125" s="132">
        <v>34161.283385932446</v>
      </c>
      <c r="F3125" s="132">
        <v>3931.083333333333</v>
      </c>
      <c r="G3125" s="132">
        <v>3920.3333333320916</v>
      </c>
      <c r="H3125" s="132">
        <v>30236.828953045642</v>
      </c>
    </row>
    <row r="3126" spans="1:8" ht="12.75">
      <c r="A3126" s="131">
        <v>38376.107407407406</v>
      </c>
      <c r="C3126" s="155" t="s">
        <v>759</v>
      </c>
      <c r="D3126" s="132">
        <v>765.6432558055498</v>
      </c>
      <c r="F3126" s="132">
        <v>3.660031872091157</v>
      </c>
      <c r="G3126" s="132">
        <v>13.043996064357561</v>
      </c>
      <c r="H3126" s="132">
        <v>765.6432558055498</v>
      </c>
    </row>
    <row r="3128" spans="3:8" ht="12.75">
      <c r="C3128" s="155" t="s">
        <v>760</v>
      </c>
      <c r="D3128" s="132">
        <v>2.2412602218593465</v>
      </c>
      <c r="F3128" s="132">
        <v>0.09310491693361436</v>
      </c>
      <c r="G3128" s="132">
        <v>0.3327267085544178</v>
      </c>
      <c r="H3128" s="132">
        <v>2.532154601907847</v>
      </c>
    </row>
    <row r="3129" spans="1:10" ht="12.75">
      <c r="A3129" s="149" t="s">
        <v>749</v>
      </c>
      <c r="C3129" s="150" t="s">
        <v>750</v>
      </c>
      <c r="D3129" s="150" t="s">
        <v>751</v>
      </c>
      <c r="F3129" s="150" t="s">
        <v>752</v>
      </c>
      <c r="G3129" s="150" t="s">
        <v>753</v>
      </c>
      <c r="H3129" s="150" t="s">
        <v>754</v>
      </c>
      <c r="I3129" s="151" t="s">
        <v>755</v>
      </c>
      <c r="J3129" s="150" t="s">
        <v>756</v>
      </c>
    </row>
    <row r="3130" spans="1:8" ht="12.75">
      <c r="A3130" s="152" t="s">
        <v>821</v>
      </c>
      <c r="C3130" s="153">
        <v>292.40199999976903</v>
      </c>
      <c r="D3130" s="132">
        <v>24794.513597667217</v>
      </c>
      <c r="F3130" s="132">
        <v>16966.75</v>
      </c>
      <c r="G3130" s="132">
        <v>16763</v>
      </c>
      <c r="H3130" s="154" t="s">
        <v>461</v>
      </c>
    </row>
    <row r="3132" spans="4:8" ht="12.75">
      <c r="D3132" s="132">
        <v>24952.430117934942</v>
      </c>
      <c r="F3132" s="132">
        <v>17003.25</v>
      </c>
      <c r="G3132" s="132">
        <v>16883.5</v>
      </c>
      <c r="H3132" s="154" t="s">
        <v>462</v>
      </c>
    </row>
    <row r="3134" spans="4:8" ht="12.75">
      <c r="D3134" s="132">
        <v>23415</v>
      </c>
      <c r="F3134" s="132">
        <v>17069.5</v>
      </c>
      <c r="G3134" s="132">
        <v>16906.75</v>
      </c>
      <c r="H3134" s="154" t="s">
        <v>463</v>
      </c>
    </row>
    <row r="3136" spans="1:8" ht="12.75">
      <c r="A3136" s="149" t="s">
        <v>757</v>
      </c>
      <c r="C3136" s="155" t="s">
        <v>758</v>
      </c>
      <c r="D3136" s="132">
        <v>24387.314571867384</v>
      </c>
      <c r="F3136" s="132">
        <v>17013.166666666668</v>
      </c>
      <c r="G3136" s="132">
        <v>16851.083333333332</v>
      </c>
      <c r="H3136" s="132">
        <v>7472.365566892262</v>
      </c>
    </row>
    <row r="3137" spans="1:8" ht="12.75">
      <c r="A3137" s="131">
        <v>38376.108194444445</v>
      </c>
      <c r="C3137" s="155" t="s">
        <v>759</v>
      </c>
      <c r="D3137" s="132">
        <v>845.7429437143119</v>
      </c>
      <c r="F3137" s="132">
        <v>52.08786646939316</v>
      </c>
      <c r="G3137" s="132">
        <v>77.1631118691654</v>
      </c>
      <c r="H3137" s="132">
        <v>845.7429437143119</v>
      </c>
    </row>
    <row r="3139" spans="3:8" ht="12.75">
      <c r="C3139" s="155" t="s">
        <v>760</v>
      </c>
      <c r="D3139" s="132">
        <v>3.4679625803898078</v>
      </c>
      <c r="F3139" s="132">
        <v>0.30616208898633307</v>
      </c>
      <c r="G3139" s="132">
        <v>0.4579118763036922</v>
      </c>
      <c r="H3139" s="132">
        <v>11.318275800926243</v>
      </c>
    </row>
    <row r="3140" spans="1:10" ht="12.75">
      <c r="A3140" s="149" t="s">
        <v>749</v>
      </c>
      <c r="C3140" s="150" t="s">
        <v>750</v>
      </c>
      <c r="D3140" s="150" t="s">
        <v>751</v>
      </c>
      <c r="F3140" s="150" t="s">
        <v>752</v>
      </c>
      <c r="G3140" s="150" t="s">
        <v>753</v>
      </c>
      <c r="H3140" s="150" t="s">
        <v>754</v>
      </c>
      <c r="I3140" s="151" t="s">
        <v>755</v>
      </c>
      <c r="J3140" s="150" t="s">
        <v>756</v>
      </c>
    </row>
    <row r="3141" spans="1:8" ht="12.75">
      <c r="A3141" s="152" t="s">
        <v>875</v>
      </c>
      <c r="C3141" s="153">
        <v>309.418</v>
      </c>
      <c r="D3141" s="132">
        <v>33608.02769905329</v>
      </c>
      <c r="F3141" s="132">
        <v>7448</v>
      </c>
      <c r="G3141" s="132">
        <v>7107.999999992549</v>
      </c>
      <c r="H3141" s="154" t="s">
        <v>464</v>
      </c>
    </row>
    <row r="3143" spans="4:8" ht="12.75">
      <c r="D3143" s="132">
        <v>33664.66619372368</v>
      </c>
      <c r="F3143" s="132">
        <v>7630.000000007451</v>
      </c>
      <c r="G3143" s="132">
        <v>7190</v>
      </c>
      <c r="H3143" s="154" t="s">
        <v>465</v>
      </c>
    </row>
    <row r="3145" spans="4:8" ht="12.75">
      <c r="D3145" s="132">
        <v>34275.035697221756</v>
      </c>
      <c r="F3145" s="132">
        <v>7714</v>
      </c>
      <c r="G3145" s="132">
        <v>7046</v>
      </c>
      <c r="H3145" s="154" t="s">
        <v>466</v>
      </c>
    </row>
    <row r="3147" spans="1:8" ht="12.75">
      <c r="A3147" s="149" t="s">
        <v>757</v>
      </c>
      <c r="C3147" s="155" t="s">
        <v>758</v>
      </c>
      <c r="D3147" s="132">
        <v>33849.24319666624</v>
      </c>
      <c r="F3147" s="132">
        <v>7597.333333335817</v>
      </c>
      <c r="G3147" s="132">
        <v>7114.666666664183</v>
      </c>
      <c r="H3147" s="132">
        <v>26522.537994354403</v>
      </c>
    </row>
    <row r="3148" spans="1:8" ht="12.75">
      <c r="A3148" s="131">
        <v>38376.108773148146</v>
      </c>
      <c r="C3148" s="155" t="s">
        <v>759</v>
      </c>
      <c r="D3148" s="132">
        <v>369.8329621829187</v>
      </c>
      <c r="F3148" s="132">
        <v>135.97548798795395</v>
      </c>
      <c r="G3148" s="132">
        <v>72.23111056452197</v>
      </c>
      <c r="H3148" s="132">
        <v>369.8329621829187</v>
      </c>
    </row>
    <row r="3150" spans="3:8" ht="12.75">
      <c r="C3150" s="155" t="s">
        <v>760</v>
      </c>
      <c r="D3150" s="132">
        <v>1.0925885699546247</v>
      </c>
      <c r="F3150" s="132">
        <v>1.7897791504200093</v>
      </c>
      <c r="G3150" s="132">
        <v>1.015242371128381</v>
      </c>
      <c r="H3150" s="132">
        <v>1.3944101513273035</v>
      </c>
    </row>
    <row r="3151" spans="1:10" ht="12.75">
      <c r="A3151" s="149" t="s">
        <v>749</v>
      </c>
      <c r="C3151" s="150" t="s">
        <v>750</v>
      </c>
      <c r="D3151" s="150" t="s">
        <v>751</v>
      </c>
      <c r="F3151" s="150" t="s">
        <v>752</v>
      </c>
      <c r="G3151" s="150" t="s">
        <v>753</v>
      </c>
      <c r="H3151" s="150" t="s">
        <v>754</v>
      </c>
      <c r="I3151" s="151" t="s">
        <v>755</v>
      </c>
      <c r="J3151" s="150" t="s">
        <v>756</v>
      </c>
    </row>
    <row r="3152" spans="1:8" ht="12.75">
      <c r="A3152" s="152" t="s">
        <v>825</v>
      </c>
      <c r="C3152" s="153">
        <v>324.75400000019</v>
      </c>
      <c r="D3152" s="132">
        <v>37468.40677922964</v>
      </c>
      <c r="F3152" s="132">
        <v>25631.999999970198</v>
      </c>
      <c r="G3152" s="132">
        <v>23349</v>
      </c>
      <c r="H3152" s="154" t="s">
        <v>467</v>
      </c>
    </row>
    <row r="3154" spans="4:8" ht="12.75">
      <c r="D3154" s="132">
        <v>34670</v>
      </c>
      <c r="F3154" s="132">
        <v>25036</v>
      </c>
      <c r="G3154" s="132">
        <v>22800</v>
      </c>
      <c r="H3154" s="154" t="s">
        <v>468</v>
      </c>
    </row>
    <row r="3156" spans="4:8" ht="12.75">
      <c r="D3156" s="132">
        <v>37443.38443636894</v>
      </c>
      <c r="F3156" s="132">
        <v>25152</v>
      </c>
      <c r="G3156" s="132">
        <v>22493</v>
      </c>
      <c r="H3156" s="154" t="s">
        <v>469</v>
      </c>
    </row>
    <row r="3158" spans="1:8" ht="12.75">
      <c r="A3158" s="149" t="s">
        <v>757</v>
      </c>
      <c r="C3158" s="155" t="s">
        <v>758</v>
      </c>
      <c r="D3158" s="132">
        <v>36527.26373853286</v>
      </c>
      <c r="F3158" s="132">
        <v>25273.333333323397</v>
      </c>
      <c r="G3158" s="132">
        <v>22880.666666666664</v>
      </c>
      <c r="H3158" s="132">
        <v>12242.278110351395</v>
      </c>
    </row>
    <row r="3159" spans="1:8" ht="12.75">
      <c r="A3159" s="131">
        <v>38376.109351851854</v>
      </c>
      <c r="C3159" s="155" t="s">
        <v>759</v>
      </c>
      <c r="D3159" s="132">
        <v>1608.486237200198</v>
      </c>
      <c r="F3159" s="132">
        <v>315.98312189538524</v>
      </c>
      <c r="G3159" s="132">
        <v>433.6638483126457</v>
      </c>
      <c r="H3159" s="132">
        <v>1608.486237200198</v>
      </c>
    </row>
    <row r="3161" spans="3:8" ht="12.75">
      <c r="C3161" s="155" t="s">
        <v>760</v>
      </c>
      <c r="D3161" s="132">
        <v>4.403522390053528</v>
      </c>
      <c r="F3161" s="132">
        <v>1.250262946038682</v>
      </c>
      <c r="G3161" s="132">
        <v>1.8953287272193962</v>
      </c>
      <c r="H3161" s="132">
        <v>13.138782036328278</v>
      </c>
    </row>
    <row r="3162" spans="1:10" ht="12.75">
      <c r="A3162" s="149" t="s">
        <v>749</v>
      </c>
      <c r="C3162" s="150" t="s">
        <v>750</v>
      </c>
      <c r="D3162" s="150" t="s">
        <v>751</v>
      </c>
      <c r="F3162" s="150" t="s">
        <v>752</v>
      </c>
      <c r="G3162" s="150" t="s">
        <v>753</v>
      </c>
      <c r="H3162" s="150" t="s">
        <v>754</v>
      </c>
      <c r="I3162" s="151" t="s">
        <v>755</v>
      </c>
      <c r="J3162" s="150" t="s">
        <v>756</v>
      </c>
    </row>
    <row r="3163" spans="1:8" ht="12.75">
      <c r="A3163" s="152" t="s">
        <v>844</v>
      </c>
      <c r="C3163" s="153">
        <v>343.82299999985844</v>
      </c>
      <c r="D3163" s="132">
        <v>21992.832084089518</v>
      </c>
      <c r="F3163" s="132">
        <v>20252</v>
      </c>
      <c r="G3163" s="132">
        <v>19870</v>
      </c>
      <c r="H3163" s="154" t="s">
        <v>470</v>
      </c>
    </row>
    <row r="3165" spans="4:8" ht="12.75">
      <c r="D3165" s="132">
        <v>21998.39831724763</v>
      </c>
      <c r="F3165" s="132">
        <v>20422</v>
      </c>
      <c r="G3165" s="132">
        <v>20350</v>
      </c>
      <c r="H3165" s="154" t="s">
        <v>471</v>
      </c>
    </row>
    <row r="3167" spans="4:8" ht="12.75">
      <c r="D3167" s="132">
        <v>21554.689340025187</v>
      </c>
      <c r="F3167" s="132">
        <v>20558</v>
      </c>
      <c r="G3167" s="132">
        <v>19982</v>
      </c>
      <c r="H3167" s="154" t="s">
        <v>472</v>
      </c>
    </row>
    <row r="3169" spans="1:8" ht="12.75">
      <c r="A3169" s="149" t="s">
        <v>757</v>
      </c>
      <c r="C3169" s="155" t="s">
        <v>758</v>
      </c>
      <c r="D3169" s="132">
        <v>21848.639913787447</v>
      </c>
      <c r="F3169" s="132">
        <v>20410.666666666668</v>
      </c>
      <c r="G3169" s="132">
        <v>20067.333333333332</v>
      </c>
      <c r="H3169" s="132">
        <v>1584.87488646504</v>
      </c>
    </row>
    <row r="3170" spans="1:8" ht="12.75">
      <c r="A3170" s="131">
        <v>38376.10989583333</v>
      </c>
      <c r="C3170" s="155" t="s">
        <v>759</v>
      </c>
      <c r="D3170" s="132">
        <v>254.58387733567005</v>
      </c>
      <c r="F3170" s="132">
        <v>153.3144915959784</v>
      </c>
      <c r="G3170" s="132">
        <v>251.12015716252915</v>
      </c>
      <c r="H3170" s="132">
        <v>254.58387733567005</v>
      </c>
    </row>
    <row r="3172" spans="3:8" ht="12.75">
      <c r="C3172" s="155" t="s">
        <v>760</v>
      </c>
      <c r="D3172" s="132">
        <v>1.1652161340029983</v>
      </c>
      <c r="F3172" s="132">
        <v>0.7511488678924994</v>
      </c>
      <c r="G3172" s="132">
        <v>1.2513877802856843</v>
      </c>
      <c r="H3172" s="132">
        <v>16.063342255583517</v>
      </c>
    </row>
    <row r="3173" spans="1:10" ht="12.75">
      <c r="A3173" s="149" t="s">
        <v>749</v>
      </c>
      <c r="C3173" s="150" t="s">
        <v>750</v>
      </c>
      <c r="D3173" s="150" t="s">
        <v>751</v>
      </c>
      <c r="F3173" s="150" t="s">
        <v>752</v>
      </c>
      <c r="G3173" s="150" t="s">
        <v>753</v>
      </c>
      <c r="H3173" s="150" t="s">
        <v>754</v>
      </c>
      <c r="I3173" s="151" t="s">
        <v>755</v>
      </c>
      <c r="J3173" s="150" t="s">
        <v>756</v>
      </c>
    </row>
    <row r="3174" spans="1:8" ht="12.75">
      <c r="A3174" s="152" t="s">
        <v>826</v>
      </c>
      <c r="C3174" s="153">
        <v>361.38400000007823</v>
      </c>
      <c r="D3174" s="132">
        <v>34628.201863884926</v>
      </c>
      <c r="F3174" s="132">
        <v>20712</v>
      </c>
      <c r="G3174" s="132">
        <v>20874</v>
      </c>
      <c r="H3174" s="154" t="s">
        <v>473</v>
      </c>
    </row>
    <row r="3176" spans="4:8" ht="12.75">
      <c r="D3176" s="132">
        <v>38452.3293068409</v>
      </c>
      <c r="F3176" s="132">
        <v>21160</v>
      </c>
      <c r="G3176" s="132">
        <v>21016</v>
      </c>
      <c r="H3176" s="154" t="s">
        <v>474</v>
      </c>
    </row>
    <row r="3178" spans="4:8" ht="12.75">
      <c r="D3178" s="132">
        <v>37780.001639962196</v>
      </c>
      <c r="F3178" s="132">
        <v>21494</v>
      </c>
      <c r="G3178" s="132">
        <v>20824</v>
      </c>
      <c r="H3178" s="154" t="s">
        <v>475</v>
      </c>
    </row>
    <row r="3180" spans="1:8" ht="12.75">
      <c r="A3180" s="149" t="s">
        <v>757</v>
      </c>
      <c r="C3180" s="155" t="s">
        <v>758</v>
      </c>
      <c r="D3180" s="132">
        <v>36953.510936896004</v>
      </c>
      <c r="F3180" s="132">
        <v>21122</v>
      </c>
      <c r="G3180" s="132">
        <v>20904.666666666668</v>
      </c>
      <c r="H3180" s="132">
        <v>15931.406969727743</v>
      </c>
    </row>
    <row r="3181" spans="1:8" ht="12.75">
      <c r="A3181" s="131">
        <v>38376.11042824074</v>
      </c>
      <c r="C3181" s="155" t="s">
        <v>759</v>
      </c>
      <c r="D3181" s="132">
        <v>2041.642191149996</v>
      </c>
      <c r="F3181" s="132">
        <v>392.3824664788171</v>
      </c>
      <c r="G3181" s="132">
        <v>99.6058900534167</v>
      </c>
      <c r="H3181" s="132">
        <v>2041.642191149996</v>
      </c>
    </row>
    <row r="3183" spans="3:8" ht="12.75">
      <c r="C3183" s="155" t="s">
        <v>760</v>
      </c>
      <c r="D3183" s="132">
        <v>5.52489368232541</v>
      </c>
      <c r="F3183" s="132">
        <v>1.8576956087435716</v>
      </c>
      <c r="G3183" s="132">
        <v>0.4764768156396501</v>
      </c>
      <c r="H3183" s="132">
        <v>12.815203296415987</v>
      </c>
    </row>
    <row r="3184" spans="1:10" ht="12.75">
      <c r="A3184" s="149" t="s">
        <v>749</v>
      </c>
      <c r="C3184" s="150" t="s">
        <v>750</v>
      </c>
      <c r="D3184" s="150" t="s">
        <v>751</v>
      </c>
      <c r="F3184" s="150" t="s">
        <v>752</v>
      </c>
      <c r="G3184" s="150" t="s">
        <v>753</v>
      </c>
      <c r="H3184" s="150" t="s">
        <v>754</v>
      </c>
      <c r="I3184" s="151" t="s">
        <v>755</v>
      </c>
      <c r="J3184" s="150" t="s">
        <v>756</v>
      </c>
    </row>
    <row r="3185" spans="1:8" ht="12.75">
      <c r="A3185" s="152" t="s">
        <v>845</v>
      </c>
      <c r="C3185" s="153">
        <v>371.029</v>
      </c>
      <c r="D3185" s="132">
        <v>28732.012581408024</v>
      </c>
      <c r="F3185" s="132">
        <v>25625.999999970198</v>
      </c>
      <c r="G3185" s="132">
        <v>25220</v>
      </c>
      <c r="H3185" s="154" t="s">
        <v>476</v>
      </c>
    </row>
    <row r="3187" spans="4:8" ht="12.75">
      <c r="D3187" s="132">
        <v>28846.6141217649</v>
      </c>
      <c r="F3187" s="132">
        <v>25892</v>
      </c>
      <c r="G3187" s="132">
        <v>25200</v>
      </c>
      <c r="H3187" s="154" t="s">
        <v>477</v>
      </c>
    </row>
    <row r="3189" spans="4:8" ht="12.75">
      <c r="D3189" s="132">
        <v>28664.083368629217</v>
      </c>
      <c r="F3189" s="132">
        <v>25522</v>
      </c>
      <c r="G3189" s="132">
        <v>25544</v>
      </c>
      <c r="H3189" s="154" t="s">
        <v>478</v>
      </c>
    </row>
    <row r="3191" spans="1:8" ht="12.75">
      <c r="A3191" s="149" t="s">
        <v>757</v>
      </c>
      <c r="C3191" s="155" t="s">
        <v>758</v>
      </c>
      <c r="D3191" s="132">
        <v>28747.570023934044</v>
      </c>
      <c r="F3191" s="132">
        <v>25679.99999999007</v>
      </c>
      <c r="G3191" s="132">
        <v>25321.333333333336</v>
      </c>
      <c r="H3191" s="132">
        <v>3204.0605101981287</v>
      </c>
    </row>
    <row r="3192" spans="1:8" ht="12.75">
      <c r="A3192" s="131">
        <v>38376.110983796294</v>
      </c>
      <c r="C3192" s="155" t="s">
        <v>759</v>
      </c>
      <c r="D3192" s="132">
        <v>92.25450923109423</v>
      </c>
      <c r="F3192" s="132">
        <v>190.81928624126965</v>
      </c>
      <c r="G3192" s="132">
        <v>193.09410486426904</v>
      </c>
      <c r="H3192" s="132">
        <v>92.25450923109423</v>
      </c>
    </row>
    <row r="3194" spans="3:8" ht="12.75">
      <c r="C3194" s="155" t="s">
        <v>760</v>
      </c>
      <c r="D3194" s="132">
        <v>0.3209123733042026</v>
      </c>
      <c r="F3194" s="132">
        <v>0.7430657563915246</v>
      </c>
      <c r="G3194" s="132">
        <v>0.762574791470706</v>
      </c>
      <c r="H3194" s="132">
        <v>2.879299842729547</v>
      </c>
    </row>
    <row r="3195" spans="1:10" ht="12.75">
      <c r="A3195" s="149" t="s">
        <v>749</v>
      </c>
      <c r="C3195" s="150" t="s">
        <v>750</v>
      </c>
      <c r="D3195" s="150" t="s">
        <v>751</v>
      </c>
      <c r="F3195" s="150" t="s">
        <v>752</v>
      </c>
      <c r="G3195" s="150" t="s">
        <v>753</v>
      </c>
      <c r="H3195" s="150" t="s">
        <v>754</v>
      </c>
      <c r="I3195" s="151" t="s">
        <v>755</v>
      </c>
      <c r="J3195" s="150" t="s">
        <v>756</v>
      </c>
    </row>
    <row r="3196" spans="1:8" ht="12.75">
      <c r="A3196" s="152" t="s">
        <v>820</v>
      </c>
      <c r="C3196" s="153">
        <v>407.77100000018254</v>
      </c>
      <c r="D3196" s="132">
        <v>684272.2273683548</v>
      </c>
      <c r="F3196" s="132">
        <v>83200</v>
      </c>
      <c r="G3196" s="132">
        <v>81800</v>
      </c>
      <c r="H3196" s="154" t="s">
        <v>479</v>
      </c>
    </row>
    <row r="3198" spans="4:8" ht="12.75">
      <c r="D3198" s="132">
        <v>589850</v>
      </c>
      <c r="F3198" s="132">
        <v>83900</v>
      </c>
      <c r="G3198" s="132">
        <v>80700</v>
      </c>
      <c r="H3198" s="154" t="s">
        <v>480</v>
      </c>
    </row>
    <row r="3200" spans="4:8" ht="12.75">
      <c r="D3200" s="132">
        <v>672509.4316015244</v>
      </c>
      <c r="F3200" s="132">
        <v>82700</v>
      </c>
      <c r="G3200" s="132">
        <v>80900</v>
      </c>
      <c r="H3200" s="154" t="s">
        <v>481</v>
      </c>
    </row>
    <row r="3202" spans="1:8" ht="12.75">
      <c r="A3202" s="149" t="s">
        <v>757</v>
      </c>
      <c r="C3202" s="155" t="s">
        <v>758</v>
      </c>
      <c r="D3202" s="132">
        <v>648877.2196566263</v>
      </c>
      <c r="F3202" s="132">
        <v>83266.66666666667</v>
      </c>
      <c r="G3202" s="132">
        <v>81133.33333333333</v>
      </c>
      <c r="H3202" s="132">
        <v>566694.6620046347</v>
      </c>
    </row>
    <row r="3203" spans="1:8" ht="12.75">
      <c r="A3203" s="131">
        <v>38376.111550925925</v>
      </c>
      <c r="C3203" s="155" t="s">
        <v>759</v>
      </c>
      <c r="D3203" s="132">
        <v>51456.295400628784</v>
      </c>
      <c r="F3203" s="132">
        <v>602.7713773341708</v>
      </c>
      <c r="G3203" s="132">
        <v>585.9465277082315</v>
      </c>
      <c r="H3203" s="132">
        <v>51456.295400628784</v>
      </c>
    </row>
    <row r="3205" spans="3:8" ht="12.75">
      <c r="C3205" s="155" t="s">
        <v>760</v>
      </c>
      <c r="D3205" s="132">
        <v>7.930051147096594</v>
      </c>
      <c r="F3205" s="132">
        <v>0.7239047766223028</v>
      </c>
      <c r="G3205" s="132">
        <v>0.7222019651292912</v>
      </c>
      <c r="H3205" s="132">
        <v>9.080074129974413</v>
      </c>
    </row>
    <row r="3206" spans="1:10" ht="12.75">
      <c r="A3206" s="149" t="s">
        <v>749</v>
      </c>
      <c r="C3206" s="150" t="s">
        <v>750</v>
      </c>
      <c r="D3206" s="150" t="s">
        <v>751</v>
      </c>
      <c r="F3206" s="150" t="s">
        <v>752</v>
      </c>
      <c r="G3206" s="150" t="s">
        <v>753</v>
      </c>
      <c r="H3206" s="150" t="s">
        <v>754</v>
      </c>
      <c r="I3206" s="151" t="s">
        <v>755</v>
      </c>
      <c r="J3206" s="150" t="s">
        <v>756</v>
      </c>
    </row>
    <row r="3207" spans="1:8" ht="12.75">
      <c r="A3207" s="152" t="s">
        <v>827</v>
      </c>
      <c r="C3207" s="153">
        <v>455.40299999993294</v>
      </c>
      <c r="D3207" s="132">
        <v>70901.74655258656</v>
      </c>
      <c r="F3207" s="132">
        <v>61495</v>
      </c>
      <c r="G3207" s="132">
        <v>64425</v>
      </c>
      <c r="H3207" s="154" t="s">
        <v>482</v>
      </c>
    </row>
    <row r="3209" spans="4:8" ht="12.75">
      <c r="D3209" s="132">
        <v>70221.5618891716</v>
      </c>
      <c r="F3209" s="132">
        <v>61982.5</v>
      </c>
      <c r="G3209" s="132">
        <v>64020</v>
      </c>
      <c r="H3209" s="154" t="s">
        <v>483</v>
      </c>
    </row>
    <row r="3211" spans="4:8" ht="12.75">
      <c r="D3211" s="132">
        <v>70894.22245287895</v>
      </c>
      <c r="F3211" s="132">
        <v>62559.999999940395</v>
      </c>
      <c r="G3211" s="132">
        <v>64792.5</v>
      </c>
      <c r="H3211" s="154" t="s">
        <v>484</v>
      </c>
    </row>
    <row r="3213" spans="1:8" ht="12.75">
      <c r="A3213" s="149" t="s">
        <v>757</v>
      </c>
      <c r="C3213" s="155" t="s">
        <v>758</v>
      </c>
      <c r="D3213" s="132">
        <v>70672.51029821236</v>
      </c>
      <c r="F3213" s="132">
        <v>62012.49999998014</v>
      </c>
      <c r="G3213" s="132">
        <v>64412.5</v>
      </c>
      <c r="H3213" s="132">
        <v>7466.987042408407</v>
      </c>
    </row>
    <row r="3214" spans="1:8" ht="12.75">
      <c r="A3214" s="131">
        <v>38376.11230324074</v>
      </c>
      <c r="C3214" s="155" t="s">
        <v>759</v>
      </c>
      <c r="D3214" s="132">
        <v>390.5508977484194</v>
      </c>
      <c r="F3214" s="132">
        <v>533.133426045145</v>
      </c>
      <c r="G3214" s="132">
        <v>386.4016692510528</v>
      </c>
      <c r="H3214" s="132">
        <v>390.5508977484194</v>
      </c>
    </row>
    <row r="3216" spans="3:8" ht="12.75">
      <c r="C3216" s="155" t="s">
        <v>760</v>
      </c>
      <c r="D3216" s="132">
        <v>0.5526206669332052</v>
      </c>
      <c r="F3216" s="132">
        <v>0.8597192921512853</v>
      </c>
      <c r="G3216" s="132">
        <v>0.599886154474757</v>
      </c>
      <c r="H3216" s="132">
        <v>5.230367958726909</v>
      </c>
    </row>
    <row r="3217" spans="1:16" ht="12.75">
      <c r="A3217" s="143" t="s">
        <v>740</v>
      </c>
      <c r="B3217" s="138" t="s">
        <v>690</v>
      </c>
      <c r="D3217" s="143" t="s">
        <v>741</v>
      </c>
      <c r="E3217" s="138" t="s">
        <v>742</v>
      </c>
      <c r="F3217" s="139" t="s">
        <v>794</v>
      </c>
      <c r="G3217" s="144" t="s">
        <v>744</v>
      </c>
      <c r="H3217" s="145">
        <v>2</v>
      </c>
      <c r="I3217" s="146" t="s">
        <v>745</v>
      </c>
      <c r="J3217" s="145">
        <v>13</v>
      </c>
      <c r="K3217" s="144" t="s">
        <v>746</v>
      </c>
      <c r="L3217" s="147">
        <v>1</v>
      </c>
      <c r="M3217" s="144" t="s">
        <v>747</v>
      </c>
      <c r="N3217" s="148">
        <v>1</v>
      </c>
      <c r="O3217" s="144" t="s">
        <v>748</v>
      </c>
      <c r="P3217" s="148">
        <v>1</v>
      </c>
    </row>
    <row r="3219" spans="1:10" ht="12.75">
      <c r="A3219" s="149" t="s">
        <v>749</v>
      </c>
      <c r="C3219" s="150" t="s">
        <v>750</v>
      </c>
      <c r="D3219" s="150" t="s">
        <v>751</v>
      </c>
      <c r="F3219" s="150" t="s">
        <v>752</v>
      </c>
      <c r="G3219" s="150" t="s">
        <v>753</v>
      </c>
      <c r="H3219" s="150" t="s">
        <v>754</v>
      </c>
      <c r="I3219" s="151" t="s">
        <v>755</v>
      </c>
      <c r="J3219" s="150" t="s">
        <v>756</v>
      </c>
    </row>
    <row r="3220" spans="1:8" ht="12.75">
      <c r="A3220" s="152" t="s">
        <v>823</v>
      </c>
      <c r="C3220" s="153">
        <v>228.61599999992177</v>
      </c>
      <c r="D3220" s="132">
        <v>41709.75542742014</v>
      </c>
      <c r="F3220" s="132">
        <v>33288</v>
      </c>
      <c r="G3220" s="132">
        <v>32468.000000029802</v>
      </c>
      <c r="H3220" s="154" t="s">
        <v>485</v>
      </c>
    </row>
    <row r="3222" spans="4:8" ht="12.75">
      <c r="D3222" s="132">
        <v>41954.504703104496</v>
      </c>
      <c r="F3222" s="132">
        <v>33077</v>
      </c>
      <c r="G3222" s="132">
        <v>32196</v>
      </c>
      <c r="H3222" s="154" t="s">
        <v>486</v>
      </c>
    </row>
    <row r="3224" spans="4:8" ht="12.75">
      <c r="D3224" s="132">
        <v>41966.20602887869</v>
      </c>
      <c r="F3224" s="132">
        <v>33875</v>
      </c>
      <c r="G3224" s="132">
        <v>31896</v>
      </c>
      <c r="H3224" s="154" t="s">
        <v>487</v>
      </c>
    </row>
    <row r="3226" spans="1:8" ht="12.75">
      <c r="A3226" s="149" t="s">
        <v>757</v>
      </c>
      <c r="C3226" s="155" t="s">
        <v>758</v>
      </c>
      <c r="D3226" s="132">
        <v>41876.82205313444</v>
      </c>
      <c r="F3226" s="132">
        <v>33413.333333333336</v>
      </c>
      <c r="G3226" s="132">
        <v>32186.666666676603</v>
      </c>
      <c r="H3226" s="132">
        <v>8992.18437197074</v>
      </c>
    </row>
    <row r="3227" spans="1:8" ht="12.75">
      <c r="A3227" s="131">
        <v>38376.11462962963</v>
      </c>
      <c r="C3227" s="155" t="s">
        <v>759</v>
      </c>
      <c r="D3227" s="132">
        <v>144.80218688690383</v>
      </c>
      <c r="F3227" s="132">
        <v>413.50010076580793</v>
      </c>
      <c r="G3227" s="132">
        <v>286.114196330553</v>
      </c>
      <c r="H3227" s="132">
        <v>144.80218688690383</v>
      </c>
    </row>
    <row r="3229" spans="3:8" ht="12.75">
      <c r="C3229" s="155" t="s">
        <v>760</v>
      </c>
      <c r="D3229" s="132">
        <v>0.34578122165806874</v>
      </c>
      <c r="F3229" s="132">
        <v>1.2375302297460333</v>
      </c>
      <c r="G3229" s="132">
        <v>0.8889214881849569</v>
      </c>
      <c r="H3229" s="132">
        <v>1.6103115872297087</v>
      </c>
    </row>
    <row r="3230" spans="1:10" ht="12.75">
      <c r="A3230" s="149" t="s">
        <v>749</v>
      </c>
      <c r="C3230" s="150" t="s">
        <v>750</v>
      </c>
      <c r="D3230" s="150" t="s">
        <v>751</v>
      </c>
      <c r="F3230" s="150" t="s">
        <v>752</v>
      </c>
      <c r="G3230" s="150" t="s">
        <v>753</v>
      </c>
      <c r="H3230" s="150" t="s">
        <v>754</v>
      </c>
      <c r="I3230" s="151" t="s">
        <v>755</v>
      </c>
      <c r="J3230" s="150" t="s">
        <v>756</v>
      </c>
    </row>
    <row r="3231" spans="1:8" ht="12.75">
      <c r="A3231" s="152" t="s">
        <v>824</v>
      </c>
      <c r="C3231" s="153">
        <v>231.6040000000503</v>
      </c>
      <c r="D3231" s="132">
        <v>9191.044798508286</v>
      </c>
      <c r="F3231" s="132">
        <v>6725</v>
      </c>
      <c r="G3231" s="132">
        <v>7672</v>
      </c>
      <c r="H3231" s="154" t="s">
        <v>488</v>
      </c>
    </row>
    <row r="3233" spans="4:8" ht="12.75">
      <c r="D3233" s="132">
        <v>9350.559728369117</v>
      </c>
      <c r="F3233" s="132">
        <v>7006.999999992549</v>
      </c>
      <c r="G3233" s="132">
        <v>7657.999999992549</v>
      </c>
      <c r="H3233" s="154" t="s">
        <v>489</v>
      </c>
    </row>
    <row r="3235" spans="4:8" ht="12.75">
      <c r="D3235" s="132">
        <v>9101.910861074924</v>
      </c>
      <c r="F3235" s="132">
        <v>6904.000000007451</v>
      </c>
      <c r="G3235" s="132">
        <v>7580.000000007451</v>
      </c>
      <c r="H3235" s="154" t="s">
        <v>490</v>
      </c>
    </row>
    <row r="3237" spans="1:8" ht="12.75">
      <c r="A3237" s="149" t="s">
        <v>757</v>
      </c>
      <c r="C3237" s="155" t="s">
        <v>758</v>
      </c>
      <c r="D3237" s="132">
        <v>9214.505129317442</v>
      </c>
      <c r="F3237" s="132">
        <v>6878.666666666666</v>
      </c>
      <c r="G3237" s="132">
        <v>7636.666666666666</v>
      </c>
      <c r="H3237" s="132">
        <v>1855.6322011406473</v>
      </c>
    </row>
    <row r="3238" spans="1:8" ht="12.75">
      <c r="A3238" s="131">
        <v>38376.11519675926</v>
      </c>
      <c r="C3238" s="155" t="s">
        <v>759</v>
      </c>
      <c r="D3238" s="132">
        <v>125.97362875994888</v>
      </c>
      <c r="F3238" s="132">
        <v>142.69664793735583</v>
      </c>
      <c r="G3238" s="132">
        <v>49.57149718082372</v>
      </c>
      <c r="H3238" s="132">
        <v>125.97362875994888</v>
      </c>
    </row>
    <row r="3240" spans="3:8" ht="12.75">
      <c r="C3240" s="155" t="s">
        <v>760</v>
      </c>
      <c r="D3240" s="132">
        <v>1.3671231063635025</v>
      </c>
      <c r="F3240" s="132">
        <v>2.074481216379471</v>
      </c>
      <c r="G3240" s="132">
        <v>0.6491247993996996</v>
      </c>
      <c r="H3240" s="132">
        <v>6.788717542329432</v>
      </c>
    </row>
    <row r="3241" spans="1:10" ht="12.75">
      <c r="A3241" s="149" t="s">
        <v>749</v>
      </c>
      <c r="C3241" s="150" t="s">
        <v>750</v>
      </c>
      <c r="D3241" s="150" t="s">
        <v>751</v>
      </c>
      <c r="F3241" s="150" t="s">
        <v>752</v>
      </c>
      <c r="G3241" s="150" t="s">
        <v>753</v>
      </c>
      <c r="H3241" s="150" t="s">
        <v>754</v>
      </c>
      <c r="I3241" s="151" t="s">
        <v>755</v>
      </c>
      <c r="J3241" s="150" t="s">
        <v>756</v>
      </c>
    </row>
    <row r="3242" spans="1:8" ht="12.75">
      <c r="A3242" s="152" t="s">
        <v>822</v>
      </c>
      <c r="C3242" s="153">
        <v>267.7160000000149</v>
      </c>
      <c r="D3242" s="132">
        <v>8845.733632192016</v>
      </c>
      <c r="F3242" s="132">
        <v>3809.7499999962747</v>
      </c>
      <c r="G3242" s="132">
        <v>3854.75</v>
      </c>
      <c r="H3242" s="154" t="s">
        <v>491</v>
      </c>
    </row>
    <row r="3244" spans="4:8" ht="12.75">
      <c r="D3244" s="132">
        <v>8678.98951767385</v>
      </c>
      <c r="F3244" s="132">
        <v>3821.9999999962747</v>
      </c>
      <c r="G3244" s="132">
        <v>3923.25</v>
      </c>
      <c r="H3244" s="154" t="s">
        <v>492</v>
      </c>
    </row>
    <row r="3246" spans="4:8" ht="12.75">
      <c r="D3246" s="132">
        <v>8873.788294136524</v>
      </c>
      <c r="F3246" s="132">
        <v>3811.25</v>
      </c>
      <c r="G3246" s="132">
        <v>3882.75</v>
      </c>
      <c r="H3246" s="154" t="s">
        <v>493</v>
      </c>
    </row>
    <row r="3248" spans="1:8" ht="12.75">
      <c r="A3248" s="149" t="s">
        <v>757</v>
      </c>
      <c r="C3248" s="155" t="s">
        <v>758</v>
      </c>
      <c r="D3248" s="132">
        <v>8799.503814667463</v>
      </c>
      <c r="F3248" s="132">
        <v>3814.33333333085</v>
      </c>
      <c r="G3248" s="132">
        <v>3886.916666666667</v>
      </c>
      <c r="H3248" s="132">
        <v>4940.412556619876</v>
      </c>
    </row>
    <row r="3249" spans="1:8" ht="12.75">
      <c r="A3249" s="131">
        <v>38376.115949074076</v>
      </c>
      <c r="C3249" s="155" t="s">
        <v>759</v>
      </c>
      <c r="D3249" s="132">
        <v>105.30687465258696</v>
      </c>
      <c r="F3249" s="132">
        <v>6.681753761086725</v>
      </c>
      <c r="G3249" s="132">
        <v>34.43956058565982</v>
      </c>
      <c r="H3249" s="132">
        <v>105.30687465258696</v>
      </c>
    </row>
    <row r="3251" spans="3:8" ht="12.75">
      <c r="C3251" s="155" t="s">
        <v>760</v>
      </c>
      <c r="D3251" s="132">
        <v>1.1967365077682686</v>
      </c>
      <c r="F3251" s="132">
        <v>0.1751748779452349</v>
      </c>
      <c r="G3251" s="132">
        <v>0.8860380486416348</v>
      </c>
      <c r="H3251" s="132">
        <v>2.1315400980325347</v>
      </c>
    </row>
    <row r="3252" spans="1:10" ht="12.75">
      <c r="A3252" s="149" t="s">
        <v>749</v>
      </c>
      <c r="C3252" s="150" t="s">
        <v>750</v>
      </c>
      <c r="D3252" s="150" t="s">
        <v>751</v>
      </c>
      <c r="F3252" s="150" t="s">
        <v>752</v>
      </c>
      <c r="G3252" s="150" t="s">
        <v>753</v>
      </c>
      <c r="H3252" s="150" t="s">
        <v>754</v>
      </c>
      <c r="I3252" s="151" t="s">
        <v>755</v>
      </c>
      <c r="J3252" s="150" t="s">
        <v>756</v>
      </c>
    </row>
    <row r="3253" spans="1:8" ht="12.75">
      <c r="A3253" s="152" t="s">
        <v>821</v>
      </c>
      <c r="C3253" s="153">
        <v>292.40199999976903</v>
      </c>
      <c r="D3253" s="132">
        <v>40268.07978528738</v>
      </c>
      <c r="F3253" s="132">
        <v>17374.75</v>
      </c>
      <c r="G3253" s="132">
        <v>16828.5</v>
      </c>
      <c r="H3253" s="154" t="s">
        <v>494</v>
      </c>
    </row>
    <row r="3255" spans="4:8" ht="12.75">
      <c r="D3255" s="132">
        <v>40517.87132424116</v>
      </c>
      <c r="F3255" s="132">
        <v>17614.75</v>
      </c>
      <c r="G3255" s="132">
        <v>16845.25</v>
      </c>
      <c r="H3255" s="154" t="s">
        <v>495</v>
      </c>
    </row>
    <row r="3257" spans="4:8" ht="12.75">
      <c r="D3257" s="132">
        <v>42406.31922823191</v>
      </c>
      <c r="F3257" s="132">
        <v>17621.75</v>
      </c>
      <c r="G3257" s="132">
        <v>16718.75</v>
      </c>
      <c r="H3257" s="154" t="s">
        <v>496</v>
      </c>
    </row>
    <row r="3259" spans="1:8" ht="12.75">
      <c r="A3259" s="149" t="s">
        <v>757</v>
      </c>
      <c r="C3259" s="155" t="s">
        <v>758</v>
      </c>
      <c r="D3259" s="132">
        <v>41064.09011258682</v>
      </c>
      <c r="F3259" s="132">
        <v>17537.083333333332</v>
      </c>
      <c r="G3259" s="132">
        <v>16797.5</v>
      </c>
      <c r="H3259" s="132">
        <v>23975.172202139056</v>
      </c>
    </row>
    <row r="3260" spans="1:8" ht="12.75">
      <c r="A3260" s="131">
        <v>38376.116736111115</v>
      </c>
      <c r="C3260" s="155" t="s">
        <v>759</v>
      </c>
      <c r="D3260" s="132">
        <v>1169.095035656663</v>
      </c>
      <c r="F3260" s="132">
        <v>140.62835181190644</v>
      </c>
      <c r="G3260" s="132">
        <v>68.71180757337125</v>
      </c>
      <c r="H3260" s="132">
        <v>1169.095035656663</v>
      </c>
    </row>
    <row r="3262" spans="3:8" ht="12.75">
      <c r="C3262" s="155" t="s">
        <v>760</v>
      </c>
      <c r="D3262" s="132">
        <v>2.8470009501034004</v>
      </c>
      <c r="F3262" s="132">
        <v>0.8018913358563414</v>
      </c>
      <c r="G3262" s="132">
        <v>0.40905972658652323</v>
      </c>
      <c r="H3262" s="132">
        <v>4.876273779390653</v>
      </c>
    </row>
    <row r="3263" spans="1:10" ht="12.75">
      <c r="A3263" s="149" t="s">
        <v>749</v>
      </c>
      <c r="C3263" s="150" t="s">
        <v>750</v>
      </c>
      <c r="D3263" s="150" t="s">
        <v>751</v>
      </c>
      <c r="F3263" s="150" t="s">
        <v>752</v>
      </c>
      <c r="G3263" s="150" t="s">
        <v>753</v>
      </c>
      <c r="H3263" s="150" t="s">
        <v>754</v>
      </c>
      <c r="I3263" s="151" t="s">
        <v>755</v>
      </c>
      <c r="J3263" s="150" t="s">
        <v>756</v>
      </c>
    </row>
    <row r="3264" spans="1:8" ht="12.75">
      <c r="A3264" s="152" t="s">
        <v>875</v>
      </c>
      <c r="C3264" s="153">
        <v>309.418</v>
      </c>
      <c r="D3264" s="132">
        <v>34324.33438503742</v>
      </c>
      <c r="F3264" s="132">
        <v>7926</v>
      </c>
      <c r="G3264" s="132">
        <v>7519.999999992549</v>
      </c>
      <c r="H3264" s="154" t="s">
        <v>497</v>
      </c>
    </row>
    <row r="3266" spans="4:8" ht="12.75">
      <c r="D3266" s="132">
        <v>26063.75</v>
      </c>
      <c r="F3266" s="132">
        <v>7690</v>
      </c>
      <c r="G3266" s="132">
        <v>7266</v>
      </c>
      <c r="H3266" s="154" t="s">
        <v>498</v>
      </c>
    </row>
    <row r="3268" spans="4:8" ht="12.75">
      <c r="D3268" s="132">
        <v>26170.75</v>
      </c>
      <c r="F3268" s="132">
        <v>7628</v>
      </c>
      <c r="G3268" s="132">
        <v>7264</v>
      </c>
      <c r="H3268" s="154" t="s">
        <v>499</v>
      </c>
    </row>
    <row r="3270" spans="1:8" ht="12.75">
      <c r="A3270" s="149" t="s">
        <v>757</v>
      </c>
      <c r="C3270" s="155" t="s">
        <v>758</v>
      </c>
      <c r="D3270" s="132">
        <v>28852.944795012474</v>
      </c>
      <c r="F3270" s="132">
        <v>7748</v>
      </c>
      <c r="G3270" s="132">
        <v>7349.999999997517</v>
      </c>
      <c r="H3270" s="132">
        <v>21328.100864378026</v>
      </c>
    </row>
    <row r="3271" spans="1:8" ht="12.75">
      <c r="A3271" s="131">
        <v>38376.117314814815</v>
      </c>
      <c r="C3271" s="155" t="s">
        <v>759</v>
      </c>
      <c r="D3271" s="132">
        <v>4738.664398791605</v>
      </c>
      <c r="F3271" s="132">
        <v>157.23867208800766</v>
      </c>
      <c r="G3271" s="132">
        <v>147.22771477796275</v>
      </c>
      <c r="H3271" s="132">
        <v>4738.664398791605</v>
      </c>
    </row>
    <row r="3273" spans="3:8" ht="12.75">
      <c r="C3273" s="155" t="s">
        <v>760</v>
      </c>
      <c r="D3273" s="132">
        <v>16.423503501835736</v>
      </c>
      <c r="F3273" s="132">
        <v>2.029409810118839</v>
      </c>
      <c r="G3273" s="132">
        <v>2.003098160245068</v>
      </c>
      <c r="H3273" s="132">
        <v>22.217938807229075</v>
      </c>
    </row>
    <row r="3274" spans="1:10" ht="12.75">
      <c r="A3274" s="149" t="s">
        <v>749</v>
      </c>
      <c r="C3274" s="150" t="s">
        <v>750</v>
      </c>
      <c r="D3274" s="150" t="s">
        <v>751</v>
      </c>
      <c r="F3274" s="150" t="s">
        <v>752</v>
      </c>
      <c r="G3274" s="150" t="s">
        <v>753</v>
      </c>
      <c r="H3274" s="150" t="s">
        <v>754</v>
      </c>
      <c r="I3274" s="151" t="s">
        <v>755</v>
      </c>
      <c r="J3274" s="150" t="s">
        <v>756</v>
      </c>
    </row>
    <row r="3275" spans="1:8" ht="12.75">
      <c r="A3275" s="152" t="s">
        <v>825</v>
      </c>
      <c r="C3275" s="153">
        <v>324.75400000019</v>
      </c>
      <c r="D3275" s="132">
        <v>43817.83076876402</v>
      </c>
      <c r="F3275" s="132">
        <v>26883</v>
      </c>
      <c r="G3275" s="132">
        <v>24043</v>
      </c>
      <c r="H3275" s="154" t="s">
        <v>500</v>
      </c>
    </row>
    <row r="3277" spans="4:8" ht="12.75">
      <c r="D3277" s="132">
        <v>43590.353972911835</v>
      </c>
      <c r="F3277" s="132">
        <v>27098</v>
      </c>
      <c r="G3277" s="132">
        <v>24285</v>
      </c>
      <c r="H3277" s="154" t="s">
        <v>501</v>
      </c>
    </row>
    <row r="3279" spans="4:8" ht="12.75">
      <c r="D3279" s="132">
        <v>44038.453603208065</v>
      </c>
      <c r="F3279" s="132">
        <v>26710</v>
      </c>
      <c r="G3279" s="132">
        <v>24141</v>
      </c>
      <c r="H3279" s="154" t="s">
        <v>502</v>
      </c>
    </row>
    <row r="3281" spans="1:8" ht="12.75">
      <c r="A3281" s="149" t="s">
        <v>757</v>
      </c>
      <c r="C3281" s="155" t="s">
        <v>758</v>
      </c>
      <c r="D3281" s="132">
        <v>43815.54611496131</v>
      </c>
      <c r="F3281" s="132">
        <v>26897</v>
      </c>
      <c r="G3281" s="132">
        <v>24156.333333333336</v>
      </c>
      <c r="H3281" s="132">
        <v>18050.643472402196</v>
      </c>
    </row>
    <row r="3282" spans="1:8" ht="12.75">
      <c r="A3282" s="131">
        <v>38376.117893518516</v>
      </c>
      <c r="C3282" s="155" t="s">
        <v>759</v>
      </c>
      <c r="D3282" s="132">
        <v>224.05855127763985</v>
      </c>
      <c r="F3282" s="132">
        <v>194.3784967531131</v>
      </c>
      <c r="G3282" s="132">
        <v>121.72646932090542</v>
      </c>
      <c r="H3282" s="132">
        <v>224.05855127763985</v>
      </c>
    </row>
    <row r="3284" spans="3:8" ht="12.75">
      <c r="C3284" s="155" t="s">
        <v>760</v>
      </c>
      <c r="D3284" s="132">
        <v>0.5113677019790303</v>
      </c>
      <c r="F3284" s="132">
        <v>0.7226772381793996</v>
      </c>
      <c r="G3284" s="132">
        <v>0.5039112005998652</v>
      </c>
      <c r="H3284" s="132">
        <v>1.241277362882964</v>
      </c>
    </row>
    <row r="3285" spans="1:10" ht="12.75">
      <c r="A3285" s="149" t="s">
        <v>749</v>
      </c>
      <c r="C3285" s="150" t="s">
        <v>750</v>
      </c>
      <c r="D3285" s="150" t="s">
        <v>751</v>
      </c>
      <c r="F3285" s="150" t="s">
        <v>752</v>
      </c>
      <c r="G3285" s="150" t="s">
        <v>753</v>
      </c>
      <c r="H3285" s="150" t="s">
        <v>754</v>
      </c>
      <c r="I3285" s="151" t="s">
        <v>755</v>
      </c>
      <c r="J3285" s="150" t="s">
        <v>756</v>
      </c>
    </row>
    <row r="3286" spans="1:8" ht="12.75">
      <c r="A3286" s="152" t="s">
        <v>844</v>
      </c>
      <c r="C3286" s="153">
        <v>343.82299999985844</v>
      </c>
      <c r="D3286" s="132">
        <v>42215.66291821003</v>
      </c>
      <c r="F3286" s="132">
        <v>20550</v>
      </c>
      <c r="G3286" s="132">
        <v>21028</v>
      </c>
      <c r="H3286" s="154" t="s">
        <v>503</v>
      </c>
    </row>
    <row r="3288" spans="4:8" ht="12.75">
      <c r="D3288" s="132">
        <v>38524.25</v>
      </c>
      <c r="F3288" s="132">
        <v>20824</v>
      </c>
      <c r="G3288" s="132">
        <v>21100</v>
      </c>
      <c r="H3288" s="154" t="s">
        <v>504</v>
      </c>
    </row>
    <row r="3290" spans="4:8" ht="12.75">
      <c r="D3290" s="132">
        <v>41090.28880959749</v>
      </c>
      <c r="F3290" s="132">
        <v>20894</v>
      </c>
      <c r="G3290" s="132">
        <v>20580</v>
      </c>
      <c r="H3290" s="154" t="s">
        <v>505</v>
      </c>
    </row>
    <row r="3292" spans="1:8" ht="12.75">
      <c r="A3292" s="149" t="s">
        <v>757</v>
      </c>
      <c r="C3292" s="155" t="s">
        <v>758</v>
      </c>
      <c r="D3292" s="132">
        <v>40610.067242602505</v>
      </c>
      <c r="F3292" s="132">
        <v>20756</v>
      </c>
      <c r="G3292" s="132">
        <v>20902.666666666668</v>
      </c>
      <c r="H3292" s="132">
        <v>19791.313144241853</v>
      </c>
    </row>
    <row r="3293" spans="1:8" ht="12.75">
      <c r="A3293" s="131">
        <v>38376.1184375</v>
      </c>
      <c r="C3293" s="155" t="s">
        <v>759</v>
      </c>
      <c r="D3293" s="132">
        <v>1891.980945527017</v>
      </c>
      <c r="F3293" s="132">
        <v>181.80209019700516</v>
      </c>
      <c r="G3293" s="132">
        <v>281.7469313645374</v>
      </c>
      <c r="H3293" s="132">
        <v>1891.980945527017</v>
      </c>
    </row>
    <row r="3295" spans="3:8" ht="12.75">
      <c r="C3295" s="155" t="s">
        <v>760</v>
      </c>
      <c r="D3295" s="132">
        <v>4.658896362383292</v>
      </c>
      <c r="F3295" s="132">
        <v>0.8759013788639679</v>
      </c>
      <c r="G3295" s="132">
        <v>1.3478994611430952</v>
      </c>
      <c r="H3295" s="132">
        <v>9.559653428441033</v>
      </c>
    </row>
    <row r="3296" spans="1:10" ht="12.75">
      <c r="A3296" s="149" t="s">
        <v>749</v>
      </c>
      <c r="C3296" s="150" t="s">
        <v>750</v>
      </c>
      <c r="D3296" s="150" t="s">
        <v>751</v>
      </c>
      <c r="F3296" s="150" t="s">
        <v>752</v>
      </c>
      <c r="G3296" s="150" t="s">
        <v>753</v>
      </c>
      <c r="H3296" s="150" t="s">
        <v>754</v>
      </c>
      <c r="I3296" s="151" t="s">
        <v>755</v>
      </c>
      <c r="J3296" s="150" t="s">
        <v>756</v>
      </c>
    </row>
    <row r="3297" spans="1:8" ht="12.75">
      <c r="A3297" s="152" t="s">
        <v>826</v>
      </c>
      <c r="C3297" s="153">
        <v>361.38400000007823</v>
      </c>
      <c r="D3297" s="132">
        <v>43082.85540133715</v>
      </c>
      <c r="F3297" s="132">
        <v>21586</v>
      </c>
      <c r="G3297" s="132">
        <v>21348</v>
      </c>
      <c r="H3297" s="154" t="s">
        <v>506</v>
      </c>
    </row>
    <row r="3299" spans="4:8" ht="12.75">
      <c r="D3299" s="132">
        <v>44480.69681376219</v>
      </c>
      <c r="F3299" s="132">
        <v>21694</v>
      </c>
      <c r="G3299" s="132">
        <v>21316</v>
      </c>
      <c r="H3299" s="154" t="s">
        <v>507</v>
      </c>
    </row>
    <row r="3301" spans="4:8" ht="12.75">
      <c r="D3301" s="132">
        <v>43990.85563206673</v>
      </c>
      <c r="F3301" s="132">
        <v>21676</v>
      </c>
      <c r="G3301" s="132">
        <v>21582</v>
      </c>
      <c r="H3301" s="154" t="s">
        <v>508</v>
      </c>
    </row>
    <row r="3303" spans="1:8" ht="12.75">
      <c r="A3303" s="149" t="s">
        <v>757</v>
      </c>
      <c r="C3303" s="155" t="s">
        <v>758</v>
      </c>
      <c r="D3303" s="132">
        <v>43851.46928238869</v>
      </c>
      <c r="F3303" s="132">
        <v>21652</v>
      </c>
      <c r="G3303" s="132">
        <v>21415.333333333336</v>
      </c>
      <c r="H3303" s="132">
        <v>22308.251772128766</v>
      </c>
    </row>
    <row r="3304" spans="1:8" ht="12.75">
      <c r="A3304" s="131">
        <v>38376.11898148148</v>
      </c>
      <c r="C3304" s="155" t="s">
        <v>759</v>
      </c>
      <c r="D3304" s="132">
        <v>709.268333869727</v>
      </c>
      <c r="F3304" s="132">
        <v>57.86190456595773</v>
      </c>
      <c r="G3304" s="132">
        <v>145.22166964104682</v>
      </c>
      <c r="H3304" s="132">
        <v>709.268333869727</v>
      </c>
    </row>
    <row r="3306" spans="3:8" ht="12.75">
      <c r="C3306" s="155" t="s">
        <v>760</v>
      </c>
      <c r="D3306" s="132">
        <v>1.6174334531467531</v>
      </c>
      <c r="F3306" s="132">
        <v>0.26723584225918035</v>
      </c>
      <c r="G3306" s="132">
        <v>0.678120052490646</v>
      </c>
      <c r="H3306" s="132">
        <v>3.1793990004894277</v>
      </c>
    </row>
    <row r="3307" spans="1:10" ht="12.75">
      <c r="A3307" s="149" t="s">
        <v>749</v>
      </c>
      <c r="C3307" s="150" t="s">
        <v>750</v>
      </c>
      <c r="D3307" s="150" t="s">
        <v>751</v>
      </c>
      <c r="F3307" s="150" t="s">
        <v>752</v>
      </c>
      <c r="G3307" s="150" t="s">
        <v>753</v>
      </c>
      <c r="H3307" s="150" t="s">
        <v>754</v>
      </c>
      <c r="I3307" s="151" t="s">
        <v>755</v>
      </c>
      <c r="J3307" s="150" t="s">
        <v>756</v>
      </c>
    </row>
    <row r="3308" spans="1:8" ht="12.75">
      <c r="A3308" s="152" t="s">
        <v>845</v>
      </c>
      <c r="C3308" s="153">
        <v>371.029</v>
      </c>
      <c r="D3308" s="132">
        <v>39809.06511473656</v>
      </c>
      <c r="F3308" s="132">
        <v>26596</v>
      </c>
      <c r="G3308" s="132">
        <v>26336</v>
      </c>
      <c r="H3308" s="154" t="s">
        <v>509</v>
      </c>
    </row>
    <row r="3310" spans="4:8" ht="12.75">
      <c r="D3310" s="132">
        <v>39647.8152616024</v>
      </c>
      <c r="F3310" s="132">
        <v>26268.000000029802</v>
      </c>
      <c r="G3310" s="132">
        <v>26322.000000029802</v>
      </c>
      <c r="H3310" s="154" t="s">
        <v>510</v>
      </c>
    </row>
    <row r="3312" spans="4:8" ht="12.75">
      <c r="D3312" s="132">
        <v>37802.612957179546</v>
      </c>
      <c r="F3312" s="132">
        <v>26386</v>
      </c>
      <c r="G3312" s="132">
        <v>25956</v>
      </c>
      <c r="H3312" s="154" t="s">
        <v>511</v>
      </c>
    </row>
    <row r="3314" spans="1:8" ht="12.75">
      <c r="A3314" s="149" t="s">
        <v>757</v>
      </c>
      <c r="C3314" s="155" t="s">
        <v>758</v>
      </c>
      <c r="D3314" s="132">
        <v>39086.497777839504</v>
      </c>
      <c r="F3314" s="132">
        <v>26416.666666676603</v>
      </c>
      <c r="G3314" s="132">
        <v>26204.666666676603</v>
      </c>
      <c r="H3314" s="132">
        <v>12750.507643932458</v>
      </c>
    </row>
    <row r="3315" spans="1:8" ht="12.75">
      <c r="A3315" s="131">
        <v>38376.119525462964</v>
      </c>
      <c r="C3315" s="155" t="s">
        <v>759</v>
      </c>
      <c r="D3315" s="132">
        <v>1114.7961936267939</v>
      </c>
      <c r="F3315" s="132">
        <v>166.1364900588094</v>
      </c>
      <c r="G3315" s="132">
        <v>215.46538779253748</v>
      </c>
      <c r="H3315" s="132">
        <v>1114.7961936267939</v>
      </c>
    </row>
    <row r="3317" spans="3:8" ht="12.75">
      <c r="C3317" s="155" t="s">
        <v>760</v>
      </c>
      <c r="D3317" s="132">
        <v>2.8521260716759316</v>
      </c>
      <c r="F3317" s="132">
        <v>0.6289078488028275</v>
      </c>
      <c r="G3317" s="132">
        <v>0.822240521252407</v>
      </c>
      <c r="H3317" s="132">
        <v>8.743151447442866</v>
      </c>
    </row>
    <row r="3318" spans="1:10" ht="12.75">
      <c r="A3318" s="149" t="s">
        <v>749</v>
      </c>
      <c r="C3318" s="150" t="s">
        <v>750</v>
      </c>
      <c r="D3318" s="150" t="s">
        <v>751</v>
      </c>
      <c r="F3318" s="150" t="s">
        <v>752</v>
      </c>
      <c r="G3318" s="150" t="s">
        <v>753</v>
      </c>
      <c r="H3318" s="150" t="s">
        <v>754</v>
      </c>
      <c r="I3318" s="151" t="s">
        <v>755</v>
      </c>
      <c r="J3318" s="150" t="s">
        <v>756</v>
      </c>
    </row>
    <row r="3319" spans="1:8" ht="12.75">
      <c r="A3319" s="152" t="s">
        <v>820</v>
      </c>
      <c r="C3319" s="153">
        <v>407.77100000018254</v>
      </c>
      <c r="D3319" s="132">
        <v>4657365.377555847</v>
      </c>
      <c r="F3319" s="132">
        <v>90700</v>
      </c>
      <c r="G3319" s="132">
        <v>91300</v>
      </c>
      <c r="H3319" s="154" t="s">
        <v>512</v>
      </c>
    </row>
    <row r="3321" spans="4:8" ht="12.75">
      <c r="D3321" s="132">
        <v>4670792.5822143555</v>
      </c>
      <c r="F3321" s="132">
        <v>91100</v>
      </c>
      <c r="G3321" s="132">
        <v>91100</v>
      </c>
      <c r="H3321" s="154" t="s">
        <v>513</v>
      </c>
    </row>
    <row r="3323" spans="4:8" ht="12.75">
      <c r="D3323" s="132">
        <v>4826666.169723511</v>
      </c>
      <c r="F3323" s="132">
        <v>91400</v>
      </c>
      <c r="G3323" s="132">
        <v>92000</v>
      </c>
      <c r="H3323" s="154" t="s">
        <v>514</v>
      </c>
    </row>
    <row r="3325" spans="1:8" ht="12.75">
      <c r="A3325" s="149" t="s">
        <v>757</v>
      </c>
      <c r="C3325" s="155" t="s">
        <v>758</v>
      </c>
      <c r="D3325" s="132">
        <v>4718274.709831238</v>
      </c>
      <c r="F3325" s="132">
        <v>91066.66666666666</v>
      </c>
      <c r="G3325" s="132">
        <v>91466.66666666666</v>
      </c>
      <c r="H3325" s="132">
        <v>4627004.772724319</v>
      </c>
    </row>
    <row r="3326" spans="1:8" ht="12.75">
      <c r="A3326" s="131">
        <v>38376.120104166665</v>
      </c>
      <c r="C3326" s="155" t="s">
        <v>759</v>
      </c>
      <c r="D3326" s="132">
        <v>94109.53134208386</v>
      </c>
      <c r="F3326" s="132">
        <v>351.1884584284246</v>
      </c>
      <c r="G3326" s="132">
        <v>472.58156262526086</v>
      </c>
      <c r="H3326" s="132">
        <v>94109.53134208386</v>
      </c>
    </row>
    <row r="3328" spans="3:8" ht="12.75">
      <c r="C3328" s="155" t="s">
        <v>760</v>
      </c>
      <c r="D3328" s="132">
        <v>1.9945750752068856</v>
      </c>
      <c r="F3328" s="132">
        <v>0.38563886357440497</v>
      </c>
      <c r="G3328" s="132">
        <v>0.5166708046194544</v>
      </c>
      <c r="H3328" s="132">
        <v>2.0339190462229286</v>
      </c>
    </row>
    <row r="3329" spans="1:10" ht="12.75">
      <c r="A3329" s="149" t="s">
        <v>749</v>
      </c>
      <c r="C3329" s="150" t="s">
        <v>750</v>
      </c>
      <c r="D3329" s="150" t="s">
        <v>751</v>
      </c>
      <c r="F3329" s="150" t="s">
        <v>752</v>
      </c>
      <c r="G3329" s="150" t="s">
        <v>753</v>
      </c>
      <c r="H3329" s="150" t="s">
        <v>754</v>
      </c>
      <c r="I3329" s="151" t="s">
        <v>755</v>
      </c>
      <c r="J3329" s="150" t="s">
        <v>756</v>
      </c>
    </row>
    <row r="3330" spans="1:8" ht="12.75">
      <c r="A3330" s="152" t="s">
        <v>827</v>
      </c>
      <c r="C3330" s="153">
        <v>455.40299999993294</v>
      </c>
      <c r="D3330" s="132">
        <v>476491.2675027847</v>
      </c>
      <c r="F3330" s="132">
        <v>64620</v>
      </c>
      <c r="G3330" s="132">
        <v>67847.5</v>
      </c>
      <c r="H3330" s="154" t="s">
        <v>515</v>
      </c>
    </row>
    <row r="3332" spans="4:8" ht="12.75">
      <c r="D3332" s="132">
        <v>376367.4445371628</v>
      </c>
      <c r="F3332" s="132">
        <v>64562.5</v>
      </c>
      <c r="G3332" s="132">
        <v>67500</v>
      </c>
      <c r="H3332" s="154" t="s">
        <v>516</v>
      </c>
    </row>
    <row r="3334" spans="4:8" ht="12.75">
      <c r="D3334" s="132">
        <v>511552.46469688416</v>
      </c>
      <c r="F3334" s="132">
        <v>64927.500000059605</v>
      </c>
      <c r="G3334" s="132">
        <v>67822.5</v>
      </c>
      <c r="H3334" s="154" t="s">
        <v>517</v>
      </c>
    </row>
    <row r="3336" spans="1:8" ht="12.75">
      <c r="A3336" s="149" t="s">
        <v>757</v>
      </c>
      <c r="C3336" s="155" t="s">
        <v>758</v>
      </c>
      <c r="D3336" s="132">
        <v>454803.72557894385</v>
      </c>
      <c r="F3336" s="132">
        <v>64703.33333335321</v>
      </c>
      <c r="G3336" s="132">
        <v>67723.33333333333</v>
      </c>
      <c r="H3336" s="132">
        <v>388599.17131536803</v>
      </c>
    </row>
    <row r="3337" spans="1:8" ht="12.75">
      <c r="A3337" s="131">
        <v>38376.12085648148</v>
      </c>
      <c r="C3337" s="155" t="s">
        <v>759</v>
      </c>
      <c r="D3337" s="132">
        <v>70153.47122502096</v>
      </c>
      <c r="F3337" s="132">
        <v>196.25132699466766</v>
      </c>
      <c r="G3337" s="132">
        <v>193.81584902513347</v>
      </c>
      <c r="H3337" s="132">
        <v>70153.47122502096</v>
      </c>
    </row>
    <row r="3339" spans="3:8" ht="12.75">
      <c r="C3339" s="155" t="s">
        <v>760</v>
      </c>
      <c r="D3339" s="132">
        <v>15.424999242413612</v>
      </c>
      <c r="F3339" s="132">
        <v>0.30330945390954717</v>
      </c>
      <c r="G3339" s="132">
        <v>0.2861876985162182</v>
      </c>
      <c r="H3339" s="132">
        <v>18.052913233849342</v>
      </c>
    </row>
    <row r="3340" spans="1:16" ht="12.75">
      <c r="A3340" s="143" t="s">
        <v>740</v>
      </c>
      <c r="B3340" s="138" t="s">
        <v>518</v>
      </c>
      <c r="D3340" s="143" t="s">
        <v>741</v>
      </c>
      <c r="E3340" s="138" t="s">
        <v>742</v>
      </c>
      <c r="F3340" s="139" t="s">
        <v>796</v>
      </c>
      <c r="G3340" s="144" t="s">
        <v>744</v>
      </c>
      <c r="H3340" s="145">
        <v>2</v>
      </c>
      <c r="I3340" s="146" t="s">
        <v>745</v>
      </c>
      <c r="J3340" s="145">
        <v>14</v>
      </c>
      <c r="K3340" s="144" t="s">
        <v>746</v>
      </c>
      <c r="L3340" s="147">
        <v>1</v>
      </c>
      <c r="M3340" s="144" t="s">
        <v>747</v>
      </c>
      <c r="N3340" s="148">
        <v>1</v>
      </c>
      <c r="O3340" s="144" t="s">
        <v>748</v>
      </c>
      <c r="P3340" s="148">
        <v>1</v>
      </c>
    </row>
    <row r="3342" spans="1:10" ht="12.75">
      <c r="A3342" s="149" t="s">
        <v>749</v>
      </c>
      <c r="C3342" s="150" t="s">
        <v>750</v>
      </c>
      <c r="D3342" s="150" t="s">
        <v>751</v>
      </c>
      <c r="F3342" s="150" t="s">
        <v>752</v>
      </c>
      <c r="G3342" s="150" t="s">
        <v>753</v>
      </c>
      <c r="H3342" s="150" t="s">
        <v>754</v>
      </c>
      <c r="I3342" s="151" t="s">
        <v>755</v>
      </c>
      <c r="J3342" s="150" t="s">
        <v>756</v>
      </c>
    </row>
    <row r="3343" spans="1:8" ht="12.75">
      <c r="A3343" s="152" t="s">
        <v>823</v>
      </c>
      <c r="C3343" s="153">
        <v>228.61599999992177</v>
      </c>
      <c r="D3343" s="132">
        <v>35900.51838159561</v>
      </c>
      <c r="F3343" s="132">
        <v>34527</v>
      </c>
      <c r="G3343" s="132">
        <v>31984</v>
      </c>
      <c r="H3343" s="154" t="s">
        <v>519</v>
      </c>
    </row>
    <row r="3345" spans="4:8" ht="12.75">
      <c r="D3345" s="132">
        <v>36039.78199928999</v>
      </c>
      <c r="F3345" s="132">
        <v>33818</v>
      </c>
      <c r="G3345" s="132">
        <v>32117</v>
      </c>
      <c r="H3345" s="154" t="s">
        <v>520</v>
      </c>
    </row>
    <row r="3347" spans="4:8" ht="12.75">
      <c r="D3347" s="132">
        <v>35723.80262577534</v>
      </c>
      <c r="F3347" s="132">
        <v>33481</v>
      </c>
      <c r="G3347" s="132">
        <v>32702.999999970198</v>
      </c>
      <c r="H3347" s="154" t="s">
        <v>521</v>
      </c>
    </row>
    <row r="3349" spans="1:8" ht="12.75">
      <c r="A3349" s="149" t="s">
        <v>757</v>
      </c>
      <c r="C3349" s="155" t="s">
        <v>758</v>
      </c>
      <c r="D3349" s="132">
        <v>35888.034335553646</v>
      </c>
      <c r="F3349" s="132">
        <v>33942</v>
      </c>
      <c r="G3349" s="132">
        <v>32267.99999999007</v>
      </c>
      <c r="H3349" s="132">
        <v>2667.5315000191754</v>
      </c>
    </row>
    <row r="3350" spans="1:8" ht="12.75">
      <c r="A3350" s="131">
        <v>38376.123194444444</v>
      </c>
      <c r="C3350" s="155" t="s">
        <v>759</v>
      </c>
      <c r="D3350" s="132">
        <v>158.35917932379786</v>
      </c>
      <c r="F3350" s="132">
        <v>533.9110412793502</v>
      </c>
      <c r="G3350" s="132">
        <v>382.5454221226274</v>
      </c>
      <c r="H3350" s="132">
        <v>158.35917932379786</v>
      </c>
    </row>
    <row r="3352" spans="3:8" ht="12.75">
      <c r="C3352" s="155" t="s">
        <v>760</v>
      </c>
      <c r="D3352" s="132">
        <v>0.44125899413475034</v>
      </c>
      <c r="F3352" s="132">
        <v>1.5730099619331515</v>
      </c>
      <c r="G3352" s="132">
        <v>1.185525666675174</v>
      </c>
      <c r="H3352" s="132">
        <v>5.936543929196695</v>
      </c>
    </row>
    <row r="3353" spans="1:10" ht="12.75">
      <c r="A3353" s="149" t="s">
        <v>749</v>
      </c>
      <c r="C3353" s="150" t="s">
        <v>750</v>
      </c>
      <c r="D3353" s="150" t="s">
        <v>751</v>
      </c>
      <c r="F3353" s="150" t="s">
        <v>752</v>
      </c>
      <c r="G3353" s="150" t="s">
        <v>753</v>
      </c>
      <c r="H3353" s="150" t="s">
        <v>754</v>
      </c>
      <c r="I3353" s="151" t="s">
        <v>755</v>
      </c>
      <c r="J3353" s="150" t="s">
        <v>756</v>
      </c>
    </row>
    <row r="3354" spans="1:8" ht="12.75">
      <c r="A3354" s="152" t="s">
        <v>824</v>
      </c>
      <c r="C3354" s="153">
        <v>231.6040000000503</v>
      </c>
      <c r="D3354" s="132">
        <v>8050.3215215578675</v>
      </c>
      <c r="F3354" s="132">
        <v>6699</v>
      </c>
      <c r="G3354" s="132">
        <v>7534</v>
      </c>
      <c r="H3354" s="154" t="s">
        <v>522</v>
      </c>
    </row>
    <row r="3356" spans="4:8" ht="12.75">
      <c r="D3356" s="132">
        <v>8108.755693122745</v>
      </c>
      <c r="F3356" s="132">
        <v>6859</v>
      </c>
      <c r="G3356" s="132">
        <v>7681.999999992549</v>
      </c>
      <c r="H3356" s="154" t="s">
        <v>523</v>
      </c>
    </row>
    <row r="3358" spans="4:8" ht="12.75">
      <c r="D3358" s="132">
        <v>7850.250000007451</v>
      </c>
      <c r="F3358" s="132">
        <v>6853</v>
      </c>
      <c r="G3358" s="132">
        <v>7767.000000007451</v>
      </c>
      <c r="H3358" s="154" t="s">
        <v>524</v>
      </c>
    </row>
    <row r="3360" spans="1:8" ht="12.75">
      <c r="A3360" s="149" t="s">
        <v>757</v>
      </c>
      <c r="C3360" s="155" t="s">
        <v>758</v>
      </c>
      <c r="D3360" s="132">
        <v>8003.109071562687</v>
      </c>
      <c r="F3360" s="132">
        <v>6803.666666666666</v>
      </c>
      <c r="G3360" s="132">
        <v>7661</v>
      </c>
      <c r="H3360" s="132">
        <v>656.3067388432279</v>
      </c>
    </row>
    <row r="3361" spans="1:8" ht="12.75">
      <c r="A3361" s="131">
        <v>38376.123761574076</v>
      </c>
      <c r="C3361" s="155" t="s">
        <v>759</v>
      </c>
      <c r="D3361" s="132">
        <v>135.56570332934243</v>
      </c>
      <c r="F3361" s="132">
        <v>90.69362344362108</v>
      </c>
      <c r="G3361" s="132">
        <v>117.91098337574742</v>
      </c>
      <c r="H3361" s="132">
        <v>135.56570332934243</v>
      </c>
    </row>
    <row r="3363" spans="3:8" ht="12.75">
      <c r="C3363" s="155" t="s">
        <v>760</v>
      </c>
      <c r="D3363" s="132">
        <v>1.693912979532489</v>
      </c>
      <c r="F3363" s="132">
        <v>1.333010976095553</v>
      </c>
      <c r="G3363" s="132">
        <v>1.5391069491678298</v>
      </c>
      <c r="H3363" s="132">
        <v>20.655845095889685</v>
      </c>
    </row>
    <row r="3364" spans="1:10" ht="12.75">
      <c r="A3364" s="149" t="s">
        <v>749</v>
      </c>
      <c r="C3364" s="150" t="s">
        <v>750</v>
      </c>
      <c r="D3364" s="150" t="s">
        <v>751</v>
      </c>
      <c r="F3364" s="150" t="s">
        <v>752</v>
      </c>
      <c r="G3364" s="150" t="s">
        <v>753</v>
      </c>
      <c r="H3364" s="150" t="s">
        <v>754</v>
      </c>
      <c r="I3364" s="151" t="s">
        <v>755</v>
      </c>
      <c r="J3364" s="150" t="s">
        <v>756</v>
      </c>
    </row>
    <row r="3365" spans="1:8" ht="12.75">
      <c r="A3365" s="152" t="s">
        <v>822</v>
      </c>
      <c r="C3365" s="153">
        <v>267.7160000000149</v>
      </c>
      <c r="D3365" s="132">
        <v>5293.401625439525</v>
      </c>
      <c r="F3365" s="132">
        <v>3856.5</v>
      </c>
      <c r="G3365" s="132">
        <v>3875.5</v>
      </c>
      <c r="H3365" s="154" t="s">
        <v>525</v>
      </c>
    </row>
    <row r="3367" spans="4:8" ht="12.75">
      <c r="D3367" s="132">
        <v>5343.204056881368</v>
      </c>
      <c r="F3367" s="132">
        <v>3866.75</v>
      </c>
      <c r="G3367" s="132">
        <v>3892.75</v>
      </c>
      <c r="H3367" s="154" t="s">
        <v>526</v>
      </c>
    </row>
    <row r="3369" spans="4:8" ht="12.75">
      <c r="D3369" s="132">
        <v>5278.085440844297</v>
      </c>
      <c r="F3369" s="132">
        <v>3847.2499999962747</v>
      </c>
      <c r="G3369" s="132">
        <v>3906.5</v>
      </c>
      <c r="H3369" s="154" t="s">
        <v>527</v>
      </c>
    </row>
    <row r="3371" spans="1:8" ht="12.75">
      <c r="A3371" s="149" t="s">
        <v>757</v>
      </c>
      <c r="C3371" s="155" t="s">
        <v>758</v>
      </c>
      <c r="D3371" s="132">
        <v>5304.897041055063</v>
      </c>
      <c r="F3371" s="132">
        <v>3856.8333333320916</v>
      </c>
      <c r="G3371" s="132">
        <v>3891.583333333333</v>
      </c>
      <c r="H3371" s="132">
        <v>1426.6354016300816</v>
      </c>
    </row>
    <row r="3372" spans="1:8" ht="12.75">
      <c r="A3372" s="131">
        <v>38376.12451388889</v>
      </c>
      <c r="C3372" s="155" t="s">
        <v>759</v>
      </c>
      <c r="D3372" s="132">
        <v>34.04727557071114</v>
      </c>
      <c r="F3372" s="132">
        <v>9.754272570083343</v>
      </c>
      <c r="G3372" s="132">
        <v>15.532895201260237</v>
      </c>
      <c r="H3372" s="132">
        <v>34.04727557071114</v>
      </c>
    </row>
    <row r="3374" spans="3:8" ht="12.75">
      <c r="C3374" s="155" t="s">
        <v>760</v>
      </c>
      <c r="D3374" s="132">
        <v>0.6418084141353978</v>
      </c>
      <c r="F3374" s="132">
        <v>0.2529088432674426</v>
      </c>
      <c r="G3374" s="132">
        <v>0.3991407576503198</v>
      </c>
      <c r="H3374" s="132">
        <v>2.386543578815479</v>
      </c>
    </row>
    <row r="3375" spans="1:10" ht="12.75">
      <c r="A3375" s="149" t="s">
        <v>749</v>
      </c>
      <c r="C3375" s="150" t="s">
        <v>750</v>
      </c>
      <c r="D3375" s="150" t="s">
        <v>751</v>
      </c>
      <c r="F3375" s="150" t="s">
        <v>752</v>
      </c>
      <c r="G3375" s="150" t="s">
        <v>753</v>
      </c>
      <c r="H3375" s="150" t="s">
        <v>754</v>
      </c>
      <c r="I3375" s="151" t="s">
        <v>755</v>
      </c>
      <c r="J3375" s="150" t="s">
        <v>756</v>
      </c>
    </row>
    <row r="3376" spans="1:8" ht="12.75">
      <c r="A3376" s="152" t="s">
        <v>821</v>
      </c>
      <c r="C3376" s="153">
        <v>292.40199999976903</v>
      </c>
      <c r="D3376" s="132">
        <v>28451</v>
      </c>
      <c r="F3376" s="132">
        <v>16805.5</v>
      </c>
      <c r="G3376" s="132">
        <v>16723.75</v>
      </c>
      <c r="H3376" s="154" t="s">
        <v>528</v>
      </c>
    </row>
    <row r="3378" spans="4:8" ht="12.75">
      <c r="D3378" s="132">
        <v>29939.990715265274</v>
      </c>
      <c r="F3378" s="132">
        <v>17054.75</v>
      </c>
      <c r="G3378" s="132">
        <v>16888.25</v>
      </c>
      <c r="H3378" s="154" t="s">
        <v>529</v>
      </c>
    </row>
    <row r="3380" spans="4:8" ht="12.75">
      <c r="D3380" s="132">
        <v>30178.031288564205</v>
      </c>
      <c r="F3380" s="132">
        <v>16869.75</v>
      </c>
      <c r="G3380" s="132">
        <v>17155.75</v>
      </c>
      <c r="H3380" s="154" t="s">
        <v>530</v>
      </c>
    </row>
    <row r="3382" spans="1:8" ht="12.75">
      <c r="A3382" s="149" t="s">
        <v>757</v>
      </c>
      <c r="C3382" s="155" t="s">
        <v>758</v>
      </c>
      <c r="D3382" s="132">
        <v>29523.00733460983</v>
      </c>
      <c r="F3382" s="132">
        <v>16910</v>
      </c>
      <c r="G3382" s="132">
        <v>16922.583333333332</v>
      </c>
      <c r="H3382" s="132">
        <v>12605.382210231714</v>
      </c>
    </row>
    <row r="3383" spans="1:8" ht="12.75">
      <c r="A3383" s="131">
        <v>38376.12530092592</v>
      </c>
      <c r="C3383" s="155" t="s">
        <v>759</v>
      </c>
      <c r="D3383" s="132">
        <v>935.9837726838311</v>
      </c>
      <c r="F3383" s="132">
        <v>129.40802718533342</v>
      </c>
      <c r="G3383" s="132">
        <v>218.03688525874088</v>
      </c>
      <c r="H3383" s="132">
        <v>935.9837726838311</v>
      </c>
    </row>
    <row r="3385" spans="3:8" ht="12.75">
      <c r="C3385" s="155" t="s">
        <v>760</v>
      </c>
      <c r="D3385" s="132">
        <v>3.170353758597544</v>
      </c>
      <c r="F3385" s="132">
        <v>0.7652751459806825</v>
      </c>
      <c r="G3385" s="132">
        <v>1.2884373559518059</v>
      </c>
      <c r="H3385" s="132">
        <v>7.425270865044447</v>
      </c>
    </row>
    <row r="3386" spans="1:10" ht="12.75">
      <c r="A3386" s="149" t="s">
        <v>749</v>
      </c>
      <c r="C3386" s="150" t="s">
        <v>750</v>
      </c>
      <c r="D3386" s="150" t="s">
        <v>751</v>
      </c>
      <c r="F3386" s="150" t="s">
        <v>752</v>
      </c>
      <c r="G3386" s="150" t="s">
        <v>753</v>
      </c>
      <c r="H3386" s="150" t="s">
        <v>754</v>
      </c>
      <c r="I3386" s="151" t="s">
        <v>755</v>
      </c>
      <c r="J3386" s="150" t="s">
        <v>756</v>
      </c>
    </row>
    <row r="3387" spans="1:8" ht="12.75">
      <c r="A3387" s="152" t="s">
        <v>875</v>
      </c>
      <c r="C3387" s="153">
        <v>309.418</v>
      </c>
      <c r="D3387" s="132">
        <v>33614.66984319687</v>
      </c>
      <c r="F3387" s="132">
        <v>7569.999999992549</v>
      </c>
      <c r="G3387" s="132">
        <v>7569.999999992549</v>
      </c>
      <c r="H3387" s="154" t="s">
        <v>531</v>
      </c>
    </row>
    <row r="3389" spans="4:8" ht="12.75">
      <c r="D3389" s="132">
        <v>33930.95061761141</v>
      </c>
      <c r="F3389" s="132">
        <v>7302</v>
      </c>
      <c r="G3389" s="132">
        <v>7122</v>
      </c>
      <c r="H3389" s="154" t="s">
        <v>532</v>
      </c>
    </row>
    <row r="3391" spans="4:8" ht="12.75">
      <c r="D3391" s="132">
        <v>34748.95258104801</v>
      </c>
      <c r="F3391" s="132">
        <v>7192.000000007451</v>
      </c>
      <c r="G3391" s="132">
        <v>7160</v>
      </c>
      <c r="H3391" s="154" t="s">
        <v>533</v>
      </c>
    </row>
    <row r="3393" spans="1:8" ht="12.75">
      <c r="A3393" s="149" t="s">
        <v>757</v>
      </c>
      <c r="C3393" s="155" t="s">
        <v>758</v>
      </c>
      <c r="D3393" s="132">
        <v>34098.1910139521</v>
      </c>
      <c r="F3393" s="132">
        <v>7354.666666666666</v>
      </c>
      <c r="G3393" s="132">
        <v>7283.999999997517</v>
      </c>
      <c r="H3393" s="132">
        <v>26783.146697961198</v>
      </c>
    </row>
    <row r="3394" spans="1:8" ht="12.75">
      <c r="A3394" s="131">
        <v>38376.12587962963</v>
      </c>
      <c r="C3394" s="155" t="s">
        <v>759</v>
      </c>
      <c r="D3394" s="132">
        <v>585.3429293782787</v>
      </c>
      <c r="F3394" s="132">
        <v>194.42564987813694</v>
      </c>
      <c r="G3394" s="132">
        <v>248.41094983487295</v>
      </c>
      <c r="H3394" s="132">
        <v>585.3429293782787</v>
      </c>
    </row>
    <row r="3396" spans="3:8" ht="12.75">
      <c r="C3396" s="155" t="s">
        <v>760</v>
      </c>
      <c r="D3396" s="132">
        <v>1.716639246752919</v>
      </c>
      <c r="F3396" s="132">
        <v>2.6435684809391353</v>
      </c>
      <c r="G3396" s="132">
        <v>3.41036449526301</v>
      </c>
      <c r="H3396" s="132">
        <v>2.1854897633176034</v>
      </c>
    </row>
    <row r="3397" spans="1:10" ht="12.75">
      <c r="A3397" s="149" t="s">
        <v>749</v>
      </c>
      <c r="C3397" s="150" t="s">
        <v>750</v>
      </c>
      <c r="D3397" s="150" t="s">
        <v>751</v>
      </c>
      <c r="F3397" s="150" t="s">
        <v>752</v>
      </c>
      <c r="G3397" s="150" t="s">
        <v>753</v>
      </c>
      <c r="H3397" s="150" t="s">
        <v>754</v>
      </c>
      <c r="I3397" s="151" t="s">
        <v>755</v>
      </c>
      <c r="J3397" s="150" t="s">
        <v>756</v>
      </c>
    </row>
    <row r="3398" spans="1:8" ht="12.75">
      <c r="A3398" s="152" t="s">
        <v>825</v>
      </c>
      <c r="C3398" s="153">
        <v>324.75400000019</v>
      </c>
      <c r="D3398" s="132">
        <v>33003.739936351776</v>
      </c>
      <c r="F3398" s="132">
        <v>26048</v>
      </c>
      <c r="G3398" s="132">
        <v>23805</v>
      </c>
      <c r="H3398" s="154" t="s">
        <v>534</v>
      </c>
    </row>
    <row r="3400" spans="4:8" ht="12.75">
      <c r="D3400" s="132">
        <v>32962.05494308472</v>
      </c>
      <c r="F3400" s="132">
        <v>25924.000000029802</v>
      </c>
      <c r="G3400" s="132">
        <v>23373</v>
      </c>
      <c r="H3400" s="154" t="s">
        <v>535</v>
      </c>
    </row>
    <row r="3402" spans="4:8" ht="12.75">
      <c r="D3402" s="132">
        <v>34015.24093669653</v>
      </c>
      <c r="F3402" s="132">
        <v>26177</v>
      </c>
      <c r="G3402" s="132">
        <v>23605</v>
      </c>
      <c r="H3402" s="154" t="s">
        <v>536</v>
      </c>
    </row>
    <row r="3404" spans="1:8" ht="12.75">
      <c r="A3404" s="149" t="s">
        <v>757</v>
      </c>
      <c r="C3404" s="155" t="s">
        <v>758</v>
      </c>
      <c r="D3404" s="132">
        <v>33327.01193871101</v>
      </c>
      <c r="F3404" s="132">
        <v>26049.666666676603</v>
      </c>
      <c r="G3404" s="132">
        <v>23594.333333333336</v>
      </c>
      <c r="H3404" s="132">
        <v>8291.578929896647</v>
      </c>
    </row>
    <row r="3405" spans="1:8" ht="12.75">
      <c r="A3405" s="131">
        <v>38376.12644675926</v>
      </c>
      <c r="C3405" s="155" t="s">
        <v>759</v>
      </c>
      <c r="D3405" s="132">
        <v>596.3881076255592</v>
      </c>
      <c r="F3405" s="132">
        <v>126.50823423663468</v>
      </c>
      <c r="G3405" s="132">
        <v>216.1974406262325</v>
      </c>
      <c r="H3405" s="132">
        <v>596.3881076255592</v>
      </c>
    </row>
    <row r="3407" spans="3:8" ht="12.75">
      <c r="C3407" s="155" t="s">
        <v>760</v>
      </c>
      <c r="D3407" s="132">
        <v>1.7895036876463093</v>
      </c>
      <c r="F3407" s="132">
        <v>0.48564243011396085</v>
      </c>
      <c r="G3407" s="132">
        <v>0.9163108682574876</v>
      </c>
      <c r="H3407" s="132">
        <v>7.192696501690216</v>
      </c>
    </row>
    <row r="3408" spans="1:10" ht="12.75">
      <c r="A3408" s="149" t="s">
        <v>749</v>
      </c>
      <c r="C3408" s="150" t="s">
        <v>750</v>
      </c>
      <c r="D3408" s="150" t="s">
        <v>751</v>
      </c>
      <c r="F3408" s="150" t="s">
        <v>752</v>
      </c>
      <c r="G3408" s="150" t="s">
        <v>753</v>
      </c>
      <c r="H3408" s="150" t="s">
        <v>754</v>
      </c>
      <c r="I3408" s="151" t="s">
        <v>755</v>
      </c>
      <c r="J3408" s="150" t="s">
        <v>756</v>
      </c>
    </row>
    <row r="3409" spans="1:8" ht="12.75">
      <c r="A3409" s="152" t="s">
        <v>844</v>
      </c>
      <c r="C3409" s="153">
        <v>343.82299999985844</v>
      </c>
      <c r="D3409" s="132">
        <v>35983.9296964407</v>
      </c>
      <c r="F3409" s="132">
        <v>20754</v>
      </c>
      <c r="G3409" s="132">
        <v>20612</v>
      </c>
      <c r="H3409" s="154" t="s">
        <v>537</v>
      </c>
    </row>
    <row r="3411" spans="4:8" ht="12.75">
      <c r="D3411" s="132">
        <v>36169.77865195274</v>
      </c>
      <c r="F3411" s="132">
        <v>21084</v>
      </c>
      <c r="G3411" s="132">
        <v>20306</v>
      </c>
      <c r="H3411" s="154" t="s">
        <v>538</v>
      </c>
    </row>
    <row r="3413" spans="4:8" ht="12.75">
      <c r="D3413" s="132">
        <v>35871.73689222336</v>
      </c>
      <c r="F3413" s="132">
        <v>21172</v>
      </c>
      <c r="G3413" s="132">
        <v>21128</v>
      </c>
      <c r="H3413" s="154" t="s">
        <v>539</v>
      </c>
    </row>
    <row r="3415" spans="1:8" ht="12.75">
      <c r="A3415" s="149" t="s">
        <v>757</v>
      </c>
      <c r="C3415" s="155" t="s">
        <v>758</v>
      </c>
      <c r="D3415" s="132">
        <v>36008.48174687227</v>
      </c>
      <c r="F3415" s="132">
        <v>21003.333333333336</v>
      </c>
      <c r="G3415" s="132">
        <v>20682</v>
      </c>
      <c r="H3415" s="132">
        <v>15142.636938129097</v>
      </c>
    </row>
    <row r="3416" spans="1:8" ht="12.75">
      <c r="A3416" s="131">
        <v>38376.12699074074</v>
      </c>
      <c r="C3416" s="155" t="s">
        <v>759</v>
      </c>
      <c r="D3416" s="132">
        <v>150.5301465526386</v>
      </c>
      <c r="F3416" s="132">
        <v>220.36636161931187</v>
      </c>
      <c r="G3416" s="132">
        <v>415.44674748997613</v>
      </c>
      <c r="H3416" s="132">
        <v>150.5301465526386</v>
      </c>
    </row>
    <row r="3418" spans="3:8" ht="12.75">
      <c r="C3418" s="155" t="s">
        <v>760</v>
      </c>
      <c r="D3418" s="132">
        <v>0.4180408038606454</v>
      </c>
      <c r="F3418" s="132">
        <v>1.049197087538384</v>
      </c>
      <c r="G3418" s="132">
        <v>2.0087358451309165</v>
      </c>
      <c r="H3418" s="132">
        <v>0.9940814612916217</v>
      </c>
    </row>
    <row r="3419" spans="1:10" ht="12.75">
      <c r="A3419" s="149" t="s">
        <v>749</v>
      </c>
      <c r="C3419" s="150" t="s">
        <v>750</v>
      </c>
      <c r="D3419" s="150" t="s">
        <v>751</v>
      </c>
      <c r="F3419" s="150" t="s">
        <v>752</v>
      </c>
      <c r="G3419" s="150" t="s">
        <v>753</v>
      </c>
      <c r="H3419" s="150" t="s">
        <v>754</v>
      </c>
      <c r="I3419" s="151" t="s">
        <v>755</v>
      </c>
      <c r="J3419" s="150" t="s">
        <v>756</v>
      </c>
    </row>
    <row r="3420" spans="1:8" ht="12.75">
      <c r="A3420" s="152" t="s">
        <v>826</v>
      </c>
      <c r="C3420" s="153">
        <v>361.38400000007823</v>
      </c>
      <c r="D3420" s="132">
        <v>35965.437858223915</v>
      </c>
      <c r="F3420" s="132">
        <v>21436</v>
      </c>
      <c r="G3420" s="132">
        <v>21428</v>
      </c>
      <c r="H3420" s="154" t="s">
        <v>540</v>
      </c>
    </row>
    <row r="3422" spans="4:8" ht="12.75">
      <c r="D3422" s="132">
        <v>36557.32855796814</v>
      </c>
      <c r="F3422" s="132">
        <v>21700</v>
      </c>
      <c r="G3422" s="132">
        <v>21600</v>
      </c>
      <c r="H3422" s="154" t="s">
        <v>541</v>
      </c>
    </row>
    <row r="3424" spans="4:8" ht="12.75">
      <c r="D3424" s="132">
        <v>36103.250006735325</v>
      </c>
      <c r="F3424" s="132">
        <v>21296</v>
      </c>
      <c r="G3424" s="132">
        <v>21602</v>
      </c>
      <c r="H3424" s="154" t="s">
        <v>542</v>
      </c>
    </row>
    <row r="3426" spans="1:8" ht="12.75">
      <c r="A3426" s="149" t="s">
        <v>757</v>
      </c>
      <c r="C3426" s="155" t="s">
        <v>758</v>
      </c>
      <c r="D3426" s="132">
        <v>36208.672140975796</v>
      </c>
      <c r="F3426" s="132">
        <v>21477.333333333336</v>
      </c>
      <c r="G3426" s="132">
        <v>21543.333333333336</v>
      </c>
      <c r="H3426" s="132">
        <v>14701.002282334659</v>
      </c>
    </row>
    <row r="3427" spans="1:8" ht="12.75">
      <c r="A3427" s="131">
        <v>38376.127534722225</v>
      </c>
      <c r="C3427" s="155" t="s">
        <v>759</v>
      </c>
      <c r="D3427" s="132">
        <v>309.70795905421926</v>
      </c>
      <c r="F3427" s="132">
        <v>205.1471016937196</v>
      </c>
      <c r="G3427" s="132">
        <v>99.88660237155598</v>
      </c>
      <c r="H3427" s="132">
        <v>309.70795905421926</v>
      </c>
    </row>
    <row r="3429" spans="3:8" ht="12.75">
      <c r="C3429" s="155" t="s">
        <v>760</v>
      </c>
      <c r="D3429" s="132">
        <v>0.8553419408709442</v>
      </c>
      <c r="F3429" s="132">
        <v>0.9551795770442619</v>
      </c>
      <c r="G3429" s="132">
        <v>0.4636543510980473</v>
      </c>
      <c r="H3429" s="132">
        <v>2.1067132233995864</v>
      </c>
    </row>
    <row r="3430" spans="1:10" ht="12.75">
      <c r="A3430" s="149" t="s">
        <v>749</v>
      </c>
      <c r="C3430" s="150" t="s">
        <v>750</v>
      </c>
      <c r="D3430" s="150" t="s">
        <v>751</v>
      </c>
      <c r="F3430" s="150" t="s">
        <v>752</v>
      </c>
      <c r="G3430" s="150" t="s">
        <v>753</v>
      </c>
      <c r="H3430" s="150" t="s">
        <v>754</v>
      </c>
      <c r="I3430" s="151" t="s">
        <v>755</v>
      </c>
      <c r="J3430" s="150" t="s">
        <v>756</v>
      </c>
    </row>
    <row r="3431" spans="1:8" ht="12.75">
      <c r="A3431" s="152" t="s">
        <v>845</v>
      </c>
      <c r="C3431" s="153">
        <v>371.029</v>
      </c>
      <c r="D3431" s="132">
        <v>35839.16555303335</v>
      </c>
      <c r="F3431" s="132">
        <v>26020.000000029802</v>
      </c>
      <c r="G3431" s="132">
        <v>26346</v>
      </c>
      <c r="H3431" s="154" t="s">
        <v>543</v>
      </c>
    </row>
    <row r="3433" spans="4:8" ht="12.75">
      <c r="D3433" s="132">
        <v>35780.12078630924</v>
      </c>
      <c r="F3433" s="132">
        <v>25892</v>
      </c>
      <c r="G3433" s="132">
        <v>25972.000000029802</v>
      </c>
      <c r="H3433" s="154" t="s">
        <v>544</v>
      </c>
    </row>
    <row r="3435" spans="4:8" ht="12.75">
      <c r="D3435" s="132">
        <v>37117.03822565079</v>
      </c>
      <c r="F3435" s="132">
        <v>25772.000000029802</v>
      </c>
      <c r="G3435" s="132">
        <v>26292</v>
      </c>
      <c r="H3435" s="154" t="s">
        <v>545</v>
      </c>
    </row>
    <row r="3437" spans="1:8" ht="12.75">
      <c r="A3437" s="149" t="s">
        <v>757</v>
      </c>
      <c r="C3437" s="155" t="s">
        <v>758</v>
      </c>
      <c r="D3437" s="132">
        <v>36245.44152166446</v>
      </c>
      <c r="F3437" s="132">
        <v>25894.666666686535</v>
      </c>
      <c r="G3437" s="132">
        <v>26203.333333343267</v>
      </c>
      <c r="H3437" s="132">
        <v>10233.311852867542</v>
      </c>
    </row>
    <row r="3438" spans="1:8" ht="12.75">
      <c r="A3438" s="131">
        <v>38376.1280787037</v>
      </c>
      <c r="C3438" s="155" t="s">
        <v>759</v>
      </c>
      <c r="D3438" s="132">
        <v>755.4020002084621</v>
      </c>
      <c r="F3438" s="132">
        <v>124.02150351100362</v>
      </c>
      <c r="G3438" s="132">
        <v>202.15175815861573</v>
      </c>
      <c r="H3438" s="132">
        <v>755.4020002084621</v>
      </c>
    </row>
    <row r="3440" spans="3:8" ht="12.75">
      <c r="C3440" s="155" t="s">
        <v>760</v>
      </c>
      <c r="D3440" s="132">
        <v>2.0841296684355375</v>
      </c>
      <c r="F3440" s="132">
        <v>0.4789461285885451</v>
      </c>
      <c r="G3440" s="132">
        <v>0.7714734441872753</v>
      </c>
      <c r="H3440" s="132">
        <v>7.381793998555668</v>
      </c>
    </row>
    <row r="3441" spans="1:10" ht="12.75">
      <c r="A3441" s="149" t="s">
        <v>749</v>
      </c>
      <c r="C3441" s="150" t="s">
        <v>750</v>
      </c>
      <c r="D3441" s="150" t="s">
        <v>751</v>
      </c>
      <c r="F3441" s="150" t="s">
        <v>752</v>
      </c>
      <c r="G3441" s="150" t="s">
        <v>753</v>
      </c>
      <c r="H3441" s="150" t="s">
        <v>754</v>
      </c>
      <c r="I3441" s="151" t="s">
        <v>755</v>
      </c>
      <c r="J3441" s="150" t="s">
        <v>756</v>
      </c>
    </row>
    <row r="3442" spans="1:8" ht="12.75">
      <c r="A3442" s="152" t="s">
        <v>820</v>
      </c>
      <c r="C3442" s="153">
        <v>407.77100000018254</v>
      </c>
      <c r="D3442" s="132">
        <v>3326320.6730308533</v>
      </c>
      <c r="F3442" s="132">
        <v>91600</v>
      </c>
      <c r="G3442" s="132">
        <v>87400</v>
      </c>
      <c r="H3442" s="154" t="s">
        <v>546</v>
      </c>
    </row>
    <row r="3444" spans="4:8" ht="12.75">
      <c r="D3444" s="132">
        <v>3371904.4810791016</v>
      </c>
      <c r="F3444" s="132">
        <v>91200</v>
      </c>
      <c r="G3444" s="132">
        <v>87000</v>
      </c>
      <c r="H3444" s="154" t="s">
        <v>547</v>
      </c>
    </row>
    <row r="3446" spans="4:8" ht="12.75">
      <c r="D3446" s="132">
        <v>3504764.4207458496</v>
      </c>
      <c r="F3446" s="132">
        <v>91200</v>
      </c>
      <c r="G3446" s="132">
        <v>86600</v>
      </c>
      <c r="H3446" s="154" t="s">
        <v>548</v>
      </c>
    </row>
    <row r="3448" spans="1:8" ht="12.75">
      <c r="A3448" s="149" t="s">
        <v>757</v>
      </c>
      <c r="C3448" s="155" t="s">
        <v>758</v>
      </c>
      <c r="D3448" s="132">
        <v>3400996.524951935</v>
      </c>
      <c r="F3448" s="132">
        <v>91333.33333333334</v>
      </c>
      <c r="G3448" s="132">
        <v>87000</v>
      </c>
      <c r="H3448" s="132">
        <v>3311865.28805466</v>
      </c>
    </row>
    <row r="3449" spans="1:8" ht="12.75">
      <c r="A3449" s="131">
        <v>38376.128645833334</v>
      </c>
      <c r="C3449" s="155" t="s">
        <v>759</v>
      </c>
      <c r="D3449" s="132">
        <v>92710.85716984104</v>
      </c>
      <c r="F3449" s="132">
        <v>230.94010767585027</v>
      </c>
      <c r="G3449" s="132">
        <v>400</v>
      </c>
      <c r="H3449" s="132">
        <v>92710.85716984104</v>
      </c>
    </row>
    <row r="3451" spans="3:8" ht="12.75">
      <c r="C3451" s="155" t="s">
        <v>760</v>
      </c>
      <c r="D3451" s="132">
        <v>2.7259909408802265</v>
      </c>
      <c r="F3451" s="132">
        <v>0.2528541324918068</v>
      </c>
      <c r="G3451" s="132">
        <v>0.4597701149425288</v>
      </c>
      <c r="H3451" s="132">
        <v>2.7993547172414748</v>
      </c>
    </row>
    <row r="3452" spans="1:10" ht="12.75">
      <c r="A3452" s="149" t="s">
        <v>749</v>
      </c>
      <c r="C3452" s="150" t="s">
        <v>750</v>
      </c>
      <c r="D3452" s="150" t="s">
        <v>751</v>
      </c>
      <c r="F3452" s="150" t="s">
        <v>752</v>
      </c>
      <c r="G3452" s="150" t="s">
        <v>753</v>
      </c>
      <c r="H3452" s="150" t="s">
        <v>754</v>
      </c>
      <c r="I3452" s="151" t="s">
        <v>755</v>
      </c>
      <c r="J3452" s="150" t="s">
        <v>756</v>
      </c>
    </row>
    <row r="3453" spans="1:8" ht="12.75">
      <c r="A3453" s="152" t="s">
        <v>827</v>
      </c>
      <c r="C3453" s="153">
        <v>455.40299999993294</v>
      </c>
      <c r="D3453" s="132">
        <v>1081465.3607444763</v>
      </c>
      <c r="F3453" s="132">
        <v>67745</v>
      </c>
      <c r="G3453" s="132">
        <v>68307.5</v>
      </c>
      <c r="H3453" s="154" t="s">
        <v>549</v>
      </c>
    </row>
    <row r="3455" spans="4:8" ht="12.75">
      <c r="D3455" s="132">
        <v>1114375.1439685822</v>
      </c>
      <c r="F3455" s="132">
        <v>66947.5</v>
      </c>
      <c r="G3455" s="132">
        <v>68642.5</v>
      </c>
      <c r="H3455" s="154" t="s">
        <v>550</v>
      </c>
    </row>
    <row r="3457" spans="4:8" ht="12.75">
      <c r="D3457" s="132">
        <v>1080969.3450222015</v>
      </c>
      <c r="F3457" s="132">
        <v>68037.5</v>
      </c>
      <c r="G3457" s="132">
        <v>68640</v>
      </c>
      <c r="H3457" s="154" t="s">
        <v>551</v>
      </c>
    </row>
    <row r="3459" spans="1:8" ht="12.75">
      <c r="A3459" s="149" t="s">
        <v>757</v>
      </c>
      <c r="C3459" s="155" t="s">
        <v>758</v>
      </c>
      <c r="D3459" s="132">
        <v>1092269.9499117534</v>
      </c>
      <c r="F3459" s="132">
        <v>67576.66666666667</v>
      </c>
      <c r="G3459" s="132">
        <v>68530</v>
      </c>
      <c r="H3459" s="132">
        <v>1024219.3878962494</v>
      </c>
    </row>
    <row r="3460" spans="1:8" ht="12.75">
      <c r="A3460" s="131">
        <v>38376.12939814815</v>
      </c>
      <c r="C3460" s="155" t="s">
        <v>759</v>
      </c>
      <c r="D3460" s="132">
        <v>19145.266023658867</v>
      </c>
      <c r="F3460" s="132">
        <v>564.160512029452</v>
      </c>
      <c r="G3460" s="132">
        <v>192.69470672543136</v>
      </c>
      <c r="H3460" s="132">
        <v>19145.266023658867</v>
      </c>
    </row>
    <row r="3462" spans="3:8" ht="12.75">
      <c r="C3462" s="155" t="s">
        <v>760</v>
      </c>
      <c r="D3462" s="132">
        <v>1.7527961860715524</v>
      </c>
      <c r="F3462" s="132">
        <v>0.8348451319924806</v>
      </c>
      <c r="G3462" s="132">
        <v>0.281182995367622</v>
      </c>
      <c r="H3462" s="132">
        <v>1.8692544048578617</v>
      </c>
    </row>
    <row r="3463" spans="1:16" ht="12.75">
      <c r="A3463" s="143" t="s">
        <v>740</v>
      </c>
      <c r="B3463" s="138" t="s">
        <v>691</v>
      </c>
      <c r="D3463" s="143" t="s">
        <v>741</v>
      </c>
      <c r="E3463" s="138" t="s">
        <v>742</v>
      </c>
      <c r="F3463" s="139" t="s">
        <v>797</v>
      </c>
      <c r="G3463" s="144" t="s">
        <v>744</v>
      </c>
      <c r="H3463" s="145">
        <v>3</v>
      </c>
      <c r="I3463" s="146" t="s">
        <v>745</v>
      </c>
      <c r="J3463" s="145">
        <v>1</v>
      </c>
      <c r="K3463" s="144" t="s">
        <v>746</v>
      </c>
      <c r="L3463" s="147">
        <v>1</v>
      </c>
      <c r="M3463" s="144" t="s">
        <v>747</v>
      </c>
      <c r="N3463" s="148">
        <v>1</v>
      </c>
      <c r="O3463" s="144" t="s">
        <v>748</v>
      </c>
      <c r="P3463" s="148">
        <v>1</v>
      </c>
    </row>
    <row r="3465" spans="1:10" ht="12.75">
      <c r="A3465" s="149" t="s">
        <v>749</v>
      </c>
      <c r="C3465" s="150" t="s">
        <v>750</v>
      </c>
      <c r="D3465" s="150" t="s">
        <v>751</v>
      </c>
      <c r="F3465" s="150" t="s">
        <v>752</v>
      </c>
      <c r="G3465" s="150" t="s">
        <v>753</v>
      </c>
      <c r="H3465" s="150" t="s">
        <v>754</v>
      </c>
      <c r="I3465" s="151" t="s">
        <v>755</v>
      </c>
      <c r="J3465" s="150" t="s">
        <v>756</v>
      </c>
    </row>
    <row r="3466" spans="1:8" ht="12.75">
      <c r="A3466" s="152" t="s">
        <v>823</v>
      </c>
      <c r="C3466" s="153">
        <v>228.61599999992177</v>
      </c>
      <c r="D3466" s="132">
        <v>31522.75</v>
      </c>
      <c r="F3466" s="132">
        <v>33897</v>
      </c>
      <c r="G3466" s="132">
        <v>32327.999999970198</v>
      </c>
      <c r="H3466" s="154" t="s">
        <v>552</v>
      </c>
    </row>
    <row r="3468" spans="4:8" ht="12.75">
      <c r="D3468" s="132">
        <v>32042.25</v>
      </c>
      <c r="F3468" s="132">
        <v>32862</v>
      </c>
      <c r="G3468" s="132">
        <v>32052</v>
      </c>
      <c r="H3468" s="154" t="s">
        <v>553</v>
      </c>
    </row>
    <row r="3470" spans="4:8" ht="12.75">
      <c r="D3470" s="132">
        <v>31489</v>
      </c>
      <c r="F3470" s="132">
        <v>33442</v>
      </c>
      <c r="G3470" s="132">
        <v>32027</v>
      </c>
      <c r="H3470" s="154" t="s">
        <v>554</v>
      </c>
    </row>
    <row r="3472" spans="1:8" ht="12.75">
      <c r="A3472" s="149" t="s">
        <v>757</v>
      </c>
      <c r="C3472" s="155" t="s">
        <v>758</v>
      </c>
      <c r="D3472" s="132">
        <v>31684.666666666664</v>
      </c>
      <c r="F3472" s="132">
        <v>33400.333333333336</v>
      </c>
      <c r="G3472" s="132">
        <v>32135.666666656733</v>
      </c>
      <c r="H3472" s="132">
        <v>-1170.5929426548234</v>
      </c>
    </row>
    <row r="3473" spans="1:8" ht="12.75">
      <c r="A3473" s="131">
        <v>38376.13172453704</v>
      </c>
      <c r="C3473" s="155" t="s">
        <v>759</v>
      </c>
      <c r="D3473" s="132">
        <v>310.1356893898755</v>
      </c>
      <c r="F3473" s="132">
        <v>518.7565260633675</v>
      </c>
      <c r="G3473" s="132">
        <v>167.0339286721016</v>
      </c>
      <c r="H3473" s="132">
        <v>310.1356893898755</v>
      </c>
    </row>
    <row r="3475" spans="3:7" ht="12.75">
      <c r="C3475" s="155" t="s">
        <v>760</v>
      </c>
      <c r="D3475" s="132">
        <v>0.9788194796322369</v>
      </c>
      <c r="F3475" s="132">
        <v>1.5531477512101701</v>
      </c>
      <c r="G3475" s="132">
        <v>0.5197773875511734</v>
      </c>
    </row>
    <row r="3476" spans="1:10" ht="12.75">
      <c r="A3476" s="149" t="s">
        <v>749</v>
      </c>
      <c r="C3476" s="150" t="s">
        <v>750</v>
      </c>
      <c r="D3476" s="150" t="s">
        <v>751</v>
      </c>
      <c r="F3476" s="150" t="s">
        <v>752</v>
      </c>
      <c r="G3476" s="150" t="s">
        <v>753</v>
      </c>
      <c r="H3476" s="150" t="s">
        <v>754</v>
      </c>
      <c r="I3476" s="151" t="s">
        <v>755</v>
      </c>
      <c r="J3476" s="150" t="s">
        <v>756</v>
      </c>
    </row>
    <row r="3477" spans="1:8" ht="12.75">
      <c r="A3477" s="152" t="s">
        <v>824</v>
      </c>
      <c r="C3477" s="153">
        <v>231.6040000000503</v>
      </c>
      <c r="D3477" s="132">
        <v>7272.75</v>
      </c>
      <c r="F3477" s="132">
        <v>6762</v>
      </c>
      <c r="G3477" s="132">
        <v>7507.999999992549</v>
      </c>
      <c r="H3477" s="154" t="s">
        <v>555</v>
      </c>
    </row>
    <row r="3479" spans="4:8" ht="12.75">
      <c r="D3479" s="132">
        <v>7635.060503385961</v>
      </c>
      <c r="F3479" s="132">
        <v>6649</v>
      </c>
      <c r="G3479" s="132">
        <v>7593.999999992549</v>
      </c>
      <c r="H3479" s="154" t="s">
        <v>556</v>
      </c>
    </row>
    <row r="3481" spans="4:8" ht="12.75">
      <c r="D3481" s="132">
        <v>7669.751552686095</v>
      </c>
      <c r="F3481" s="132">
        <v>6785</v>
      </c>
      <c r="G3481" s="132">
        <v>7587</v>
      </c>
      <c r="H3481" s="154" t="s">
        <v>557</v>
      </c>
    </row>
    <row r="3483" spans="1:8" ht="12.75">
      <c r="A3483" s="149" t="s">
        <v>757</v>
      </c>
      <c r="C3483" s="155" t="s">
        <v>758</v>
      </c>
      <c r="D3483" s="132">
        <v>7525.854018690685</v>
      </c>
      <c r="F3483" s="132">
        <v>6732</v>
      </c>
      <c r="G3483" s="132">
        <v>7562.999999995032</v>
      </c>
      <c r="H3483" s="132">
        <v>267.400980019799</v>
      </c>
    </row>
    <row r="3484" spans="1:8" ht="12.75">
      <c r="A3484" s="131">
        <v>38376.13229166667</v>
      </c>
      <c r="C3484" s="155" t="s">
        <v>759</v>
      </c>
      <c r="D3484" s="132">
        <v>219.87974084351924</v>
      </c>
      <c r="F3484" s="132">
        <v>72.79423054061358</v>
      </c>
      <c r="G3484" s="132">
        <v>47.75981574690191</v>
      </c>
      <c r="H3484" s="132">
        <v>219.87974084351924</v>
      </c>
    </row>
    <row r="3486" spans="3:8" ht="12.75">
      <c r="C3486" s="155" t="s">
        <v>760</v>
      </c>
      <c r="D3486" s="132">
        <v>2.9216583300372463</v>
      </c>
      <c r="F3486" s="132">
        <v>1.0813165558617588</v>
      </c>
      <c r="G3486" s="132">
        <v>0.6314930020750136</v>
      </c>
      <c r="H3486" s="132">
        <v>82.22847232169411</v>
      </c>
    </row>
    <row r="3487" spans="1:10" ht="12.75">
      <c r="A3487" s="149" t="s">
        <v>749</v>
      </c>
      <c r="C3487" s="150" t="s">
        <v>750</v>
      </c>
      <c r="D3487" s="150" t="s">
        <v>751</v>
      </c>
      <c r="F3487" s="150" t="s">
        <v>752</v>
      </c>
      <c r="G3487" s="150" t="s">
        <v>753</v>
      </c>
      <c r="H3487" s="150" t="s">
        <v>754</v>
      </c>
      <c r="I3487" s="151" t="s">
        <v>755</v>
      </c>
      <c r="J3487" s="150" t="s">
        <v>756</v>
      </c>
    </row>
    <row r="3488" spans="1:8" ht="12.75">
      <c r="A3488" s="152" t="s">
        <v>822</v>
      </c>
      <c r="C3488" s="153">
        <v>267.7160000000149</v>
      </c>
      <c r="D3488" s="132">
        <v>4284.696050837636</v>
      </c>
      <c r="F3488" s="132">
        <v>3795.7500000037253</v>
      </c>
      <c r="G3488" s="132">
        <v>3826.75</v>
      </c>
      <c r="H3488" s="154" t="s">
        <v>558</v>
      </c>
    </row>
    <row r="3490" spans="4:8" ht="12.75">
      <c r="D3490" s="132">
        <v>4236.583853125572</v>
      </c>
      <c r="F3490" s="132">
        <v>3808.7500000037253</v>
      </c>
      <c r="G3490" s="132">
        <v>3859.7499999962747</v>
      </c>
      <c r="H3490" s="154" t="s">
        <v>559</v>
      </c>
    </row>
    <row r="3492" spans="4:8" ht="12.75">
      <c r="D3492" s="132">
        <v>4230.781161442399</v>
      </c>
      <c r="F3492" s="132">
        <v>3816.4999999962747</v>
      </c>
      <c r="G3492" s="132">
        <v>3848.75</v>
      </c>
      <c r="H3492" s="154" t="s">
        <v>560</v>
      </c>
    </row>
    <row r="3494" spans="1:8" ht="12.75">
      <c r="A3494" s="149" t="s">
        <v>757</v>
      </c>
      <c r="C3494" s="155" t="s">
        <v>758</v>
      </c>
      <c r="D3494" s="132">
        <v>4250.687021801869</v>
      </c>
      <c r="F3494" s="132">
        <v>3807.0000000012415</v>
      </c>
      <c r="G3494" s="132">
        <v>3845.0833333320916</v>
      </c>
      <c r="H3494" s="132">
        <v>420.20324270359504</v>
      </c>
    </row>
    <row r="3495" spans="1:8" ht="12.75">
      <c r="A3495" s="131">
        <v>38376.133043981485</v>
      </c>
      <c r="C3495" s="155" t="s">
        <v>759</v>
      </c>
      <c r="D3495" s="132">
        <v>29.595242010502933</v>
      </c>
      <c r="F3495" s="132">
        <v>10.485108484268771</v>
      </c>
      <c r="G3495" s="132">
        <v>16.802777546468704</v>
      </c>
      <c r="H3495" s="132">
        <v>29.595242010502933</v>
      </c>
    </row>
    <row r="3497" spans="3:8" ht="12.75">
      <c r="C3497" s="155" t="s">
        <v>760</v>
      </c>
      <c r="D3497" s="132">
        <v>0.6962460858376134</v>
      </c>
      <c r="F3497" s="132">
        <v>0.2754165611837498</v>
      </c>
      <c r="G3497" s="132">
        <v>0.43699384616217585</v>
      </c>
      <c r="H3497" s="132">
        <v>7.043077968672167</v>
      </c>
    </row>
    <row r="3498" spans="1:10" ht="12.75">
      <c r="A3498" s="149" t="s">
        <v>749</v>
      </c>
      <c r="C3498" s="150" t="s">
        <v>750</v>
      </c>
      <c r="D3498" s="150" t="s">
        <v>751</v>
      </c>
      <c r="F3498" s="150" t="s">
        <v>752</v>
      </c>
      <c r="G3498" s="150" t="s">
        <v>753</v>
      </c>
      <c r="H3498" s="150" t="s">
        <v>754</v>
      </c>
      <c r="I3498" s="151" t="s">
        <v>755</v>
      </c>
      <c r="J3498" s="150" t="s">
        <v>756</v>
      </c>
    </row>
    <row r="3499" spans="1:8" ht="12.75">
      <c r="A3499" s="152" t="s">
        <v>821</v>
      </c>
      <c r="C3499" s="153">
        <v>292.40199999976903</v>
      </c>
      <c r="D3499" s="132">
        <v>16660.25</v>
      </c>
      <c r="F3499" s="132">
        <v>16498.25</v>
      </c>
      <c r="G3499" s="132">
        <v>16610</v>
      </c>
      <c r="H3499" s="154" t="s">
        <v>561</v>
      </c>
    </row>
    <row r="3501" spans="4:8" ht="12.75">
      <c r="D3501" s="132">
        <v>16802.941565066576</v>
      </c>
      <c r="F3501" s="132">
        <v>16590.5</v>
      </c>
      <c r="G3501" s="132">
        <v>16663.75</v>
      </c>
      <c r="H3501" s="154" t="s">
        <v>562</v>
      </c>
    </row>
    <row r="3503" spans="4:8" ht="12.75">
      <c r="D3503" s="132">
        <v>16843.614152282476</v>
      </c>
      <c r="F3503" s="132">
        <v>16588.75</v>
      </c>
      <c r="G3503" s="132">
        <v>16617</v>
      </c>
      <c r="H3503" s="154" t="s">
        <v>563</v>
      </c>
    </row>
    <row r="3505" spans="1:8" ht="12.75">
      <c r="A3505" s="149" t="s">
        <v>757</v>
      </c>
      <c r="C3505" s="155" t="s">
        <v>758</v>
      </c>
      <c r="D3505" s="132">
        <v>16768.935239116352</v>
      </c>
      <c r="F3505" s="132">
        <v>16559.166666666668</v>
      </c>
      <c r="G3505" s="132">
        <v>16630.25</v>
      </c>
      <c r="H3505" s="132">
        <v>166.69419434023143</v>
      </c>
    </row>
    <row r="3506" spans="1:8" ht="12.75">
      <c r="A3506" s="131">
        <v>38376.13383101852</v>
      </c>
      <c r="C3506" s="155" t="s">
        <v>759</v>
      </c>
      <c r="D3506" s="132">
        <v>96.2960317930333</v>
      </c>
      <c r="F3506" s="132">
        <v>52.762636717030475</v>
      </c>
      <c r="G3506" s="132">
        <v>29.222209019853377</v>
      </c>
      <c r="H3506" s="132">
        <v>96.2960317930333</v>
      </c>
    </row>
    <row r="3508" spans="3:8" ht="12.75">
      <c r="C3508" s="155" t="s">
        <v>760</v>
      </c>
      <c r="D3508" s="132">
        <v>0.574252511682475</v>
      </c>
      <c r="F3508" s="132">
        <v>0.31863099018890123</v>
      </c>
      <c r="G3508" s="132">
        <v>0.17571719619280157</v>
      </c>
      <c r="H3508" s="132">
        <v>57.7680777510992</v>
      </c>
    </row>
    <row r="3509" spans="1:10" ht="12.75">
      <c r="A3509" s="149" t="s">
        <v>749</v>
      </c>
      <c r="C3509" s="150" t="s">
        <v>750</v>
      </c>
      <c r="D3509" s="150" t="s">
        <v>751</v>
      </c>
      <c r="F3509" s="150" t="s">
        <v>752</v>
      </c>
      <c r="G3509" s="150" t="s">
        <v>753</v>
      </c>
      <c r="H3509" s="150" t="s">
        <v>754</v>
      </c>
      <c r="I3509" s="151" t="s">
        <v>755</v>
      </c>
      <c r="J3509" s="150" t="s">
        <v>756</v>
      </c>
    </row>
    <row r="3510" spans="1:8" ht="12.75">
      <c r="A3510" s="152" t="s">
        <v>875</v>
      </c>
      <c r="C3510" s="153">
        <v>309.418</v>
      </c>
      <c r="D3510" s="132">
        <v>34605.186100423336</v>
      </c>
      <c r="F3510" s="132">
        <v>6934</v>
      </c>
      <c r="G3510" s="132">
        <v>6942.000000007451</v>
      </c>
      <c r="H3510" s="154" t="s">
        <v>564</v>
      </c>
    </row>
    <row r="3512" spans="4:8" ht="12.75">
      <c r="D3512" s="132">
        <v>34462.14818406105</v>
      </c>
      <c r="F3512" s="132">
        <v>7126</v>
      </c>
      <c r="G3512" s="132">
        <v>6969.999999992549</v>
      </c>
      <c r="H3512" s="154" t="s">
        <v>565</v>
      </c>
    </row>
    <row r="3514" spans="4:8" ht="12.75">
      <c r="D3514" s="132">
        <v>33726.48550325632</v>
      </c>
      <c r="F3514" s="132">
        <v>6836</v>
      </c>
      <c r="G3514" s="132">
        <v>6898</v>
      </c>
      <c r="H3514" s="154" t="s">
        <v>566</v>
      </c>
    </row>
    <row r="3516" spans="1:8" ht="12.75">
      <c r="A3516" s="149" t="s">
        <v>757</v>
      </c>
      <c r="C3516" s="155" t="s">
        <v>758</v>
      </c>
      <c r="D3516" s="132">
        <v>34264.60659591357</v>
      </c>
      <c r="F3516" s="132">
        <v>6965.333333333334</v>
      </c>
      <c r="G3516" s="132">
        <v>6936.666666666666</v>
      </c>
      <c r="H3516" s="132">
        <v>27315.346480306634</v>
      </c>
    </row>
    <row r="3517" spans="1:8" ht="12.75">
      <c r="A3517" s="131">
        <v>38376.134421296294</v>
      </c>
      <c r="C3517" s="155" t="s">
        <v>759</v>
      </c>
      <c r="D3517" s="132">
        <v>471.4824430996391</v>
      </c>
      <c r="F3517" s="132">
        <v>147.51723063199543</v>
      </c>
      <c r="G3517" s="132">
        <v>36.29508690070714</v>
      </c>
      <c r="H3517" s="132">
        <v>471.4824430996391</v>
      </c>
    </row>
    <row r="3519" spans="3:8" ht="12.75">
      <c r="C3519" s="155" t="s">
        <v>760</v>
      </c>
      <c r="D3519" s="132">
        <v>1.3760042502745926</v>
      </c>
      <c r="F3519" s="132">
        <v>2.117877545444039</v>
      </c>
      <c r="G3519" s="132">
        <v>0.5232352748780463</v>
      </c>
      <c r="H3519" s="132">
        <v>1.726071618529755</v>
      </c>
    </row>
    <row r="3520" spans="1:10" ht="12.75">
      <c r="A3520" s="149" t="s">
        <v>749</v>
      </c>
      <c r="C3520" s="150" t="s">
        <v>750</v>
      </c>
      <c r="D3520" s="150" t="s">
        <v>751</v>
      </c>
      <c r="F3520" s="150" t="s">
        <v>752</v>
      </c>
      <c r="G3520" s="150" t="s">
        <v>753</v>
      </c>
      <c r="H3520" s="150" t="s">
        <v>754</v>
      </c>
      <c r="I3520" s="151" t="s">
        <v>755</v>
      </c>
      <c r="J3520" s="150" t="s">
        <v>756</v>
      </c>
    </row>
    <row r="3521" spans="1:8" ht="12.75">
      <c r="A3521" s="152" t="s">
        <v>825</v>
      </c>
      <c r="C3521" s="153">
        <v>324.75400000019</v>
      </c>
      <c r="D3521" s="132">
        <v>28769.25907716155</v>
      </c>
      <c r="F3521" s="132">
        <v>25396</v>
      </c>
      <c r="G3521" s="132">
        <v>23323</v>
      </c>
      <c r="H3521" s="154" t="s">
        <v>567</v>
      </c>
    </row>
    <row r="3523" spans="4:8" ht="12.75">
      <c r="D3523" s="132">
        <v>28614.989820867777</v>
      </c>
      <c r="F3523" s="132">
        <v>25269</v>
      </c>
      <c r="G3523" s="132">
        <v>23714</v>
      </c>
      <c r="H3523" s="154" t="s">
        <v>568</v>
      </c>
    </row>
    <row r="3525" spans="4:8" ht="12.75">
      <c r="D3525" s="132">
        <v>28808.26729735732</v>
      </c>
      <c r="F3525" s="132">
        <v>24990</v>
      </c>
      <c r="G3525" s="132">
        <v>23224</v>
      </c>
      <c r="H3525" s="154" t="s">
        <v>569</v>
      </c>
    </row>
    <row r="3527" spans="1:8" ht="12.75">
      <c r="A3527" s="149" t="s">
        <v>757</v>
      </c>
      <c r="C3527" s="155" t="s">
        <v>758</v>
      </c>
      <c r="D3527" s="132">
        <v>28730.83873179555</v>
      </c>
      <c r="F3527" s="132">
        <v>25218.333333333336</v>
      </c>
      <c r="G3527" s="132">
        <v>23420.333333333336</v>
      </c>
      <c r="H3527" s="132">
        <v>4255.211935318962</v>
      </c>
    </row>
    <row r="3528" spans="1:8" ht="12.75">
      <c r="A3528" s="131">
        <v>38376.134988425925</v>
      </c>
      <c r="C3528" s="155" t="s">
        <v>759</v>
      </c>
      <c r="D3528" s="132">
        <v>102.20634977020562</v>
      </c>
      <c r="F3528" s="132">
        <v>207.68806738311505</v>
      </c>
      <c r="G3528" s="132">
        <v>259.0952205914523</v>
      </c>
      <c r="H3528" s="132">
        <v>102.20634977020562</v>
      </c>
    </row>
    <row r="3530" spans="3:8" ht="12.75">
      <c r="C3530" s="155" t="s">
        <v>760</v>
      </c>
      <c r="D3530" s="132">
        <v>0.35573743852140643</v>
      </c>
      <c r="F3530" s="132">
        <v>0.8235598468697973</v>
      </c>
      <c r="G3530" s="132">
        <v>1.1062832321976017</v>
      </c>
      <c r="H3530" s="132">
        <v>2.401909736196123</v>
      </c>
    </row>
    <row r="3531" spans="1:10" ht="12.75">
      <c r="A3531" s="149" t="s">
        <v>749</v>
      </c>
      <c r="C3531" s="150" t="s">
        <v>750</v>
      </c>
      <c r="D3531" s="150" t="s">
        <v>751</v>
      </c>
      <c r="F3531" s="150" t="s">
        <v>752</v>
      </c>
      <c r="G3531" s="150" t="s">
        <v>753</v>
      </c>
      <c r="H3531" s="150" t="s">
        <v>754</v>
      </c>
      <c r="I3531" s="151" t="s">
        <v>755</v>
      </c>
      <c r="J3531" s="150" t="s">
        <v>756</v>
      </c>
    </row>
    <row r="3532" spans="1:8" ht="12.75">
      <c r="A3532" s="152" t="s">
        <v>844</v>
      </c>
      <c r="C3532" s="153">
        <v>343.82299999985844</v>
      </c>
      <c r="D3532" s="132">
        <v>21718.94193917513</v>
      </c>
      <c r="F3532" s="132">
        <v>20698</v>
      </c>
      <c r="G3532" s="132">
        <v>21030</v>
      </c>
      <c r="H3532" s="154" t="s">
        <v>570</v>
      </c>
    </row>
    <row r="3534" spans="4:8" ht="12.75">
      <c r="D3534" s="132">
        <v>21768.869646430016</v>
      </c>
      <c r="F3534" s="132">
        <v>20868</v>
      </c>
      <c r="G3534" s="132">
        <v>20634</v>
      </c>
      <c r="H3534" s="154" t="s">
        <v>571</v>
      </c>
    </row>
    <row r="3536" spans="4:8" ht="12.75">
      <c r="D3536" s="132">
        <v>21620.62394297123</v>
      </c>
      <c r="F3536" s="132">
        <v>20146</v>
      </c>
      <c r="G3536" s="132">
        <v>20788</v>
      </c>
      <c r="H3536" s="154" t="s">
        <v>572</v>
      </c>
    </row>
    <row r="3538" spans="1:8" ht="12.75">
      <c r="A3538" s="149" t="s">
        <v>757</v>
      </c>
      <c r="C3538" s="155" t="s">
        <v>758</v>
      </c>
      <c r="D3538" s="132">
        <v>21702.81184285879</v>
      </c>
      <c r="F3538" s="132">
        <v>20570.666666666668</v>
      </c>
      <c r="G3538" s="132">
        <v>20817.333333333332</v>
      </c>
      <c r="H3538" s="132">
        <v>1026.6041925855673</v>
      </c>
    </row>
    <row r="3539" spans="1:8" ht="12.75">
      <c r="A3539" s="131">
        <v>38376.13553240741</v>
      </c>
      <c r="C3539" s="155" t="s">
        <v>759</v>
      </c>
      <c r="D3539" s="132">
        <v>75.42766172917376</v>
      </c>
      <c r="F3539" s="132">
        <v>377.4669963497913</v>
      </c>
      <c r="G3539" s="132">
        <v>199.62297796930426</v>
      </c>
      <c r="H3539" s="132">
        <v>75.42766172917376</v>
      </c>
    </row>
    <row r="3541" spans="3:8" ht="12.75">
      <c r="C3541" s="155" t="s">
        <v>760</v>
      </c>
      <c r="D3541" s="132">
        <v>0.3475478766314462</v>
      </c>
      <c r="F3541" s="132">
        <v>1.8349769721437872</v>
      </c>
      <c r="G3541" s="132">
        <v>0.9589267499966583</v>
      </c>
      <c r="H3541" s="132">
        <v>7.3472972615867125</v>
      </c>
    </row>
    <row r="3542" spans="1:10" ht="12.75">
      <c r="A3542" s="149" t="s">
        <v>749</v>
      </c>
      <c r="C3542" s="150" t="s">
        <v>750</v>
      </c>
      <c r="D3542" s="150" t="s">
        <v>751</v>
      </c>
      <c r="F3542" s="150" t="s">
        <v>752</v>
      </c>
      <c r="G3542" s="150" t="s">
        <v>753</v>
      </c>
      <c r="H3542" s="150" t="s">
        <v>754</v>
      </c>
      <c r="I3542" s="151" t="s">
        <v>755</v>
      </c>
      <c r="J3542" s="150" t="s">
        <v>756</v>
      </c>
    </row>
    <row r="3543" spans="1:8" ht="12.75">
      <c r="A3543" s="152" t="s">
        <v>826</v>
      </c>
      <c r="C3543" s="153">
        <v>361.38400000007823</v>
      </c>
      <c r="D3543" s="132">
        <v>21343.75</v>
      </c>
      <c r="F3543" s="132">
        <v>21272</v>
      </c>
      <c r="G3543" s="132">
        <v>21400</v>
      </c>
      <c r="H3543" s="154" t="s">
        <v>573</v>
      </c>
    </row>
    <row r="3545" spans="4:8" ht="12.75">
      <c r="D3545" s="132">
        <v>21585.76404413581</v>
      </c>
      <c r="F3545" s="132">
        <v>21334</v>
      </c>
      <c r="G3545" s="132">
        <v>21506</v>
      </c>
      <c r="H3545" s="154" t="s">
        <v>574</v>
      </c>
    </row>
    <row r="3547" spans="4:8" ht="12.75">
      <c r="D3547" s="132">
        <v>21589.199982851744</v>
      </c>
      <c r="F3547" s="132">
        <v>20906</v>
      </c>
      <c r="G3547" s="132">
        <v>21328</v>
      </c>
      <c r="H3547" s="154" t="s">
        <v>575</v>
      </c>
    </row>
    <row r="3549" spans="1:8" ht="12.75">
      <c r="A3549" s="149" t="s">
        <v>757</v>
      </c>
      <c r="C3549" s="155" t="s">
        <v>758</v>
      </c>
      <c r="D3549" s="132">
        <v>21506.238008995853</v>
      </c>
      <c r="F3549" s="132">
        <v>21170.666666666664</v>
      </c>
      <c r="G3549" s="132">
        <v>21411.333333333336</v>
      </c>
      <c r="H3549" s="132">
        <v>224.95027529772048</v>
      </c>
    </row>
    <row r="3550" spans="1:8" ht="12.75">
      <c r="A3550" s="131">
        <v>38376.13607638889</v>
      </c>
      <c r="C3550" s="155" t="s">
        <v>759</v>
      </c>
      <c r="D3550" s="132">
        <v>140.72923015237086</v>
      </c>
      <c r="F3550" s="132">
        <v>231.2949055498917</v>
      </c>
      <c r="G3550" s="132">
        <v>89.5395629503145</v>
      </c>
      <c r="H3550" s="132">
        <v>140.72923015237086</v>
      </c>
    </row>
    <row r="3552" spans="3:8" ht="12.75">
      <c r="C3552" s="155" t="s">
        <v>760</v>
      </c>
      <c r="D3552" s="132">
        <v>0.6543647015043039</v>
      </c>
      <c r="F3552" s="132">
        <v>1.0925253757552515</v>
      </c>
      <c r="G3552" s="132">
        <v>0.4181877025421793</v>
      </c>
      <c r="H3552" s="132">
        <v>62.560150222584305</v>
      </c>
    </row>
    <row r="3553" spans="1:10" ht="12.75">
      <c r="A3553" s="149" t="s">
        <v>749</v>
      </c>
      <c r="C3553" s="150" t="s">
        <v>750</v>
      </c>
      <c r="D3553" s="150" t="s">
        <v>751</v>
      </c>
      <c r="F3553" s="150" t="s">
        <v>752</v>
      </c>
      <c r="G3553" s="150" t="s">
        <v>753</v>
      </c>
      <c r="H3553" s="150" t="s">
        <v>754</v>
      </c>
      <c r="I3553" s="151" t="s">
        <v>755</v>
      </c>
      <c r="J3553" s="150" t="s">
        <v>756</v>
      </c>
    </row>
    <row r="3554" spans="1:8" ht="12.75">
      <c r="A3554" s="152" t="s">
        <v>845</v>
      </c>
      <c r="C3554" s="153">
        <v>371.029</v>
      </c>
      <c r="D3554" s="132">
        <v>26467</v>
      </c>
      <c r="F3554" s="132">
        <v>26094</v>
      </c>
      <c r="G3554" s="132">
        <v>26222.000000029802</v>
      </c>
      <c r="H3554" s="154" t="s">
        <v>576</v>
      </c>
    </row>
    <row r="3556" spans="4:8" ht="12.75">
      <c r="D3556" s="132">
        <v>26227.5</v>
      </c>
      <c r="F3556" s="132">
        <v>26196</v>
      </c>
      <c r="G3556" s="132">
        <v>25625.999999970198</v>
      </c>
      <c r="H3556" s="154" t="s">
        <v>577</v>
      </c>
    </row>
    <row r="3558" spans="4:8" ht="12.75">
      <c r="D3558" s="132">
        <v>26478.438306719065</v>
      </c>
      <c r="F3558" s="132">
        <v>26160</v>
      </c>
      <c r="G3558" s="132">
        <v>26029.999999970198</v>
      </c>
      <c r="H3558" s="154" t="s">
        <v>578</v>
      </c>
    </row>
    <row r="3560" spans="1:8" ht="12.75">
      <c r="A3560" s="149" t="s">
        <v>757</v>
      </c>
      <c r="C3560" s="155" t="s">
        <v>758</v>
      </c>
      <c r="D3560" s="132">
        <v>26390.97943557302</v>
      </c>
      <c r="F3560" s="132">
        <v>26150</v>
      </c>
      <c r="G3560" s="132">
        <v>25959.333333323397</v>
      </c>
      <c r="H3560" s="132">
        <v>313.5375751116857</v>
      </c>
    </row>
    <row r="3561" spans="1:8" ht="12.75">
      <c r="A3561" s="131">
        <v>38376.13662037037</v>
      </c>
      <c r="C3561" s="155" t="s">
        <v>759</v>
      </c>
      <c r="D3561" s="132">
        <v>141.69281247291977</v>
      </c>
      <c r="F3561" s="132">
        <v>51.73006862551025</v>
      </c>
      <c r="G3561" s="132">
        <v>304.21921923014503</v>
      </c>
      <c r="H3561" s="132">
        <v>141.69281247291977</v>
      </c>
    </row>
    <row r="3563" spans="3:8" ht="12.75">
      <c r="C3563" s="155" t="s">
        <v>760</v>
      </c>
      <c r="D3563" s="132">
        <v>0.5368986506121431</v>
      </c>
      <c r="F3563" s="132">
        <v>0.197820530116674</v>
      </c>
      <c r="G3563" s="132">
        <v>1.1719069027078053</v>
      </c>
      <c r="H3563" s="132">
        <v>45.19165284175178</v>
      </c>
    </row>
    <row r="3564" spans="1:10" ht="12.75">
      <c r="A3564" s="149" t="s">
        <v>749</v>
      </c>
      <c r="C3564" s="150" t="s">
        <v>750</v>
      </c>
      <c r="D3564" s="150" t="s">
        <v>751</v>
      </c>
      <c r="F3564" s="150" t="s">
        <v>752</v>
      </c>
      <c r="G3564" s="150" t="s">
        <v>753</v>
      </c>
      <c r="H3564" s="150" t="s">
        <v>754</v>
      </c>
      <c r="I3564" s="151" t="s">
        <v>755</v>
      </c>
      <c r="J3564" s="150" t="s">
        <v>756</v>
      </c>
    </row>
    <row r="3565" spans="1:8" ht="12.75">
      <c r="A3565" s="152" t="s">
        <v>820</v>
      </c>
      <c r="C3565" s="153">
        <v>407.77100000018254</v>
      </c>
      <c r="D3565" s="132">
        <v>88040.14783775806</v>
      </c>
      <c r="F3565" s="132">
        <v>81400</v>
      </c>
      <c r="G3565" s="132">
        <v>80700</v>
      </c>
      <c r="H3565" s="154" t="s">
        <v>579</v>
      </c>
    </row>
    <row r="3567" spans="4:8" ht="12.75">
      <c r="D3567" s="132">
        <v>86843.73957896233</v>
      </c>
      <c r="F3567" s="132">
        <v>81900</v>
      </c>
      <c r="G3567" s="132">
        <v>81200</v>
      </c>
      <c r="H3567" s="154" t="s">
        <v>580</v>
      </c>
    </row>
    <row r="3569" spans="4:8" ht="12.75">
      <c r="D3569" s="132">
        <v>86958.09064245224</v>
      </c>
      <c r="F3569" s="132">
        <v>82000</v>
      </c>
      <c r="G3569" s="132">
        <v>81700</v>
      </c>
      <c r="H3569" s="154" t="s">
        <v>581</v>
      </c>
    </row>
    <row r="3571" spans="1:8" ht="12.75">
      <c r="A3571" s="149" t="s">
        <v>757</v>
      </c>
      <c r="C3571" s="155" t="s">
        <v>758</v>
      </c>
      <c r="D3571" s="132">
        <v>87280.65935305753</v>
      </c>
      <c r="F3571" s="132">
        <v>81766.66666666667</v>
      </c>
      <c r="G3571" s="132">
        <v>81200</v>
      </c>
      <c r="H3571" s="132">
        <v>5801.959143413937</v>
      </c>
    </row>
    <row r="3572" spans="1:8" ht="12.75">
      <c r="A3572" s="131">
        <v>38376.1371875</v>
      </c>
      <c r="C3572" s="155" t="s">
        <v>759</v>
      </c>
      <c r="D3572" s="132">
        <v>660.2167145904513</v>
      </c>
      <c r="F3572" s="132">
        <v>321.4550253664318</v>
      </c>
      <c r="G3572" s="132">
        <v>500</v>
      </c>
      <c r="H3572" s="132">
        <v>660.2167145904513</v>
      </c>
    </row>
    <row r="3574" spans="3:8" ht="12.75">
      <c r="C3574" s="155" t="s">
        <v>760</v>
      </c>
      <c r="D3574" s="132">
        <v>0.7564295681129307</v>
      </c>
      <c r="F3574" s="132">
        <v>0.39313700615544045</v>
      </c>
      <c r="G3574" s="132">
        <v>0.6157635467980296</v>
      </c>
      <c r="H3574" s="132">
        <v>11.379203097972393</v>
      </c>
    </row>
    <row r="3575" spans="1:10" ht="12.75">
      <c r="A3575" s="149" t="s">
        <v>749</v>
      </c>
      <c r="C3575" s="150" t="s">
        <v>750</v>
      </c>
      <c r="D3575" s="150" t="s">
        <v>751</v>
      </c>
      <c r="F3575" s="150" t="s">
        <v>752</v>
      </c>
      <c r="G3575" s="150" t="s">
        <v>753</v>
      </c>
      <c r="H3575" s="150" t="s">
        <v>754</v>
      </c>
      <c r="I3575" s="151" t="s">
        <v>755</v>
      </c>
      <c r="J3575" s="150" t="s">
        <v>756</v>
      </c>
    </row>
    <row r="3576" spans="1:8" ht="12.75">
      <c r="A3576" s="152" t="s">
        <v>827</v>
      </c>
      <c r="C3576" s="153">
        <v>455.40299999993294</v>
      </c>
      <c r="D3576" s="132">
        <v>68126.48894786835</v>
      </c>
      <c r="F3576" s="132">
        <v>63720</v>
      </c>
      <c r="G3576" s="132">
        <v>66122.5</v>
      </c>
      <c r="H3576" s="154" t="s">
        <v>582</v>
      </c>
    </row>
    <row r="3578" spans="4:8" ht="12.75">
      <c r="D3578" s="132">
        <v>67998.52270650864</v>
      </c>
      <c r="F3578" s="132">
        <v>63642.5</v>
      </c>
      <c r="G3578" s="132">
        <v>66170</v>
      </c>
      <c r="H3578" s="154" t="s">
        <v>583</v>
      </c>
    </row>
    <row r="3580" spans="4:8" ht="12.75">
      <c r="D3580" s="132">
        <v>68186.83147406578</v>
      </c>
      <c r="F3580" s="132">
        <v>63237.5</v>
      </c>
      <c r="G3580" s="132">
        <v>66705</v>
      </c>
      <c r="H3580" s="154" t="s">
        <v>584</v>
      </c>
    </row>
    <row r="3582" spans="1:8" ht="12.75">
      <c r="A3582" s="149" t="s">
        <v>757</v>
      </c>
      <c r="C3582" s="155" t="s">
        <v>758</v>
      </c>
      <c r="D3582" s="132">
        <v>68103.94770948093</v>
      </c>
      <c r="F3582" s="132">
        <v>63533.33333333333</v>
      </c>
      <c r="G3582" s="132">
        <v>66332.5</v>
      </c>
      <c r="H3582" s="132">
        <v>3179.1681552173554</v>
      </c>
    </row>
    <row r="3583" spans="1:8" ht="12.75">
      <c r="A3583" s="131">
        <v>38376.13793981481</v>
      </c>
      <c r="C3583" s="155" t="s">
        <v>759</v>
      </c>
      <c r="D3583" s="132">
        <v>96.15679152465053</v>
      </c>
      <c r="F3583" s="132">
        <v>259.113070556723</v>
      </c>
      <c r="G3583" s="132">
        <v>323.4675408754331</v>
      </c>
      <c r="H3583" s="132">
        <v>96.15679152465053</v>
      </c>
    </row>
    <row r="3585" spans="3:8" ht="12.75">
      <c r="C3585" s="155" t="s">
        <v>760</v>
      </c>
      <c r="D3585" s="132">
        <v>0.14119121542680307</v>
      </c>
      <c r="F3585" s="132">
        <v>0.4078379914324078</v>
      </c>
      <c r="G3585" s="132">
        <v>0.4876456350588823</v>
      </c>
      <c r="H3585" s="132">
        <v>3.024589667169601</v>
      </c>
    </row>
    <row r="3586" spans="1:16" ht="12.75">
      <c r="A3586" s="143" t="s">
        <v>740</v>
      </c>
      <c r="B3586" s="138" t="s">
        <v>585</v>
      </c>
      <c r="D3586" s="143" t="s">
        <v>741</v>
      </c>
      <c r="E3586" s="138" t="s">
        <v>742</v>
      </c>
      <c r="F3586" s="139" t="s">
        <v>798</v>
      </c>
      <c r="G3586" s="144" t="s">
        <v>744</v>
      </c>
      <c r="H3586" s="145">
        <v>3</v>
      </c>
      <c r="I3586" s="146" t="s">
        <v>745</v>
      </c>
      <c r="J3586" s="145">
        <v>2</v>
      </c>
      <c r="K3586" s="144" t="s">
        <v>746</v>
      </c>
      <c r="L3586" s="147">
        <v>1</v>
      </c>
      <c r="M3586" s="144" t="s">
        <v>747</v>
      </c>
      <c r="N3586" s="148">
        <v>1</v>
      </c>
      <c r="O3586" s="144" t="s">
        <v>748</v>
      </c>
      <c r="P3586" s="148">
        <v>1</v>
      </c>
    </row>
    <row r="3588" spans="1:10" ht="12.75">
      <c r="A3588" s="149" t="s">
        <v>749</v>
      </c>
      <c r="C3588" s="150" t="s">
        <v>750</v>
      </c>
      <c r="D3588" s="150" t="s">
        <v>751</v>
      </c>
      <c r="F3588" s="150" t="s">
        <v>752</v>
      </c>
      <c r="G3588" s="150" t="s">
        <v>753</v>
      </c>
      <c r="H3588" s="150" t="s">
        <v>754</v>
      </c>
      <c r="I3588" s="151" t="s">
        <v>755</v>
      </c>
      <c r="J3588" s="150" t="s">
        <v>756</v>
      </c>
    </row>
    <row r="3589" spans="1:8" ht="12.75">
      <c r="A3589" s="152" t="s">
        <v>823</v>
      </c>
      <c r="C3589" s="153">
        <v>228.61599999992177</v>
      </c>
      <c r="D3589" s="132">
        <v>52410.52236741781</v>
      </c>
      <c r="F3589" s="132">
        <v>34685</v>
      </c>
      <c r="G3589" s="132">
        <v>33285</v>
      </c>
      <c r="H3589" s="154" t="s">
        <v>586</v>
      </c>
    </row>
    <row r="3591" spans="4:8" ht="12.75">
      <c r="D3591" s="132">
        <v>52238.53710091114</v>
      </c>
      <c r="F3591" s="132">
        <v>34931</v>
      </c>
      <c r="G3591" s="132">
        <v>32829</v>
      </c>
      <c r="H3591" s="154" t="s">
        <v>587</v>
      </c>
    </row>
    <row r="3593" spans="4:8" ht="12.75">
      <c r="D3593" s="132">
        <v>51052.49433594942</v>
      </c>
      <c r="F3593" s="132">
        <v>34586</v>
      </c>
      <c r="G3593" s="132">
        <v>32997</v>
      </c>
      <c r="H3593" s="154" t="s">
        <v>588</v>
      </c>
    </row>
    <row r="3595" spans="1:8" ht="12.75">
      <c r="A3595" s="149" t="s">
        <v>757</v>
      </c>
      <c r="C3595" s="155" t="s">
        <v>758</v>
      </c>
      <c r="D3595" s="132">
        <v>51900.51793475945</v>
      </c>
      <c r="F3595" s="132">
        <v>34734</v>
      </c>
      <c r="G3595" s="132">
        <v>33037</v>
      </c>
      <c r="H3595" s="132">
        <v>17897.928142698966</v>
      </c>
    </row>
    <row r="3596" spans="1:8" ht="12.75">
      <c r="A3596" s="131">
        <v>38376.14025462963</v>
      </c>
      <c r="C3596" s="155" t="s">
        <v>759</v>
      </c>
      <c r="D3596" s="132">
        <v>739.4273129101156</v>
      </c>
      <c r="F3596" s="132">
        <v>177.64290022401684</v>
      </c>
      <c r="G3596" s="132">
        <v>230.61656488639318</v>
      </c>
      <c r="H3596" s="132">
        <v>739.4273129101156</v>
      </c>
    </row>
    <row r="3598" spans="3:8" ht="12.75">
      <c r="C3598" s="155" t="s">
        <v>760</v>
      </c>
      <c r="D3598" s="132">
        <v>1.4247012213627588</v>
      </c>
      <c r="F3598" s="132">
        <v>0.5114380728508575</v>
      </c>
      <c r="G3598" s="132">
        <v>0.6980554072294493</v>
      </c>
      <c r="H3598" s="132">
        <v>4.131357032024667</v>
      </c>
    </row>
    <row r="3599" spans="1:10" ht="12.75">
      <c r="A3599" s="149" t="s">
        <v>749</v>
      </c>
      <c r="C3599" s="150" t="s">
        <v>750</v>
      </c>
      <c r="D3599" s="150" t="s">
        <v>751</v>
      </c>
      <c r="F3599" s="150" t="s">
        <v>752</v>
      </c>
      <c r="G3599" s="150" t="s">
        <v>753</v>
      </c>
      <c r="H3599" s="150" t="s">
        <v>754</v>
      </c>
      <c r="I3599" s="151" t="s">
        <v>755</v>
      </c>
      <c r="J3599" s="150" t="s">
        <v>756</v>
      </c>
    </row>
    <row r="3600" spans="1:8" ht="12.75">
      <c r="A3600" s="152" t="s">
        <v>824</v>
      </c>
      <c r="C3600" s="153">
        <v>231.6040000000503</v>
      </c>
      <c r="D3600" s="132">
        <v>48748.344711482525</v>
      </c>
      <c r="F3600" s="132">
        <v>7181.000000007451</v>
      </c>
      <c r="G3600" s="132">
        <v>8088</v>
      </c>
      <c r="H3600" s="154" t="s">
        <v>589</v>
      </c>
    </row>
    <row r="3602" spans="4:8" ht="12.75">
      <c r="D3602" s="132">
        <v>47626.21748226881</v>
      </c>
      <c r="F3602" s="132">
        <v>7296</v>
      </c>
      <c r="G3602" s="132">
        <v>8009</v>
      </c>
      <c r="H3602" s="154" t="s">
        <v>590</v>
      </c>
    </row>
    <row r="3604" spans="4:8" ht="12.75">
      <c r="D3604" s="132">
        <v>47573.79734891653</v>
      </c>
      <c r="F3604" s="132">
        <v>7166</v>
      </c>
      <c r="G3604" s="132">
        <v>8143.000000007451</v>
      </c>
      <c r="H3604" s="154" t="s">
        <v>591</v>
      </c>
    </row>
    <row r="3606" spans="1:8" ht="12.75">
      <c r="A3606" s="149" t="s">
        <v>757</v>
      </c>
      <c r="C3606" s="155" t="s">
        <v>758</v>
      </c>
      <c r="D3606" s="132">
        <v>47982.78651422262</v>
      </c>
      <c r="F3606" s="132">
        <v>7214.333333335817</v>
      </c>
      <c r="G3606" s="132">
        <v>8080.000000002483</v>
      </c>
      <c r="H3606" s="132">
        <v>40220.03820237237</v>
      </c>
    </row>
    <row r="3607" spans="1:8" ht="12.75">
      <c r="A3607" s="131">
        <v>38376.14082175926</v>
      </c>
      <c r="C3607" s="155" t="s">
        <v>759</v>
      </c>
      <c r="D3607" s="132">
        <v>663.5107253381465</v>
      </c>
      <c r="F3607" s="132">
        <v>71.1219609761411</v>
      </c>
      <c r="G3607" s="132">
        <v>67.35725647968806</v>
      </c>
      <c r="H3607" s="132">
        <v>663.5107253381465</v>
      </c>
    </row>
    <row r="3609" spans="3:8" ht="12.75">
      <c r="C3609" s="155" t="s">
        <v>760</v>
      </c>
      <c r="D3609" s="132">
        <v>1.3828099065098578</v>
      </c>
      <c r="F3609" s="132">
        <v>0.9858424568144426</v>
      </c>
      <c r="G3609" s="132">
        <v>0.8336294118770715</v>
      </c>
      <c r="H3609" s="132">
        <v>1.6497018774562209</v>
      </c>
    </row>
    <row r="3610" spans="1:10" ht="12.75">
      <c r="A3610" s="149" t="s">
        <v>749</v>
      </c>
      <c r="C3610" s="150" t="s">
        <v>750</v>
      </c>
      <c r="D3610" s="150" t="s">
        <v>751</v>
      </c>
      <c r="F3610" s="150" t="s">
        <v>752</v>
      </c>
      <c r="G3610" s="150" t="s">
        <v>753</v>
      </c>
      <c r="H3610" s="150" t="s">
        <v>754</v>
      </c>
      <c r="I3610" s="151" t="s">
        <v>755</v>
      </c>
      <c r="J3610" s="150" t="s">
        <v>756</v>
      </c>
    </row>
    <row r="3611" spans="1:8" ht="12.75">
      <c r="A3611" s="152" t="s">
        <v>822</v>
      </c>
      <c r="C3611" s="153">
        <v>267.7160000000149</v>
      </c>
      <c r="D3611" s="132">
        <v>64683.095719873905</v>
      </c>
      <c r="F3611" s="132">
        <v>4107</v>
      </c>
      <c r="G3611" s="132">
        <v>4179.5</v>
      </c>
      <c r="H3611" s="154" t="s">
        <v>592</v>
      </c>
    </row>
    <row r="3613" spans="4:8" ht="12.75">
      <c r="D3613" s="132">
        <v>62830.27337563038</v>
      </c>
      <c r="F3613" s="132">
        <v>4192.75</v>
      </c>
      <c r="G3613" s="132">
        <v>4192.5</v>
      </c>
      <c r="H3613" s="154" t="s">
        <v>593</v>
      </c>
    </row>
    <row r="3615" spans="4:8" ht="12.75">
      <c r="D3615" s="132">
        <v>65518.55851197243</v>
      </c>
      <c r="F3615" s="132">
        <v>4159.5</v>
      </c>
      <c r="G3615" s="132">
        <v>4188</v>
      </c>
      <c r="H3615" s="154" t="s">
        <v>594</v>
      </c>
    </row>
    <row r="3617" spans="1:8" ht="12.75">
      <c r="A3617" s="149" t="s">
        <v>757</v>
      </c>
      <c r="C3617" s="155" t="s">
        <v>758</v>
      </c>
      <c r="D3617" s="132">
        <v>64343.97586915891</v>
      </c>
      <c r="F3617" s="132">
        <v>4153.083333333333</v>
      </c>
      <c r="G3617" s="132">
        <v>4186.666666666667</v>
      </c>
      <c r="H3617" s="132">
        <v>60170.1836452857</v>
      </c>
    </row>
    <row r="3618" spans="1:8" ht="12.75">
      <c r="A3618" s="131">
        <v>38376.14157407408</v>
      </c>
      <c r="C3618" s="155" t="s">
        <v>759</v>
      </c>
      <c r="D3618" s="132">
        <v>1375.8528076912162</v>
      </c>
      <c r="F3618" s="132">
        <v>43.23361924860482</v>
      </c>
      <c r="G3618" s="132">
        <v>6.601767440112786</v>
      </c>
      <c r="H3618" s="132">
        <v>1375.8528076912162</v>
      </c>
    </row>
    <row r="3620" spans="3:8" ht="12.75">
      <c r="C3620" s="155" t="s">
        <v>760</v>
      </c>
      <c r="D3620" s="132">
        <v>2.138277576270639</v>
      </c>
      <c r="F3620" s="132">
        <v>1.041000523673692</v>
      </c>
      <c r="G3620" s="132">
        <v>0.1576855280281716</v>
      </c>
      <c r="H3620" s="132">
        <v>2.286602307551729</v>
      </c>
    </row>
    <row r="3621" spans="1:10" ht="12.75">
      <c r="A3621" s="149" t="s">
        <v>749</v>
      </c>
      <c r="C3621" s="150" t="s">
        <v>750</v>
      </c>
      <c r="D3621" s="150" t="s">
        <v>751</v>
      </c>
      <c r="F3621" s="150" t="s">
        <v>752</v>
      </c>
      <c r="G3621" s="150" t="s">
        <v>753</v>
      </c>
      <c r="H3621" s="150" t="s">
        <v>754</v>
      </c>
      <c r="I3621" s="151" t="s">
        <v>755</v>
      </c>
      <c r="J3621" s="150" t="s">
        <v>756</v>
      </c>
    </row>
    <row r="3622" spans="1:8" ht="12.75">
      <c r="A3622" s="152" t="s">
        <v>821</v>
      </c>
      <c r="C3622" s="153">
        <v>292.40199999976903</v>
      </c>
      <c r="D3622" s="132">
        <v>18414.784173190594</v>
      </c>
      <c r="F3622" s="132">
        <v>18119.75</v>
      </c>
      <c r="G3622" s="132">
        <v>17374.25</v>
      </c>
      <c r="H3622" s="154" t="s">
        <v>595</v>
      </c>
    </row>
    <row r="3624" spans="4:8" ht="12.75">
      <c r="D3624" s="132">
        <v>17923.75</v>
      </c>
      <c r="F3624" s="132">
        <v>17957.25</v>
      </c>
      <c r="G3624" s="132">
        <v>17521</v>
      </c>
      <c r="H3624" s="154" t="s">
        <v>596</v>
      </c>
    </row>
    <row r="3626" spans="4:8" ht="12.75">
      <c r="D3626" s="132">
        <v>18364</v>
      </c>
      <c r="F3626" s="132">
        <v>17816.5</v>
      </c>
      <c r="G3626" s="132">
        <v>17456.25</v>
      </c>
      <c r="H3626" s="154" t="s">
        <v>597</v>
      </c>
    </row>
    <row r="3628" spans="1:8" ht="12.75">
      <c r="A3628" s="149" t="s">
        <v>757</v>
      </c>
      <c r="C3628" s="155" t="s">
        <v>758</v>
      </c>
      <c r="D3628" s="132">
        <v>18234.178057730198</v>
      </c>
      <c r="F3628" s="132">
        <v>17964.5</v>
      </c>
      <c r="G3628" s="132">
        <v>17450.5</v>
      </c>
      <c r="H3628" s="132">
        <v>581.1467144466159</v>
      </c>
    </row>
    <row r="3629" spans="1:8" ht="12.75">
      <c r="A3629" s="131">
        <v>38376.14236111111</v>
      </c>
      <c r="C3629" s="155" t="s">
        <v>759</v>
      </c>
      <c r="D3629" s="132">
        <v>270.03507611297374</v>
      </c>
      <c r="F3629" s="132">
        <v>151.75494225889318</v>
      </c>
      <c r="G3629" s="132">
        <v>73.54377947862076</v>
      </c>
      <c r="H3629" s="132">
        <v>270.03507611297374</v>
      </c>
    </row>
    <row r="3631" spans="3:8" ht="12.75">
      <c r="C3631" s="155" t="s">
        <v>760</v>
      </c>
      <c r="D3631" s="132">
        <v>1.4809281518367923</v>
      </c>
      <c r="F3631" s="132">
        <v>0.8447490453889235</v>
      </c>
      <c r="G3631" s="132">
        <v>0.42144224795060753</v>
      </c>
      <c r="H3631" s="132">
        <v>46.46590428892104</v>
      </c>
    </row>
    <row r="3632" spans="1:10" ht="12.75">
      <c r="A3632" s="149" t="s">
        <v>749</v>
      </c>
      <c r="C3632" s="150" t="s">
        <v>750</v>
      </c>
      <c r="D3632" s="150" t="s">
        <v>751</v>
      </c>
      <c r="F3632" s="150" t="s">
        <v>752</v>
      </c>
      <c r="G3632" s="150" t="s">
        <v>753</v>
      </c>
      <c r="H3632" s="150" t="s">
        <v>754</v>
      </c>
      <c r="I3632" s="151" t="s">
        <v>755</v>
      </c>
      <c r="J3632" s="150" t="s">
        <v>756</v>
      </c>
    </row>
    <row r="3633" spans="1:8" ht="12.75">
      <c r="A3633" s="152" t="s">
        <v>875</v>
      </c>
      <c r="C3633" s="153">
        <v>309.418</v>
      </c>
      <c r="D3633" s="132">
        <v>32178.447302550077</v>
      </c>
      <c r="F3633" s="132">
        <v>7750</v>
      </c>
      <c r="G3633" s="132">
        <v>7396</v>
      </c>
      <c r="H3633" s="154" t="s">
        <v>598</v>
      </c>
    </row>
    <row r="3635" spans="4:8" ht="12.75">
      <c r="D3635" s="132">
        <v>34342.56068331003</v>
      </c>
      <c r="F3635" s="132">
        <v>7543.999999992549</v>
      </c>
      <c r="G3635" s="132">
        <v>7826</v>
      </c>
      <c r="H3635" s="154" t="s">
        <v>599</v>
      </c>
    </row>
    <row r="3637" spans="4:8" ht="12.75">
      <c r="D3637" s="132">
        <v>30545.28091096878</v>
      </c>
      <c r="F3637" s="132">
        <v>7638</v>
      </c>
      <c r="G3637" s="132">
        <v>7528</v>
      </c>
      <c r="H3637" s="154" t="s">
        <v>600</v>
      </c>
    </row>
    <row r="3639" spans="1:8" ht="12.75">
      <c r="A3639" s="149" t="s">
        <v>757</v>
      </c>
      <c r="C3639" s="155" t="s">
        <v>758</v>
      </c>
      <c r="D3639" s="132">
        <v>32355.429632276297</v>
      </c>
      <c r="F3639" s="132">
        <v>7643.999999997517</v>
      </c>
      <c r="G3639" s="132">
        <v>7583.333333333334</v>
      </c>
      <c r="H3639" s="132">
        <v>24745.445046535577</v>
      </c>
    </row>
    <row r="3640" spans="1:8" ht="12.75">
      <c r="A3640" s="131">
        <v>38376.14295138889</v>
      </c>
      <c r="C3640" s="155" t="s">
        <v>759</v>
      </c>
      <c r="D3640" s="132">
        <v>1904.8163890870544</v>
      </c>
      <c r="F3640" s="132">
        <v>103.13098467846714</v>
      </c>
      <c r="G3640" s="132">
        <v>220.2755849687689</v>
      </c>
      <c r="H3640" s="132">
        <v>1904.8163890870544</v>
      </c>
    </row>
    <row r="3642" spans="3:8" ht="12.75">
      <c r="C3642" s="155" t="s">
        <v>760</v>
      </c>
      <c r="D3642" s="132">
        <v>5.88716147717877</v>
      </c>
      <c r="F3642" s="132">
        <v>1.3491756237375803</v>
      </c>
      <c r="G3642" s="132">
        <v>2.9047329885991506</v>
      </c>
      <c r="H3642" s="132">
        <v>7.697644497825403</v>
      </c>
    </row>
    <row r="3643" spans="1:10" ht="12.75">
      <c r="A3643" s="149" t="s">
        <v>749</v>
      </c>
      <c r="C3643" s="150" t="s">
        <v>750</v>
      </c>
      <c r="D3643" s="150" t="s">
        <v>751</v>
      </c>
      <c r="F3643" s="150" t="s">
        <v>752</v>
      </c>
      <c r="G3643" s="150" t="s">
        <v>753</v>
      </c>
      <c r="H3643" s="150" t="s">
        <v>754</v>
      </c>
      <c r="I3643" s="151" t="s">
        <v>755</v>
      </c>
      <c r="J3643" s="150" t="s">
        <v>756</v>
      </c>
    </row>
    <row r="3644" spans="1:8" ht="12.75">
      <c r="A3644" s="152" t="s">
        <v>825</v>
      </c>
      <c r="C3644" s="153">
        <v>324.75400000019</v>
      </c>
      <c r="D3644" s="132">
        <v>29099.891999274492</v>
      </c>
      <c r="F3644" s="132">
        <v>26413</v>
      </c>
      <c r="G3644" s="132">
        <v>23546</v>
      </c>
      <c r="H3644" s="154" t="s">
        <v>601</v>
      </c>
    </row>
    <row r="3646" spans="4:8" ht="12.75">
      <c r="D3646" s="132">
        <v>29337.660177975893</v>
      </c>
      <c r="F3646" s="132">
        <v>26177.999999970198</v>
      </c>
      <c r="G3646" s="132">
        <v>23595</v>
      </c>
      <c r="H3646" s="154" t="s">
        <v>602</v>
      </c>
    </row>
    <row r="3648" spans="4:8" ht="12.75">
      <c r="D3648" s="132">
        <v>29311.416312545538</v>
      </c>
      <c r="F3648" s="132">
        <v>26531.999999970198</v>
      </c>
      <c r="G3648" s="132">
        <v>23534</v>
      </c>
      <c r="H3648" s="154" t="s">
        <v>603</v>
      </c>
    </row>
    <row r="3650" spans="1:8" ht="12.75">
      <c r="A3650" s="149" t="s">
        <v>757</v>
      </c>
      <c r="C3650" s="155" t="s">
        <v>758</v>
      </c>
      <c r="D3650" s="132">
        <v>29249.65616326531</v>
      </c>
      <c r="F3650" s="132">
        <v>26374.333333313465</v>
      </c>
      <c r="G3650" s="132">
        <v>23558.333333333336</v>
      </c>
      <c r="H3650" s="132">
        <v>4038.5384071341778</v>
      </c>
    </row>
    <row r="3651" spans="1:8" ht="12.75">
      <c r="A3651" s="131">
        <v>38376.14351851852</v>
      </c>
      <c r="C3651" s="155" t="s">
        <v>759</v>
      </c>
      <c r="D3651" s="132">
        <v>130.36166510849114</v>
      </c>
      <c r="F3651" s="132">
        <v>180.13976055983323</v>
      </c>
      <c r="G3651" s="132">
        <v>32.31614663497697</v>
      </c>
      <c r="H3651" s="132">
        <v>130.36166510849114</v>
      </c>
    </row>
    <row r="3653" spans="3:8" ht="12.75">
      <c r="C3653" s="155" t="s">
        <v>760</v>
      </c>
      <c r="D3653" s="132">
        <v>0.4456861454399337</v>
      </c>
      <c r="F3653" s="132">
        <v>0.6830116169507057</v>
      </c>
      <c r="G3653" s="132">
        <v>0.13717501224609963</v>
      </c>
      <c r="H3653" s="132">
        <v>3.227941694901405</v>
      </c>
    </row>
    <row r="3654" spans="1:10" ht="12.75">
      <c r="A3654" s="149" t="s">
        <v>749</v>
      </c>
      <c r="C3654" s="150" t="s">
        <v>750</v>
      </c>
      <c r="D3654" s="150" t="s">
        <v>751</v>
      </c>
      <c r="F3654" s="150" t="s">
        <v>752</v>
      </c>
      <c r="G3654" s="150" t="s">
        <v>753</v>
      </c>
      <c r="H3654" s="150" t="s">
        <v>754</v>
      </c>
      <c r="I3654" s="151" t="s">
        <v>755</v>
      </c>
      <c r="J3654" s="150" t="s">
        <v>756</v>
      </c>
    </row>
    <row r="3655" spans="1:8" ht="12.75">
      <c r="A3655" s="152" t="s">
        <v>844</v>
      </c>
      <c r="C3655" s="153">
        <v>343.82299999985844</v>
      </c>
      <c r="D3655" s="132">
        <v>21777.661427110434</v>
      </c>
      <c r="F3655" s="132">
        <v>20874</v>
      </c>
      <c r="G3655" s="132">
        <v>20632</v>
      </c>
      <c r="H3655" s="154" t="s">
        <v>604</v>
      </c>
    </row>
    <row r="3657" spans="4:8" ht="12.75">
      <c r="D3657" s="132">
        <v>21823.480457514524</v>
      </c>
      <c r="F3657" s="132">
        <v>21294</v>
      </c>
      <c r="G3657" s="132">
        <v>20408</v>
      </c>
      <c r="H3657" s="154" t="s">
        <v>605</v>
      </c>
    </row>
    <row r="3659" spans="4:8" ht="12.75">
      <c r="D3659" s="132">
        <v>21661.25</v>
      </c>
      <c r="F3659" s="132">
        <v>20790</v>
      </c>
      <c r="G3659" s="132">
        <v>20858</v>
      </c>
      <c r="H3659" s="154" t="s">
        <v>606</v>
      </c>
    </row>
    <row r="3661" spans="1:8" ht="12.75">
      <c r="A3661" s="149" t="s">
        <v>757</v>
      </c>
      <c r="C3661" s="155" t="s">
        <v>758</v>
      </c>
      <c r="D3661" s="132">
        <v>21754.130628208317</v>
      </c>
      <c r="F3661" s="132">
        <v>20986</v>
      </c>
      <c r="G3661" s="132">
        <v>20632.666666666668</v>
      </c>
      <c r="H3661" s="132">
        <v>919.3109560771717</v>
      </c>
    </row>
    <row r="3662" spans="1:8" ht="12.75">
      <c r="A3662" s="131">
        <v>38376.1440625</v>
      </c>
      <c r="C3662" s="155" t="s">
        <v>759</v>
      </c>
      <c r="D3662" s="132">
        <v>83.63584284914033</v>
      </c>
      <c r="F3662" s="132">
        <v>270.02222130780274</v>
      </c>
      <c r="G3662" s="132">
        <v>225.00074073952143</v>
      </c>
      <c r="H3662" s="132">
        <v>83.63584284914033</v>
      </c>
    </row>
    <row r="3664" spans="3:8" ht="12.75">
      <c r="C3664" s="155" t="s">
        <v>760</v>
      </c>
      <c r="D3664" s="132">
        <v>0.3844595965636556</v>
      </c>
      <c r="F3664" s="132">
        <v>1.2866778867235433</v>
      </c>
      <c r="G3664" s="132">
        <v>1.0905073220759383</v>
      </c>
      <c r="H3664" s="132">
        <v>9.097666278886324</v>
      </c>
    </row>
    <row r="3665" spans="1:10" ht="12.75">
      <c r="A3665" s="149" t="s">
        <v>749</v>
      </c>
      <c r="C3665" s="150" t="s">
        <v>750</v>
      </c>
      <c r="D3665" s="150" t="s">
        <v>751</v>
      </c>
      <c r="F3665" s="150" t="s">
        <v>752</v>
      </c>
      <c r="G3665" s="150" t="s">
        <v>753</v>
      </c>
      <c r="H3665" s="150" t="s">
        <v>754</v>
      </c>
      <c r="I3665" s="151" t="s">
        <v>755</v>
      </c>
      <c r="J3665" s="150" t="s">
        <v>756</v>
      </c>
    </row>
    <row r="3666" spans="1:8" ht="12.75">
      <c r="A3666" s="152" t="s">
        <v>826</v>
      </c>
      <c r="C3666" s="153">
        <v>361.38400000007823</v>
      </c>
      <c r="D3666" s="132">
        <v>24158.85501998663</v>
      </c>
      <c r="F3666" s="132">
        <v>21808</v>
      </c>
      <c r="G3666" s="132">
        <v>21378</v>
      </c>
      <c r="H3666" s="154" t="s">
        <v>607</v>
      </c>
    </row>
    <row r="3668" spans="4:8" ht="12.75">
      <c r="D3668" s="132">
        <v>24034.375772297382</v>
      </c>
      <c r="F3668" s="132">
        <v>21750</v>
      </c>
      <c r="G3668" s="132">
        <v>21508</v>
      </c>
      <c r="H3668" s="154" t="s">
        <v>608</v>
      </c>
    </row>
    <row r="3670" spans="4:8" ht="12.75">
      <c r="D3670" s="132">
        <v>24046.993367046118</v>
      </c>
      <c r="F3670" s="132">
        <v>21756</v>
      </c>
      <c r="G3670" s="132">
        <v>21396</v>
      </c>
      <c r="H3670" s="154" t="s">
        <v>609</v>
      </c>
    </row>
    <row r="3672" spans="1:8" ht="12.75">
      <c r="A3672" s="149" t="s">
        <v>757</v>
      </c>
      <c r="C3672" s="155" t="s">
        <v>758</v>
      </c>
      <c r="D3672" s="132">
        <v>24080.074719776712</v>
      </c>
      <c r="F3672" s="132">
        <v>21771.333333333336</v>
      </c>
      <c r="G3672" s="132">
        <v>21427.333333333336</v>
      </c>
      <c r="H3672" s="132">
        <v>2466.8590335022004</v>
      </c>
    </row>
    <row r="3673" spans="1:8" ht="12.75">
      <c r="A3673" s="131">
        <v>38376.14460648148</v>
      </c>
      <c r="C3673" s="155" t="s">
        <v>759</v>
      </c>
      <c r="D3673" s="132">
        <v>68.51680596901255</v>
      </c>
      <c r="F3673" s="132">
        <v>31.895663237081827</v>
      </c>
      <c r="G3673" s="132">
        <v>70.43673284113434</v>
      </c>
      <c r="H3673" s="132">
        <v>68.51680596901255</v>
      </c>
    </row>
    <row r="3675" spans="3:8" ht="12.75">
      <c r="C3675" s="155" t="s">
        <v>760</v>
      </c>
      <c r="D3675" s="132">
        <v>0.2845373478544085</v>
      </c>
      <c r="F3675" s="132">
        <v>0.14650303106722215</v>
      </c>
      <c r="G3675" s="132">
        <v>0.3287237461861844</v>
      </c>
      <c r="H3675" s="132">
        <v>2.777491743082669</v>
      </c>
    </row>
    <row r="3676" spans="1:10" ht="12.75">
      <c r="A3676" s="149" t="s">
        <v>749</v>
      </c>
      <c r="C3676" s="150" t="s">
        <v>750</v>
      </c>
      <c r="D3676" s="150" t="s">
        <v>751</v>
      </c>
      <c r="F3676" s="150" t="s">
        <v>752</v>
      </c>
      <c r="G3676" s="150" t="s">
        <v>753</v>
      </c>
      <c r="H3676" s="150" t="s">
        <v>754</v>
      </c>
      <c r="I3676" s="151" t="s">
        <v>755</v>
      </c>
      <c r="J3676" s="150" t="s">
        <v>756</v>
      </c>
    </row>
    <row r="3677" spans="1:8" ht="12.75">
      <c r="A3677" s="152" t="s">
        <v>845</v>
      </c>
      <c r="C3677" s="153">
        <v>371.029</v>
      </c>
      <c r="D3677" s="132">
        <v>26469</v>
      </c>
      <c r="F3677" s="132">
        <v>26092</v>
      </c>
      <c r="G3677" s="132">
        <v>26334</v>
      </c>
      <c r="H3677" s="154" t="s">
        <v>610</v>
      </c>
    </row>
    <row r="3679" spans="4:8" ht="12.75">
      <c r="D3679" s="132">
        <v>26417.427137970924</v>
      </c>
      <c r="F3679" s="132">
        <v>26452</v>
      </c>
      <c r="G3679" s="132">
        <v>26384</v>
      </c>
      <c r="H3679" s="154" t="s">
        <v>611</v>
      </c>
    </row>
    <row r="3681" spans="4:8" ht="12.75">
      <c r="D3681" s="132">
        <v>26376.768623054028</v>
      </c>
      <c r="F3681" s="132">
        <v>25958</v>
      </c>
      <c r="G3681" s="132">
        <v>26296</v>
      </c>
      <c r="H3681" s="154" t="s">
        <v>612</v>
      </c>
    </row>
    <row r="3683" spans="1:8" ht="12.75">
      <c r="A3683" s="149" t="s">
        <v>757</v>
      </c>
      <c r="C3683" s="155" t="s">
        <v>758</v>
      </c>
      <c r="D3683" s="132">
        <v>26421.065253674984</v>
      </c>
      <c r="F3683" s="132">
        <v>26167.333333333336</v>
      </c>
      <c r="G3683" s="132">
        <v>26338</v>
      </c>
      <c r="H3683" s="132">
        <v>188.7847744642722</v>
      </c>
    </row>
    <row r="3684" spans="1:8" ht="12.75">
      <c r="A3684" s="131">
        <v>38376.145150462966</v>
      </c>
      <c r="C3684" s="155" t="s">
        <v>759</v>
      </c>
      <c r="D3684" s="132">
        <v>46.223193720201905</v>
      </c>
      <c r="F3684" s="132">
        <v>255.47080720374558</v>
      </c>
      <c r="G3684" s="132">
        <v>44.13615298142782</v>
      </c>
      <c r="H3684" s="132">
        <v>46.223193720201905</v>
      </c>
    </row>
    <row r="3686" spans="3:8" ht="12.75">
      <c r="C3686" s="155" t="s">
        <v>760</v>
      </c>
      <c r="D3686" s="132">
        <v>0.174948259187894</v>
      </c>
      <c r="F3686" s="132">
        <v>0.976296682391833</v>
      </c>
      <c r="G3686" s="132">
        <v>0.16757594722996366</v>
      </c>
      <c r="H3686" s="132">
        <v>24.484598321751697</v>
      </c>
    </row>
    <row r="3687" spans="1:10" ht="12.75">
      <c r="A3687" s="149" t="s">
        <v>749</v>
      </c>
      <c r="C3687" s="150" t="s">
        <v>750</v>
      </c>
      <c r="D3687" s="150" t="s">
        <v>751</v>
      </c>
      <c r="F3687" s="150" t="s">
        <v>752</v>
      </c>
      <c r="G3687" s="150" t="s">
        <v>753</v>
      </c>
      <c r="H3687" s="150" t="s">
        <v>754</v>
      </c>
      <c r="I3687" s="151" t="s">
        <v>755</v>
      </c>
      <c r="J3687" s="150" t="s">
        <v>756</v>
      </c>
    </row>
    <row r="3688" spans="1:8" ht="12.75">
      <c r="A3688" s="152" t="s">
        <v>820</v>
      </c>
      <c r="C3688" s="153">
        <v>407.77100000018254</v>
      </c>
      <c r="D3688" s="132">
        <v>89846.32814538479</v>
      </c>
      <c r="F3688" s="132">
        <v>82400</v>
      </c>
      <c r="G3688" s="132">
        <v>81200</v>
      </c>
      <c r="H3688" s="154" t="s">
        <v>613</v>
      </c>
    </row>
    <row r="3690" spans="4:8" ht="12.75">
      <c r="D3690" s="132">
        <v>90354.22814369202</v>
      </c>
      <c r="F3690" s="132">
        <v>82800</v>
      </c>
      <c r="G3690" s="132">
        <v>80700</v>
      </c>
      <c r="H3690" s="154" t="s">
        <v>614</v>
      </c>
    </row>
    <row r="3692" spans="4:8" ht="12.75">
      <c r="D3692" s="132">
        <v>90600.91707229614</v>
      </c>
      <c r="F3692" s="132">
        <v>82300</v>
      </c>
      <c r="G3692" s="132">
        <v>81500</v>
      </c>
      <c r="H3692" s="154" t="s">
        <v>615</v>
      </c>
    </row>
    <row r="3694" spans="1:8" ht="12.75">
      <c r="A3694" s="149" t="s">
        <v>757</v>
      </c>
      <c r="C3694" s="155" t="s">
        <v>758</v>
      </c>
      <c r="D3694" s="132">
        <v>90267.1577871243</v>
      </c>
      <c r="F3694" s="132">
        <v>82500</v>
      </c>
      <c r="G3694" s="132">
        <v>81133.33333333333</v>
      </c>
      <c r="H3694" s="132">
        <v>8461.665124650523</v>
      </c>
    </row>
    <row r="3695" spans="1:8" ht="12.75">
      <c r="A3695" s="131">
        <v>38376.14571759259</v>
      </c>
      <c r="C3695" s="155" t="s">
        <v>759</v>
      </c>
      <c r="D3695" s="132">
        <v>384.7558282826407</v>
      </c>
      <c r="F3695" s="132">
        <v>264.575131106459</v>
      </c>
      <c r="G3695" s="132">
        <v>404.14518843273805</v>
      </c>
      <c r="H3695" s="132">
        <v>384.7558282826407</v>
      </c>
    </row>
    <row r="3697" spans="3:8" ht="12.75">
      <c r="C3697" s="155" t="s">
        <v>760</v>
      </c>
      <c r="D3697" s="132">
        <v>0.4262412129891192</v>
      </c>
      <c r="F3697" s="132">
        <v>0.3206971286138897</v>
      </c>
      <c r="G3697" s="132">
        <v>0.4981247186927751</v>
      </c>
      <c r="H3697" s="132">
        <v>4.547046268254815</v>
      </c>
    </row>
    <row r="3698" spans="1:10" ht="12.75">
      <c r="A3698" s="149" t="s">
        <v>749</v>
      </c>
      <c r="C3698" s="150" t="s">
        <v>750</v>
      </c>
      <c r="D3698" s="150" t="s">
        <v>751</v>
      </c>
      <c r="F3698" s="150" t="s">
        <v>752</v>
      </c>
      <c r="G3698" s="150" t="s">
        <v>753</v>
      </c>
      <c r="H3698" s="150" t="s">
        <v>754</v>
      </c>
      <c r="I3698" s="151" t="s">
        <v>755</v>
      </c>
      <c r="J3698" s="150" t="s">
        <v>756</v>
      </c>
    </row>
    <row r="3699" spans="1:8" ht="12.75">
      <c r="A3699" s="152" t="s">
        <v>827</v>
      </c>
      <c r="C3699" s="153">
        <v>455.40299999993294</v>
      </c>
      <c r="D3699" s="132">
        <v>71034.39650452137</v>
      </c>
      <c r="F3699" s="132">
        <v>63540.000000059605</v>
      </c>
      <c r="G3699" s="132">
        <v>65745</v>
      </c>
      <c r="H3699" s="154" t="s">
        <v>616</v>
      </c>
    </row>
    <row r="3701" spans="4:8" ht="12.75">
      <c r="D3701" s="132">
        <v>71572.58243608475</v>
      </c>
      <c r="F3701" s="132">
        <v>63257.5</v>
      </c>
      <c r="G3701" s="132">
        <v>65765</v>
      </c>
      <c r="H3701" s="154" t="s">
        <v>617</v>
      </c>
    </row>
    <row r="3703" spans="4:8" ht="12.75">
      <c r="D3703" s="132">
        <v>70040.78704082966</v>
      </c>
      <c r="F3703" s="132">
        <v>63652.500000059605</v>
      </c>
      <c r="G3703" s="132">
        <v>66295</v>
      </c>
      <c r="H3703" s="154" t="s">
        <v>618</v>
      </c>
    </row>
    <row r="3705" spans="1:8" ht="12.75">
      <c r="A3705" s="149" t="s">
        <v>757</v>
      </c>
      <c r="C3705" s="155" t="s">
        <v>758</v>
      </c>
      <c r="D3705" s="132">
        <v>70882.58866047859</v>
      </c>
      <c r="F3705" s="132">
        <v>63483.33333337307</v>
      </c>
      <c r="G3705" s="132">
        <v>65935</v>
      </c>
      <c r="H3705" s="132">
        <v>6180.548931776438</v>
      </c>
    </row>
    <row r="3706" spans="1:8" ht="12.75">
      <c r="A3706" s="131">
        <v>38376.146458333336</v>
      </c>
      <c r="C3706" s="155" t="s">
        <v>759</v>
      </c>
      <c r="D3706" s="132">
        <v>777.0994140811292</v>
      </c>
      <c r="F3706" s="132">
        <v>203.50573295897087</v>
      </c>
      <c r="G3706" s="132">
        <v>311.9294792096444</v>
      </c>
      <c r="H3706" s="132">
        <v>777.0994140811292</v>
      </c>
    </row>
    <row r="3708" spans="3:8" ht="12.75">
      <c r="C3708" s="155" t="s">
        <v>760</v>
      </c>
      <c r="D3708" s="132">
        <v>1.096319179034738</v>
      </c>
      <c r="F3708" s="132">
        <v>0.32056560718116583</v>
      </c>
      <c r="G3708" s="132">
        <v>0.4730863414114574</v>
      </c>
      <c r="H3708" s="132">
        <v>12.573307365722485</v>
      </c>
    </row>
    <row r="3709" spans="1:16" ht="12.75">
      <c r="A3709" s="143" t="s">
        <v>740</v>
      </c>
      <c r="B3709" s="138" t="s">
        <v>619</v>
      </c>
      <c r="D3709" s="143" t="s">
        <v>741</v>
      </c>
      <c r="E3709" s="138" t="s">
        <v>742</v>
      </c>
      <c r="F3709" s="139" t="s">
        <v>799</v>
      </c>
      <c r="G3709" s="144" t="s">
        <v>744</v>
      </c>
      <c r="H3709" s="145">
        <v>3</v>
      </c>
      <c r="I3709" s="146" t="s">
        <v>745</v>
      </c>
      <c r="J3709" s="145">
        <v>3</v>
      </c>
      <c r="K3709" s="144" t="s">
        <v>746</v>
      </c>
      <c r="L3709" s="147">
        <v>1</v>
      </c>
      <c r="M3709" s="144" t="s">
        <v>747</v>
      </c>
      <c r="N3709" s="148">
        <v>1</v>
      </c>
      <c r="O3709" s="144" t="s">
        <v>748</v>
      </c>
      <c r="P3709" s="148">
        <v>1</v>
      </c>
    </row>
    <row r="3711" spans="1:10" ht="12.75">
      <c r="A3711" s="149" t="s">
        <v>749</v>
      </c>
      <c r="C3711" s="150" t="s">
        <v>750</v>
      </c>
      <c r="D3711" s="150" t="s">
        <v>751</v>
      </c>
      <c r="F3711" s="150" t="s">
        <v>752</v>
      </c>
      <c r="G3711" s="150" t="s">
        <v>753</v>
      </c>
      <c r="H3711" s="150" t="s">
        <v>754</v>
      </c>
      <c r="I3711" s="151" t="s">
        <v>755</v>
      </c>
      <c r="J3711" s="150" t="s">
        <v>756</v>
      </c>
    </row>
    <row r="3712" spans="1:8" ht="12.75">
      <c r="A3712" s="152" t="s">
        <v>823</v>
      </c>
      <c r="C3712" s="153">
        <v>228.61599999992177</v>
      </c>
      <c r="D3712" s="132">
        <v>43391.38462394476</v>
      </c>
      <c r="F3712" s="132">
        <v>35039</v>
      </c>
      <c r="G3712" s="132">
        <v>33343</v>
      </c>
      <c r="H3712" s="154" t="s">
        <v>620</v>
      </c>
    </row>
    <row r="3714" spans="4:8" ht="12.75">
      <c r="D3714" s="132">
        <v>44129.19170111418</v>
      </c>
      <c r="F3714" s="132">
        <v>35231</v>
      </c>
      <c r="G3714" s="132">
        <v>33033</v>
      </c>
      <c r="H3714" s="154" t="s">
        <v>621</v>
      </c>
    </row>
    <row r="3716" spans="4:8" ht="12.75">
      <c r="D3716" s="132">
        <v>42488.89787811041</v>
      </c>
      <c r="F3716" s="132">
        <v>34173</v>
      </c>
      <c r="G3716" s="132">
        <v>33095</v>
      </c>
      <c r="H3716" s="154" t="s">
        <v>622</v>
      </c>
    </row>
    <row r="3718" spans="1:8" ht="12.75">
      <c r="A3718" s="149" t="s">
        <v>757</v>
      </c>
      <c r="C3718" s="155" t="s">
        <v>758</v>
      </c>
      <c r="D3718" s="132">
        <v>43336.49140105645</v>
      </c>
      <c r="F3718" s="132">
        <v>34814.333333333336</v>
      </c>
      <c r="G3718" s="132">
        <v>33157</v>
      </c>
      <c r="H3718" s="132">
        <v>9236.471867345044</v>
      </c>
    </row>
    <row r="3719" spans="1:8" ht="12.75">
      <c r="A3719" s="131">
        <v>38376.14879629629</v>
      </c>
      <c r="C3719" s="155" t="s">
        <v>759</v>
      </c>
      <c r="D3719" s="132">
        <v>821.5235272863522</v>
      </c>
      <c r="F3719" s="132">
        <v>563.6464612976234</v>
      </c>
      <c r="G3719" s="132">
        <v>164.03658128600463</v>
      </c>
      <c r="H3719" s="132">
        <v>821.5235272863522</v>
      </c>
    </row>
    <row r="3721" spans="3:8" ht="12.75">
      <c r="C3721" s="155" t="s">
        <v>760</v>
      </c>
      <c r="D3721" s="132">
        <v>1.895685369827437</v>
      </c>
      <c r="F3721" s="132">
        <v>1.6190069070142281</v>
      </c>
      <c r="G3721" s="132">
        <v>0.4947268488886348</v>
      </c>
      <c r="H3721" s="132">
        <v>8.894343414727395</v>
      </c>
    </row>
    <row r="3722" spans="1:10" ht="12.75">
      <c r="A3722" s="149" t="s">
        <v>749</v>
      </c>
      <c r="C3722" s="150" t="s">
        <v>750</v>
      </c>
      <c r="D3722" s="150" t="s">
        <v>751</v>
      </c>
      <c r="F3722" s="150" t="s">
        <v>752</v>
      </c>
      <c r="G3722" s="150" t="s">
        <v>753</v>
      </c>
      <c r="H3722" s="150" t="s">
        <v>754</v>
      </c>
      <c r="I3722" s="151" t="s">
        <v>755</v>
      </c>
      <c r="J3722" s="150" t="s">
        <v>756</v>
      </c>
    </row>
    <row r="3723" spans="1:8" ht="12.75">
      <c r="A3723" s="152" t="s">
        <v>824</v>
      </c>
      <c r="C3723" s="153">
        <v>231.6040000000503</v>
      </c>
      <c r="D3723" s="132">
        <v>8092.164470873773</v>
      </c>
      <c r="F3723" s="132">
        <v>6793.999999992549</v>
      </c>
      <c r="G3723" s="132">
        <v>7687</v>
      </c>
      <c r="H3723" s="154" t="s">
        <v>623</v>
      </c>
    </row>
    <row r="3725" spans="4:8" ht="12.75">
      <c r="D3725" s="132">
        <v>8069.497377902269</v>
      </c>
      <c r="F3725" s="132">
        <v>6815</v>
      </c>
      <c r="G3725" s="132">
        <v>7701</v>
      </c>
      <c r="H3725" s="154" t="s">
        <v>624</v>
      </c>
    </row>
    <row r="3727" spans="4:8" ht="12.75">
      <c r="D3727" s="132">
        <v>8122.772471927106</v>
      </c>
      <c r="F3727" s="132">
        <v>7109</v>
      </c>
      <c r="G3727" s="132">
        <v>7760</v>
      </c>
      <c r="H3727" s="154" t="s">
        <v>625</v>
      </c>
    </row>
    <row r="3729" spans="1:8" ht="12.75">
      <c r="A3729" s="149" t="s">
        <v>757</v>
      </c>
      <c r="C3729" s="155" t="s">
        <v>758</v>
      </c>
      <c r="D3729" s="132">
        <v>8094.811440234384</v>
      </c>
      <c r="F3729" s="132">
        <v>6905.999999997517</v>
      </c>
      <c r="G3729" s="132">
        <v>7716</v>
      </c>
      <c r="H3729" s="132">
        <v>675.6622689645748</v>
      </c>
    </row>
    <row r="3730" spans="1:8" ht="12.75">
      <c r="A3730" s="131">
        <v>38376.149363425924</v>
      </c>
      <c r="C3730" s="155" t="s">
        <v>759</v>
      </c>
      <c r="D3730" s="132">
        <v>26.736000933540414</v>
      </c>
      <c r="F3730" s="132">
        <v>176.11643875811035</v>
      </c>
      <c r="G3730" s="132">
        <v>38.742741255621034</v>
      </c>
      <c r="H3730" s="132">
        <v>26.736000933540414</v>
      </c>
    </row>
    <row r="3732" spans="3:8" ht="12.75">
      <c r="C3732" s="155" t="s">
        <v>760</v>
      </c>
      <c r="D3732" s="132">
        <v>0.33028565434707985</v>
      </c>
      <c r="F3732" s="132">
        <v>2.5501945953978225</v>
      </c>
      <c r="G3732" s="132">
        <v>0.5021091401713457</v>
      </c>
      <c r="H3732" s="132">
        <v>3.957006652822609</v>
      </c>
    </row>
    <row r="3733" spans="1:10" ht="12.75">
      <c r="A3733" s="149" t="s">
        <v>749</v>
      </c>
      <c r="C3733" s="150" t="s">
        <v>750</v>
      </c>
      <c r="D3733" s="150" t="s">
        <v>751</v>
      </c>
      <c r="F3733" s="150" t="s">
        <v>752</v>
      </c>
      <c r="G3733" s="150" t="s">
        <v>753</v>
      </c>
      <c r="H3733" s="150" t="s">
        <v>754</v>
      </c>
      <c r="I3733" s="151" t="s">
        <v>755</v>
      </c>
      <c r="J3733" s="150" t="s">
        <v>756</v>
      </c>
    </row>
    <row r="3734" spans="1:8" ht="12.75">
      <c r="A3734" s="152" t="s">
        <v>822</v>
      </c>
      <c r="C3734" s="153">
        <v>267.7160000000149</v>
      </c>
      <c r="D3734" s="132">
        <v>5318.409340456128</v>
      </c>
      <c r="F3734" s="132">
        <v>3938</v>
      </c>
      <c r="G3734" s="132">
        <v>3957.75</v>
      </c>
      <c r="H3734" s="154" t="s">
        <v>626</v>
      </c>
    </row>
    <row r="3736" spans="4:8" ht="12.75">
      <c r="D3736" s="132">
        <v>5305.303986057639</v>
      </c>
      <c r="F3736" s="132">
        <v>3897.2499999962747</v>
      </c>
      <c r="G3736" s="132">
        <v>3961.5</v>
      </c>
      <c r="H3736" s="154" t="s">
        <v>627</v>
      </c>
    </row>
    <row r="3738" spans="4:8" ht="12.75">
      <c r="D3738" s="132">
        <v>5300.815127685666</v>
      </c>
      <c r="F3738" s="132">
        <v>3939.25</v>
      </c>
      <c r="G3738" s="132">
        <v>3934.4999999962747</v>
      </c>
      <c r="H3738" s="154" t="s">
        <v>628</v>
      </c>
    </row>
    <row r="3740" spans="1:8" ht="12.75">
      <c r="A3740" s="149" t="s">
        <v>757</v>
      </c>
      <c r="C3740" s="155" t="s">
        <v>758</v>
      </c>
      <c r="D3740" s="132">
        <v>5308.176151399812</v>
      </c>
      <c r="F3740" s="132">
        <v>3924.8333333320916</v>
      </c>
      <c r="G3740" s="132">
        <v>3951.2499999987585</v>
      </c>
      <c r="H3740" s="132">
        <v>1367.0531944916918</v>
      </c>
    </row>
    <row r="3741" spans="1:8" ht="12.75">
      <c r="A3741" s="131">
        <v>38376.15011574074</v>
      </c>
      <c r="C3741" s="155" t="s">
        <v>759</v>
      </c>
      <c r="D3741" s="132">
        <v>9.141995464475434</v>
      </c>
      <c r="F3741" s="132">
        <v>23.89604221271547</v>
      </c>
      <c r="G3741" s="132">
        <v>14.626602478374785</v>
      </c>
      <c r="H3741" s="132">
        <v>9.141995464475434</v>
      </c>
    </row>
    <row r="3743" spans="3:8" ht="12.75">
      <c r="C3743" s="155" t="s">
        <v>760</v>
      </c>
      <c r="D3743" s="132">
        <v>0.17222479442519276</v>
      </c>
      <c r="F3743" s="132">
        <v>0.6088422152802164</v>
      </c>
      <c r="G3743" s="132">
        <v>0.3701765891396237</v>
      </c>
      <c r="H3743" s="132">
        <v>0.6687373615973065</v>
      </c>
    </row>
    <row r="3744" spans="1:10" ht="12.75">
      <c r="A3744" s="149" t="s">
        <v>749</v>
      </c>
      <c r="C3744" s="150" t="s">
        <v>750</v>
      </c>
      <c r="D3744" s="150" t="s">
        <v>751</v>
      </c>
      <c r="F3744" s="150" t="s">
        <v>752</v>
      </c>
      <c r="G3744" s="150" t="s">
        <v>753</v>
      </c>
      <c r="H3744" s="150" t="s">
        <v>754</v>
      </c>
      <c r="I3744" s="151" t="s">
        <v>755</v>
      </c>
      <c r="J3744" s="150" t="s">
        <v>756</v>
      </c>
    </row>
    <row r="3745" spans="1:8" ht="12.75">
      <c r="A3745" s="152" t="s">
        <v>821</v>
      </c>
      <c r="C3745" s="153">
        <v>292.40199999976903</v>
      </c>
      <c r="D3745" s="132">
        <v>71594.20138382912</v>
      </c>
      <c r="F3745" s="132">
        <v>18161.25</v>
      </c>
      <c r="G3745" s="132">
        <v>17497.75</v>
      </c>
      <c r="H3745" s="154" t="s">
        <v>629</v>
      </c>
    </row>
    <row r="3747" spans="4:8" ht="12.75">
      <c r="D3747" s="132">
        <v>72921.3105276823</v>
      </c>
      <c r="F3747" s="132">
        <v>18002.25</v>
      </c>
      <c r="G3747" s="132">
        <v>17454.5</v>
      </c>
      <c r="H3747" s="154" t="s">
        <v>630</v>
      </c>
    </row>
    <row r="3749" spans="4:8" ht="12.75">
      <c r="D3749" s="132">
        <v>71065.99157071114</v>
      </c>
      <c r="F3749" s="132">
        <v>17948.25</v>
      </c>
      <c r="G3749" s="132">
        <v>17575.5</v>
      </c>
      <c r="H3749" s="154" t="s">
        <v>631</v>
      </c>
    </row>
    <row r="3751" spans="1:8" ht="12.75">
      <c r="A3751" s="149" t="s">
        <v>757</v>
      </c>
      <c r="C3751" s="155" t="s">
        <v>758</v>
      </c>
      <c r="D3751" s="132">
        <v>71860.50116074085</v>
      </c>
      <c r="F3751" s="132">
        <v>18037.25</v>
      </c>
      <c r="G3751" s="132">
        <v>17509.25</v>
      </c>
      <c r="H3751" s="132">
        <v>54143.20339954682</v>
      </c>
    </row>
    <row r="3752" spans="1:8" ht="12.75">
      <c r="A3752" s="131">
        <v>38376.15090277778</v>
      </c>
      <c r="C3752" s="155" t="s">
        <v>759</v>
      </c>
      <c r="D3752" s="132">
        <v>955.8968492534957</v>
      </c>
      <c r="F3752" s="132">
        <v>110.7293998900021</v>
      </c>
      <c r="G3752" s="132">
        <v>61.31425201370396</v>
      </c>
      <c r="H3752" s="132">
        <v>955.8968492534957</v>
      </c>
    </row>
    <row r="3754" spans="3:8" ht="12.75">
      <c r="C3754" s="155" t="s">
        <v>760</v>
      </c>
      <c r="D3754" s="132">
        <v>1.3302117767246044</v>
      </c>
      <c r="F3754" s="132">
        <v>0.613892915438895</v>
      </c>
      <c r="G3754" s="132">
        <v>0.35018205813329495</v>
      </c>
      <c r="H3754" s="132">
        <v>1.7654974017689853</v>
      </c>
    </row>
    <row r="3755" spans="1:10" ht="12.75">
      <c r="A3755" s="149" t="s">
        <v>749</v>
      </c>
      <c r="C3755" s="150" t="s">
        <v>750</v>
      </c>
      <c r="D3755" s="150" t="s">
        <v>751</v>
      </c>
      <c r="F3755" s="150" t="s">
        <v>752</v>
      </c>
      <c r="G3755" s="150" t="s">
        <v>753</v>
      </c>
      <c r="H3755" s="150" t="s">
        <v>754</v>
      </c>
      <c r="I3755" s="151" t="s">
        <v>755</v>
      </c>
      <c r="J3755" s="150" t="s">
        <v>756</v>
      </c>
    </row>
    <row r="3756" spans="1:8" ht="12.75">
      <c r="A3756" s="152" t="s">
        <v>875</v>
      </c>
      <c r="C3756" s="153">
        <v>309.418</v>
      </c>
      <c r="D3756" s="132">
        <v>26289.509743362665</v>
      </c>
      <c r="F3756" s="132">
        <v>8574</v>
      </c>
      <c r="G3756" s="132">
        <v>7060</v>
      </c>
      <c r="H3756" s="154" t="s">
        <v>632</v>
      </c>
    </row>
    <row r="3758" spans="4:8" ht="12.75">
      <c r="D3758" s="132">
        <v>34907.35655891895</v>
      </c>
      <c r="F3758" s="132">
        <v>8514</v>
      </c>
      <c r="G3758" s="132">
        <v>7716</v>
      </c>
      <c r="H3758" s="154" t="s">
        <v>633</v>
      </c>
    </row>
    <row r="3760" spans="4:8" ht="12.75">
      <c r="D3760" s="132">
        <v>33642.738550782204</v>
      </c>
      <c r="F3760" s="132">
        <v>8654</v>
      </c>
      <c r="G3760" s="132">
        <v>7434</v>
      </c>
      <c r="H3760" s="154" t="s">
        <v>634</v>
      </c>
    </row>
    <row r="3762" spans="1:8" ht="12.75">
      <c r="A3762" s="149" t="s">
        <v>757</v>
      </c>
      <c r="C3762" s="155" t="s">
        <v>758</v>
      </c>
      <c r="D3762" s="132">
        <v>31613.20161768794</v>
      </c>
      <c r="F3762" s="132">
        <v>8580.666666666666</v>
      </c>
      <c r="G3762" s="132">
        <v>7403.333333333334</v>
      </c>
      <c r="H3762" s="132">
        <v>23692.658265086786</v>
      </c>
    </row>
    <row r="3763" spans="1:8" ht="12.75">
      <c r="A3763" s="131">
        <v>38376.15149305556</v>
      </c>
      <c r="C3763" s="155" t="s">
        <v>759</v>
      </c>
      <c r="D3763" s="132">
        <v>4653.6100025886835</v>
      </c>
      <c r="F3763" s="132">
        <v>70.23769168568492</v>
      </c>
      <c r="G3763" s="132">
        <v>329.0734467156737</v>
      </c>
      <c r="H3763" s="132">
        <v>4653.6100025886835</v>
      </c>
    </row>
    <row r="3765" spans="3:8" ht="12.75">
      <c r="C3765" s="155" t="s">
        <v>760</v>
      </c>
      <c r="D3765" s="132">
        <v>14.72046412402892</v>
      </c>
      <c r="F3765" s="132">
        <v>0.8185575132353926</v>
      </c>
      <c r="G3765" s="132">
        <v>4.444936245596673</v>
      </c>
      <c r="H3765" s="132">
        <v>19.641569766133784</v>
      </c>
    </row>
    <row r="3766" spans="1:10" ht="12.75">
      <c r="A3766" s="149" t="s">
        <v>749</v>
      </c>
      <c r="C3766" s="150" t="s">
        <v>750</v>
      </c>
      <c r="D3766" s="150" t="s">
        <v>751</v>
      </c>
      <c r="F3766" s="150" t="s">
        <v>752</v>
      </c>
      <c r="G3766" s="150" t="s">
        <v>753</v>
      </c>
      <c r="H3766" s="150" t="s">
        <v>754</v>
      </c>
      <c r="I3766" s="151" t="s">
        <v>755</v>
      </c>
      <c r="J3766" s="150" t="s">
        <v>756</v>
      </c>
    </row>
    <row r="3767" spans="1:8" ht="12.75">
      <c r="A3767" s="152" t="s">
        <v>825</v>
      </c>
      <c r="C3767" s="153">
        <v>324.75400000019</v>
      </c>
      <c r="D3767" s="132">
        <v>38479.615017175674</v>
      </c>
      <c r="F3767" s="132">
        <v>27584</v>
      </c>
      <c r="G3767" s="132">
        <v>24361</v>
      </c>
      <c r="H3767" s="154" t="s">
        <v>635</v>
      </c>
    </row>
    <row r="3769" spans="4:8" ht="12.75">
      <c r="D3769" s="132">
        <v>39002.639479756355</v>
      </c>
      <c r="F3769" s="132">
        <v>27612</v>
      </c>
      <c r="G3769" s="132">
        <v>24117</v>
      </c>
      <c r="H3769" s="154" t="s">
        <v>636</v>
      </c>
    </row>
    <row r="3771" spans="4:8" ht="12.75">
      <c r="D3771" s="132">
        <v>39956.16548252106</v>
      </c>
      <c r="F3771" s="132">
        <v>27743.000000029802</v>
      </c>
      <c r="G3771" s="132">
        <v>24361</v>
      </c>
      <c r="H3771" s="154" t="s">
        <v>637</v>
      </c>
    </row>
    <row r="3773" spans="1:8" ht="12.75">
      <c r="A3773" s="149" t="s">
        <v>757</v>
      </c>
      <c r="C3773" s="155" t="s">
        <v>758</v>
      </c>
      <c r="D3773" s="132">
        <v>39146.13999315103</v>
      </c>
      <c r="F3773" s="132">
        <v>27646.333333343267</v>
      </c>
      <c r="G3773" s="132">
        <v>24279.666666666664</v>
      </c>
      <c r="H3773" s="132">
        <v>12890.488161898096</v>
      </c>
    </row>
    <row r="3774" spans="1:8" ht="12.75">
      <c r="A3774" s="131">
        <v>38376.15206018519</v>
      </c>
      <c r="C3774" s="155" t="s">
        <v>759</v>
      </c>
      <c r="D3774" s="132">
        <v>748.6618844222579</v>
      </c>
      <c r="F3774" s="132">
        <v>84.87834432987982</v>
      </c>
      <c r="G3774" s="132">
        <v>140.8734656822687</v>
      </c>
      <c r="H3774" s="132">
        <v>748.6618844222579</v>
      </c>
    </row>
    <row r="3776" spans="3:8" ht="12.75">
      <c r="C3776" s="155" t="s">
        <v>760</v>
      </c>
      <c r="D3776" s="132">
        <v>1.9124794540489634</v>
      </c>
      <c r="F3776" s="132">
        <v>0.3070148337809088</v>
      </c>
      <c r="G3776" s="132">
        <v>0.5802116957218059</v>
      </c>
      <c r="H3776" s="132">
        <v>5.807862937535322</v>
      </c>
    </row>
    <row r="3777" spans="1:10" ht="12.75">
      <c r="A3777" s="149" t="s">
        <v>749</v>
      </c>
      <c r="C3777" s="150" t="s">
        <v>750</v>
      </c>
      <c r="D3777" s="150" t="s">
        <v>751</v>
      </c>
      <c r="F3777" s="150" t="s">
        <v>752</v>
      </c>
      <c r="G3777" s="150" t="s">
        <v>753</v>
      </c>
      <c r="H3777" s="150" t="s">
        <v>754</v>
      </c>
      <c r="I3777" s="151" t="s">
        <v>755</v>
      </c>
      <c r="J3777" s="150" t="s">
        <v>756</v>
      </c>
    </row>
    <row r="3778" spans="1:8" ht="12.75">
      <c r="A3778" s="152" t="s">
        <v>844</v>
      </c>
      <c r="C3778" s="153">
        <v>343.82299999985844</v>
      </c>
      <c r="D3778" s="132">
        <v>25157.7409042418</v>
      </c>
      <c r="F3778" s="132">
        <v>21188</v>
      </c>
      <c r="G3778" s="132">
        <v>21084</v>
      </c>
      <c r="H3778" s="154" t="s">
        <v>638</v>
      </c>
    </row>
    <row r="3780" spans="4:8" ht="12.75">
      <c r="D3780" s="132">
        <v>25534.471207529306</v>
      </c>
      <c r="F3780" s="132">
        <v>21342</v>
      </c>
      <c r="G3780" s="132">
        <v>21220</v>
      </c>
      <c r="H3780" s="154" t="s">
        <v>639</v>
      </c>
    </row>
    <row r="3782" spans="4:8" ht="12.75">
      <c r="D3782" s="132">
        <v>25420.56688940525</v>
      </c>
      <c r="F3782" s="132">
        <v>21526</v>
      </c>
      <c r="G3782" s="132">
        <v>20884</v>
      </c>
      <c r="H3782" s="154" t="s">
        <v>640</v>
      </c>
    </row>
    <row r="3784" spans="1:8" ht="12.75">
      <c r="A3784" s="149" t="s">
        <v>757</v>
      </c>
      <c r="C3784" s="155" t="s">
        <v>758</v>
      </c>
      <c r="D3784" s="132">
        <v>25370.926333725452</v>
      </c>
      <c r="F3784" s="132">
        <v>21352</v>
      </c>
      <c r="G3784" s="132">
        <v>21062.666666666664</v>
      </c>
      <c r="H3784" s="132">
        <v>4142.723055036928</v>
      </c>
    </row>
    <row r="3785" spans="1:8" ht="12.75">
      <c r="A3785" s="131">
        <v>38376.152604166666</v>
      </c>
      <c r="C3785" s="155" t="s">
        <v>759</v>
      </c>
      <c r="D3785" s="132">
        <v>193.20861505080526</v>
      </c>
      <c r="F3785" s="132">
        <v>169.22174801130026</v>
      </c>
      <c r="G3785" s="132">
        <v>169.01282002656882</v>
      </c>
      <c r="H3785" s="132">
        <v>193.20861505080526</v>
      </c>
    </row>
    <row r="3787" spans="3:8" ht="12.75">
      <c r="C3787" s="155" t="s">
        <v>760</v>
      </c>
      <c r="D3787" s="132">
        <v>0.761535517108707</v>
      </c>
      <c r="F3787" s="132">
        <v>0.7925334770105856</v>
      </c>
      <c r="G3787" s="132">
        <v>0.8024284042535079</v>
      </c>
      <c r="H3787" s="132">
        <v>4.663807174266517</v>
      </c>
    </row>
    <row r="3788" spans="1:10" ht="12.75">
      <c r="A3788" s="149" t="s">
        <v>749</v>
      </c>
      <c r="C3788" s="150" t="s">
        <v>750</v>
      </c>
      <c r="D3788" s="150" t="s">
        <v>751</v>
      </c>
      <c r="F3788" s="150" t="s">
        <v>752</v>
      </c>
      <c r="G3788" s="150" t="s">
        <v>753</v>
      </c>
      <c r="H3788" s="150" t="s">
        <v>754</v>
      </c>
      <c r="I3788" s="151" t="s">
        <v>755</v>
      </c>
      <c r="J3788" s="150" t="s">
        <v>756</v>
      </c>
    </row>
    <row r="3789" spans="1:8" ht="12.75">
      <c r="A3789" s="152" t="s">
        <v>826</v>
      </c>
      <c r="C3789" s="153">
        <v>361.38400000007823</v>
      </c>
      <c r="D3789" s="132">
        <v>47514.95806282759</v>
      </c>
      <c r="F3789" s="132">
        <v>22262</v>
      </c>
      <c r="G3789" s="132">
        <v>21762</v>
      </c>
      <c r="H3789" s="154" t="s">
        <v>641</v>
      </c>
    </row>
    <row r="3791" spans="4:8" ht="12.75">
      <c r="D3791" s="132">
        <v>47547.72778767347</v>
      </c>
      <c r="F3791" s="132">
        <v>22246</v>
      </c>
      <c r="G3791" s="132">
        <v>21710</v>
      </c>
      <c r="H3791" s="154" t="s">
        <v>642</v>
      </c>
    </row>
    <row r="3793" spans="4:8" ht="12.75">
      <c r="D3793" s="132">
        <v>47827.64833235741</v>
      </c>
      <c r="F3793" s="132">
        <v>22484</v>
      </c>
      <c r="G3793" s="132">
        <v>21508</v>
      </c>
      <c r="H3793" s="154" t="s">
        <v>643</v>
      </c>
    </row>
    <row r="3795" spans="1:8" ht="12.75">
      <c r="A3795" s="149" t="s">
        <v>757</v>
      </c>
      <c r="C3795" s="155" t="s">
        <v>758</v>
      </c>
      <c r="D3795" s="132">
        <v>47630.111394286156</v>
      </c>
      <c r="F3795" s="132">
        <v>22330.666666666664</v>
      </c>
      <c r="G3795" s="132">
        <v>21660</v>
      </c>
      <c r="H3795" s="132">
        <v>25607.71285347448</v>
      </c>
    </row>
    <row r="3796" spans="1:8" ht="12.75">
      <c r="A3796" s="131">
        <v>38376.15314814815</v>
      </c>
      <c r="C3796" s="155" t="s">
        <v>759</v>
      </c>
      <c r="D3796" s="132">
        <v>171.85486651135622</v>
      </c>
      <c r="F3796" s="132">
        <v>133.03132463195777</v>
      </c>
      <c r="G3796" s="132">
        <v>134.17898494175606</v>
      </c>
      <c r="H3796" s="132">
        <v>171.85486651135622</v>
      </c>
    </row>
    <row r="3798" spans="3:8" ht="12.75">
      <c r="C3798" s="155" t="s">
        <v>760</v>
      </c>
      <c r="D3798" s="132">
        <v>0.3608113890155051</v>
      </c>
      <c r="F3798" s="132">
        <v>0.5957337799974226</v>
      </c>
      <c r="G3798" s="132">
        <v>0.6194782314947187</v>
      </c>
      <c r="H3798" s="132">
        <v>0.6711058792899529</v>
      </c>
    </row>
    <row r="3799" spans="1:10" ht="12.75">
      <c r="A3799" s="149" t="s">
        <v>749</v>
      </c>
      <c r="C3799" s="150" t="s">
        <v>750</v>
      </c>
      <c r="D3799" s="150" t="s">
        <v>751</v>
      </c>
      <c r="F3799" s="150" t="s">
        <v>752</v>
      </c>
      <c r="G3799" s="150" t="s">
        <v>753</v>
      </c>
      <c r="H3799" s="150" t="s">
        <v>754</v>
      </c>
      <c r="I3799" s="151" t="s">
        <v>755</v>
      </c>
      <c r="J3799" s="150" t="s">
        <v>756</v>
      </c>
    </row>
    <row r="3800" spans="1:8" ht="12.75">
      <c r="A3800" s="152" t="s">
        <v>845</v>
      </c>
      <c r="C3800" s="153">
        <v>371.029</v>
      </c>
      <c r="D3800" s="132">
        <v>32231.203932404518</v>
      </c>
      <c r="F3800" s="132">
        <v>26490</v>
      </c>
      <c r="G3800" s="132">
        <v>26762</v>
      </c>
      <c r="H3800" s="154" t="s">
        <v>644</v>
      </c>
    </row>
    <row r="3802" spans="4:8" ht="12.75">
      <c r="D3802" s="132">
        <v>31548.50597909093</v>
      </c>
      <c r="F3802" s="132">
        <v>26566.000000029802</v>
      </c>
      <c r="G3802" s="132">
        <v>26527.999999970198</v>
      </c>
      <c r="H3802" s="154" t="s">
        <v>645</v>
      </c>
    </row>
    <row r="3804" spans="4:8" ht="12.75">
      <c r="D3804" s="132">
        <v>31628.682235240936</v>
      </c>
      <c r="F3804" s="132">
        <v>26646</v>
      </c>
      <c r="G3804" s="132">
        <v>26860</v>
      </c>
      <c r="H3804" s="154" t="s">
        <v>646</v>
      </c>
    </row>
    <row r="3806" spans="1:8" ht="12.75">
      <c r="A3806" s="149" t="s">
        <v>757</v>
      </c>
      <c r="C3806" s="155" t="s">
        <v>758</v>
      </c>
      <c r="D3806" s="132">
        <v>31802.79738224546</v>
      </c>
      <c r="F3806" s="132">
        <v>26567.333333343267</v>
      </c>
      <c r="G3806" s="132">
        <v>26716.666666656733</v>
      </c>
      <c r="H3806" s="132">
        <v>5178.635296267048</v>
      </c>
    </row>
    <row r="3807" spans="1:8" ht="12.75">
      <c r="A3807" s="131">
        <v>38376.15369212963</v>
      </c>
      <c r="C3807" s="155" t="s">
        <v>759</v>
      </c>
      <c r="D3807" s="132">
        <v>373.17045324719527</v>
      </c>
      <c r="F3807" s="132">
        <v>78.00854654032041</v>
      </c>
      <c r="G3807" s="132">
        <v>170.57940479152205</v>
      </c>
      <c r="H3807" s="132">
        <v>373.17045324719527</v>
      </c>
    </row>
    <row r="3809" spans="3:8" ht="12.75">
      <c r="C3809" s="155" t="s">
        <v>760</v>
      </c>
      <c r="D3809" s="132">
        <v>1.1733887706857045</v>
      </c>
      <c r="F3809" s="132">
        <v>0.2936258056521464</v>
      </c>
      <c r="G3809" s="132">
        <v>0.638475626169378</v>
      </c>
      <c r="H3809" s="132">
        <v>7.205961260029076</v>
      </c>
    </row>
    <row r="3810" spans="1:10" ht="12.75">
      <c r="A3810" s="149" t="s">
        <v>749</v>
      </c>
      <c r="C3810" s="150" t="s">
        <v>750</v>
      </c>
      <c r="D3810" s="150" t="s">
        <v>751</v>
      </c>
      <c r="F3810" s="150" t="s">
        <v>752</v>
      </c>
      <c r="G3810" s="150" t="s">
        <v>753</v>
      </c>
      <c r="H3810" s="150" t="s">
        <v>754</v>
      </c>
      <c r="I3810" s="151" t="s">
        <v>755</v>
      </c>
      <c r="J3810" s="150" t="s">
        <v>756</v>
      </c>
    </row>
    <row r="3811" spans="1:8" ht="12.75">
      <c r="A3811" s="152" t="s">
        <v>820</v>
      </c>
      <c r="C3811" s="153">
        <v>407.77100000018254</v>
      </c>
      <c r="D3811" s="132">
        <v>3529575</v>
      </c>
      <c r="F3811" s="132">
        <v>90200</v>
      </c>
      <c r="G3811" s="132">
        <v>91000</v>
      </c>
      <c r="H3811" s="154" t="s">
        <v>647</v>
      </c>
    </row>
    <row r="3813" spans="4:8" ht="12.75">
      <c r="D3813" s="132">
        <v>4014650</v>
      </c>
      <c r="F3813" s="132">
        <v>90700</v>
      </c>
      <c r="G3813" s="132">
        <v>90700</v>
      </c>
      <c r="H3813" s="154" t="s">
        <v>648</v>
      </c>
    </row>
    <row r="3815" spans="4:8" ht="12.75">
      <c r="D3815" s="132">
        <v>4155884.873260498</v>
      </c>
      <c r="F3815" s="132">
        <v>93200</v>
      </c>
      <c r="G3815" s="132">
        <v>89900</v>
      </c>
      <c r="H3815" s="154" t="s">
        <v>649</v>
      </c>
    </row>
    <row r="3817" spans="1:8" ht="12.75">
      <c r="A3817" s="149" t="s">
        <v>757</v>
      </c>
      <c r="C3817" s="155" t="s">
        <v>758</v>
      </c>
      <c r="D3817" s="132">
        <v>3900036.624420166</v>
      </c>
      <c r="F3817" s="132">
        <v>91366.66666666666</v>
      </c>
      <c r="G3817" s="132">
        <v>90533.33333333334</v>
      </c>
      <c r="H3817" s="132">
        <v>3809093.4378373567</v>
      </c>
    </row>
    <row r="3818" spans="1:8" ht="12.75">
      <c r="A3818" s="131">
        <v>38376.15425925926</v>
      </c>
      <c r="C3818" s="155" t="s">
        <v>759</v>
      </c>
      <c r="D3818" s="132">
        <v>328509.0314317756</v>
      </c>
      <c r="F3818" s="132">
        <v>1607.2751268321592</v>
      </c>
      <c r="G3818" s="132">
        <v>568.6240703077326</v>
      </c>
      <c r="H3818" s="132">
        <v>328509.0314317756</v>
      </c>
    </row>
    <row r="3820" spans="3:8" ht="12.75">
      <c r="C3820" s="155" t="s">
        <v>760</v>
      </c>
      <c r="D3820" s="132">
        <v>8.42322939673974</v>
      </c>
      <c r="F3820" s="132">
        <v>1.7591482599403423</v>
      </c>
      <c r="G3820" s="132">
        <v>0.6280825518863026</v>
      </c>
      <c r="H3820" s="132">
        <v>8.624336388510576</v>
      </c>
    </row>
    <row r="3821" spans="1:10" ht="12.75">
      <c r="A3821" s="149" t="s">
        <v>749</v>
      </c>
      <c r="C3821" s="150" t="s">
        <v>750</v>
      </c>
      <c r="D3821" s="150" t="s">
        <v>751</v>
      </c>
      <c r="F3821" s="150" t="s">
        <v>752</v>
      </c>
      <c r="G3821" s="150" t="s">
        <v>753</v>
      </c>
      <c r="H3821" s="150" t="s">
        <v>754</v>
      </c>
      <c r="I3821" s="151" t="s">
        <v>755</v>
      </c>
      <c r="J3821" s="150" t="s">
        <v>756</v>
      </c>
    </row>
    <row r="3822" spans="1:8" ht="12.75">
      <c r="A3822" s="152" t="s">
        <v>827</v>
      </c>
      <c r="C3822" s="153">
        <v>455.40299999993294</v>
      </c>
      <c r="D3822" s="132">
        <v>270954.4624195099</v>
      </c>
      <c r="F3822" s="132">
        <v>64857.5</v>
      </c>
      <c r="G3822" s="132">
        <v>67900</v>
      </c>
      <c r="H3822" s="154" t="s">
        <v>650</v>
      </c>
    </row>
    <row r="3824" spans="4:8" ht="12.75">
      <c r="D3824" s="132">
        <v>276323.4231877327</v>
      </c>
      <c r="F3824" s="132">
        <v>65312.5</v>
      </c>
      <c r="G3824" s="132">
        <v>67060</v>
      </c>
      <c r="H3824" s="154" t="s">
        <v>651</v>
      </c>
    </row>
    <row r="3826" spans="4:8" ht="12.75">
      <c r="D3826" s="132">
        <v>280427.3412833214</v>
      </c>
      <c r="F3826" s="132">
        <v>65509.999999940395</v>
      </c>
      <c r="G3826" s="132">
        <v>67842.5</v>
      </c>
      <c r="H3826" s="154" t="s">
        <v>652</v>
      </c>
    </row>
    <row r="3828" spans="1:8" ht="12.75">
      <c r="A3828" s="149" t="s">
        <v>757</v>
      </c>
      <c r="C3828" s="155" t="s">
        <v>758</v>
      </c>
      <c r="D3828" s="132">
        <v>275901.7422968547</v>
      </c>
      <c r="F3828" s="132">
        <v>65226.66666664679</v>
      </c>
      <c r="G3828" s="132">
        <v>67600.83333333333</v>
      </c>
      <c r="H3828" s="132">
        <v>209494.89394415147</v>
      </c>
    </row>
    <row r="3829" spans="1:8" ht="12.75">
      <c r="A3829" s="131">
        <v>38376.155011574076</v>
      </c>
      <c r="C3829" s="155" t="s">
        <v>759</v>
      </c>
      <c r="D3829" s="132">
        <v>4750.496771117294</v>
      </c>
      <c r="F3829" s="132">
        <v>334.6110926377718</v>
      </c>
      <c r="G3829" s="132">
        <v>469.2569480927622</v>
      </c>
      <c r="H3829" s="132">
        <v>4750.496771117294</v>
      </c>
    </row>
    <row r="3831" spans="3:8" ht="12.75">
      <c r="C3831" s="155" t="s">
        <v>760</v>
      </c>
      <c r="D3831" s="132">
        <v>1.7218074563682995</v>
      </c>
      <c r="F3831" s="132">
        <v>0.5129973824170183</v>
      </c>
      <c r="G3831" s="132">
        <v>0.6941585257964212</v>
      </c>
      <c r="H3831" s="132">
        <v>2.267595492033191</v>
      </c>
    </row>
    <row r="3832" spans="1:16" ht="12.75">
      <c r="A3832" s="143" t="s">
        <v>740</v>
      </c>
      <c r="B3832" s="138" t="s">
        <v>692</v>
      </c>
      <c r="D3832" s="143" t="s">
        <v>741</v>
      </c>
      <c r="E3832" s="138" t="s">
        <v>742</v>
      </c>
      <c r="F3832" s="139" t="s">
        <v>778</v>
      </c>
      <c r="G3832" s="144" t="s">
        <v>744</v>
      </c>
      <c r="H3832" s="145">
        <v>3</v>
      </c>
      <c r="I3832" s="146" t="s">
        <v>745</v>
      </c>
      <c r="J3832" s="145">
        <v>4</v>
      </c>
      <c r="K3832" s="144" t="s">
        <v>746</v>
      </c>
      <c r="L3832" s="147">
        <v>1</v>
      </c>
      <c r="M3832" s="144" t="s">
        <v>747</v>
      </c>
      <c r="N3832" s="148">
        <v>1</v>
      </c>
      <c r="O3832" s="144" t="s">
        <v>748</v>
      </c>
      <c r="P3832" s="148">
        <v>1</v>
      </c>
    </row>
    <row r="3834" spans="1:10" ht="12.75">
      <c r="A3834" s="149" t="s">
        <v>749</v>
      </c>
      <c r="C3834" s="150" t="s">
        <v>750</v>
      </c>
      <c r="D3834" s="150" t="s">
        <v>751</v>
      </c>
      <c r="F3834" s="150" t="s">
        <v>752</v>
      </c>
      <c r="G3834" s="150" t="s">
        <v>753</v>
      </c>
      <c r="H3834" s="150" t="s">
        <v>754</v>
      </c>
      <c r="I3834" s="151" t="s">
        <v>755</v>
      </c>
      <c r="J3834" s="150" t="s">
        <v>756</v>
      </c>
    </row>
    <row r="3835" spans="1:8" ht="12.75">
      <c r="A3835" s="152" t="s">
        <v>823</v>
      </c>
      <c r="C3835" s="153">
        <v>228.61599999992177</v>
      </c>
      <c r="D3835" s="132">
        <v>43186.20249569416</v>
      </c>
      <c r="F3835" s="132">
        <v>35310</v>
      </c>
      <c r="G3835" s="132">
        <v>33483</v>
      </c>
      <c r="H3835" s="154" t="s">
        <v>653</v>
      </c>
    </row>
    <row r="3837" spans="4:8" ht="12.75">
      <c r="D3837" s="132">
        <v>43776.85433334112</v>
      </c>
      <c r="F3837" s="132">
        <v>34981</v>
      </c>
      <c r="G3837" s="132">
        <v>33417</v>
      </c>
      <c r="H3837" s="154" t="s">
        <v>654</v>
      </c>
    </row>
    <row r="3839" spans="4:8" ht="12.75">
      <c r="D3839" s="132">
        <v>44318.91617113352</v>
      </c>
      <c r="F3839" s="132">
        <v>34950</v>
      </c>
      <c r="G3839" s="132">
        <v>33025</v>
      </c>
      <c r="H3839" s="154" t="s">
        <v>655</v>
      </c>
    </row>
    <row r="3841" spans="1:8" ht="12.75">
      <c r="A3841" s="149" t="s">
        <v>757</v>
      </c>
      <c r="C3841" s="155" t="s">
        <v>758</v>
      </c>
      <c r="D3841" s="132">
        <v>43760.65766672294</v>
      </c>
      <c r="F3841" s="132">
        <v>35080.333333333336</v>
      </c>
      <c r="G3841" s="132">
        <v>33308.333333333336</v>
      </c>
      <c r="H3841" s="132">
        <v>9444.059683106047</v>
      </c>
    </row>
    <row r="3842" spans="1:8" ht="12.75">
      <c r="A3842" s="131">
        <v>38376.15733796296</v>
      </c>
      <c r="C3842" s="155" t="s">
        <v>759</v>
      </c>
      <c r="D3842" s="132">
        <v>566.5305081269591</v>
      </c>
      <c r="F3842" s="132">
        <v>199.5002088553627</v>
      </c>
      <c r="G3842" s="132">
        <v>247.5829827216187</v>
      </c>
      <c r="H3842" s="132">
        <v>566.5305081269591</v>
      </c>
    </row>
    <row r="3844" spans="3:8" ht="12.75">
      <c r="C3844" s="155" t="s">
        <v>760</v>
      </c>
      <c r="D3844" s="132">
        <v>1.2946115034230112</v>
      </c>
      <c r="F3844" s="132">
        <v>0.5686953055996123</v>
      </c>
      <c r="G3844" s="132">
        <v>0.7433064279858455</v>
      </c>
      <c r="H3844" s="132">
        <v>5.998802709182302</v>
      </c>
    </row>
    <row r="3845" spans="1:10" ht="12.75">
      <c r="A3845" s="149" t="s">
        <v>749</v>
      </c>
      <c r="C3845" s="150" t="s">
        <v>750</v>
      </c>
      <c r="D3845" s="150" t="s">
        <v>751</v>
      </c>
      <c r="F3845" s="150" t="s">
        <v>752</v>
      </c>
      <c r="G3845" s="150" t="s">
        <v>753</v>
      </c>
      <c r="H3845" s="150" t="s">
        <v>754</v>
      </c>
      <c r="I3845" s="151" t="s">
        <v>755</v>
      </c>
      <c r="J3845" s="150" t="s">
        <v>756</v>
      </c>
    </row>
    <row r="3846" spans="1:8" ht="12.75">
      <c r="A3846" s="152" t="s">
        <v>824</v>
      </c>
      <c r="C3846" s="153">
        <v>231.6040000000503</v>
      </c>
      <c r="D3846" s="132">
        <v>9719.07176014781</v>
      </c>
      <c r="F3846" s="132">
        <v>6976</v>
      </c>
      <c r="G3846" s="132">
        <v>7790</v>
      </c>
      <c r="H3846" s="154" t="s">
        <v>656</v>
      </c>
    </row>
    <row r="3848" spans="4:8" ht="12.75">
      <c r="D3848" s="132">
        <v>9763.167899310589</v>
      </c>
      <c r="F3848" s="132">
        <v>6987</v>
      </c>
      <c r="G3848" s="132">
        <v>7905.000000007451</v>
      </c>
      <c r="H3848" s="154" t="s">
        <v>657</v>
      </c>
    </row>
    <row r="3850" spans="4:8" ht="12.75">
      <c r="D3850" s="132">
        <v>9815.307208701968</v>
      </c>
      <c r="F3850" s="132">
        <v>6992.000000007451</v>
      </c>
      <c r="G3850" s="132">
        <v>7916</v>
      </c>
      <c r="H3850" s="154" t="s">
        <v>658</v>
      </c>
    </row>
    <row r="3852" spans="1:8" ht="12.75">
      <c r="A3852" s="149" t="s">
        <v>757</v>
      </c>
      <c r="C3852" s="155" t="s">
        <v>758</v>
      </c>
      <c r="D3852" s="132">
        <v>9765.848956053456</v>
      </c>
      <c r="F3852" s="132">
        <v>6985.000000002483</v>
      </c>
      <c r="G3852" s="132">
        <v>7870.333333335817</v>
      </c>
      <c r="H3852" s="132">
        <v>2219.9748001270923</v>
      </c>
    </row>
    <row r="3853" spans="1:8" ht="12.75">
      <c r="A3853" s="131">
        <v>38376.157905092594</v>
      </c>
      <c r="C3853" s="155" t="s">
        <v>759</v>
      </c>
      <c r="D3853" s="132">
        <v>48.17371107302996</v>
      </c>
      <c r="F3853" s="132">
        <v>8.18535277497938</v>
      </c>
      <c r="G3853" s="132">
        <v>69.78777352507849</v>
      </c>
      <c r="H3853" s="132">
        <v>48.17371107302996</v>
      </c>
    </row>
    <row r="3855" spans="3:8" ht="12.75">
      <c r="C3855" s="155" t="s">
        <v>760</v>
      </c>
      <c r="D3855" s="132">
        <v>0.4932874887765801</v>
      </c>
      <c r="F3855" s="132">
        <v>0.11718472118792368</v>
      </c>
      <c r="G3855" s="132">
        <v>0.8867194128803074</v>
      </c>
      <c r="H3855" s="132">
        <v>2.170011617711698</v>
      </c>
    </row>
    <row r="3856" spans="1:10" ht="12.75">
      <c r="A3856" s="149" t="s">
        <v>749</v>
      </c>
      <c r="C3856" s="150" t="s">
        <v>750</v>
      </c>
      <c r="D3856" s="150" t="s">
        <v>751</v>
      </c>
      <c r="F3856" s="150" t="s">
        <v>752</v>
      </c>
      <c r="G3856" s="150" t="s">
        <v>753</v>
      </c>
      <c r="H3856" s="150" t="s">
        <v>754</v>
      </c>
      <c r="I3856" s="151" t="s">
        <v>755</v>
      </c>
      <c r="J3856" s="150" t="s">
        <v>756</v>
      </c>
    </row>
    <row r="3857" spans="1:8" ht="12.75">
      <c r="A3857" s="152" t="s">
        <v>822</v>
      </c>
      <c r="C3857" s="153">
        <v>267.7160000000149</v>
      </c>
      <c r="D3857" s="132">
        <v>9047.532808408141</v>
      </c>
      <c r="F3857" s="132">
        <v>3957</v>
      </c>
      <c r="G3857" s="132">
        <v>3952.7500000037253</v>
      </c>
      <c r="H3857" s="154" t="s">
        <v>659</v>
      </c>
    </row>
    <row r="3859" spans="4:8" ht="12.75">
      <c r="D3859" s="132">
        <v>8773.326768577099</v>
      </c>
      <c r="F3859" s="132">
        <v>3990.2500000037253</v>
      </c>
      <c r="G3859" s="132">
        <v>3975.75</v>
      </c>
      <c r="H3859" s="154" t="s">
        <v>660</v>
      </c>
    </row>
    <row r="3861" spans="4:8" ht="12.75">
      <c r="D3861" s="132">
        <v>9345.315216511488</v>
      </c>
      <c r="F3861" s="132">
        <v>3913.75</v>
      </c>
      <c r="G3861" s="132">
        <v>3995.5</v>
      </c>
      <c r="H3861" s="154" t="s">
        <v>661</v>
      </c>
    </row>
    <row r="3863" spans="1:8" ht="12.75">
      <c r="A3863" s="149" t="s">
        <v>757</v>
      </c>
      <c r="C3863" s="155" t="s">
        <v>758</v>
      </c>
      <c r="D3863" s="132">
        <v>9055.391597832242</v>
      </c>
      <c r="F3863" s="132">
        <v>3953.6666666679084</v>
      </c>
      <c r="G3863" s="132">
        <v>3974.6666666679084</v>
      </c>
      <c r="H3863" s="132">
        <v>5088.77545122377</v>
      </c>
    </row>
    <row r="3864" spans="1:8" ht="12.75">
      <c r="A3864" s="131">
        <v>38376.15865740741</v>
      </c>
      <c r="C3864" s="155" t="s">
        <v>759</v>
      </c>
      <c r="D3864" s="132">
        <v>286.07519391065614</v>
      </c>
      <c r="F3864" s="132">
        <v>38.35877778901262</v>
      </c>
      <c r="G3864" s="132">
        <v>21.395579759629825</v>
      </c>
      <c r="H3864" s="132">
        <v>286.07519391065614</v>
      </c>
    </row>
    <row r="3866" spans="3:8" ht="12.75">
      <c r="C3866" s="155" t="s">
        <v>760</v>
      </c>
      <c r="D3866" s="132">
        <v>3.159169769964882</v>
      </c>
      <c r="F3866" s="132">
        <v>0.9702076837281993</v>
      </c>
      <c r="G3866" s="132">
        <v>0.5382987192122562</v>
      </c>
      <c r="H3866" s="132">
        <v>5.6216902603132075</v>
      </c>
    </row>
    <row r="3867" spans="1:10" ht="12.75">
      <c r="A3867" s="149" t="s">
        <v>749</v>
      </c>
      <c r="C3867" s="150" t="s">
        <v>750</v>
      </c>
      <c r="D3867" s="150" t="s">
        <v>751</v>
      </c>
      <c r="F3867" s="150" t="s">
        <v>752</v>
      </c>
      <c r="G3867" s="150" t="s">
        <v>753</v>
      </c>
      <c r="H3867" s="150" t="s">
        <v>754</v>
      </c>
      <c r="I3867" s="151" t="s">
        <v>755</v>
      </c>
      <c r="J3867" s="150" t="s">
        <v>756</v>
      </c>
    </row>
    <row r="3868" spans="1:8" ht="12.75">
      <c r="A3868" s="152" t="s">
        <v>821</v>
      </c>
      <c r="C3868" s="153">
        <v>292.40199999976903</v>
      </c>
      <c r="D3868" s="132">
        <v>43205.81286531687</v>
      </c>
      <c r="F3868" s="132">
        <v>17905</v>
      </c>
      <c r="G3868" s="132">
        <v>17327.25</v>
      </c>
      <c r="H3868" s="154" t="s">
        <v>662</v>
      </c>
    </row>
    <row r="3870" spans="4:8" ht="12.75">
      <c r="D3870" s="132">
        <v>42862.310406804085</v>
      </c>
      <c r="F3870" s="132">
        <v>17909.25</v>
      </c>
      <c r="G3870" s="132">
        <v>17438.5</v>
      </c>
      <c r="H3870" s="154" t="s">
        <v>663</v>
      </c>
    </row>
    <row r="3872" spans="4:8" ht="12.75">
      <c r="D3872" s="132">
        <v>43646.51609843969</v>
      </c>
      <c r="F3872" s="132">
        <v>17873.5</v>
      </c>
      <c r="G3872" s="132">
        <v>17402.5</v>
      </c>
      <c r="H3872" s="154" t="s">
        <v>664</v>
      </c>
    </row>
    <row r="3874" spans="1:8" ht="12.75">
      <c r="A3874" s="149" t="s">
        <v>757</v>
      </c>
      <c r="C3874" s="155" t="s">
        <v>758</v>
      </c>
      <c r="D3874" s="132">
        <v>43238.21312352021</v>
      </c>
      <c r="F3874" s="132">
        <v>17895.916666666668</v>
      </c>
      <c r="G3874" s="132">
        <v>17389.416666666668</v>
      </c>
      <c r="H3874" s="132">
        <v>25649.220337450566</v>
      </c>
    </row>
    <row r="3875" spans="1:8" ht="12.75">
      <c r="A3875" s="131">
        <v>38376.15944444444</v>
      </c>
      <c r="C3875" s="155" t="s">
        <v>759</v>
      </c>
      <c r="D3875" s="132">
        <v>393.1055510257176</v>
      </c>
      <c r="F3875" s="132">
        <v>19.52935824171735</v>
      </c>
      <c r="G3875" s="132">
        <v>56.76725141605266</v>
      </c>
      <c r="H3875" s="132">
        <v>393.1055510257176</v>
      </c>
    </row>
    <row r="3877" spans="3:8" ht="12.75">
      <c r="C3877" s="155" t="s">
        <v>760</v>
      </c>
      <c r="D3877" s="132">
        <v>0.9091623418912305</v>
      </c>
      <c r="F3877" s="132">
        <v>0.10912745407500232</v>
      </c>
      <c r="G3877" s="132">
        <v>0.3264471287577368</v>
      </c>
      <c r="H3877" s="132">
        <v>1.5326218335445545</v>
      </c>
    </row>
    <row r="3878" spans="1:10" ht="12.75">
      <c r="A3878" s="149" t="s">
        <v>749</v>
      </c>
      <c r="C3878" s="150" t="s">
        <v>750</v>
      </c>
      <c r="D3878" s="150" t="s">
        <v>751</v>
      </c>
      <c r="F3878" s="150" t="s">
        <v>752</v>
      </c>
      <c r="G3878" s="150" t="s">
        <v>753</v>
      </c>
      <c r="H3878" s="150" t="s">
        <v>754</v>
      </c>
      <c r="I3878" s="151" t="s">
        <v>755</v>
      </c>
      <c r="J3878" s="150" t="s">
        <v>756</v>
      </c>
    </row>
    <row r="3879" spans="1:8" ht="12.75">
      <c r="A3879" s="152" t="s">
        <v>875</v>
      </c>
      <c r="C3879" s="153">
        <v>309.418</v>
      </c>
      <c r="D3879" s="132">
        <v>34148.157485067844</v>
      </c>
      <c r="F3879" s="132">
        <v>8122</v>
      </c>
      <c r="G3879" s="132">
        <v>7030.000000007451</v>
      </c>
      <c r="H3879" s="154" t="s">
        <v>665</v>
      </c>
    </row>
    <row r="3881" spans="4:8" ht="12.75">
      <c r="D3881" s="132">
        <v>33616.64836919308</v>
      </c>
      <c r="F3881" s="132">
        <v>8250</v>
      </c>
      <c r="G3881" s="132">
        <v>7480.000000007451</v>
      </c>
      <c r="H3881" s="154" t="s">
        <v>666</v>
      </c>
    </row>
    <row r="3883" spans="4:8" ht="12.75">
      <c r="D3883" s="132">
        <v>31867.07305765152</v>
      </c>
      <c r="F3883" s="132">
        <v>7443.999999992549</v>
      </c>
      <c r="G3883" s="132">
        <v>7724</v>
      </c>
      <c r="H3883" s="154" t="s">
        <v>667</v>
      </c>
    </row>
    <row r="3885" spans="1:8" ht="12.75">
      <c r="A3885" s="149" t="s">
        <v>757</v>
      </c>
      <c r="C3885" s="155" t="s">
        <v>758</v>
      </c>
      <c r="D3885" s="132">
        <v>33210.626303970814</v>
      </c>
      <c r="F3885" s="132">
        <v>7938.666666664183</v>
      </c>
      <c r="G3885" s="132">
        <v>7411.3333333383</v>
      </c>
      <c r="H3885" s="132">
        <v>25567.632084315937</v>
      </c>
    </row>
    <row r="3886" spans="1:8" ht="12.75">
      <c r="A3886" s="131">
        <v>38376.16003472222</v>
      </c>
      <c r="C3886" s="155" t="s">
        <v>759</v>
      </c>
      <c r="D3886" s="132">
        <v>1193.5145492768536</v>
      </c>
      <c r="F3886" s="132">
        <v>433.14816557042104</v>
      </c>
      <c r="G3886" s="132">
        <v>352.05870722225626</v>
      </c>
      <c r="H3886" s="132">
        <v>1193.5145492768536</v>
      </c>
    </row>
    <row r="3888" spans="3:8" ht="12.75">
      <c r="C3888" s="155" t="s">
        <v>760</v>
      </c>
      <c r="D3888" s="132">
        <v>3.5937730844122977</v>
      </c>
      <c r="F3888" s="132">
        <v>5.456182804466197</v>
      </c>
      <c r="G3888" s="132">
        <v>4.7502749017993215</v>
      </c>
      <c r="H3888" s="132">
        <v>4.66806838169811</v>
      </c>
    </row>
    <row r="3889" spans="1:10" ht="12.75">
      <c r="A3889" s="149" t="s">
        <v>749</v>
      </c>
      <c r="C3889" s="150" t="s">
        <v>750</v>
      </c>
      <c r="D3889" s="150" t="s">
        <v>751</v>
      </c>
      <c r="F3889" s="150" t="s">
        <v>752</v>
      </c>
      <c r="G3889" s="150" t="s">
        <v>753</v>
      </c>
      <c r="H3889" s="150" t="s">
        <v>754</v>
      </c>
      <c r="I3889" s="151" t="s">
        <v>755</v>
      </c>
      <c r="J3889" s="150" t="s">
        <v>756</v>
      </c>
    </row>
    <row r="3890" spans="1:8" ht="12.75">
      <c r="A3890" s="152" t="s">
        <v>825</v>
      </c>
      <c r="C3890" s="153">
        <v>324.75400000019</v>
      </c>
      <c r="D3890" s="132">
        <v>43750.88143026829</v>
      </c>
      <c r="F3890" s="132">
        <v>27756.999999970198</v>
      </c>
      <c r="G3890" s="132">
        <v>24742</v>
      </c>
      <c r="H3890" s="154" t="s">
        <v>668</v>
      </c>
    </row>
    <row r="3892" spans="4:8" ht="12.75">
      <c r="D3892" s="132">
        <v>44253.917923629284</v>
      </c>
      <c r="F3892" s="132">
        <v>27504.999999970198</v>
      </c>
      <c r="G3892" s="132">
        <v>24902</v>
      </c>
      <c r="H3892" s="154" t="s">
        <v>669</v>
      </c>
    </row>
    <row r="3894" spans="4:8" ht="12.75">
      <c r="D3894" s="132">
        <v>40187.25</v>
      </c>
      <c r="F3894" s="132">
        <v>28318.000000029802</v>
      </c>
      <c r="G3894" s="132">
        <v>24588</v>
      </c>
      <c r="H3894" s="154" t="s">
        <v>670</v>
      </c>
    </row>
    <row r="3896" spans="1:8" ht="12.75">
      <c r="A3896" s="149" t="s">
        <v>757</v>
      </c>
      <c r="C3896" s="155" t="s">
        <v>758</v>
      </c>
      <c r="D3896" s="132">
        <v>42730.68311796586</v>
      </c>
      <c r="F3896" s="132">
        <v>27859.99999999007</v>
      </c>
      <c r="G3896" s="132">
        <v>24744</v>
      </c>
      <c r="H3896" s="132">
        <v>16157.820809209517</v>
      </c>
    </row>
    <row r="3897" spans="1:8" ht="12.75">
      <c r="A3897" s="131">
        <v>38376.16060185185</v>
      </c>
      <c r="C3897" s="155" t="s">
        <v>759</v>
      </c>
      <c r="D3897" s="132">
        <v>2216.991305257529</v>
      </c>
      <c r="F3897" s="132">
        <v>416.17183954138744</v>
      </c>
      <c r="G3897" s="132">
        <v>157.00955384943936</v>
      </c>
      <c r="H3897" s="132">
        <v>2216.991305257529</v>
      </c>
    </row>
    <row r="3899" spans="3:8" ht="12.75">
      <c r="C3899" s="155" t="s">
        <v>760</v>
      </c>
      <c r="D3899" s="132">
        <v>5.188288937804059</v>
      </c>
      <c r="F3899" s="132">
        <v>1.493796983279023</v>
      </c>
      <c r="G3899" s="132">
        <v>0.6345358626311</v>
      </c>
      <c r="H3899" s="132">
        <v>13.720855871813512</v>
      </c>
    </row>
    <row r="3900" spans="1:10" ht="12.75">
      <c r="A3900" s="149" t="s">
        <v>749</v>
      </c>
      <c r="C3900" s="150" t="s">
        <v>750</v>
      </c>
      <c r="D3900" s="150" t="s">
        <v>751</v>
      </c>
      <c r="F3900" s="150" t="s">
        <v>752</v>
      </c>
      <c r="G3900" s="150" t="s">
        <v>753</v>
      </c>
      <c r="H3900" s="150" t="s">
        <v>754</v>
      </c>
      <c r="I3900" s="151" t="s">
        <v>755</v>
      </c>
      <c r="J3900" s="150" t="s">
        <v>756</v>
      </c>
    </row>
    <row r="3901" spans="1:8" ht="12.75">
      <c r="A3901" s="152" t="s">
        <v>844</v>
      </c>
      <c r="C3901" s="153">
        <v>343.82299999985844</v>
      </c>
      <c r="D3901" s="132">
        <v>44649.61891466379</v>
      </c>
      <c r="F3901" s="132">
        <v>21732</v>
      </c>
      <c r="G3901" s="132">
        <v>21590</v>
      </c>
      <c r="H3901" s="154" t="s">
        <v>671</v>
      </c>
    </row>
    <row r="3903" spans="4:8" ht="12.75">
      <c r="D3903" s="132">
        <v>44576.76298123598</v>
      </c>
      <c r="F3903" s="132">
        <v>21964</v>
      </c>
      <c r="G3903" s="132">
        <v>21442</v>
      </c>
      <c r="H3903" s="154" t="s">
        <v>672</v>
      </c>
    </row>
    <row r="3905" spans="4:8" ht="12.75">
      <c r="D3905" s="132">
        <v>44092.90321624279</v>
      </c>
      <c r="F3905" s="132">
        <v>21732</v>
      </c>
      <c r="G3905" s="132">
        <v>21170</v>
      </c>
      <c r="H3905" s="154" t="s">
        <v>673</v>
      </c>
    </row>
    <row r="3907" spans="1:8" ht="12.75">
      <c r="A3907" s="149" t="s">
        <v>757</v>
      </c>
      <c r="C3907" s="155" t="s">
        <v>758</v>
      </c>
      <c r="D3907" s="132">
        <v>44439.761704047516</v>
      </c>
      <c r="F3907" s="132">
        <v>21809.333333333336</v>
      </c>
      <c r="G3907" s="132">
        <v>21400.666666666664</v>
      </c>
      <c r="H3907" s="132">
        <v>22805.284108419106</v>
      </c>
    </row>
    <row r="3908" spans="1:8" ht="12.75">
      <c r="A3908" s="131">
        <v>38376.161145833335</v>
      </c>
      <c r="C3908" s="155" t="s">
        <v>759</v>
      </c>
      <c r="D3908" s="132">
        <v>302.5890029088904</v>
      </c>
      <c r="F3908" s="132">
        <v>133.9452624519932</v>
      </c>
      <c r="G3908" s="132">
        <v>213.02894951938652</v>
      </c>
      <c r="H3908" s="132">
        <v>302.5890029088904</v>
      </c>
    </row>
    <row r="3910" spans="3:8" ht="12.75">
      <c r="C3910" s="155" t="s">
        <v>760</v>
      </c>
      <c r="D3910" s="132">
        <v>0.6808969969821667</v>
      </c>
      <c r="F3910" s="132">
        <v>0.6141648642110098</v>
      </c>
      <c r="G3910" s="132">
        <v>0.995431370608641</v>
      </c>
      <c r="H3910" s="132">
        <v>1.3268372429404756</v>
      </c>
    </row>
    <row r="3911" spans="1:10" ht="12.75">
      <c r="A3911" s="149" t="s">
        <v>749</v>
      </c>
      <c r="C3911" s="150" t="s">
        <v>750</v>
      </c>
      <c r="D3911" s="150" t="s">
        <v>751</v>
      </c>
      <c r="F3911" s="150" t="s">
        <v>752</v>
      </c>
      <c r="G3911" s="150" t="s">
        <v>753</v>
      </c>
      <c r="H3911" s="150" t="s">
        <v>754</v>
      </c>
      <c r="I3911" s="151" t="s">
        <v>755</v>
      </c>
      <c r="J3911" s="150" t="s">
        <v>756</v>
      </c>
    </row>
    <row r="3912" spans="1:8" ht="12.75">
      <c r="A3912" s="152" t="s">
        <v>826</v>
      </c>
      <c r="C3912" s="153">
        <v>361.38400000007823</v>
      </c>
      <c r="D3912" s="132">
        <v>45332.51608681679</v>
      </c>
      <c r="F3912" s="132">
        <v>22284</v>
      </c>
      <c r="G3912" s="132">
        <v>21818</v>
      </c>
      <c r="H3912" s="154" t="s">
        <v>674</v>
      </c>
    </row>
    <row r="3914" spans="4:8" ht="12.75">
      <c r="D3914" s="132">
        <v>44806.158045351505</v>
      </c>
      <c r="F3914" s="132">
        <v>22512</v>
      </c>
      <c r="G3914" s="132">
        <v>21680</v>
      </c>
      <c r="H3914" s="154" t="s">
        <v>675</v>
      </c>
    </row>
    <row r="3916" spans="4:8" ht="12.75">
      <c r="D3916" s="132">
        <v>45640.20475268364</v>
      </c>
      <c r="F3916" s="132">
        <v>22198</v>
      </c>
      <c r="G3916" s="132">
        <v>21910</v>
      </c>
      <c r="H3916" s="154" t="s">
        <v>676</v>
      </c>
    </row>
    <row r="3918" spans="1:8" ht="12.75">
      <c r="A3918" s="149" t="s">
        <v>757</v>
      </c>
      <c r="C3918" s="155" t="s">
        <v>758</v>
      </c>
      <c r="D3918" s="132">
        <v>45259.62629495065</v>
      </c>
      <c r="F3918" s="132">
        <v>22331.333333333336</v>
      </c>
      <c r="G3918" s="132">
        <v>21802.666666666664</v>
      </c>
      <c r="H3918" s="132">
        <v>23171.29159362825</v>
      </c>
    </row>
    <row r="3919" spans="1:8" ht="12.75">
      <c r="A3919" s="131">
        <v>38376.16168981481</v>
      </c>
      <c r="C3919" s="155" t="s">
        <v>759</v>
      </c>
      <c r="D3919" s="132">
        <v>421.7738361031984</v>
      </c>
      <c r="F3919" s="132">
        <v>162.26316073999462</v>
      </c>
      <c r="G3919" s="132">
        <v>115.76412800748483</v>
      </c>
      <c r="H3919" s="132">
        <v>421.7738361031984</v>
      </c>
    </row>
    <row r="3921" spans="3:8" ht="12.75">
      <c r="C3921" s="155" t="s">
        <v>760</v>
      </c>
      <c r="D3921" s="132">
        <v>0.931898627166202</v>
      </c>
      <c r="F3921" s="132">
        <v>0.7266165361375404</v>
      </c>
      <c r="G3921" s="132">
        <v>0.5309631605039974</v>
      </c>
      <c r="H3921" s="132">
        <v>1.8202430986591174</v>
      </c>
    </row>
    <row r="3922" spans="1:10" ht="12.75">
      <c r="A3922" s="149" t="s">
        <v>749</v>
      </c>
      <c r="C3922" s="150" t="s">
        <v>750</v>
      </c>
      <c r="D3922" s="150" t="s">
        <v>751</v>
      </c>
      <c r="F3922" s="150" t="s">
        <v>752</v>
      </c>
      <c r="G3922" s="150" t="s">
        <v>753</v>
      </c>
      <c r="H3922" s="150" t="s">
        <v>754</v>
      </c>
      <c r="I3922" s="151" t="s">
        <v>755</v>
      </c>
      <c r="J3922" s="150" t="s">
        <v>756</v>
      </c>
    </row>
    <row r="3923" spans="1:8" ht="12.75">
      <c r="A3923" s="152" t="s">
        <v>845</v>
      </c>
      <c r="C3923" s="153">
        <v>371.029</v>
      </c>
      <c r="D3923" s="132">
        <v>39205.98649531603</v>
      </c>
      <c r="F3923" s="132">
        <v>26390</v>
      </c>
      <c r="G3923" s="132">
        <v>26816.000000029802</v>
      </c>
      <c r="H3923" s="154" t="s">
        <v>677</v>
      </c>
    </row>
    <row r="3925" spans="4:8" ht="12.75">
      <c r="D3925" s="132">
        <v>40636.75</v>
      </c>
      <c r="F3925" s="132">
        <v>26014</v>
      </c>
      <c r="G3925" s="132">
        <v>26277.999999970198</v>
      </c>
      <c r="H3925" s="154" t="s">
        <v>678</v>
      </c>
    </row>
    <row r="3927" spans="4:8" ht="12.75">
      <c r="D3927" s="132">
        <v>41379.81278300285</v>
      </c>
      <c r="F3927" s="132">
        <v>27022.000000029802</v>
      </c>
      <c r="G3927" s="132">
        <v>26956</v>
      </c>
      <c r="H3927" s="154" t="s">
        <v>679</v>
      </c>
    </row>
    <row r="3929" spans="1:8" ht="12.75">
      <c r="A3929" s="149" t="s">
        <v>757</v>
      </c>
      <c r="C3929" s="155" t="s">
        <v>758</v>
      </c>
      <c r="D3929" s="132">
        <v>40407.5164261063</v>
      </c>
      <c r="F3929" s="132">
        <v>26475.333333343267</v>
      </c>
      <c r="G3929" s="132">
        <v>26683.333333333336</v>
      </c>
      <c r="H3929" s="132">
        <v>13853.028758728753</v>
      </c>
    </row>
    <row r="3930" spans="1:8" ht="12.75">
      <c r="A3930" s="131">
        <v>38376.1622337963</v>
      </c>
      <c r="C3930" s="155" t="s">
        <v>759</v>
      </c>
      <c r="D3930" s="132">
        <v>1104.8942057090019</v>
      </c>
      <c r="F3930" s="132">
        <v>509.389176710312</v>
      </c>
      <c r="G3930" s="132">
        <v>357.94040474554686</v>
      </c>
      <c r="H3930" s="132">
        <v>1104.8942057090019</v>
      </c>
    </row>
    <row r="3932" spans="3:8" ht="12.75">
      <c r="C3932" s="155" t="s">
        <v>760</v>
      </c>
      <c r="D3932" s="132">
        <v>2.734377916369928</v>
      </c>
      <c r="F3932" s="132">
        <v>1.9240142146530888</v>
      </c>
      <c r="G3932" s="132">
        <v>1.3414381189714435</v>
      </c>
      <c r="H3932" s="132">
        <v>7.975831314237408</v>
      </c>
    </row>
    <row r="3933" spans="1:10" ht="12.75">
      <c r="A3933" s="149" t="s">
        <v>749</v>
      </c>
      <c r="C3933" s="150" t="s">
        <v>750</v>
      </c>
      <c r="D3933" s="150" t="s">
        <v>751</v>
      </c>
      <c r="F3933" s="150" t="s">
        <v>752</v>
      </c>
      <c r="G3933" s="150" t="s">
        <v>753</v>
      </c>
      <c r="H3933" s="150" t="s">
        <v>754</v>
      </c>
      <c r="I3933" s="151" t="s">
        <v>755</v>
      </c>
      <c r="J3933" s="150" t="s">
        <v>756</v>
      </c>
    </row>
    <row r="3934" spans="1:8" ht="12.75">
      <c r="A3934" s="152" t="s">
        <v>820</v>
      </c>
      <c r="C3934" s="153">
        <v>407.77100000018254</v>
      </c>
      <c r="D3934" s="132">
        <v>4870790.246330261</v>
      </c>
      <c r="F3934" s="132">
        <v>98500</v>
      </c>
      <c r="G3934" s="132">
        <v>91100</v>
      </c>
      <c r="H3934" s="154" t="s">
        <v>680</v>
      </c>
    </row>
    <row r="3936" spans="4:8" ht="12.75">
      <c r="D3936" s="132">
        <v>4801323.228904724</v>
      </c>
      <c r="F3936" s="132">
        <v>96100</v>
      </c>
      <c r="G3936" s="132">
        <v>91800</v>
      </c>
      <c r="H3936" s="154" t="s">
        <v>681</v>
      </c>
    </row>
    <row r="3938" spans="4:8" ht="12.75">
      <c r="D3938" s="132">
        <v>4756307.485290527</v>
      </c>
      <c r="F3938" s="132">
        <v>96200</v>
      </c>
      <c r="G3938" s="132">
        <v>92500</v>
      </c>
      <c r="H3938" s="154" t="s">
        <v>682</v>
      </c>
    </row>
    <row r="3940" spans="1:8" ht="12.75">
      <c r="A3940" s="149" t="s">
        <v>757</v>
      </c>
      <c r="C3940" s="155" t="s">
        <v>758</v>
      </c>
      <c r="D3940" s="132">
        <v>4809473.653508504</v>
      </c>
      <c r="F3940" s="132">
        <v>96933.33333333334</v>
      </c>
      <c r="G3940" s="132">
        <v>91800</v>
      </c>
      <c r="H3940" s="132">
        <v>4715148.957491733</v>
      </c>
    </row>
    <row r="3941" spans="1:8" ht="12.75">
      <c r="A3941" s="131">
        <v>38376.16280092593</v>
      </c>
      <c r="C3941" s="155" t="s">
        <v>759</v>
      </c>
      <c r="D3941" s="132">
        <v>57674.93138045333</v>
      </c>
      <c r="F3941" s="132">
        <v>1357.6941236277535</v>
      </c>
      <c r="G3941" s="132">
        <v>700</v>
      </c>
      <c r="H3941" s="132">
        <v>57674.93138045333</v>
      </c>
    </row>
    <row r="3943" spans="3:8" ht="12.75">
      <c r="C3943" s="155" t="s">
        <v>760</v>
      </c>
      <c r="D3943" s="132">
        <v>1.1991942473451238</v>
      </c>
      <c r="F3943" s="132">
        <v>1.4006473077315205</v>
      </c>
      <c r="G3943" s="132">
        <v>0.7625272331154684</v>
      </c>
      <c r="H3943" s="132">
        <v>1.2231836554986386</v>
      </c>
    </row>
    <row r="3944" spans="1:10" ht="12.75">
      <c r="A3944" s="149" t="s">
        <v>749</v>
      </c>
      <c r="C3944" s="150" t="s">
        <v>750</v>
      </c>
      <c r="D3944" s="150" t="s">
        <v>751</v>
      </c>
      <c r="F3944" s="150" t="s">
        <v>752</v>
      </c>
      <c r="G3944" s="150" t="s">
        <v>753</v>
      </c>
      <c r="H3944" s="150" t="s">
        <v>754</v>
      </c>
      <c r="I3944" s="151" t="s">
        <v>755</v>
      </c>
      <c r="J3944" s="150" t="s">
        <v>756</v>
      </c>
    </row>
    <row r="3945" spans="1:8" ht="12.75">
      <c r="A3945" s="152" t="s">
        <v>827</v>
      </c>
      <c r="C3945" s="153">
        <v>455.40299999993294</v>
      </c>
      <c r="D3945" s="132">
        <v>499160.0949206352</v>
      </c>
      <c r="F3945" s="132">
        <v>67967.5</v>
      </c>
      <c r="G3945" s="132">
        <v>68405</v>
      </c>
      <c r="H3945" s="154" t="s">
        <v>683</v>
      </c>
    </row>
    <row r="3947" spans="4:8" ht="12.75">
      <c r="D3947" s="132">
        <v>495090.5560541153</v>
      </c>
      <c r="F3947" s="132">
        <v>66765</v>
      </c>
      <c r="G3947" s="132">
        <v>68565</v>
      </c>
      <c r="H3947" s="154" t="s">
        <v>684</v>
      </c>
    </row>
    <row r="3949" spans="4:8" ht="12.75">
      <c r="D3949" s="132">
        <v>509556.68409872055</v>
      </c>
      <c r="F3949" s="132">
        <v>66375</v>
      </c>
      <c r="G3949" s="132">
        <v>68510</v>
      </c>
      <c r="H3949" s="154" t="s">
        <v>685</v>
      </c>
    </row>
    <row r="3951" spans="1:8" ht="12.75">
      <c r="A3951" s="149" t="s">
        <v>757</v>
      </c>
      <c r="C3951" s="155" t="s">
        <v>758</v>
      </c>
      <c r="D3951" s="132">
        <v>501269.111691157</v>
      </c>
      <c r="F3951" s="132">
        <v>67035.83333333333</v>
      </c>
      <c r="G3951" s="132">
        <v>68493.33333333333</v>
      </c>
      <c r="H3951" s="132">
        <v>433508.76527642837</v>
      </c>
    </row>
    <row r="3952" spans="1:8" ht="12.75">
      <c r="A3952" s="131">
        <v>38376.163564814815</v>
      </c>
      <c r="C3952" s="155" t="s">
        <v>759</v>
      </c>
      <c r="D3952" s="132">
        <v>7460.10582730106</v>
      </c>
      <c r="F3952" s="132">
        <v>830.0765526945893</v>
      </c>
      <c r="G3952" s="132">
        <v>81.29165598838134</v>
      </c>
      <c r="H3952" s="132">
        <v>7460.10582730106</v>
      </c>
    </row>
    <row r="3954" spans="3:8" ht="12.75">
      <c r="C3954" s="155" t="s">
        <v>760</v>
      </c>
      <c r="D3954" s="132">
        <v>1.4882436705769733</v>
      </c>
      <c r="F3954" s="132">
        <v>1.238257975502539</v>
      </c>
      <c r="G3954" s="132">
        <v>0.11868550124836678</v>
      </c>
      <c r="H3954" s="132">
        <v>1.7208662026808383</v>
      </c>
    </row>
    <row r="3957" spans="1:11" ht="12.75">
      <c r="A3957" s="136" t="s">
        <v>723</v>
      </c>
      <c r="D3957" s="139" t="s">
        <v>726</v>
      </c>
      <c r="E3957" s="138" t="s">
        <v>908</v>
      </c>
      <c r="F3957" s="137" t="s">
        <v>724</v>
      </c>
      <c r="G3957" s="138" t="s">
        <v>725</v>
      </c>
      <c r="H3957" s="137" t="s">
        <v>727</v>
      </c>
      <c r="I3957" s="138" t="s">
        <v>728</v>
      </c>
      <c r="J3957" s="137" t="s">
        <v>729</v>
      </c>
      <c r="K3957" s="140">
        <v>0.7205882668495178</v>
      </c>
    </row>
    <row r="3958" spans="6:7" ht="12.75">
      <c r="F3958" s="137" t="s">
        <v>730</v>
      </c>
      <c r="G3958" s="138" t="s">
        <v>731</v>
      </c>
    </row>
    <row r="3959" spans="1:11" ht="12.75">
      <c r="A3959" s="141" t="s">
        <v>732</v>
      </c>
      <c r="B3959" s="142">
        <v>38376.16373842592</v>
      </c>
      <c r="D3959" s="137" t="s">
        <v>733</v>
      </c>
      <c r="E3959" s="138" t="s">
        <v>734</v>
      </c>
      <c r="F3959" s="137" t="s">
        <v>735</v>
      </c>
      <c r="G3959" s="138" t="s">
        <v>736</v>
      </c>
      <c r="H3959" s="137" t="s">
        <v>737</v>
      </c>
      <c r="I3959" s="138" t="s">
        <v>738</v>
      </c>
      <c r="J3959" s="137" t="s">
        <v>739</v>
      </c>
      <c r="K3959" s="140">
        <v>3.1764707565307617</v>
      </c>
    </row>
    <row r="3962" ht="15.75">
      <c r="A3962" s="156" t="s">
        <v>800</v>
      </c>
    </row>
    <row r="3965" spans="1:8" ht="15">
      <c r="A3965" s="157" t="s">
        <v>801</v>
      </c>
      <c r="C3965" s="158" t="s">
        <v>693</v>
      </c>
      <c r="E3965" s="157" t="s">
        <v>802</v>
      </c>
      <c r="H3965" s="157" t="s">
        <v>803</v>
      </c>
    </row>
    <row r="3968" spans="1:11" ht="12.75">
      <c r="A3968" s="159" t="s">
        <v>686</v>
      </c>
      <c r="K3968" s="160" t="s">
        <v>804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1">
      <selection activeCell="C3" sqref="C3:F34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718</v>
      </c>
      <c r="D1" s="104" t="s">
        <v>719</v>
      </c>
      <c r="E1" s="77" t="s">
        <v>720</v>
      </c>
      <c r="F1" s="97" t="s">
        <v>808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917</v>
      </c>
      <c r="B3" s="15"/>
      <c r="C3" s="15" t="s">
        <v>883</v>
      </c>
      <c r="D3" s="106">
        <v>38375.8987037037</v>
      </c>
      <c r="E3" s="77">
        <v>406461.3909272125</v>
      </c>
      <c r="F3" s="97">
        <v>4.7179235734692595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884</v>
      </c>
      <c r="D4" s="106">
        <v>38375.90724537037</v>
      </c>
      <c r="E4" s="77">
        <v>3632.445840905167</v>
      </c>
      <c r="F4" s="97">
        <v>5.488028869953897</v>
      </c>
      <c r="J4" s="83"/>
      <c r="K4" s="81"/>
      <c r="L4" s="84"/>
      <c r="M4" s="84"/>
    </row>
    <row r="5" spans="1:13" ht="11.25">
      <c r="A5" s="80"/>
      <c r="B5" s="15"/>
      <c r="C5" s="15" t="s">
        <v>768</v>
      </c>
      <c r="D5" s="106">
        <v>38375.915810185186</v>
      </c>
      <c r="E5" s="77">
        <v>21257.012495927684</v>
      </c>
      <c r="F5" s="97">
        <v>2.403461386056477</v>
      </c>
      <c r="J5" s="83"/>
      <c r="K5" s="81"/>
      <c r="L5" s="84"/>
      <c r="M5" s="84"/>
    </row>
    <row r="6" spans="1:13" ht="11.25">
      <c r="A6" s="80"/>
      <c r="B6" s="15"/>
      <c r="C6" s="15" t="s">
        <v>885</v>
      </c>
      <c r="D6" s="106">
        <v>38375.924363425926</v>
      </c>
      <c r="E6" s="77">
        <v>395262.2128836451</v>
      </c>
      <c r="F6" s="97">
        <v>4.703361386307674</v>
      </c>
      <c r="J6" s="83"/>
      <c r="K6" s="81"/>
      <c r="L6" s="84"/>
      <c r="M6" s="84"/>
    </row>
    <row r="7" spans="1:13" ht="11.25">
      <c r="A7" s="80"/>
      <c r="B7" s="15"/>
      <c r="C7" s="15" t="s">
        <v>774</v>
      </c>
      <c r="D7" s="106">
        <v>38375.932916666665</v>
      </c>
      <c r="E7" s="77">
        <v>32394.16330324033</v>
      </c>
      <c r="F7" s="97">
        <v>4.540578177310652</v>
      </c>
      <c r="J7" s="83"/>
      <c r="K7" s="81"/>
      <c r="L7" s="84"/>
      <c r="M7" s="84"/>
    </row>
    <row r="8" spans="1:13" ht="11.25">
      <c r="A8" s="80"/>
      <c r="B8" s="15"/>
      <c r="C8" s="15" t="s">
        <v>886</v>
      </c>
      <c r="D8" s="106">
        <v>38375.941469907404</v>
      </c>
      <c r="E8" s="77">
        <v>13146.54326142648</v>
      </c>
      <c r="F8" s="97">
        <v>3.0524402437119864</v>
      </c>
      <c r="J8" s="83"/>
      <c r="K8" s="81"/>
      <c r="L8" s="84"/>
      <c r="M8" s="84"/>
    </row>
    <row r="9" spans="1:13" ht="11.25">
      <c r="A9" s="80"/>
      <c r="B9" s="15"/>
      <c r="C9" s="15" t="s">
        <v>887</v>
      </c>
      <c r="D9" s="106">
        <v>38375.95003472222</v>
      </c>
      <c r="E9" s="77">
        <v>395767.75112453505</v>
      </c>
      <c r="F9" s="97">
        <v>3.2029722893210106</v>
      </c>
      <c r="J9" s="83"/>
      <c r="K9" s="81"/>
      <c r="L9" s="84"/>
      <c r="M9" s="84"/>
    </row>
    <row r="10" spans="1:13" ht="11.25">
      <c r="A10" s="80"/>
      <c r="B10" s="15"/>
      <c r="C10" s="15" t="s">
        <v>888</v>
      </c>
      <c r="D10" s="106">
        <v>38375.95857638889</v>
      </c>
      <c r="E10" s="77">
        <v>12361.147950402237</v>
      </c>
      <c r="F10" s="97">
        <v>7.716636586712425</v>
      </c>
      <c r="J10" s="83"/>
      <c r="K10" s="81"/>
      <c r="L10" s="84"/>
      <c r="M10" s="84"/>
    </row>
    <row r="11" spans="1:13" ht="11.25">
      <c r="A11" s="80"/>
      <c r="B11" s="15"/>
      <c r="C11" s="15" t="s">
        <v>889</v>
      </c>
      <c r="D11" s="106">
        <v>38375.96712962963</v>
      </c>
      <c r="E11" s="77">
        <v>10310.132211059563</v>
      </c>
      <c r="F11" s="97">
        <v>2.2350243987630147</v>
      </c>
      <c r="J11" s="83"/>
      <c r="K11" s="81"/>
      <c r="L11" s="84"/>
      <c r="M11" s="84"/>
    </row>
    <row r="12" spans="1:13" ht="11.25">
      <c r="A12" s="80"/>
      <c r="B12" s="15"/>
      <c r="C12" s="15" t="s">
        <v>890</v>
      </c>
      <c r="D12" s="106">
        <v>38375.9756712963</v>
      </c>
      <c r="E12" s="77">
        <v>8065.246534671317</v>
      </c>
      <c r="F12" s="97">
        <v>5.569214397603896</v>
      </c>
      <c r="J12" s="83"/>
      <c r="K12" s="81"/>
      <c r="L12" s="84"/>
      <c r="M12" s="84"/>
    </row>
    <row r="13" spans="1:13" ht="11.25">
      <c r="A13" s="80"/>
      <c r="B13" s="15"/>
      <c r="C13" s="15" t="s">
        <v>770</v>
      </c>
      <c r="D13" s="106">
        <v>38375.98421296296</v>
      </c>
      <c r="E13" s="77">
        <v>984869.8384641777</v>
      </c>
      <c r="F13" s="97">
        <v>0.0684488526047531</v>
      </c>
      <c r="J13" s="83"/>
      <c r="K13" s="81"/>
      <c r="L13" s="84"/>
      <c r="M13" s="84"/>
    </row>
    <row r="14" spans="1:13" ht="11.25">
      <c r="A14" s="80"/>
      <c r="B14" s="15"/>
      <c r="C14" s="15" t="s">
        <v>891</v>
      </c>
      <c r="D14" s="106">
        <v>38375.992743055554</v>
      </c>
      <c r="E14" s="77">
        <v>421099.1582667911</v>
      </c>
      <c r="F14" s="97">
        <v>1.2235978921068789</v>
      </c>
      <c r="J14" s="83"/>
      <c r="K14" s="81"/>
      <c r="L14" s="84"/>
      <c r="M14" s="84"/>
    </row>
    <row r="15" spans="1:13" ht="11.25">
      <c r="A15" s="80"/>
      <c r="B15" s="15"/>
      <c r="C15" s="15" t="s">
        <v>769</v>
      </c>
      <c r="D15" s="106">
        <v>38376.001296296294</v>
      </c>
      <c r="E15" s="77">
        <v>4415.610563846233</v>
      </c>
      <c r="F15" s="97">
        <v>8.954587316010937</v>
      </c>
      <c r="J15" s="83"/>
      <c r="K15" s="81"/>
      <c r="L15" s="84"/>
      <c r="M15" s="84"/>
    </row>
    <row r="16" spans="1:13" ht="11.25">
      <c r="A16" s="80"/>
      <c r="B16" s="15"/>
      <c r="C16" s="15" t="s">
        <v>892</v>
      </c>
      <c r="D16" s="106">
        <v>38376.00983796296</v>
      </c>
      <c r="E16" s="77">
        <v>20179.29661031316</v>
      </c>
      <c r="F16" s="97">
        <v>2.5042317806377836</v>
      </c>
      <c r="J16" s="83"/>
      <c r="K16" s="81"/>
      <c r="L16" s="84"/>
      <c r="M16" s="84"/>
    </row>
    <row r="17" spans="1:13" ht="11.25">
      <c r="A17" s="80"/>
      <c r="B17" s="15"/>
      <c r="C17" s="15" t="s">
        <v>893</v>
      </c>
      <c r="D17" s="106">
        <v>38376.018379629626</v>
      </c>
      <c r="E17" s="77">
        <v>14559.669565301361</v>
      </c>
      <c r="F17" s="97">
        <v>2.5388961331796716</v>
      </c>
      <c r="J17" s="83"/>
      <c r="K17" s="81"/>
      <c r="L17" s="84"/>
      <c r="M17" s="84"/>
    </row>
    <row r="18" spans="1:13" ht="11.25">
      <c r="A18" s="80"/>
      <c r="B18" s="15"/>
      <c r="C18" s="15" t="s">
        <v>894</v>
      </c>
      <c r="D18" s="106">
        <v>38376.02690972222</v>
      </c>
      <c r="E18" s="77">
        <v>12712.771145328532</v>
      </c>
      <c r="F18" s="97">
        <v>9.41145614778529</v>
      </c>
      <c r="J18" s="83"/>
      <c r="K18" s="81"/>
      <c r="L18" s="84"/>
      <c r="M18" s="84"/>
    </row>
    <row r="19" spans="1:13" ht="11.25">
      <c r="A19" s="80"/>
      <c r="B19" s="15"/>
      <c r="C19" s="15" t="s">
        <v>895</v>
      </c>
      <c r="D19" s="106">
        <v>38376.03545138889</v>
      </c>
      <c r="E19" s="77">
        <v>403950.33625021524</v>
      </c>
      <c r="F19" s="97">
        <v>3.3257809449607576</v>
      </c>
      <c r="J19" s="83"/>
      <c r="K19" s="81"/>
      <c r="L19" s="84"/>
      <c r="M19" s="84"/>
    </row>
    <row r="20" spans="1:13" ht="11.25">
      <c r="A20" s="80"/>
      <c r="B20" s="15"/>
      <c r="C20" s="15" t="s">
        <v>896</v>
      </c>
      <c r="D20" s="106">
        <v>38376.04398148148</v>
      </c>
      <c r="E20" s="77">
        <v>21625.735883202666</v>
      </c>
      <c r="F20" s="97">
        <v>7.894429111404602</v>
      </c>
      <c r="J20" s="83"/>
      <c r="K20" s="81"/>
      <c r="L20" s="84"/>
      <c r="M20" s="84"/>
    </row>
    <row r="21" spans="1:13" ht="11.25">
      <c r="A21" s="80"/>
      <c r="B21" s="15"/>
      <c r="C21" s="15" t="s">
        <v>897</v>
      </c>
      <c r="D21" s="106">
        <v>38376.052511574075</v>
      </c>
      <c r="E21" s="77">
        <v>9875.951175348702</v>
      </c>
      <c r="F21" s="97">
        <v>18.24712918223169</v>
      </c>
      <c r="J21" s="83"/>
      <c r="K21" s="81"/>
      <c r="L21" s="84"/>
      <c r="M21" s="84"/>
    </row>
    <row r="22" spans="1:13" ht="11.25">
      <c r="A22" s="80"/>
      <c r="B22" s="15"/>
      <c r="C22" s="15" t="s">
        <v>898</v>
      </c>
      <c r="D22" s="106">
        <v>38376.06105324074</v>
      </c>
      <c r="E22" s="77">
        <v>10822.222489551981</v>
      </c>
      <c r="F22" s="97">
        <v>19.84958047601625</v>
      </c>
      <c r="J22" s="83"/>
      <c r="K22" s="81"/>
      <c r="L22" s="84"/>
      <c r="M22" s="84"/>
    </row>
    <row r="23" spans="1:13" ht="11.25">
      <c r="A23" s="80"/>
      <c r="B23" s="15"/>
      <c r="C23" s="15" t="s">
        <v>899</v>
      </c>
      <c r="D23" s="106">
        <v>38376.06959490741</v>
      </c>
      <c r="E23" s="77">
        <v>188910.56365039674</v>
      </c>
      <c r="F23" s="97">
        <v>9.77706304588367</v>
      </c>
      <c r="J23" s="83"/>
      <c r="K23" s="81"/>
      <c r="L23" s="84"/>
      <c r="M23" s="84"/>
    </row>
    <row r="24" spans="1:13" ht="11.25">
      <c r="A24" s="80"/>
      <c r="B24" s="15"/>
      <c r="C24" s="15" t="s">
        <v>900</v>
      </c>
      <c r="D24" s="106">
        <v>38376.07813657408</v>
      </c>
      <c r="E24" s="77">
        <v>406213.37741617917</v>
      </c>
      <c r="F24" s="97">
        <v>4.613317682612521</v>
      </c>
      <c r="J24" s="83"/>
      <c r="K24" s="81"/>
      <c r="L24" s="84"/>
      <c r="M24" s="84"/>
    </row>
    <row r="25" spans="1:13" ht="11.25">
      <c r="A25" s="80"/>
      <c r="B25" s="15"/>
      <c r="C25" s="15" t="s">
        <v>901</v>
      </c>
      <c r="D25" s="106">
        <v>38376.08667824074</v>
      </c>
      <c r="E25" s="84">
        <v>20022.646378898342</v>
      </c>
      <c r="F25" s="97">
        <v>4.627080109967054</v>
      </c>
      <c r="J25" s="83"/>
      <c r="K25" s="81"/>
      <c r="L25" s="84"/>
      <c r="M25" s="84"/>
    </row>
    <row r="26" spans="1:13" ht="11.25">
      <c r="A26" s="80"/>
      <c r="B26" s="15"/>
      <c r="C26" s="15" t="s">
        <v>772</v>
      </c>
      <c r="D26" s="106">
        <v>38376.09521990741</v>
      </c>
      <c r="E26" s="84">
        <v>33451.35897845792</v>
      </c>
      <c r="F26" s="97">
        <v>4.519520069429174</v>
      </c>
      <c r="J26" s="83"/>
      <c r="K26" s="81"/>
      <c r="L26" s="84"/>
      <c r="M26" s="84"/>
    </row>
    <row r="27" spans="1:13" ht="11.25">
      <c r="A27" s="80"/>
      <c r="B27" s="15"/>
      <c r="C27" s="15" t="s">
        <v>902</v>
      </c>
      <c r="D27" s="106">
        <v>38376.10376157407</v>
      </c>
      <c r="E27" s="84">
        <v>22072.48984519375</v>
      </c>
      <c r="F27" s="97">
        <v>6.105022831175285</v>
      </c>
      <c r="J27" s="83"/>
      <c r="K27" s="81"/>
      <c r="L27" s="84"/>
      <c r="M27" s="84"/>
    </row>
    <row r="28" spans="1:13" ht="11.25">
      <c r="A28" s="80"/>
      <c r="B28" s="15"/>
      <c r="C28" s="15" t="s">
        <v>903</v>
      </c>
      <c r="D28" s="106">
        <v>38376.11230324074</v>
      </c>
      <c r="E28" s="84">
        <v>7466.987042408407</v>
      </c>
      <c r="F28" s="97">
        <v>5.230367958726909</v>
      </c>
      <c r="J28" s="83"/>
      <c r="K28" s="81"/>
      <c r="L28" s="84"/>
      <c r="M28" s="84"/>
    </row>
    <row r="29" spans="1:13" ht="11.25">
      <c r="A29" s="80"/>
      <c r="B29" s="15"/>
      <c r="C29" s="15" t="s">
        <v>904</v>
      </c>
      <c r="D29" s="106">
        <v>38376.12085648148</v>
      </c>
      <c r="E29" s="84">
        <v>388599.17131536803</v>
      </c>
      <c r="F29" s="97">
        <v>18.052913233849342</v>
      </c>
      <c r="J29" s="83"/>
      <c r="K29" s="81"/>
      <c r="L29" s="84"/>
      <c r="M29" s="84"/>
    </row>
    <row r="30" spans="1:13" ht="11.25">
      <c r="A30" s="80"/>
      <c r="B30" s="15"/>
      <c r="C30" s="15" t="s">
        <v>771</v>
      </c>
      <c r="D30" s="106">
        <v>38376.12939814815</v>
      </c>
      <c r="E30" s="84">
        <v>1024219.3878962494</v>
      </c>
      <c r="F30" s="97">
        <v>1.8692544048578617</v>
      </c>
      <c r="J30" s="83"/>
      <c r="K30" s="81"/>
      <c r="L30" s="84"/>
      <c r="M30" s="84"/>
    </row>
    <row r="31" spans="1:6" ht="11.25">
      <c r="A31" s="80"/>
      <c r="B31" s="15"/>
      <c r="C31" s="15" t="s">
        <v>905</v>
      </c>
      <c r="D31" s="106">
        <v>38376.13793981481</v>
      </c>
      <c r="E31" s="84">
        <v>3179.1681552173554</v>
      </c>
      <c r="F31" s="97">
        <v>3.024589667169601</v>
      </c>
    </row>
    <row r="32" spans="1:13" ht="11.25">
      <c r="A32" s="80"/>
      <c r="B32" s="15"/>
      <c r="C32" s="15" t="s">
        <v>773</v>
      </c>
      <c r="D32" s="106">
        <v>38376.146458333336</v>
      </c>
      <c r="E32" s="84">
        <v>6180.548931776438</v>
      </c>
      <c r="F32" s="97">
        <v>12.573307365722485</v>
      </c>
      <c r="L32" s="84"/>
      <c r="M32" s="84"/>
    </row>
    <row r="33" spans="1:12" ht="11.25">
      <c r="A33" s="80"/>
      <c r="B33" s="15"/>
      <c r="C33" s="15" t="s">
        <v>906</v>
      </c>
      <c r="D33" s="106">
        <v>38376.155011574076</v>
      </c>
      <c r="E33" s="84">
        <v>209494.89394415147</v>
      </c>
      <c r="F33" s="97">
        <v>2.267595492033191</v>
      </c>
      <c r="L33" s="84"/>
    </row>
    <row r="34" spans="1:13" ht="11.25">
      <c r="A34" s="80"/>
      <c r="B34" s="15"/>
      <c r="C34" s="15" t="s">
        <v>907</v>
      </c>
      <c r="D34" s="106">
        <v>38376.163564814815</v>
      </c>
      <c r="E34" s="84">
        <v>433508.76527642837</v>
      </c>
      <c r="F34" s="97">
        <v>1.7208662026808383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717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718</v>
      </c>
      <c r="D41" s="106" t="s">
        <v>719</v>
      </c>
      <c r="E41" s="84" t="s">
        <v>720</v>
      </c>
      <c r="F41" s="97" t="s">
        <v>808</v>
      </c>
      <c r="J41" s="83"/>
      <c r="K41" s="81"/>
      <c r="L41" s="84"/>
      <c r="M41" s="84"/>
    </row>
    <row r="42" spans="1:13" ht="12.75">
      <c r="A42" s="80" t="s">
        <v>918</v>
      </c>
      <c r="B42" s="15"/>
      <c r="C42" t="s">
        <v>883</v>
      </c>
      <c r="D42" s="131">
        <v>38375.8925</v>
      </c>
      <c r="E42" s="132">
        <v>7612.748402973072</v>
      </c>
      <c r="F42" s="132">
        <v>10.813118022859253</v>
      </c>
      <c r="J42" s="83"/>
      <c r="K42" s="81"/>
      <c r="L42" s="84"/>
      <c r="M42" s="84"/>
    </row>
    <row r="43" spans="1:13" ht="12.75">
      <c r="A43" s="80"/>
      <c r="B43" s="15"/>
      <c r="C43" t="s">
        <v>884</v>
      </c>
      <c r="D43" s="131">
        <v>38375.90105324074</v>
      </c>
      <c r="E43" s="132">
        <v>-624.3536894776832</v>
      </c>
      <c r="F43" s="132"/>
      <c r="J43" s="83"/>
      <c r="K43" s="81"/>
      <c r="L43" s="84"/>
      <c r="M43" s="84"/>
    </row>
    <row r="44" spans="1:13" ht="12.75">
      <c r="A44" s="80"/>
      <c r="B44" s="15"/>
      <c r="C44" t="s">
        <v>768</v>
      </c>
      <c r="D44" s="131">
        <v>38375.909583333334</v>
      </c>
      <c r="E44" s="132">
        <v>6246.737858690646</v>
      </c>
      <c r="F44" s="132">
        <v>4.084194010204703</v>
      </c>
      <c r="J44" s="83"/>
      <c r="K44" s="81"/>
      <c r="L44" s="84"/>
      <c r="M44" s="84"/>
    </row>
    <row r="45" spans="1:13" ht="12.75">
      <c r="A45" s="80"/>
      <c r="B45" s="15"/>
      <c r="C45" t="s">
        <v>885</v>
      </c>
      <c r="D45" s="131">
        <v>38375.91814814815</v>
      </c>
      <c r="E45" s="132">
        <v>7562.8596230735175</v>
      </c>
      <c r="F45" s="132">
        <v>4.326519891941573</v>
      </c>
      <c r="J45" s="83"/>
      <c r="K45" s="81"/>
      <c r="L45" s="84"/>
      <c r="M45" s="84"/>
    </row>
    <row r="46" spans="1:13" ht="12.75">
      <c r="A46" s="80"/>
      <c r="B46" s="15"/>
      <c r="C46" t="s">
        <v>774</v>
      </c>
      <c r="D46" s="131">
        <v>38375.926712962966</v>
      </c>
      <c r="E46" s="132">
        <v>13643.82949873281</v>
      </c>
      <c r="F46" s="132">
        <v>2.0932498624661595</v>
      </c>
      <c r="J46" s="83"/>
      <c r="K46" s="81"/>
      <c r="L46" s="84"/>
      <c r="M46" s="84"/>
    </row>
    <row r="47" spans="1:13" ht="12.75">
      <c r="A47" s="80"/>
      <c r="B47" s="15"/>
      <c r="C47" t="s">
        <v>886</v>
      </c>
      <c r="D47" s="131">
        <v>38375.93525462963</v>
      </c>
      <c r="E47" s="132">
        <v>6362.884163724114</v>
      </c>
      <c r="F47" s="132">
        <v>3.8110477543272054</v>
      </c>
      <c r="J47" s="83"/>
      <c r="K47" s="81"/>
      <c r="L47" s="84"/>
      <c r="M47" s="84"/>
    </row>
    <row r="48" spans="1:13" ht="12.75">
      <c r="A48" s="80"/>
      <c r="B48" s="15"/>
      <c r="C48" t="s">
        <v>887</v>
      </c>
      <c r="D48" s="131">
        <v>38375.943819444445</v>
      </c>
      <c r="E48" s="132">
        <v>7509.494156489939</v>
      </c>
      <c r="F48" s="132">
        <v>4.511045778286229</v>
      </c>
      <c r="J48" s="83"/>
      <c r="K48" s="81"/>
      <c r="L48" s="84"/>
      <c r="M48" s="84"/>
    </row>
    <row r="49" spans="1:13" ht="12.75">
      <c r="A49" s="80"/>
      <c r="B49" s="15"/>
      <c r="C49" t="s">
        <v>888</v>
      </c>
      <c r="D49" s="131">
        <v>38375.952372685184</v>
      </c>
      <c r="E49" s="132">
        <v>6391.020656402278</v>
      </c>
      <c r="F49" s="132">
        <v>5.709103152445332</v>
      </c>
      <c r="J49" s="83"/>
      <c r="K49" s="81"/>
      <c r="L49" s="84"/>
      <c r="M49" s="84"/>
    </row>
    <row r="50" spans="1:13" ht="12.75">
      <c r="A50" s="80"/>
      <c r="B50" s="15"/>
      <c r="C50" t="s">
        <v>889</v>
      </c>
      <c r="D50" s="131">
        <v>38375.960914351854</v>
      </c>
      <c r="E50" s="132">
        <v>4489.863514319692</v>
      </c>
      <c r="F50" s="132">
        <v>5.275330445686297</v>
      </c>
      <c r="J50" s="83"/>
      <c r="K50" s="81"/>
      <c r="L50" s="84"/>
      <c r="M50" s="84"/>
    </row>
    <row r="51" spans="1:13" ht="12.75">
      <c r="A51" s="80"/>
      <c r="B51" s="15"/>
      <c r="C51" t="s">
        <v>890</v>
      </c>
      <c r="D51" s="131">
        <v>38375.96946759259</v>
      </c>
      <c r="E51" s="132">
        <v>7161.202531850442</v>
      </c>
      <c r="F51" s="132">
        <v>4.344856711347362</v>
      </c>
      <c r="J51" s="83"/>
      <c r="K51" s="81"/>
      <c r="L51" s="84"/>
      <c r="M51" s="84"/>
    </row>
    <row r="52" spans="1:13" ht="12.75">
      <c r="A52" s="80"/>
      <c r="B52" s="15"/>
      <c r="C52" t="s">
        <v>770</v>
      </c>
      <c r="D52" s="131">
        <v>38375.97800925926</v>
      </c>
      <c r="E52" s="132">
        <v>2437.01410874484</v>
      </c>
      <c r="F52" s="132">
        <v>1.5255611977881656</v>
      </c>
      <c r="J52" s="83"/>
      <c r="K52" s="81"/>
      <c r="L52" s="84"/>
      <c r="M52" s="84"/>
    </row>
    <row r="53" spans="1:13" ht="12.75">
      <c r="A53" s="80"/>
      <c r="B53" s="15"/>
      <c r="C53" t="s">
        <v>891</v>
      </c>
      <c r="D53" s="131">
        <v>38375.986550925925</v>
      </c>
      <c r="E53" s="132">
        <v>7866.6951421499625</v>
      </c>
      <c r="F53" s="132">
        <v>3.7976449121902967</v>
      </c>
      <c r="J53" s="83"/>
      <c r="K53" s="81"/>
      <c r="L53" s="84"/>
      <c r="M53" s="84"/>
    </row>
    <row r="54" spans="1:13" ht="12.75">
      <c r="A54" s="80"/>
      <c r="B54" s="15"/>
      <c r="C54" t="s">
        <v>769</v>
      </c>
      <c r="D54" s="131">
        <v>38375.99508101852</v>
      </c>
      <c r="E54" s="132">
        <v>15548.726644478582</v>
      </c>
      <c r="F54" s="132">
        <v>0.8003901692526197</v>
      </c>
      <c r="J54" s="83"/>
      <c r="K54" s="81"/>
      <c r="L54" s="84"/>
      <c r="M54" s="84"/>
    </row>
    <row r="55" spans="1:13" ht="12.75">
      <c r="A55" s="80"/>
      <c r="B55" s="15"/>
      <c r="C55" t="s">
        <v>892</v>
      </c>
      <c r="D55" s="131">
        <v>38376.00363425926</v>
      </c>
      <c r="E55" s="132">
        <v>5972.922841499738</v>
      </c>
      <c r="F55" s="132">
        <v>2.7017109094604597</v>
      </c>
      <c r="J55" s="83"/>
      <c r="K55" s="81"/>
      <c r="L55" s="84"/>
      <c r="M55" s="84"/>
    </row>
    <row r="56" spans="1:13" ht="12.75">
      <c r="A56" s="80"/>
      <c r="B56" s="15"/>
      <c r="C56" t="s">
        <v>893</v>
      </c>
      <c r="D56" s="131">
        <v>38376.01217592593</v>
      </c>
      <c r="E56" s="132">
        <v>7872.345253690766</v>
      </c>
      <c r="F56" s="132">
        <v>5.864144238928608</v>
      </c>
      <c r="J56" s="83"/>
      <c r="K56" s="81"/>
      <c r="L56" s="84"/>
      <c r="M56" s="84"/>
    </row>
    <row r="57" spans="1:13" ht="12.75">
      <c r="A57" s="80"/>
      <c r="B57" s="15"/>
      <c r="C57" t="s">
        <v>894</v>
      </c>
      <c r="D57" s="131">
        <v>38376.02070601852</v>
      </c>
      <c r="E57" s="132">
        <v>6231.92322409044</v>
      </c>
      <c r="F57" s="132">
        <v>5.337566519018829</v>
      </c>
      <c r="J57" s="83"/>
      <c r="K57" s="81"/>
      <c r="L57" s="84"/>
      <c r="M57" s="84"/>
    </row>
    <row r="58" spans="1:13" ht="12.75">
      <c r="A58" s="80"/>
      <c r="B58" s="15"/>
      <c r="C58" t="s">
        <v>895</v>
      </c>
      <c r="D58" s="131">
        <v>38376.02923611111</v>
      </c>
      <c r="E58" s="132">
        <v>8001.159318765925</v>
      </c>
      <c r="F58" s="132">
        <v>2.434092794208198</v>
      </c>
      <c r="J58" s="83"/>
      <c r="K58" s="81"/>
      <c r="L58" s="84"/>
      <c r="M58" s="84"/>
    </row>
    <row r="59" spans="1:13" ht="12.75">
      <c r="A59" s="80"/>
      <c r="B59" s="15"/>
      <c r="C59" t="s">
        <v>896</v>
      </c>
      <c r="D59" s="131">
        <v>38376.03778935185</v>
      </c>
      <c r="E59" s="132">
        <v>6855.907616578508</v>
      </c>
      <c r="F59" s="132">
        <v>2.8670278841772374</v>
      </c>
      <c r="J59" s="83"/>
      <c r="K59" s="81"/>
      <c r="L59" s="84"/>
      <c r="M59" s="84"/>
    </row>
    <row r="60" spans="1:13" ht="12.75">
      <c r="A60" s="80"/>
      <c r="B60" s="15"/>
      <c r="C60" t="s">
        <v>897</v>
      </c>
      <c r="D60" s="131">
        <v>38376.04630787037</v>
      </c>
      <c r="E60" s="132">
        <v>5167.462949688659</v>
      </c>
      <c r="F60" s="132">
        <v>4.5654687432860435</v>
      </c>
      <c r="J60" s="83"/>
      <c r="K60" s="81"/>
      <c r="L60" s="84"/>
      <c r="M60" s="84"/>
    </row>
    <row r="61" spans="1:13" ht="12.75">
      <c r="A61" s="80"/>
      <c r="B61" s="15"/>
      <c r="C61" t="s">
        <v>898</v>
      </c>
      <c r="D61" s="131">
        <v>38376.05484953704</v>
      </c>
      <c r="E61" s="132">
        <v>7232.455669956006</v>
      </c>
      <c r="F61" s="132">
        <v>6.387853241636787</v>
      </c>
      <c r="J61" s="83"/>
      <c r="K61" s="81"/>
      <c r="L61" s="84"/>
      <c r="M61" s="84"/>
    </row>
    <row r="62" spans="1:13" ht="12.75">
      <c r="A62" s="80"/>
      <c r="B62" s="15"/>
      <c r="C62" t="s">
        <v>899</v>
      </c>
      <c r="D62" s="131">
        <v>38376.0633912037</v>
      </c>
      <c r="E62" s="132">
        <v>8143.275493896902</v>
      </c>
      <c r="F62" s="132">
        <v>10.641471845875474</v>
      </c>
      <c r="J62" s="83"/>
      <c r="K62" s="81"/>
      <c r="L62" s="84"/>
      <c r="M62" s="84"/>
    </row>
    <row r="63" spans="1:6" ht="12.75">
      <c r="A63" s="80"/>
      <c r="B63" s="15"/>
      <c r="C63" t="s">
        <v>900</v>
      </c>
      <c r="D63" s="131">
        <v>38376.071909722225</v>
      </c>
      <c r="E63" s="132">
        <v>7781.206579568126</v>
      </c>
      <c r="F63" s="132">
        <v>5.055413696088994</v>
      </c>
    </row>
    <row r="64" spans="1:13" ht="12.75">
      <c r="A64" s="80"/>
      <c r="B64" s="15"/>
      <c r="C64" t="s">
        <v>901</v>
      </c>
      <c r="D64" s="131">
        <v>38376.08047453704</v>
      </c>
      <c r="E64" s="132">
        <v>7170.795406723199</v>
      </c>
      <c r="F64" s="132">
        <v>2.382427164310932</v>
      </c>
      <c r="L64" s="84"/>
      <c r="M64" s="84"/>
    </row>
    <row r="65" spans="1:12" ht="12.75">
      <c r="A65" s="80"/>
      <c r="B65" s="15"/>
      <c r="C65" t="s">
        <v>772</v>
      </c>
      <c r="D65" s="131">
        <v>38376.089004629626</v>
      </c>
      <c r="E65" s="132">
        <v>15014.340585961312</v>
      </c>
      <c r="F65" s="132">
        <v>3.7551433602486326</v>
      </c>
      <c r="L65" s="84"/>
    </row>
    <row r="66" spans="1:13" ht="12.75">
      <c r="A66" s="80"/>
      <c r="B66" s="15"/>
      <c r="C66" t="s">
        <v>902</v>
      </c>
      <c r="D66" s="131">
        <v>38376.097546296296</v>
      </c>
      <c r="E66" s="132">
        <v>15112.09997695061</v>
      </c>
      <c r="F66" s="132">
        <v>3.335699728953074</v>
      </c>
      <c r="L66" s="84"/>
      <c r="M66" s="76"/>
    </row>
    <row r="67" spans="1:6" ht="12.75">
      <c r="A67" s="80"/>
      <c r="B67" s="15"/>
      <c r="C67" t="s">
        <v>903</v>
      </c>
      <c r="D67" s="131">
        <v>38376.106087962966</v>
      </c>
      <c r="E67" s="132">
        <v>7164.8633292100685</v>
      </c>
      <c r="F67" s="132">
        <v>0.8722956178960715</v>
      </c>
    </row>
    <row r="68" spans="1:13" ht="12.75">
      <c r="A68" s="80"/>
      <c r="B68" s="15"/>
      <c r="C68" t="s">
        <v>904</v>
      </c>
      <c r="D68" s="131">
        <v>38376.11462962963</v>
      </c>
      <c r="E68" s="132">
        <v>8992.18437197074</v>
      </c>
      <c r="F68" s="132">
        <v>1.6103115872297087</v>
      </c>
      <c r="J68" s="78"/>
      <c r="K68" s="78"/>
      <c r="L68" s="79"/>
      <c r="M68" s="79"/>
    </row>
    <row r="69" spans="1:13" ht="12.75">
      <c r="A69" s="80"/>
      <c r="B69" s="15"/>
      <c r="C69" t="s">
        <v>771</v>
      </c>
      <c r="D69" s="131">
        <v>38376.123194444444</v>
      </c>
      <c r="E69" s="132">
        <v>2667.5315000191754</v>
      </c>
      <c r="F69" s="132">
        <v>5.936543929196695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905</v>
      </c>
      <c r="D70" s="131">
        <v>38376.13172453704</v>
      </c>
      <c r="E70" s="132">
        <v>-1170.5929426548234</v>
      </c>
      <c r="F70" s="132"/>
      <c r="J70" s="83"/>
      <c r="K70" s="81"/>
      <c r="L70" s="84"/>
      <c r="M70" s="84"/>
    </row>
    <row r="71" spans="1:13" ht="12.75">
      <c r="A71" s="80"/>
      <c r="B71" s="15"/>
      <c r="C71" t="s">
        <v>773</v>
      </c>
      <c r="D71" s="131">
        <v>38376.14025462963</v>
      </c>
      <c r="E71" s="132">
        <v>17897.928142698966</v>
      </c>
      <c r="F71" s="132">
        <v>4.131357032024667</v>
      </c>
      <c r="J71" s="83"/>
      <c r="K71" s="81"/>
      <c r="L71" s="84"/>
      <c r="M71" s="84"/>
    </row>
    <row r="72" spans="1:13" ht="12.75">
      <c r="A72" s="80"/>
      <c r="B72" s="15"/>
      <c r="C72" t="s">
        <v>906</v>
      </c>
      <c r="D72" s="131">
        <v>38376.14879629629</v>
      </c>
      <c r="E72" s="132">
        <v>9236.471867345044</v>
      </c>
      <c r="F72" s="132">
        <v>8.894343414727395</v>
      </c>
      <c r="J72" s="83"/>
      <c r="K72" s="81"/>
      <c r="L72" s="84"/>
      <c r="M72" s="84"/>
    </row>
    <row r="73" spans="1:13" ht="12.75">
      <c r="A73" s="80"/>
      <c r="B73" s="15"/>
      <c r="C73" t="s">
        <v>907</v>
      </c>
      <c r="D73" s="131">
        <v>38376.15733796296</v>
      </c>
      <c r="E73" s="132">
        <v>9444.059683106047</v>
      </c>
      <c r="F73" s="132">
        <v>5.998802709182302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717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718</v>
      </c>
      <c r="D80" s="106" t="s">
        <v>719</v>
      </c>
      <c r="E80" s="84" t="s">
        <v>720</v>
      </c>
      <c r="F80" s="97" t="s">
        <v>808</v>
      </c>
      <c r="J80" s="83"/>
      <c r="K80" s="81"/>
      <c r="L80" s="84"/>
      <c r="M80" s="84"/>
    </row>
    <row r="81" spans="1:13" ht="11.25">
      <c r="A81" s="80" t="s">
        <v>919</v>
      </c>
      <c r="B81" s="15"/>
      <c r="C81" s="15" t="s">
        <v>883</v>
      </c>
      <c r="D81" s="106">
        <v>38375.89381944444</v>
      </c>
      <c r="E81" s="84">
        <v>4008.762826534067</v>
      </c>
      <c r="F81" s="97">
        <v>22.983294378524032</v>
      </c>
      <c r="J81" s="83"/>
      <c r="K81" s="81"/>
      <c r="L81" s="84"/>
      <c r="M81" s="84"/>
    </row>
    <row r="82" spans="1:13" ht="11.25">
      <c r="A82" s="80"/>
      <c r="B82" s="15"/>
      <c r="C82" s="15" t="s">
        <v>884</v>
      </c>
      <c r="D82" s="106">
        <v>38375.90237268519</v>
      </c>
      <c r="E82" s="84">
        <v>467.8063140345083</v>
      </c>
      <c r="F82" s="97">
        <v>2.9127891987835226</v>
      </c>
      <c r="J82" s="83"/>
      <c r="K82" s="81"/>
      <c r="L82" s="84"/>
      <c r="M82" s="84"/>
    </row>
    <row r="83" spans="1:13" ht="11.25">
      <c r="A83" s="80"/>
      <c r="B83" s="15"/>
      <c r="C83" s="15" t="s">
        <v>768</v>
      </c>
      <c r="D83" s="106">
        <v>38375.91091435185</v>
      </c>
      <c r="E83" s="84">
        <v>5997.288094947756</v>
      </c>
      <c r="F83" s="97">
        <v>5.00526598605096</v>
      </c>
      <c r="J83" s="83"/>
      <c r="K83" s="81"/>
      <c r="L83" s="84"/>
      <c r="M83" s="84"/>
    </row>
    <row r="84" spans="1:13" ht="11.25">
      <c r="A84" s="80"/>
      <c r="B84" s="15"/>
      <c r="C84" s="15" t="s">
        <v>885</v>
      </c>
      <c r="D84" s="106">
        <v>38375.91947916667</v>
      </c>
      <c r="E84" s="84">
        <v>4665.574395752526</v>
      </c>
      <c r="F84" s="97">
        <v>3.3385276924685705</v>
      </c>
      <c r="J84" s="83"/>
      <c r="K84" s="81"/>
      <c r="L84" s="84"/>
      <c r="M84" s="84"/>
    </row>
    <row r="85" spans="1:13" ht="11.25">
      <c r="A85" s="80"/>
      <c r="B85" s="15"/>
      <c r="C85" s="15" t="s">
        <v>774</v>
      </c>
      <c r="D85" s="106">
        <v>38375.928032407406</v>
      </c>
      <c r="E85" s="84">
        <v>40506.924384563084</v>
      </c>
      <c r="F85" s="97">
        <v>4.741205637019323</v>
      </c>
      <c r="J85" s="83"/>
      <c r="K85" s="81"/>
      <c r="L85" s="84"/>
      <c r="M85" s="84"/>
    </row>
    <row r="86" spans="1:13" ht="11.25">
      <c r="A86" s="80"/>
      <c r="B86" s="15"/>
      <c r="C86" s="15" t="s">
        <v>886</v>
      </c>
      <c r="D86" s="106">
        <v>38375.936585648145</v>
      </c>
      <c r="E86" s="84">
        <v>25016.96653831238</v>
      </c>
      <c r="F86" s="97">
        <v>3.279983038112144</v>
      </c>
      <c r="J86" s="83"/>
      <c r="K86" s="81"/>
      <c r="L86" s="84"/>
      <c r="M86" s="84"/>
    </row>
    <row r="87" spans="1:13" ht="11.25">
      <c r="A87" s="80"/>
      <c r="B87" s="15"/>
      <c r="C87" s="15" t="s">
        <v>887</v>
      </c>
      <c r="D87" s="106">
        <v>38375.94513888889</v>
      </c>
      <c r="E87" s="84">
        <v>4551.92420566242</v>
      </c>
      <c r="F87" s="97">
        <v>2.678496794838095</v>
      </c>
      <c r="J87" s="83"/>
      <c r="K87" s="81"/>
      <c r="L87" s="84"/>
      <c r="M87" s="84"/>
    </row>
    <row r="88" spans="1:13" ht="11.25">
      <c r="A88" s="80"/>
      <c r="B88" s="15"/>
      <c r="C88" s="15" t="s">
        <v>888</v>
      </c>
      <c r="D88" s="106">
        <v>38375.95369212963</v>
      </c>
      <c r="E88" s="84">
        <v>32124.898692862484</v>
      </c>
      <c r="F88" s="97">
        <v>6.267724040329029</v>
      </c>
      <c r="J88" s="83"/>
      <c r="K88" s="81"/>
      <c r="L88" s="84"/>
      <c r="M88" s="84"/>
    </row>
    <row r="89" spans="1:13" ht="11.25">
      <c r="A89" s="80"/>
      <c r="B89" s="15"/>
      <c r="C89" s="15" t="s">
        <v>889</v>
      </c>
      <c r="D89" s="106">
        <v>38375.962233796294</v>
      </c>
      <c r="E89" s="84">
        <v>7054.29109160581</v>
      </c>
      <c r="F89" s="97">
        <v>3.944890677033589</v>
      </c>
      <c r="J89" s="83"/>
      <c r="K89" s="81"/>
      <c r="L89" s="84"/>
      <c r="M89" s="84"/>
    </row>
    <row r="90" spans="1:13" ht="11.25">
      <c r="A90" s="80"/>
      <c r="B90" s="15"/>
      <c r="C90" s="15" t="s">
        <v>890</v>
      </c>
      <c r="D90" s="106">
        <v>38375.97078703704</v>
      </c>
      <c r="E90" s="84">
        <v>28475.966627652906</v>
      </c>
      <c r="F90" s="97">
        <v>5.256281857025693</v>
      </c>
      <c r="J90" s="83"/>
      <c r="K90" s="81"/>
      <c r="L90" s="84"/>
      <c r="M90" s="84"/>
    </row>
    <row r="91" spans="1:13" ht="11.25">
      <c r="A91" s="80"/>
      <c r="B91" s="15"/>
      <c r="C91" s="15" t="s">
        <v>770</v>
      </c>
      <c r="D91" s="106">
        <v>38375.9793287037</v>
      </c>
      <c r="E91" s="84">
        <v>1415.0406136916965</v>
      </c>
      <c r="F91" s="97">
        <v>1.4890190184485455</v>
      </c>
      <c r="J91" s="83"/>
      <c r="K91" s="81"/>
      <c r="L91" s="84"/>
      <c r="M91" s="84"/>
    </row>
    <row r="92" spans="1:13" ht="11.25">
      <c r="A92" s="80"/>
      <c r="B92" s="15"/>
      <c r="C92" s="15" t="s">
        <v>891</v>
      </c>
      <c r="D92" s="106">
        <v>38375.987858796296</v>
      </c>
      <c r="E92" s="84">
        <v>4578.186325011855</v>
      </c>
      <c r="F92" s="97">
        <v>2.0299044920138005</v>
      </c>
      <c r="J92" s="83"/>
      <c r="K92" s="81"/>
      <c r="L92" s="84"/>
      <c r="M92" s="84"/>
    </row>
    <row r="93" spans="1:13" ht="11.25">
      <c r="A93" s="80"/>
      <c r="B93" s="15"/>
      <c r="C93" s="15" t="s">
        <v>769</v>
      </c>
      <c r="D93" s="106">
        <v>38375.996412037035</v>
      </c>
      <c r="E93" s="84">
        <v>54422.96537376371</v>
      </c>
      <c r="F93" s="97">
        <v>1.1863593902371563</v>
      </c>
      <c r="J93" s="83"/>
      <c r="K93" s="81"/>
      <c r="L93" s="84"/>
      <c r="M93" s="84"/>
    </row>
    <row r="94" spans="1:13" ht="11.25">
      <c r="A94" s="80"/>
      <c r="B94" s="15"/>
      <c r="C94" s="15" t="s">
        <v>892</v>
      </c>
      <c r="D94" s="106">
        <v>38376.00494212963</v>
      </c>
      <c r="E94" s="84">
        <v>28773.780490507153</v>
      </c>
      <c r="F94" s="97">
        <v>1.6901669511124664</v>
      </c>
      <c r="J94" s="83"/>
      <c r="K94" s="81"/>
      <c r="L94" s="84"/>
      <c r="M94" s="84"/>
    </row>
    <row r="95" spans="1:13" ht="11.25">
      <c r="A95" s="80"/>
      <c r="B95" s="15"/>
      <c r="C95" s="15" t="s">
        <v>893</v>
      </c>
      <c r="D95" s="106">
        <v>38376.01349537037</v>
      </c>
      <c r="E95" s="84">
        <v>20585.87126365807</v>
      </c>
      <c r="F95" s="97">
        <v>11.087230930741702</v>
      </c>
      <c r="J95" s="83"/>
      <c r="K95" s="81"/>
      <c r="L95" s="84"/>
      <c r="M95" s="84"/>
    </row>
    <row r="96" spans="1:13" ht="11.25">
      <c r="A96" s="80"/>
      <c r="B96" s="15"/>
      <c r="C96" s="15" t="s">
        <v>894</v>
      </c>
      <c r="D96" s="106">
        <v>38376.02202546296</v>
      </c>
      <c r="E96" s="84">
        <v>33213.394209925245</v>
      </c>
      <c r="F96" s="97">
        <v>1.8734151449755703</v>
      </c>
      <c r="J96" s="83"/>
      <c r="K96" s="81"/>
      <c r="L96" s="84"/>
      <c r="M96" s="84"/>
    </row>
    <row r="97" spans="1:6" ht="11.25">
      <c r="A97" s="80"/>
      <c r="B97" s="15"/>
      <c r="C97" s="15" t="s">
        <v>895</v>
      </c>
      <c r="D97" s="106">
        <v>38376.03055555555</v>
      </c>
      <c r="E97" s="84">
        <v>4440.508882124384</v>
      </c>
      <c r="F97" s="97">
        <v>9.004625588587912</v>
      </c>
    </row>
    <row r="98" spans="1:13" ht="11.25">
      <c r="A98" s="80"/>
      <c r="B98" s="15"/>
      <c r="C98" s="15" t="s">
        <v>896</v>
      </c>
      <c r="D98" s="106">
        <v>38376.03909722222</v>
      </c>
      <c r="E98" s="84">
        <v>6422.813776567386</v>
      </c>
      <c r="F98" s="97">
        <v>0.6157283094293584</v>
      </c>
      <c r="L98" s="84"/>
      <c r="M98" s="84"/>
    </row>
    <row r="99" spans="1:12" ht="11.25">
      <c r="A99" s="80"/>
      <c r="B99" s="15"/>
      <c r="C99" s="15" t="s">
        <v>897</v>
      </c>
      <c r="D99" s="106">
        <v>38376.047627314816</v>
      </c>
      <c r="E99" s="84">
        <v>7129.742896652975</v>
      </c>
      <c r="F99" s="97">
        <v>3.1411177249860742</v>
      </c>
      <c r="L99" s="84"/>
    </row>
    <row r="100" spans="1:13" ht="11.25">
      <c r="A100" s="80"/>
      <c r="B100" s="15"/>
      <c r="C100" s="15" t="s">
        <v>898</v>
      </c>
      <c r="D100" s="106">
        <v>38376.05616898148</v>
      </c>
      <c r="E100" s="84">
        <v>27783.50687463159</v>
      </c>
      <c r="F100" s="97">
        <v>9.1869557271235</v>
      </c>
      <c r="L100" s="84"/>
      <c r="M100" s="76"/>
    </row>
    <row r="101" spans="1:6" ht="11.25">
      <c r="A101" s="80"/>
      <c r="B101" s="15"/>
      <c r="C101" s="15" t="s">
        <v>899</v>
      </c>
      <c r="D101" s="106">
        <v>38376.06471064815</v>
      </c>
      <c r="E101" s="84">
        <v>1271.351821686434</v>
      </c>
      <c r="F101" s="97">
        <v>2.4332072269152736</v>
      </c>
    </row>
    <row r="102" spans="1:13" ht="11.25">
      <c r="A102" s="80"/>
      <c r="B102" s="15"/>
      <c r="C102" s="15" t="s">
        <v>900</v>
      </c>
      <c r="D102" s="106">
        <v>38376.07324074074</v>
      </c>
      <c r="E102" s="84">
        <v>4774.184710667987</v>
      </c>
      <c r="F102" s="97">
        <v>5.372551963705706</v>
      </c>
      <c r="J102" s="78"/>
      <c r="K102" s="78"/>
      <c r="L102" s="79"/>
      <c r="M102" s="79"/>
    </row>
    <row r="103" spans="1:13" ht="11.25">
      <c r="A103" s="80"/>
      <c r="B103" s="15"/>
      <c r="C103" s="15" t="s">
        <v>901</v>
      </c>
      <c r="D103" s="106">
        <v>38376.08179398148</v>
      </c>
      <c r="E103" s="15">
        <v>5159.205715970797</v>
      </c>
      <c r="F103" s="98">
        <v>7.523496617673589</v>
      </c>
      <c r="J103" s="83"/>
      <c r="K103" s="81"/>
      <c r="L103" s="84"/>
      <c r="M103" s="84"/>
    </row>
    <row r="104" spans="1:13" ht="11.25">
      <c r="A104" s="80"/>
      <c r="B104" s="15"/>
      <c r="C104" s="15" t="s">
        <v>772</v>
      </c>
      <c r="D104" s="106">
        <v>38376.09033564815</v>
      </c>
      <c r="E104" s="15">
        <v>37570.12011800225</v>
      </c>
      <c r="F104" s="98">
        <v>18.503526044541815</v>
      </c>
      <c r="J104" s="83"/>
      <c r="K104" s="81"/>
      <c r="L104" s="84"/>
      <c r="M104" s="84"/>
    </row>
    <row r="105" spans="1:13" ht="11.25">
      <c r="A105" s="80"/>
      <c r="B105" s="15"/>
      <c r="C105" s="15" t="s">
        <v>902</v>
      </c>
      <c r="D105" s="106">
        <v>38376.09886574074</v>
      </c>
      <c r="E105" s="15">
        <v>570.2200739668566</v>
      </c>
      <c r="F105" s="98">
        <v>10.81863572188322</v>
      </c>
      <c r="J105" s="83"/>
      <c r="K105" s="81"/>
      <c r="L105" s="84"/>
      <c r="M105" s="84"/>
    </row>
    <row r="106" spans="1:13" ht="11.25">
      <c r="A106" s="80"/>
      <c r="B106" s="15"/>
      <c r="C106" s="15" t="s">
        <v>903</v>
      </c>
      <c r="D106" s="106">
        <v>38376.107407407406</v>
      </c>
      <c r="E106" s="15">
        <v>30236.828953045642</v>
      </c>
      <c r="F106" s="98">
        <v>2.532154601907847</v>
      </c>
      <c r="J106" s="83"/>
      <c r="K106" s="81"/>
      <c r="L106" s="84"/>
      <c r="M106" s="84"/>
    </row>
    <row r="107" spans="1:13" ht="11.25">
      <c r="A107" s="80"/>
      <c r="B107" s="15"/>
      <c r="C107" s="15" t="s">
        <v>904</v>
      </c>
      <c r="D107" s="106">
        <v>38376.115949074076</v>
      </c>
      <c r="E107" s="15">
        <v>4940.412556619876</v>
      </c>
      <c r="F107" s="98">
        <v>2.1315400980325347</v>
      </c>
      <c r="J107" s="83"/>
      <c r="K107" s="81"/>
      <c r="L107" s="84"/>
      <c r="M107" s="84"/>
    </row>
    <row r="108" spans="1:13" ht="11.25">
      <c r="A108" s="80"/>
      <c r="B108" s="15"/>
      <c r="C108" s="15" t="s">
        <v>771</v>
      </c>
      <c r="D108" s="106">
        <v>38376.12451388889</v>
      </c>
      <c r="E108" s="15">
        <v>1426.6354016300816</v>
      </c>
      <c r="F108" s="98">
        <v>2.386543578815479</v>
      </c>
      <c r="J108" s="83"/>
      <c r="K108" s="81"/>
      <c r="L108" s="84"/>
      <c r="M108" s="84"/>
    </row>
    <row r="109" spans="1:13" ht="11.25">
      <c r="A109" s="80"/>
      <c r="B109" s="15"/>
      <c r="C109" s="15" t="s">
        <v>905</v>
      </c>
      <c r="D109" s="106">
        <v>38376.133043981485</v>
      </c>
      <c r="E109" s="15">
        <v>420.20324270359504</v>
      </c>
      <c r="F109" s="98">
        <v>7.043077968672167</v>
      </c>
      <c r="J109" s="83"/>
      <c r="K109" s="81"/>
      <c r="L109" s="84"/>
      <c r="M109" s="84"/>
    </row>
    <row r="110" spans="1:13" ht="11.25">
      <c r="A110" s="80"/>
      <c r="B110" s="15"/>
      <c r="C110" s="15" t="s">
        <v>773</v>
      </c>
      <c r="D110" s="106">
        <v>38376.14157407408</v>
      </c>
      <c r="E110" s="15">
        <v>60170.1836452857</v>
      </c>
      <c r="F110" s="98">
        <v>2.286602307551729</v>
      </c>
      <c r="J110" s="83"/>
      <c r="K110" s="81"/>
      <c r="L110" s="84"/>
      <c r="M110" s="84"/>
    </row>
    <row r="111" spans="1:13" ht="11.25">
      <c r="A111" s="80"/>
      <c r="B111" s="15"/>
      <c r="C111" s="15" t="s">
        <v>906</v>
      </c>
      <c r="D111" s="106">
        <v>38376.15011574074</v>
      </c>
      <c r="E111" s="15">
        <v>1367.0531944916918</v>
      </c>
      <c r="F111" s="98">
        <v>0.6687373615973065</v>
      </c>
      <c r="J111" s="83"/>
      <c r="K111" s="81"/>
      <c r="L111" s="84"/>
      <c r="M111" s="84"/>
    </row>
    <row r="112" spans="1:13" ht="11.25">
      <c r="A112" s="80"/>
      <c r="B112" s="15"/>
      <c r="C112" s="15" t="s">
        <v>907</v>
      </c>
      <c r="D112" s="106">
        <v>38376.15865740741</v>
      </c>
      <c r="E112" s="15">
        <v>5088.77545122377</v>
      </c>
      <c r="F112" s="98">
        <v>5.6216902603132075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717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718</v>
      </c>
      <c r="D119" s="106" t="s">
        <v>719</v>
      </c>
      <c r="E119" s="15" t="s">
        <v>720</v>
      </c>
      <c r="F119" s="98" t="s">
        <v>808</v>
      </c>
      <c r="J119" s="83"/>
      <c r="K119" s="81"/>
      <c r="L119" s="84"/>
      <c r="M119" s="84"/>
    </row>
    <row r="120" spans="1:13" ht="11.25">
      <c r="A120" s="80" t="s">
        <v>920</v>
      </c>
      <c r="B120" s="15"/>
      <c r="C120" s="15" t="s">
        <v>883</v>
      </c>
      <c r="D120" s="106">
        <v>38375.89575231481</v>
      </c>
      <c r="E120" s="15">
        <v>17486.07816437181</v>
      </c>
      <c r="F120" s="98">
        <v>3.7260213091942918</v>
      </c>
      <c r="J120" s="83"/>
      <c r="K120" s="81"/>
      <c r="L120" s="84"/>
      <c r="M120" s="84"/>
    </row>
    <row r="121" spans="1:13" ht="11.25">
      <c r="A121" s="80"/>
      <c r="B121" s="15"/>
      <c r="C121" s="15" t="s">
        <v>884</v>
      </c>
      <c r="D121" s="106">
        <v>38375.90430555555</v>
      </c>
      <c r="E121" s="15">
        <v>4232.05788076746</v>
      </c>
      <c r="F121" s="98">
        <v>4.951596422529602</v>
      </c>
      <c r="J121" s="83"/>
      <c r="K121" s="81"/>
      <c r="L121" s="84"/>
      <c r="M121" s="84"/>
    </row>
    <row r="122" spans="1:13" ht="11.25">
      <c r="A122" s="80"/>
      <c r="B122" s="15"/>
      <c r="C122" s="15" t="s">
        <v>768</v>
      </c>
      <c r="D122" s="106">
        <v>38375.91284722222</v>
      </c>
      <c r="E122" s="15">
        <v>17197.425139795592</v>
      </c>
      <c r="F122" s="98">
        <v>3.5391829664637124</v>
      </c>
      <c r="J122" s="83"/>
      <c r="K122" s="81"/>
      <c r="L122" s="84"/>
      <c r="M122" s="84"/>
    </row>
    <row r="123" spans="1:13" ht="11.25">
      <c r="A123" s="80"/>
      <c r="B123" s="15"/>
      <c r="C123" s="15" t="s">
        <v>885</v>
      </c>
      <c r="D123" s="106">
        <v>38375.92141203704</v>
      </c>
      <c r="E123" s="15">
        <v>17673.485319841886</v>
      </c>
      <c r="F123" s="98">
        <v>2.2838523693603943</v>
      </c>
      <c r="J123" s="83"/>
      <c r="K123" s="81"/>
      <c r="L123" s="84"/>
      <c r="M123" s="84"/>
    </row>
    <row r="124" spans="1:13" ht="11.25">
      <c r="A124" s="80"/>
      <c r="B124" s="15"/>
      <c r="C124" s="15" t="s">
        <v>774</v>
      </c>
      <c r="D124" s="106">
        <v>38375.92996527778</v>
      </c>
      <c r="E124" s="84">
        <v>3941.976189382385</v>
      </c>
      <c r="F124" s="97">
        <v>11.34853318380261</v>
      </c>
      <c r="J124" s="83"/>
      <c r="K124" s="81"/>
      <c r="L124" s="84"/>
      <c r="M124" s="84"/>
    </row>
    <row r="125" spans="1:13" ht="11.25">
      <c r="A125" s="80"/>
      <c r="B125" s="15"/>
      <c r="C125" s="15" t="s">
        <v>886</v>
      </c>
      <c r="D125" s="106">
        <v>38375.93853009259</v>
      </c>
      <c r="E125" s="84">
        <v>10588.469205511545</v>
      </c>
      <c r="F125" s="97">
        <v>6.535725474605683</v>
      </c>
      <c r="J125" s="83"/>
      <c r="K125" s="81"/>
      <c r="L125" s="84"/>
      <c r="M125" s="84"/>
    </row>
    <row r="126" spans="1:13" ht="11.25">
      <c r="A126" s="80"/>
      <c r="B126" s="15"/>
      <c r="C126" s="15" t="s">
        <v>887</v>
      </c>
      <c r="D126" s="106">
        <v>38375.94708333333</v>
      </c>
      <c r="E126" s="84">
        <v>17362.30406377467</v>
      </c>
      <c r="F126" s="97">
        <v>1.5050107763986882</v>
      </c>
      <c r="J126" s="83"/>
      <c r="K126" s="81"/>
      <c r="L126" s="84"/>
      <c r="M126" s="84"/>
    </row>
    <row r="127" spans="1:13" ht="11.25">
      <c r="A127" s="80"/>
      <c r="B127" s="15"/>
      <c r="C127" s="15" t="s">
        <v>888</v>
      </c>
      <c r="D127" s="106">
        <v>38375.955625</v>
      </c>
      <c r="E127" s="84">
        <v>12210.053805201902</v>
      </c>
      <c r="F127" s="97">
        <v>4.827844482265742</v>
      </c>
      <c r="J127" s="83"/>
      <c r="K127" s="81"/>
      <c r="L127" s="84"/>
      <c r="M127" s="84"/>
    </row>
    <row r="128" spans="1:13" ht="11.25">
      <c r="A128" s="80"/>
      <c r="B128" s="15"/>
      <c r="C128" s="15" t="s">
        <v>889</v>
      </c>
      <c r="D128" s="106">
        <v>38375.96418981482</v>
      </c>
      <c r="E128" s="84">
        <v>12295.164517753727</v>
      </c>
      <c r="F128" s="97">
        <v>0.9243804708194187</v>
      </c>
      <c r="L128" s="84"/>
      <c r="M128" s="76"/>
    </row>
    <row r="129" spans="1:6" ht="11.25">
      <c r="A129" s="80"/>
      <c r="B129" s="15"/>
      <c r="C129" s="15" t="s">
        <v>890</v>
      </c>
      <c r="D129" s="106">
        <v>38375.972719907404</v>
      </c>
      <c r="E129" s="84">
        <v>12731.976224995815</v>
      </c>
      <c r="F129" s="97">
        <v>1.36273979191592</v>
      </c>
    </row>
    <row r="130" spans="1:13" ht="11.25">
      <c r="A130" s="80"/>
      <c r="B130" s="15"/>
      <c r="C130" s="15" t="s">
        <v>770</v>
      </c>
      <c r="D130" s="106">
        <v>38375.981261574074</v>
      </c>
      <c r="E130" s="84">
        <v>8468.989469892043</v>
      </c>
      <c r="F130" s="97">
        <v>2.6039696071479703</v>
      </c>
      <c r="J130" s="78"/>
      <c r="K130" s="78"/>
      <c r="L130" s="79"/>
      <c r="M130" s="79"/>
    </row>
    <row r="131" spans="1:13" ht="11.25">
      <c r="A131" s="80"/>
      <c r="B131" s="15"/>
      <c r="C131" s="15" t="s">
        <v>891</v>
      </c>
      <c r="D131" s="106">
        <v>38375.989803240744</v>
      </c>
      <c r="E131" s="84">
        <v>18049.54985448352</v>
      </c>
      <c r="F131" s="97">
        <v>1.8446370099675062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769</v>
      </c>
      <c r="D132" s="106">
        <v>38375.99835648148</v>
      </c>
      <c r="E132" s="84">
        <v>4374.068388450861</v>
      </c>
      <c r="F132" s="97">
        <v>2.7262423780470795</v>
      </c>
      <c r="J132" s="83"/>
      <c r="K132" s="81"/>
      <c r="L132" s="84"/>
      <c r="M132" s="84"/>
    </row>
    <row r="133" spans="1:13" ht="11.25">
      <c r="A133" s="80"/>
      <c r="B133" s="15"/>
      <c r="C133" s="15" t="s">
        <v>892</v>
      </c>
      <c r="D133" s="106">
        <v>38376.006886574076</v>
      </c>
      <c r="E133" s="84">
        <v>12020.37699711527</v>
      </c>
      <c r="F133" s="97">
        <v>5.632725111513191</v>
      </c>
      <c r="J133" s="83"/>
      <c r="K133" s="81"/>
      <c r="L133" s="84"/>
      <c r="M133" s="84"/>
    </row>
    <row r="134" spans="1:13" ht="11.25">
      <c r="A134" s="80"/>
      <c r="B134" s="15"/>
      <c r="C134" s="15" t="s">
        <v>893</v>
      </c>
      <c r="D134" s="106">
        <v>38376.01542824074</v>
      </c>
      <c r="E134" s="84">
        <v>15958.90068024698</v>
      </c>
      <c r="F134" s="97">
        <v>2.2682931946815863</v>
      </c>
      <c r="J134" s="83"/>
      <c r="K134" s="81"/>
      <c r="L134" s="84"/>
      <c r="M134" s="84"/>
    </row>
    <row r="135" spans="1:13" ht="11.25">
      <c r="A135" s="80"/>
      <c r="B135" s="15"/>
      <c r="C135" s="15" t="s">
        <v>894</v>
      </c>
      <c r="D135" s="106">
        <v>38376.02395833333</v>
      </c>
      <c r="E135" s="84">
        <v>12908.755391984252</v>
      </c>
      <c r="F135" s="97">
        <v>2.158948016823233</v>
      </c>
      <c r="J135" s="83"/>
      <c r="K135" s="81"/>
      <c r="L135" s="84"/>
      <c r="M135" s="84"/>
    </row>
    <row r="136" spans="1:13" ht="11.25">
      <c r="A136" s="80"/>
      <c r="B136" s="15"/>
      <c r="C136" s="15" t="s">
        <v>895</v>
      </c>
      <c r="D136" s="106">
        <v>38376.0325</v>
      </c>
      <c r="E136" s="84">
        <v>17653.894784062893</v>
      </c>
      <c r="F136" s="97">
        <v>8.600489407276536</v>
      </c>
      <c r="J136" s="83"/>
      <c r="K136" s="81"/>
      <c r="L136" s="84"/>
      <c r="M136" s="84"/>
    </row>
    <row r="137" spans="1:13" ht="11.25">
      <c r="A137" s="80"/>
      <c r="B137" s="15"/>
      <c r="C137" s="15" t="s">
        <v>896</v>
      </c>
      <c r="D137" s="106">
        <v>38376.041030092594</v>
      </c>
      <c r="E137" s="84">
        <v>18323.801104344315</v>
      </c>
      <c r="F137" s="97">
        <v>0.42035610240144</v>
      </c>
      <c r="J137" s="83"/>
      <c r="K137" s="81"/>
      <c r="L137" s="84"/>
      <c r="M137" s="84"/>
    </row>
    <row r="138" spans="1:13" ht="11.25">
      <c r="A138" s="80"/>
      <c r="B138" s="15"/>
      <c r="C138" s="15" t="s">
        <v>897</v>
      </c>
      <c r="D138" s="106">
        <v>38376.04956018519</v>
      </c>
      <c r="E138" s="84">
        <v>5565.101393859531</v>
      </c>
      <c r="F138" s="97">
        <v>3.6220743888872744</v>
      </c>
      <c r="J138" s="83"/>
      <c r="K138" s="81"/>
      <c r="L138" s="84"/>
      <c r="M138" s="84"/>
    </row>
    <row r="139" spans="1:13" ht="11.25">
      <c r="A139" s="80"/>
      <c r="B139" s="15"/>
      <c r="C139" s="15" t="s">
        <v>898</v>
      </c>
      <c r="D139" s="106">
        <v>38376.05810185185</v>
      </c>
      <c r="E139" s="84">
        <v>8080.0630318196245</v>
      </c>
      <c r="F139" s="97">
        <v>4.829106394168748</v>
      </c>
      <c r="J139" s="83"/>
      <c r="K139" s="81"/>
      <c r="L139" s="84"/>
      <c r="M139" s="84"/>
    </row>
    <row r="140" spans="1:13" ht="11.25">
      <c r="A140" s="80"/>
      <c r="B140" s="15"/>
      <c r="C140" s="15" t="s">
        <v>899</v>
      </c>
      <c r="D140" s="106">
        <v>38376.06664351852</v>
      </c>
      <c r="E140" s="84">
        <v>12851.13654403859</v>
      </c>
      <c r="F140" s="97">
        <v>1.927513777115508</v>
      </c>
      <c r="J140" s="83"/>
      <c r="K140" s="81"/>
      <c r="L140" s="84"/>
      <c r="M140" s="84"/>
    </row>
    <row r="141" spans="1:13" ht="11.25">
      <c r="A141" s="80"/>
      <c r="B141" s="15"/>
      <c r="C141" s="15" t="s">
        <v>900</v>
      </c>
      <c r="D141" s="106">
        <v>38376.07517361111</v>
      </c>
      <c r="E141" s="84">
        <v>16929.68479969673</v>
      </c>
      <c r="F141" s="97">
        <v>9.563046293883707</v>
      </c>
      <c r="J141" s="83"/>
      <c r="K141" s="81"/>
      <c r="L141" s="84"/>
      <c r="M141" s="84"/>
    </row>
    <row r="142" spans="1:13" ht="11.25">
      <c r="A142" s="80"/>
      <c r="B142" s="15"/>
      <c r="C142" s="15" t="s">
        <v>901</v>
      </c>
      <c r="D142" s="106">
        <v>38376.08372685185</v>
      </c>
      <c r="E142" s="84">
        <v>10223.068457838697</v>
      </c>
      <c r="F142" s="97">
        <v>3.0807563163954756</v>
      </c>
      <c r="J142" s="83"/>
      <c r="K142" s="81"/>
      <c r="L142" s="84"/>
      <c r="M142" s="84"/>
    </row>
    <row r="143" spans="1:13" ht="11.25">
      <c r="A143" s="80"/>
      <c r="B143" s="15"/>
      <c r="C143" s="15" t="s">
        <v>772</v>
      </c>
      <c r="D143" s="106">
        <v>38376.09226851852</v>
      </c>
      <c r="E143" s="84">
        <v>4214.161160093231</v>
      </c>
      <c r="F143" s="97">
        <v>2.8763309429854553</v>
      </c>
      <c r="J143" s="83"/>
      <c r="K143" s="81"/>
      <c r="L143" s="84"/>
      <c r="M143" s="84"/>
    </row>
    <row r="144" spans="1:13" ht="11.25">
      <c r="A144" s="80"/>
      <c r="B144" s="15"/>
      <c r="C144" s="15" t="s">
        <v>902</v>
      </c>
      <c r="D144" s="106">
        <v>38376.100798611114</v>
      </c>
      <c r="E144" s="84">
        <v>3482.6418623000477</v>
      </c>
      <c r="F144" s="97">
        <v>9.62339275398918</v>
      </c>
      <c r="J144" s="83"/>
      <c r="K144" s="81"/>
      <c r="L144" s="84"/>
      <c r="M144" s="84"/>
    </row>
    <row r="145" spans="1:13" ht="11.25">
      <c r="A145" s="80"/>
      <c r="B145" s="15"/>
      <c r="C145" s="15" t="s">
        <v>903</v>
      </c>
      <c r="D145" s="106">
        <v>38376.109351851854</v>
      </c>
      <c r="E145" s="84">
        <v>12242.278110351395</v>
      </c>
      <c r="F145" s="97">
        <v>13.138782036328278</v>
      </c>
      <c r="J145" s="83"/>
      <c r="K145" s="81"/>
      <c r="L145" s="84"/>
      <c r="M145" s="84"/>
    </row>
    <row r="146" spans="1:13" ht="11.25">
      <c r="A146" s="80"/>
      <c r="B146" s="15"/>
      <c r="C146" s="15" t="s">
        <v>904</v>
      </c>
      <c r="D146" s="106">
        <v>38376.117893518516</v>
      </c>
      <c r="E146" s="84">
        <v>18050.643472402196</v>
      </c>
      <c r="F146" s="97">
        <v>1.241277362882964</v>
      </c>
      <c r="J146" s="83"/>
      <c r="K146" s="81"/>
      <c r="L146" s="84"/>
      <c r="M146" s="84"/>
    </row>
    <row r="147" spans="1:13" ht="11.25">
      <c r="A147" s="80"/>
      <c r="B147" s="15"/>
      <c r="C147" s="15" t="s">
        <v>771</v>
      </c>
      <c r="D147" s="106">
        <v>38376.12644675926</v>
      </c>
      <c r="E147" s="84">
        <v>8291.578929896647</v>
      </c>
      <c r="F147" s="97">
        <v>7.192696501690216</v>
      </c>
      <c r="J147" s="83"/>
      <c r="K147" s="81"/>
      <c r="L147" s="84"/>
      <c r="M147" s="84"/>
    </row>
    <row r="148" spans="1:13" ht="11.25">
      <c r="A148" s="80"/>
      <c r="B148" s="15"/>
      <c r="C148" s="15" t="s">
        <v>905</v>
      </c>
      <c r="D148" s="106">
        <v>38376.134988425925</v>
      </c>
      <c r="E148" s="84">
        <v>4255.211935318962</v>
      </c>
      <c r="F148" s="97">
        <v>2.401909736196123</v>
      </c>
      <c r="J148" s="83"/>
      <c r="K148" s="81"/>
      <c r="L148" s="84"/>
      <c r="M148" s="84"/>
    </row>
    <row r="149" spans="1:13" ht="11.25">
      <c r="A149" s="80"/>
      <c r="B149" s="15"/>
      <c r="C149" s="15" t="s">
        <v>773</v>
      </c>
      <c r="D149" s="106">
        <v>38376.14351851852</v>
      </c>
      <c r="E149" s="84">
        <v>4038.5384071341778</v>
      </c>
      <c r="F149" s="97">
        <v>3.227941694901405</v>
      </c>
      <c r="J149" s="83"/>
      <c r="K149" s="81"/>
      <c r="L149" s="84"/>
      <c r="M149" s="84"/>
    </row>
    <row r="150" spans="1:13" ht="11.25">
      <c r="A150" s="80"/>
      <c r="B150" s="15"/>
      <c r="C150" s="15" t="s">
        <v>906</v>
      </c>
      <c r="D150" s="106">
        <v>38376.15206018519</v>
      </c>
      <c r="E150" s="84">
        <v>12890.488161898096</v>
      </c>
      <c r="F150" s="97">
        <v>5.807862937535322</v>
      </c>
      <c r="J150" s="83"/>
      <c r="K150" s="81"/>
      <c r="L150" s="84"/>
      <c r="M150" s="84"/>
    </row>
    <row r="151" spans="1:13" ht="11.25">
      <c r="A151" s="80"/>
      <c r="B151" s="15"/>
      <c r="C151" s="15" t="s">
        <v>907</v>
      </c>
      <c r="D151" s="106">
        <v>38376.16060185185</v>
      </c>
      <c r="E151" s="84">
        <v>16157.820809209517</v>
      </c>
      <c r="F151" s="97">
        <v>13.720855871813512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717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718</v>
      </c>
      <c r="D158" s="107" t="s">
        <v>719</v>
      </c>
      <c r="E158" s="84" t="s">
        <v>720</v>
      </c>
      <c r="F158" s="97" t="s">
        <v>808</v>
      </c>
      <c r="J158" s="83"/>
      <c r="K158" s="81"/>
      <c r="L158" s="84"/>
      <c r="M158" s="84"/>
    </row>
    <row r="159" spans="1:6" ht="11.25">
      <c r="A159" s="80" t="s">
        <v>921</v>
      </c>
      <c r="B159" s="15"/>
      <c r="C159" s="15" t="s">
        <v>883</v>
      </c>
      <c r="D159" s="107">
        <v>38375.89306712963</v>
      </c>
      <c r="E159" s="84">
        <v>1843.8316910490664</v>
      </c>
      <c r="F159" s="97">
        <v>2.123856362206204</v>
      </c>
    </row>
    <row r="160" spans="1:13" ht="11.25">
      <c r="A160" s="80"/>
      <c r="B160" s="15"/>
      <c r="C160" s="15" t="s">
        <v>884</v>
      </c>
      <c r="D160" s="107">
        <v>38375.90162037037</v>
      </c>
      <c r="E160" s="84">
        <v>96.74877225134254</v>
      </c>
      <c r="F160" s="97">
        <v>33.834117030338604</v>
      </c>
      <c r="L160" s="84"/>
      <c r="M160" s="84"/>
    </row>
    <row r="161" spans="1:12" ht="11.25">
      <c r="A161" s="80"/>
      <c r="B161" s="15"/>
      <c r="C161" s="15" t="s">
        <v>768</v>
      </c>
      <c r="D161" s="107">
        <v>38375.910162037035</v>
      </c>
      <c r="E161" s="84">
        <v>2681.3165469915907</v>
      </c>
      <c r="F161" s="97">
        <v>5.5488674203738215</v>
      </c>
      <c r="L161" s="84"/>
    </row>
    <row r="162" spans="1:13" ht="11.25">
      <c r="A162" s="80"/>
      <c r="B162" s="15"/>
      <c r="C162" s="15" t="s">
        <v>885</v>
      </c>
      <c r="D162" s="107">
        <v>38375.91871527778</v>
      </c>
      <c r="E162" s="84">
        <v>1625.8048113537454</v>
      </c>
      <c r="F162" s="97">
        <v>8.604904977497595</v>
      </c>
      <c r="L162" s="84"/>
      <c r="M162" s="76"/>
    </row>
    <row r="163" spans="1:6" ht="11.25">
      <c r="A163" s="80"/>
      <c r="B163" s="15"/>
      <c r="C163" s="15" t="s">
        <v>774</v>
      </c>
      <c r="D163" s="107">
        <v>38375.92726851852</v>
      </c>
      <c r="E163" s="84">
        <v>36900.41423685797</v>
      </c>
      <c r="F163" s="97">
        <v>1.7001969281630718</v>
      </c>
    </row>
    <row r="164" spans="1:13" ht="11.25">
      <c r="A164" s="80"/>
      <c r="B164" s="15"/>
      <c r="C164" s="15" t="s">
        <v>886</v>
      </c>
      <c r="D164" s="107">
        <v>38375.93583333334</v>
      </c>
      <c r="E164" s="84">
        <v>9718.16542967042</v>
      </c>
      <c r="F164" s="97">
        <v>1.4154628992713933</v>
      </c>
      <c r="J164" s="78"/>
      <c r="K164" s="78"/>
      <c r="L164" s="79"/>
      <c r="M164" s="79"/>
    </row>
    <row r="165" spans="1:13" ht="11.25">
      <c r="A165" s="80"/>
      <c r="B165" s="15"/>
      <c r="C165" s="15" t="s">
        <v>887</v>
      </c>
      <c r="D165" s="107">
        <v>38375.944386574076</v>
      </c>
      <c r="E165" s="84">
        <v>1873.2214242032403</v>
      </c>
      <c r="F165" s="97">
        <v>9.09289171010891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888</v>
      </c>
      <c r="D166" s="107">
        <v>38375.952939814815</v>
      </c>
      <c r="E166" s="84">
        <v>9891.208527531962</v>
      </c>
      <c r="F166" s="97">
        <v>1.8356997753592594</v>
      </c>
      <c r="J166" s="83"/>
      <c r="K166" s="81"/>
      <c r="L166" s="84"/>
      <c r="M166" s="84"/>
    </row>
    <row r="167" spans="1:13" ht="11.25">
      <c r="A167" s="80"/>
      <c r="B167" s="15"/>
      <c r="C167" s="15" t="s">
        <v>889</v>
      </c>
      <c r="D167" s="107">
        <v>38375.961481481485</v>
      </c>
      <c r="E167" s="84">
        <v>2719.50368580894</v>
      </c>
      <c r="F167" s="97">
        <v>11.508453801164467</v>
      </c>
      <c r="J167" s="83"/>
      <c r="K167" s="81"/>
      <c r="L167" s="84"/>
      <c r="M167" s="84"/>
    </row>
    <row r="168" spans="1:13" ht="11.25">
      <c r="A168" s="80"/>
      <c r="B168" s="15"/>
      <c r="C168" s="15" t="s">
        <v>890</v>
      </c>
      <c r="D168" s="107">
        <v>38375.970034722224</v>
      </c>
      <c r="E168" s="84">
        <v>9782.391686859157</v>
      </c>
      <c r="F168" s="97">
        <v>3.452364583149925</v>
      </c>
      <c r="J168" s="83"/>
      <c r="K168" s="81"/>
      <c r="L168" s="84"/>
      <c r="M168" s="84"/>
    </row>
    <row r="169" spans="1:13" ht="11.25">
      <c r="A169" s="80"/>
      <c r="B169" s="15"/>
      <c r="C169" s="15" t="s">
        <v>770</v>
      </c>
      <c r="D169" s="107">
        <v>38375.97857638889</v>
      </c>
      <c r="E169" s="84">
        <v>572.2797084595571</v>
      </c>
      <c r="F169" s="97">
        <v>28.863235804172973</v>
      </c>
      <c r="J169" s="83"/>
      <c r="K169" s="81"/>
      <c r="L169" s="84"/>
      <c r="M169" s="84"/>
    </row>
    <row r="170" spans="1:13" ht="11.25">
      <c r="A170" s="80"/>
      <c r="B170" s="15"/>
      <c r="C170" s="15" t="s">
        <v>891</v>
      </c>
      <c r="D170" s="107">
        <v>38375.98710648148</v>
      </c>
      <c r="E170" s="84">
        <v>2013.1223169295256</v>
      </c>
      <c r="F170" s="97">
        <v>0.8675188400240507</v>
      </c>
      <c r="J170" s="83"/>
      <c r="K170" s="81"/>
      <c r="L170" s="84"/>
      <c r="M170" s="84"/>
    </row>
    <row r="171" spans="1:13" ht="11.25">
      <c r="A171" s="80"/>
      <c r="B171" s="15"/>
      <c r="C171" s="15" t="s">
        <v>769</v>
      </c>
      <c r="D171" s="107">
        <v>38375.99565972222</v>
      </c>
      <c r="E171" s="84">
        <v>35132.58349215447</v>
      </c>
      <c r="F171" s="97">
        <v>6.172663388246956</v>
      </c>
      <c r="J171" s="83"/>
      <c r="K171" s="81"/>
      <c r="L171" s="84"/>
      <c r="M171" s="84"/>
    </row>
    <row r="172" spans="1:13" ht="11.25">
      <c r="A172" s="80"/>
      <c r="B172" s="15"/>
      <c r="C172" s="15" t="s">
        <v>892</v>
      </c>
      <c r="D172" s="107">
        <v>38376.00420138889</v>
      </c>
      <c r="E172" s="84">
        <v>10043.449952031753</v>
      </c>
      <c r="F172" s="97">
        <v>4.592529388292576</v>
      </c>
      <c r="J172" s="83"/>
      <c r="K172" s="81"/>
      <c r="L172" s="84"/>
      <c r="M172" s="84"/>
    </row>
    <row r="173" spans="1:13" ht="11.25">
      <c r="A173" s="80"/>
      <c r="B173" s="15"/>
      <c r="C173" s="15" t="s">
        <v>893</v>
      </c>
      <c r="D173" s="107">
        <v>38376.01274305556</v>
      </c>
      <c r="E173" s="84">
        <v>11922.361794326243</v>
      </c>
      <c r="F173" s="97">
        <v>2.6162648163765487</v>
      </c>
      <c r="J173" s="83"/>
      <c r="K173" s="81"/>
      <c r="L173" s="84"/>
      <c r="M173" s="84"/>
    </row>
    <row r="174" spans="1:13" ht="11.25">
      <c r="A174" s="80"/>
      <c r="B174" s="15"/>
      <c r="C174" s="15" t="s">
        <v>894</v>
      </c>
      <c r="D174" s="107">
        <v>38376.02127314815</v>
      </c>
      <c r="E174" s="84">
        <v>9775.429189855078</v>
      </c>
      <c r="F174" s="97">
        <v>3.4114641603300306</v>
      </c>
      <c r="J174" s="83"/>
      <c r="K174" s="81"/>
      <c r="L174" s="84"/>
      <c r="M174" s="84"/>
    </row>
    <row r="175" spans="1:13" ht="11.25">
      <c r="A175" s="80"/>
      <c r="B175" s="15"/>
      <c r="C175" s="15" t="s">
        <v>895</v>
      </c>
      <c r="D175" s="107">
        <v>38376.02980324074</v>
      </c>
      <c r="E175" s="84">
        <v>1902.3846228563343</v>
      </c>
      <c r="F175" s="97">
        <v>3.398787452060595</v>
      </c>
      <c r="J175" s="83"/>
      <c r="K175" s="81"/>
      <c r="L175" s="84"/>
      <c r="M175" s="84"/>
    </row>
    <row r="176" spans="1:13" ht="11.25">
      <c r="A176" s="80"/>
      <c r="B176" s="15"/>
      <c r="C176" s="15" t="s">
        <v>896</v>
      </c>
      <c r="D176" s="107">
        <v>38376.03834490741</v>
      </c>
      <c r="E176" s="84">
        <v>2727.4797044723464</v>
      </c>
      <c r="F176" s="97">
        <v>1.581474385845032</v>
      </c>
      <c r="J176" s="83"/>
      <c r="K176" s="81"/>
      <c r="L176" s="84"/>
      <c r="M176" s="84"/>
    </row>
    <row r="177" spans="1:13" ht="11.25">
      <c r="A177" s="80"/>
      <c r="B177" s="15"/>
      <c r="C177" s="15" t="s">
        <v>897</v>
      </c>
      <c r="D177" s="107">
        <v>38376.04686342592</v>
      </c>
      <c r="E177" s="84">
        <v>4077.578227619357</v>
      </c>
      <c r="F177" s="97">
        <v>1.6854272164500992</v>
      </c>
      <c r="J177" s="83"/>
      <c r="K177" s="81"/>
      <c r="L177" s="84"/>
      <c r="M177" s="84"/>
    </row>
    <row r="178" spans="1:13" ht="11.25">
      <c r="A178" s="80"/>
      <c r="B178" s="15"/>
      <c r="C178" s="15" t="s">
        <v>898</v>
      </c>
      <c r="D178" s="107">
        <v>38376.05541666667</v>
      </c>
      <c r="E178" s="84">
        <v>10075.530896807362</v>
      </c>
      <c r="F178" s="97">
        <v>6.392376586753753</v>
      </c>
      <c r="J178" s="83"/>
      <c r="K178" s="81"/>
      <c r="L178" s="84"/>
      <c r="M178" s="84"/>
    </row>
    <row r="179" spans="1:13" ht="11.25">
      <c r="A179" s="80"/>
      <c r="B179" s="15"/>
      <c r="C179" s="15" t="s">
        <v>899</v>
      </c>
      <c r="D179" s="107">
        <v>38376.06395833333</v>
      </c>
      <c r="E179" s="84">
        <v>455.3954852018357</v>
      </c>
      <c r="F179" s="97">
        <v>33.02091352220596</v>
      </c>
      <c r="J179" s="83"/>
      <c r="K179" s="81"/>
      <c r="L179" s="84"/>
      <c r="M179" s="84"/>
    </row>
    <row r="180" spans="1:13" ht="11.25">
      <c r="A180" s="80"/>
      <c r="B180" s="15"/>
      <c r="C180" s="15" t="s">
        <v>900</v>
      </c>
      <c r="D180" s="107">
        <v>38376.072488425925</v>
      </c>
      <c r="E180" s="84">
        <v>1860.913222322436</v>
      </c>
      <c r="F180" s="97">
        <v>3.5801814614083565</v>
      </c>
      <c r="J180" s="83"/>
      <c r="K180" s="81"/>
      <c r="L180" s="84"/>
      <c r="M180" s="84"/>
    </row>
    <row r="181" spans="1:13" ht="11.25">
      <c r="A181" s="80"/>
      <c r="B181" s="15"/>
      <c r="C181" s="15" t="s">
        <v>901</v>
      </c>
      <c r="D181" s="107">
        <v>38376.081041666665</v>
      </c>
      <c r="E181" s="84">
        <v>5480.563366069165</v>
      </c>
      <c r="F181" s="97">
        <v>1.8955484564814558</v>
      </c>
      <c r="J181" s="83"/>
      <c r="K181" s="81"/>
      <c r="L181" s="84"/>
      <c r="M181" s="84"/>
    </row>
    <row r="182" spans="1:13" ht="11.25">
      <c r="A182" s="80"/>
      <c r="B182" s="15"/>
      <c r="C182" s="15" t="s">
        <v>772</v>
      </c>
      <c r="D182" s="107">
        <v>38376.08957175926</v>
      </c>
      <c r="E182" s="84">
        <v>38574.60694765942</v>
      </c>
      <c r="F182" s="97">
        <v>2.9577446149898496</v>
      </c>
      <c r="J182" s="83"/>
      <c r="K182" s="81"/>
      <c r="L182" s="84"/>
      <c r="M182" s="84"/>
    </row>
    <row r="183" spans="1:13" ht="11.25">
      <c r="A183" s="80"/>
      <c r="B183" s="15"/>
      <c r="C183" s="15" t="s">
        <v>902</v>
      </c>
      <c r="D183" s="107">
        <v>38376.09811342593</v>
      </c>
      <c r="E183" s="84">
        <v>1197.4480905922608</v>
      </c>
      <c r="F183" s="97">
        <v>9.680195524525626</v>
      </c>
      <c r="J183" s="83"/>
      <c r="K183" s="81"/>
      <c r="L183" s="84"/>
      <c r="M183" s="84"/>
    </row>
    <row r="184" spans="1:13" ht="11.25">
      <c r="A184" s="80"/>
      <c r="B184" s="15"/>
      <c r="C184" s="15" t="s">
        <v>903</v>
      </c>
      <c r="D184" s="107">
        <v>38376.10665509259</v>
      </c>
      <c r="E184" s="84">
        <v>9644.552178862166</v>
      </c>
      <c r="F184" s="97">
        <v>1.8953964483125838</v>
      </c>
      <c r="J184" s="83"/>
      <c r="K184" s="81"/>
      <c r="L184" s="84"/>
      <c r="M184" s="84"/>
    </row>
    <row r="185" spans="1:13" ht="11.25">
      <c r="A185" s="80"/>
      <c r="B185" s="15"/>
      <c r="C185" s="15" t="s">
        <v>904</v>
      </c>
      <c r="D185" s="107">
        <v>38376.11519675926</v>
      </c>
      <c r="E185" s="84">
        <v>1855.6322011406473</v>
      </c>
      <c r="F185" s="97">
        <v>6.788717542329432</v>
      </c>
      <c r="J185" s="83"/>
      <c r="K185" s="81"/>
      <c r="L185" s="84"/>
      <c r="M185" s="84"/>
    </row>
    <row r="186" spans="1:13" ht="11.25">
      <c r="A186" s="80"/>
      <c r="B186" s="15"/>
      <c r="C186" s="74" t="s">
        <v>771</v>
      </c>
      <c r="D186" s="107">
        <v>38376.123761574076</v>
      </c>
      <c r="E186" s="84">
        <v>656.3067388432279</v>
      </c>
      <c r="F186" s="97">
        <v>20.655845095889685</v>
      </c>
      <c r="J186" s="83"/>
      <c r="K186" s="81"/>
      <c r="L186" s="84"/>
      <c r="M186" s="84"/>
    </row>
    <row r="187" spans="1:13" ht="11.25">
      <c r="A187" s="80"/>
      <c r="C187" s="74" t="s">
        <v>905</v>
      </c>
      <c r="D187" s="107">
        <v>38376.13229166667</v>
      </c>
      <c r="E187" s="74">
        <v>267.400980019799</v>
      </c>
      <c r="F187" s="99">
        <v>82.22847232169411</v>
      </c>
      <c r="J187" s="83"/>
      <c r="K187" s="81"/>
      <c r="L187" s="84"/>
      <c r="M187" s="84"/>
    </row>
    <row r="188" spans="1:13" ht="11.25">
      <c r="A188" s="80"/>
      <c r="C188" s="74" t="s">
        <v>773</v>
      </c>
      <c r="D188" s="107">
        <v>38376.14082175926</v>
      </c>
      <c r="E188" s="74">
        <v>40220.03820237237</v>
      </c>
      <c r="F188" s="99">
        <v>1.6497018774562209</v>
      </c>
      <c r="J188" s="83"/>
      <c r="K188" s="81"/>
      <c r="L188" s="84"/>
      <c r="M188" s="84"/>
    </row>
    <row r="189" spans="1:13" ht="11.25">
      <c r="A189" s="80"/>
      <c r="C189" s="74" t="s">
        <v>906</v>
      </c>
      <c r="D189" s="107">
        <v>38376.149363425924</v>
      </c>
      <c r="E189" s="74">
        <v>675.6622689645748</v>
      </c>
      <c r="F189" s="99">
        <v>3.957006652822609</v>
      </c>
      <c r="J189" s="83"/>
      <c r="K189" s="81"/>
      <c r="L189" s="84"/>
      <c r="M189" s="84"/>
    </row>
    <row r="190" spans="1:13" ht="11.25">
      <c r="A190" s="80"/>
      <c r="C190" s="74" t="s">
        <v>907</v>
      </c>
      <c r="D190" s="107">
        <v>38376.157905092594</v>
      </c>
      <c r="E190" s="74">
        <v>2219.9748001270923</v>
      </c>
      <c r="F190" s="99">
        <v>2.170011617711698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717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718</v>
      </c>
      <c r="D197" s="107" t="s">
        <v>719</v>
      </c>
      <c r="E197" s="74" t="s">
        <v>720</v>
      </c>
      <c r="F197" s="99" t="s">
        <v>808</v>
      </c>
    </row>
    <row r="198" spans="1:13" ht="11.25">
      <c r="A198" s="80" t="s">
        <v>716</v>
      </c>
      <c r="C198" s="74" t="s">
        <v>883</v>
      </c>
      <c r="D198" s="107">
        <v>38375.896840277775</v>
      </c>
      <c r="E198" s="74">
        <v>20019.49395804918</v>
      </c>
      <c r="F198" s="99">
        <v>4.778126756861439</v>
      </c>
      <c r="J198" s="78"/>
      <c r="K198" s="78"/>
      <c r="L198" s="79"/>
      <c r="M198" s="79"/>
    </row>
    <row r="199" spans="1:13" ht="11.25">
      <c r="A199" s="80"/>
      <c r="C199" s="74" t="s">
        <v>884</v>
      </c>
      <c r="D199" s="107">
        <v>38375.905381944445</v>
      </c>
      <c r="E199" s="74">
        <v>114.80923107535504</v>
      </c>
      <c r="F199" s="99">
        <v>110.27809740874514</v>
      </c>
      <c r="H199" s="82"/>
      <c r="J199" s="83"/>
      <c r="K199" s="81"/>
      <c r="L199" s="84"/>
      <c r="M199" s="84"/>
    </row>
    <row r="200" spans="1:13" ht="11.25">
      <c r="A200" s="80"/>
      <c r="C200" s="74" t="s">
        <v>768</v>
      </c>
      <c r="D200" s="107">
        <v>38375.913935185185</v>
      </c>
      <c r="E200" s="74">
        <v>26239.788086904955</v>
      </c>
      <c r="F200" s="99">
        <v>6.014457621193838</v>
      </c>
      <c r="J200" s="83"/>
      <c r="K200" s="81"/>
      <c r="L200" s="84"/>
      <c r="M200" s="84"/>
    </row>
    <row r="201" spans="1:13" ht="11.25">
      <c r="A201" s="80"/>
      <c r="C201" s="74" t="s">
        <v>885</v>
      </c>
      <c r="D201" s="107">
        <v>38375.9225</v>
      </c>
      <c r="E201" s="74">
        <v>20283.799216653028</v>
      </c>
      <c r="F201" s="99">
        <v>3.9069291180481014</v>
      </c>
      <c r="J201" s="83"/>
      <c r="K201" s="81"/>
      <c r="L201" s="84"/>
      <c r="M201" s="84"/>
    </row>
    <row r="202" spans="1:13" ht="11.25">
      <c r="A202" s="80"/>
      <c r="C202" s="74" t="s">
        <v>774</v>
      </c>
      <c r="D202" s="107">
        <v>38375.93104166666</v>
      </c>
      <c r="E202" s="74">
        <v>4754.708177787539</v>
      </c>
      <c r="F202" s="99">
        <v>2.682561571532804</v>
      </c>
      <c r="J202" s="83"/>
      <c r="K202" s="81"/>
      <c r="L202" s="84"/>
      <c r="M202" s="84"/>
    </row>
    <row r="203" spans="1:13" ht="11.25">
      <c r="A203" s="80"/>
      <c r="C203" s="74" t="s">
        <v>886</v>
      </c>
      <c r="D203" s="107">
        <v>38375.93960648148</v>
      </c>
      <c r="E203" s="74">
        <v>12112.709609644016</v>
      </c>
      <c r="F203" s="99">
        <v>4.908621990527556</v>
      </c>
      <c r="J203" s="83"/>
      <c r="K203" s="81"/>
      <c r="L203" s="84"/>
      <c r="M203" s="84"/>
    </row>
    <row r="204" spans="1:13" ht="11.25">
      <c r="A204" s="80"/>
      <c r="C204" s="74" t="s">
        <v>887</v>
      </c>
      <c r="D204" s="107">
        <v>38375.948171296295</v>
      </c>
      <c r="E204" s="74">
        <v>20743.439552379918</v>
      </c>
      <c r="F204" s="99">
        <v>1.4834542770442578</v>
      </c>
      <c r="J204" s="83"/>
      <c r="K204" s="81"/>
      <c r="L204" s="84"/>
      <c r="M204" s="84"/>
    </row>
    <row r="205" spans="1:13" ht="11.25">
      <c r="A205" s="80"/>
      <c r="C205" s="74" t="s">
        <v>888</v>
      </c>
      <c r="D205" s="107">
        <v>38375.956712962965</v>
      </c>
      <c r="E205" s="74">
        <v>17734.034631311322</v>
      </c>
      <c r="F205" s="99">
        <v>2.802548184376086</v>
      </c>
      <c r="J205" s="83"/>
      <c r="K205" s="81"/>
      <c r="L205" s="84"/>
      <c r="M205" s="84"/>
    </row>
    <row r="206" spans="1:13" ht="11.25">
      <c r="A206" s="80"/>
      <c r="C206" s="74" t="s">
        <v>889</v>
      </c>
      <c r="D206" s="107">
        <v>38375.965266203704</v>
      </c>
      <c r="E206" s="74">
        <v>28376.989510652795</v>
      </c>
      <c r="F206" s="99">
        <v>6.088645774948201</v>
      </c>
      <c r="J206" s="83"/>
      <c r="K206" s="81"/>
      <c r="L206" s="84"/>
      <c r="M206" s="84"/>
    </row>
    <row r="207" spans="1:13" ht="11.25">
      <c r="A207" s="80"/>
      <c r="C207" s="74" t="s">
        <v>890</v>
      </c>
      <c r="D207" s="107">
        <v>38375.9737962963</v>
      </c>
      <c r="E207" s="74">
        <v>17034.70478502374</v>
      </c>
      <c r="F207" s="99">
        <v>3.0473958114355453</v>
      </c>
      <c r="J207" s="83"/>
      <c r="K207" s="81"/>
      <c r="L207" s="84"/>
      <c r="M207" s="84"/>
    </row>
    <row r="208" spans="1:13" ht="11.25">
      <c r="A208" s="80"/>
      <c r="C208" s="74" t="s">
        <v>770</v>
      </c>
      <c r="D208" s="107">
        <v>38375.98233796296</v>
      </c>
      <c r="E208" s="74">
        <v>13490.11148962755</v>
      </c>
      <c r="F208" s="99">
        <v>4.708061368432957</v>
      </c>
      <c r="J208" s="83"/>
      <c r="K208" s="81"/>
      <c r="L208" s="84"/>
      <c r="M208" s="84"/>
    </row>
    <row r="209" spans="1:13" ht="11.25">
      <c r="A209" s="80"/>
      <c r="C209" s="74" t="s">
        <v>891</v>
      </c>
      <c r="D209" s="107">
        <v>38375.99087962963</v>
      </c>
      <c r="E209" s="74">
        <v>20361.168806456782</v>
      </c>
      <c r="F209" s="99">
        <v>4.190071038256972</v>
      </c>
      <c r="J209" s="83"/>
      <c r="K209" s="81"/>
      <c r="L209" s="84"/>
      <c r="M209" s="84"/>
    </row>
    <row r="210" spans="1:13" ht="11.25">
      <c r="A210" s="80"/>
      <c r="C210" s="74" t="s">
        <v>769</v>
      </c>
      <c r="D210" s="107">
        <v>38375.99943287037</v>
      </c>
      <c r="E210" s="74">
        <v>2163.9504217545</v>
      </c>
      <c r="F210" s="99">
        <v>6.086764685024806</v>
      </c>
      <c r="J210" s="83"/>
      <c r="K210" s="81"/>
      <c r="L210" s="84"/>
      <c r="M210" s="84"/>
    </row>
    <row r="211" spans="1:13" ht="11.25">
      <c r="A211" s="80"/>
      <c r="C211" s="74" t="s">
        <v>892</v>
      </c>
      <c r="D211" s="107">
        <v>38376.00796296296</v>
      </c>
      <c r="E211" s="74">
        <v>15021.924087208125</v>
      </c>
      <c r="F211" s="99">
        <v>1.4664736819078743</v>
      </c>
      <c r="J211" s="83"/>
      <c r="K211" s="81"/>
      <c r="L211" s="84"/>
      <c r="M211" s="84"/>
    </row>
    <row r="212" spans="1:13" ht="11.25">
      <c r="A212" s="80"/>
      <c r="C212" s="74" t="s">
        <v>893</v>
      </c>
      <c r="D212" s="107">
        <v>38376.01650462963</v>
      </c>
      <c r="E212" s="74">
        <v>12054.162813166886</v>
      </c>
      <c r="F212" s="99">
        <v>8.69202060044262</v>
      </c>
      <c r="J212" s="83"/>
      <c r="K212" s="81"/>
      <c r="L212" s="84"/>
      <c r="M212" s="84"/>
    </row>
    <row r="213" spans="1:13" ht="11.25">
      <c r="A213" s="80"/>
      <c r="C213" s="74" t="s">
        <v>894</v>
      </c>
      <c r="D213" s="107">
        <v>38376.025046296294</v>
      </c>
      <c r="E213" s="74">
        <v>17490.077354250083</v>
      </c>
      <c r="F213" s="99">
        <v>4.462386285257625</v>
      </c>
      <c r="J213" s="83"/>
      <c r="K213" s="81"/>
      <c r="L213" s="84"/>
      <c r="M213" s="84"/>
    </row>
    <row r="214" spans="1:13" ht="11.25">
      <c r="A214" s="80"/>
      <c r="C214" s="74" t="s">
        <v>895</v>
      </c>
      <c r="D214" s="107">
        <v>38376.033587962964</v>
      </c>
      <c r="E214" s="74">
        <v>21165.07033446536</v>
      </c>
      <c r="F214" s="99">
        <v>2.2727081936014013</v>
      </c>
      <c r="J214" s="83"/>
      <c r="K214" s="81"/>
      <c r="L214" s="84"/>
      <c r="M214" s="84"/>
    </row>
    <row r="215" spans="1:13" ht="11.25">
      <c r="A215" s="80"/>
      <c r="C215" s="74" t="s">
        <v>896</v>
      </c>
      <c r="D215" s="107">
        <v>38376.04211805556</v>
      </c>
      <c r="E215" s="74">
        <v>29897.407993886303</v>
      </c>
      <c r="F215" s="99">
        <v>1.0503898635121522</v>
      </c>
      <c r="J215" s="83"/>
      <c r="K215" s="81"/>
      <c r="L215" s="84"/>
      <c r="M215" s="84"/>
    </row>
    <row r="216" spans="1:13" ht="11.25">
      <c r="A216" s="80"/>
      <c r="C216" s="74" t="s">
        <v>897</v>
      </c>
      <c r="D216" s="107">
        <v>38376.05063657407</v>
      </c>
      <c r="E216" s="74">
        <v>18811.864018426306</v>
      </c>
      <c r="F216" s="99">
        <v>3.9320385315974784</v>
      </c>
      <c r="J216" s="83"/>
      <c r="K216" s="81"/>
      <c r="L216" s="84"/>
      <c r="M216" s="84"/>
    </row>
    <row r="217" spans="1:13" ht="11.25">
      <c r="A217" s="80"/>
      <c r="C217" s="74" t="s">
        <v>898</v>
      </c>
      <c r="D217" s="107">
        <v>38376.05917824074</v>
      </c>
      <c r="E217" s="74">
        <v>15588.271462711524</v>
      </c>
      <c r="F217" s="99">
        <v>2.800756248684467</v>
      </c>
      <c r="J217" s="83"/>
      <c r="K217" s="81"/>
      <c r="L217" s="84"/>
      <c r="M217" s="84"/>
    </row>
    <row r="218" spans="1:13" ht="11.25">
      <c r="A218" s="80"/>
      <c r="C218" s="74" t="s">
        <v>899</v>
      </c>
      <c r="D218" s="107">
        <v>38376.06773148148</v>
      </c>
      <c r="E218" s="74">
        <v>24357.135453285853</v>
      </c>
      <c r="F218" s="99">
        <v>2.616240921691625</v>
      </c>
      <c r="J218" s="83"/>
      <c r="K218" s="81"/>
      <c r="L218" s="84"/>
      <c r="M218" s="84"/>
    </row>
    <row r="219" spans="1:13" ht="11.25">
      <c r="A219" s="80"/>
      <c r="C219" s="74" t="s">
        <v>900</v>
      </c>
      <c r="D219" s="107">
        <v>38376.076261574075</v>
      </c>
      <c r="E219" s="74">
        <v>20960.07358370806</v>
      </c>
      <c r="F219" s="99">
        <v>4.838176202867578</v>
      </c>
      <c r="J219" s="83"/>
      <c r="K219" s="81"/>
      <c r="L219" s="84"/>
      <c r="M219" s="84"/>
    </row>
    <row r="220" spans="1:13" ht="11.25">
      <c r="A220" s="80"/>
      <c r="C220" s="74" t="s">
        <v>901</v>
      </c>
      <c r="D220" s="107">
        <v>38376.084814814814</v>
      </c>
      <c r="E220" s="74">
        <v>11277.088081694144</v>
      </c>
      <c r="F220" s="99">
        <v>5.459148640252866</v>
      </c>
      <c r="J220" s="83"/>
      <c r="K220" s="81"/>
      <c r="L220" s="84"/>
      <c r="M220" s="84"/>
    </row>
    <row r="221" spans="1:13" ht="11.25">
      <c r="A221" s="80"/>
      <c r="C221" s="74" t="s">
        <v>772</v>
      </c>
      <c r="D221" s="107">
        <v>38376.093356481484</v>
      </c>
      <c r="E221" s="74">
        <v>5031.948247168076</v>
      </c>
      <c r="F221" s="99">
        <v>1.9921056315888381</v>
      </c>
      <c r="J221" s="83"/>
      <c r="K221" s="81"/>
      <c r="L221" s="84"/>
      <c r="M221" s="84"/>
    </row>
    <row r="222" spans="1:13" ht="11.25">
      <c r="A222" s="80"/>
      <c r="C222" s="74" t="s">
        <v>902</v>
      </c>
      <c r="D222" s="107">
        <v>38376.10188657408</v>
      </c>
      <c r="E222" s="74">
        <v>37310.35374472888</v>
      </c>
      <c r="F222" s="99">
        <v>5.891045561912539</v>
      </c>
      <c r="J222" s="83"/>
      <c r="K222" s="81"/>
      <c r="L222" s="84"/>
      <c r="M222" s="84"/>
    </row>
    <row r="223" spans="1:13" ht="11.25">
      <c r="A223" s="80"/>
      <c r="C223" s="74" t="s">
        <v>903</v>
      </c>
      <c r="D223" s="107">
        <v>38376.11042824074</v>
      </c>
      <c r="E223" s="74">
        <v>15931.406969727743</v>
      </c>
      <c r="F223" s="99">
        <v>12.815203296415987</v>
      </c>
      <c r="J223" s="83"/>
      <c r="K223" s="81"/>
      <c r="L223" s="84"/>
      <c r="M223" s="84"/>
    </row>
    <row r="224" spans="1:13" ht="11.25">
      <c r="A224" s="80"/>
      <c r="C224" s="74" t="s">
        <v>904</v>
      </c>
      <c r="D224" s="107">
        <v>38376.11898148148</v>
      </c>
      <c r="E224" s="74">
        <v>22308.251772128766</v>
      </c>
      <c r="F224" s="99">
        <v>3.1793990004894277</v>
      </c>
      <c r="J224" s="83"/>
      <c r="K224" s="81"/>
      <c r="L224" s="84"/>
      <c r="M224" s="84"/>
    </row>
    <row r="225" spans="1:13" ht="11.25">
      <c r="A225" s="80"/>
      <c r="C225" s="74" t="s">
        <v>771</v>
      </c>
      <c r="D225" s="107">
        <v>38376.127534722225</v>
      </c>
      <c r="E225" s="74">
        <v>14701.002282334659</v>
      </c>
      <c r="F225" s="99">
        <v>2.1067132233995864</v>
      </c>
      <c r="J225" s="83"/>
      <c r="K225" s="81"/>
      <c r="L225" s="84"/>
      <c r="M225" s="84"/>
    </row>
    <row r="226" spans="1:13" ht="11.25">
      <c r="A226" s="80"/>
      <c r="C226" s="74" t="s">
        <v>905</v>
      </c>
      <c r="D226" s="107">
        <v>38376.13607638889</v>
      </c>
      <c r="E226" s="74">
        <v>224.95027529772048</v>
      </c>
      <c r="F226" s="99">
        <v>62.560150222584305</v>
      </c>
      <c r="J226" s="83"/>
      <c r="K226" s="81"/>
      <c r="L226" s="84"/>
      <c r="M226" s="84"/>
    </row>
    <row r="227" spans="1:6" ht="11.25">
      <c r="A227" s="80"/>
      <c r="C227" s="74" t="s">
        <v>773</v>
      </c>
      <c r="D227" s="107">
        <v>38376.14460648148</v>
      </c>
      <c r="E227" s="74">
        <v>2466.8590335022004</v>
      </c>
      <c r="F227" s="99">
        <v>2.777491743082669</v>
      </c>
    </row>
    <row r="228" spans="1:13" ht="11.25">
      <c r="A228" s="80"/>
      <c r="C228" s="74" t="s">
        <v>906</v>
      </c>
      <c r="D228" s="107">
        <v>38376.15314814815</v>
      </c>
      <c r="E228" s="74">
        <v>25607.71285347448</v>
      </c>
      <c r="F228" s="99">
        <v>0.6711058792899529</v>
      </c>
      <c r="H228" s="83"/>
      <c r="M228" s="77"/>
    </row>
    <row r="229" spans="1:6" ht="11.25">
      <c r="A229" s="80"/>
      <c r="C229" s="74" t="s">
        <v>907</v>
      </c>
      <c r="D229" s="107">
        <v>38376.16168981481</v>
      </c>
      <c r="E229" s="74">
        <v>23171.29159362825</v>
      </c>
      <c r="F229" s="99">
        <v>1.8202430986591174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717</v>
      </c>
    </row>
    <row r="234" ht="11.25">
      <c r="A234" s="80"/>
    </row>
    <row r="235" ht="11.25">
      <c r="A235" s="80"/>
    </row>
    <row r="236" spans="1:6" ht="11.25">
      <c r="A236" s="80"/>
      <c r="C236" s="74" t="s">
        <v>718</v>
      </c>
      <c r="D236" s="107" t="s">
        <v>719</v>
      </c>
      <c r="E236" s="74" t="s">
        <v>720</v>
      </c>
      <c r="F236" s="99" t="s">
        <v>808</v>
      </c>
    </row>
    <row r="237" spans="1:6" ht="11.25">
      <c r="A237" s="80" t="s">
        <v>922</v>
      </c>
      <c r="C237" s="74" t="s">
        <v>883</v>
      </c>
      <c r="D237" s="107">
        <v>38375.89795138889</v>
      </c>
      <c r="E237" s="74">
        <v>4347953.464365066</v>
      </c>
      <c r="F237" s="99">
        <v>2.957822585409921</v>
      </c>
    </row>
    <row r="238" spans="1:6" ht="11.25">
      <c r="A238" s="80"/>
      <c r="C238" s="74" t="s">
        <v>884</v>
      </c>
      <c r="D238" s="107">
        <v>38375.906493055554</v>
      </c>
      <c r="E238" s="74">
        <v>4971.863470686057</v>
      </c>
      <c r="F238" s="99">
        <v>9.22384812056026</v>
      </c>
    </row>
    <row r="239" spans="1:6" ht="11.25">
      <c r="A239" s="80"/>
      <c r="C239" s="74" t="s">
        <v>768</v>
      </c>
      <c r="D239" s="107">
        <v>38375.91505787037</v>
      </c>
      <c r="E239" s="74">
        <v>1106580.295967342</v>
      </c>
      <c r="F239" s="99">
        <v>1.6733603004745805</v>
      </c>
    </row>
    <row r="240" spans="1:6" ht="11.25">
      <c r="A240" s="80"/>
      <c r="C240" s="74" t="s">
        <v>885</v>
      </c>
      <c r="D240" s="107">
        <v>38375.92361111111</v>
      </c>
      <c r="E240" s="74">
        <v>4135866.6756351646</v>
      </c>
      <c r="F240" s="99">
        <v>6.196491572829206</v>
      </c>
    </row>
    <row r="241" spans="1:6" ht="11.25">
      <c r="A241" s="80"/>
      <c r="C241" s="74" t="s">
        <v>774</v>
      </c>
      <c r="D241" s="107">
        <v>38375.93216435185</v>
      </c>
      <c r="E241" s="74">
        <v>9202.869894630754</v>
      </c>
      <c r="F241" s="99">
        <v>10.059996855886062</v>
      </c>
    </row>
    <row r="242" spans="1:6" ht="11.25">
      <c r="A242" s="80"/>
      <c r="C242" s="74" t="s">
        <v>886</v>
      </c>
      <c r="D242" s="107">
        <v>38375.940717592595</v>
      </c>
      <c r="E242" s="74">
        <v>623576.3777242356</v>
      </c>
      <c r="F242" s="99">
        <v>6.70755534949185</v>
      </c>
    </row>
    <row r="243" spans="1:6" ht="11.25">
      <c r="A243" s="80"/>
      <c r="C243" s="74" t="s">
        <v>887</v>
      </c>
      <c r="D243" s="107">
        <v>38375.949282407404</v>
      </c>
      <c r="E243" s="74">
        <v>4393919.654504596</v>
      </c>
      <c r="F243" s="99">
        <v>2.642083683694308</v>
      </c>
    </row>
    <row r="244" spans="1:6" ht="11.25">
      <c r="A244" s="80"/>
      <c r="C244" s="74" t="s">
        <v>888</v>
      </c>
      <c r="D244" s="107">
        <v>38375.957824074074</v>
      </c>
      <c r="E244" s="74">
        <v>462004.0460590866</v>
      </c>
      <c r="F244" s="99">
        <v>0.8615788407975673</v>
      </c>
    </row>
    <row r="245" spans="1:6" ht="11.25">
      <c r="A245" s="80"/>
      <c r="C245" s="74" t="s">
        <v>889</v>
      </c>
      <c r="D245" s="107">
        <v>38375.96638888889</v>
      </c>
      <c r="E245" s="74">
        <v>801967.412557172</v>
      </c>
      <c r="F245" s="99">
        <v>2.0001809639566317</v>
      </c>
    </row>
    <row r="246" spans="1:6" ht="11.25">
      <c r="A246" s="80"/>
      <c r="C246" s="74" t="s">
        <v>890</v>
      </c>
      <c r="D246" s="107">
        <v>38375.97491898148</v>
      </c>
      <c r="E246" s="74">
        <v>495670.4963520058</v>
      </c>
      <c r="F246" s="99">
        <v>5.110958347534496</v>
      </c>
    </row>
    <row r="247" spans="1:6" ht="11.25">
      <c r="A247" s="80"/>
      <c r="C247" s="74" t="s">
        <v>770</v>
      </c>
      <c r="D247" s="107">
        <v>38375.983460648145</v>
      </c>
      <c r="E247" s="74">
        <v>3199500.589173739</v>
      </c>
      <c r="F247" s="99">
        <v>1.5338376227237942</v>
      </c>
    </row>
    <row r="248" spans="1:6" ht="11.25">
      <c r="A248" s="80"/>
      <c r="C248" s="74" t="s">
        <v>891</v>
      </c>
      <c r="D248" s="107">
        <v>38375.99199074074</v>
      </c>
      <c r="E248" s="74">
        <v>4436531.622719083</v>
      </c>
      <c r="F248" s="99">
        <v>2.846566724489625</v>
      </c>
    </row>
    <row r="249" spans="1:6" ht="11.25">
      <c r="A249" s="80"/>
      <c r="C249" s="74" t="s">
        <v>769</v>
      </c>
      <c r="D249" s="107">
        <v>38376.000543981485</v>
      </c>
      <c r="E249" s="74">
        <v>8457.136744318768</v>
      </c>
      <c r="F249" s="99">
        <v>3.0025492253378143</v>
      </c>
    </row>
    <row r="250" spans="1:6" ht="11.25">
      <c r="A250" s="80"/>
      <c r="C250" s="74" t="s">
        <v>892</v>
      </c>
      <c r="D250" s="107">
        <v>38376.00908564815</v>
      </c>
      <c r="E250" s="74">
        <v>706712.5466380429</v>
      </c>
      <c r="F250" s="99">
        <v>0.5378927035893158</v>
      </c>
    </row>
    <row r="251" spans="1:6" ht="11.25">
      <c r="A251" s="80"/>
      <c r="C251" s="74" t="s">
        <v>893</v>
      </c>
      <c r="D251" s="107">
        <v>38376.01762731482</v>
      </c>
      <c r="E251" s="74">
        <v>539232.9639268072</v>
      </c>
      <c r="F251" s="99">
        <v>4.065584563254542</v>
      </c>
    </row>
    <row r="252" spans="1:6" ht="11.25">
      <c r="A252" s="80"/>
      <c r="C252" s="74" t="s">
        <v>894</v>
      </c>
      <c r="D252" s="107">
        <v>38376.02615740741</v>
      </c>
      <c r="E252" s="74">
        <v>432352.2914939656</v>
      </c>
      <c r="F252" s="99">
        <v>5.591826384930462</v>
      </c>
    </row>
    <row r="253" spans="1:6" ht="11.25">
      <c r="A253" s="80"/>
      <c r="C253" s="74" t="s">
        <v>895</v>
      </c>
      <c r="D253" s="107">
        <v>38376.03469907407</v>
      </c>
      <c r="E253" s="74">
        <v>4559040.0978161795</v>
      </c>
      <c r="F253" s="99">
        <v>1.6669957727454205</v>
      </c>
    </row>
    <row r="254" spans="1:6" ht="11.25">
      <c r="A254" s="80"/>
      <c r="C254" s="74" t="s">
        <v>896</v>
      </c>
      <c r="D254" s="107">
        <v>38376.043229166666</v>
      </c>
      <c r="E254" s="74">
        <v>1219146.3385805576</v>
      </c>
      <c r="F254" s="99">
        <v>3.1755590877192397</v>
      </c>
    </row>
    <row r="255" spans="1:6" ht="11.25">
      <c r="A255" s="80"/>
      <c r="C255" s="74" t="s">
        <v>897</v>
      </c>
      <c r="D255" s="107">
        <v>38376.05175925926</v>
      </c>
      <c r="E255" s="74">
        <v>913257.9502150018</v>
      </c>
      <c r="F255" s="99">
        <v>13.665681002322504</v>
      </c>
    </row>
    <row r="256" spans="1:6" ht="11.25">
      <c r="A256" s="80"/>
      <c r="C256" s="74" t="s">
        <v>898</v>
      </c>
      <c r="D256" s="107">
        <v>38376.06028935185</v>
      </c>
      <c r="E256" s="74">
        <v>601230.0372912148</v>
      </c>
      <c r="F256" s="99">
        <v>3.339503055833066</v>
      </c>
    </row>
    <row r="257" spans="1:6" ht="11.25">
      <c r="A257" s="80"/>
      <c r="C257" s="74" t="s">
        <v>899</v>
      </c>
      <c r="D257" s="107">
        <v>38376.06883101852</v>
      </c>
      <c r="E257" s="74">
        <v>3657335.1473987587</v>
      </c>
      <c r="F257" s="99">
        <v>8.005468312167388</v>
      </c>
    </row>
    <row r="258" spans="1:6" ht="11.25">
      <c r="A258" s="80"/>
      <c r="C258" s="74" t="s">
        <v>900</v>
      </c>
      <c r="D258" s="107">
        <v>38376.07738425926</v>
      </c>
      <c r="E258" s="74">
        <v>4473412.123121712</v>
      </c>
      <c r="F258" s="99">
        <v>1.7409313051062454</v>
      </c>
    </row>
    <row r="259" spans="1:6" ht="11.25">
      <c r="A259" s="80"/>
      <c r="C259" s="74" t="s">
        <v>901</v>
      </c>
      <c r="D259" s="107">
        <v>38376.08592592592</v>
      </c>
      <c r="E259" s="74">
        <v>1036409.0320347921</v>
      </c>
      <c r="F259" s="99">
        <v>1.1420553678716079</v>
      </c>
    </row>
    <row r="260" spans="1:6" ht="11.25">
      <c r="A260" s="80"/>
      <c r="C260" s="74" t="s">
        <v>772</v>
      </c>
      <c r="D260" s="107">
        <v>38376.09446759259</v>
      </c>
      <c r="E260" s="74">
        <v>10372.42506863861</v>
      </c>
      <c r="F260" s="99">
        <v>2.3740696952791387</v>
      </c>
    </row>
    <row r="261" spans="1:6" ht="11.25">
      <c r="A261" s="80"/>
      <c r="C261" s="74" t="s">
        <v>902</v>
      </c>
      <c r="D261" s="107">
        <v>38376.10300925926</v>
      </c>
      <c r="E261" s="74">
        <v>1068497.8174941863</v>
      </c>
      <c r="F261" s="99">
        <v>3.0890579285070525</v>
      </c>
    </row>
    <row r="262" spans="1:6" ht="11.25">
      <c r="A262" s="80"/>
      <c r="C262" s="74" t="s">
        <v>903</v>
      </c>
      <c r="D262" s="107">
        <v>38376.111550925925</v>
      </c>
      <c r="E262" s="74">
        <v>566694.6620046347</v>
      </c>
      <c r="F262" s="99">
        <v>9.080074129974413</v>
      </c>
    </row>
    <row r="263" spans="1:6" ht="11.25">
      <c r="A263" s="80"/>
      <c r="C263" s="74" t="s">
        <v>904</v>
      </c>
      <c r="D263" s="107">
        <v>38376.120104166665</v>
      </c>
      <c r="E263" s="74">
        <v>4627004.772724319</v>
      </c>
      <c r="F263" s="99">
        <v>2.0339190462229286</v>
      </c>
    </row>
    <row r="264" spans="1:6" ht="11.25">
      <c r="A264" s="80"/>
      <c r="C264" s="74" t="s">
        <v>771</v>
      </c>
      <c r="D264" s="107">
        <v>38376.128645833334</v>
      </c>
      <c r="E264" s="74">
        <v>3311865.28805466</v>
      </c>
      <c r="F264" s="99">
        <v>2.7993547172414748</v>
      </c>
    </row>
    <row r="265" spans="1:6" ht="11.25">
      <c r="A265" s="80"/>
      <c r="C265" s="74" t="s">
        <v>905</v>
      </c>
      <c r="D265" s="107">
        <v>38376.1371875</v>
      </c>
      <c r="E265" s="74">
        <v>5801.959143413937</v>
      </c>
      <c r="F265" s="99">
        <v>11.379203097972393</v>
      </c>
    </row>
    <row r="266" spans="1:6" ht="11.25">
      <c r="A266" s="80"/>
      <c r="C266" s="74" t="s">
        <v>773</v>
      </c>
      <c r="D266" s="107">
        <v>38376.14571759259</v>
      </c>
      <c r="E266" s="74">
        <v>8461.665124650523</v>
      </c>
      <c r="F266" s="99">
        <v>4.547046268254815</v>
      </c>
    </row>
    <row r="267" spans="1:6" ht="11.25">
      <c r="A267" s="80"/>
      <c r="C267" s="74" t="s">
        <v>906</v>
      </c>
      <c r="D267" s="107">
        <v>38376.15425925926</v>
      </c>
      <c r="E267" s="74">
        <v>3809093.4378373567</v>
      </c>
      <c r="F267" s="99">
        <v>8.624336388510576</v>
      </c>
    </row>
    <row r="268" spans="1:6" ht="11.25">
      <c r="A268" s="80"/>
      <c r="C268" s="74" t="s">
        <v>907</v>
      </c>
      <c r="D268" s="107">
        <v>38376.16280092593</v>
      </c>
      <c r="E268" s="74">
        <v>4715148.957491733</v>
      </c>
      <c r="F268" s="99">
        <v>1.2231836554986386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717</v>
      </c>
    </row>
    <row r="273" ht="11.25">
      <c r="A273" s="80"/>
    </row>
    <row r="274" ht="11.25">
      <c r="A274" s="80"/>
    </row>
    <row r="275" spans="1:6" ht="11.25">
      <c r="A275" s="80"/>
      <c r="C275" s="74" t="s">
        <v>718</v>
      </c>
      <c r="D275" s="107" t="s">
        <v>719</v>
      </c>
      <c r="E275" s="74" t="s">
        <v>720</v>
      </c>
      <c r="F275" s="99" t="s">
        <v>808</v>
      </c>
    </row>
    <row r="276" spans="1:6" ht="11.25">
      <c r="A276" s="80" t="s">
        <v>923</v>
      </c>
      <c r="C276" s="74" t="s">
        <v>883</v>
      </c>
      <c r="D276" s="107">
        <v>38375.89460648148</v>
      </c>
      <c r="E276" s="74">
        <v>21961.475278118858</v>
      </c>
      <c r="F276" s="99">
        <v>3.725946784404316</v>
      </c>
    </row>
    <row r="277" spans="1:6" ht="11.25">
      <c r="A277" s="80"/>
      <c r="C277" s="74" t="s">
        <v>884</v>
      </c>
      <c r="D277" s="107">
        <v>38375.90314814815</v>
      </c>
      <c r="E277" s="74">
        <v>33.10001642465296</v>
      </c>
      <c r="F277" s="99">
        <v>350.38721145915895</v>
      </c>
    </row>
    <row r="278" spans="1:6" ht="11.25">
      <c r="A278" s="80"/>
      <c r="C278" s="74" t="s">
        <v>768</v>
      </c>
      <c r="D278" s="107">
        <v>38375.91168981481</v>
      </c>
      <c r="E278" s="74">
        <v>22391.05299458077</v>
      </c>
      <c r="F278" s="99">
        <v>4.222062625794231</v>
      </c>
    </row>
    <row r="279" spans="1:6" ht="11.25">
      <c r="A279" s="80"/>
      <c r="C279" s="74" t="s">
        <v>885</v>
      </c>
      <c r="D279" s="107">
        <v>38375.920266203706</v>
      </c>
      <c r="E279" s="74">
        <v>21992.68317244824</v>
      </c>
      <c r="F279" s="99">
        <v>3.105307461556711</v>
      </c>
    </row>
    <row r="280" spans="1:6" ht="11.25">
      <c r="A280" s="80"/>
      <c r="C280" s="74" t="s">
        <v>774</v>
      </c>
      <c r="D280" s="107">
        <v>38375.92880787037</v>
      </c>
      <c r="E280" s="74">
        <v>1666.3311499159727</v>
      </c>
      <c r="F280" s="99">
        <v>10.258900138557602</v>
      </c>
    </row>
    <row r="281" spans="1:6" ht="11.25">
      <c r="A281" s="80"/>
      <c r="C281" s="74" t="s">
        <v>886</v>
      </c>
      <c r="D281" s="107">
        <v>38375.937372685185</v>
      </c>
      <c r="E281" s="74">
        <v>5138.04609722799</v>
      </c>
      <c r="F281" s="99">
        <v>1.2587571876608579</v>
      </c>
    </row>
    <row r="282" spans="1:6" ht="11.25">
      <c r="A282" s="80"/>
      <c r="C282" s="74" t="s">
        <v>887</v>
      </c>
      <c r="D282" s="107">
        <v>38375.945925925924</v>
      </c>
      <c r="E282" s="74">
        <v>22852.724787466577</v>
      </c>
      <c r="F282" s="99">
        <v>2.7158338711806316</v>
      </c>
    </row>
    <row r="283" spans="1:6" ht="11.25">
      <c r="A283" s="80"/>
      <c r="C283" s="74" t="s">
        <v>888</v>
      </c>
      <c r="D283" s="107">
        <v>38375.95446759259</v>
      </c>
      <c r="E283" s="74">
        <v>7911.232954571052</v>
      </c>
      <c r="F283" s="99">
        <v>3.551671594342173</v>
      </c>
    </row>
    <row r="284" spans="1:6" ht="11.25">
      <c r="A284" s="80"/>
      <c r="C284" s="74" t="s">
        <v>889</v>
      </c>
      <c r="D284" s="107">
        <v>38375.96303240741</v>
      </c>
      <c r="E284" s="74">
        <v>12552.283320737703</v>
      </c>
      <c r="F284" s="99">
        <v>0.775194351777103</v>
      </c>
    </row>
    <row r="285" spans="1:6" ht="11.25">
      <c r="A285" s="80"/>
      <c r="C285" s="74" t="s">
        <v>890</v>
      </c>
      <c r="D285" s="107">
        <v>38375.9715625</v>
      </c>
      <c r="E285" s="74">
        <v>7963.016329779523</v>
      </c>
      <c r="F285" s="99">
        <v>5.514824366562615</v>
      </c>
    </row>
    <row r="286" spans="1:6" ht="11.25">
      <c r="A286" s="80"/>
      <c r="C286" s="74" t="s">
        <v>770</v>
      </c>
      <c r="D286" s="107">
        <v>38375.98011574074</v>
      </c>
      <c r="E286" s="74">
        <v>11741.82279160567</v>
      </c>
      <c r="F286" s="99">
        <v>3.554307618280434</v>
      </c>
    </row>
    <row r="287" spans="1:6" ht="11.25">
      <c r="A287" s="80"/>
      <c r="C287" s="74" t="s">
        <v>891</v>
      </c>
      <c r="D287" s="107">
        <v>38375.988645833335</v>
      </c>
      <c r="E287" s="74">
        <v>22837.760476988646</v>
      </c>
      <c r="F287" s="99">
        <v>2.946184948290671</v>
      </c>
    </row>
    <row r="288" spans="1:6" ht="11.25">
      <c r="A288" s="80"/>
      <c r="C288" s="74" t="s">
        <v>769</v>
      </c>
      <c r="D288" s="107">
        <v>38375.997199074074</v>
      </c>
      <c r="E288" s="74">
        <v>802.8174584850447</v>
      </c>
      <c r="F288" s="99">
        <v>15.961690009630857</v>
      </c>
    </row>
    <row r="289" spans="1:6" ht="11.25">
      <c r="A289" s="80"/>
      <c r="C289" s="74" t="s">
        <v>892</v>
      </c>
      <c r="D289" s="107">
        <v>38376.00572916667</v>
      </c>
      <c r="E289" s="74">
        <v>7151.355220874521</v>
      </c>
      <c r="F289" s="99">
        <v>2.582860477412712</v>
      </c>
    </row>
    <row r="290" spans="1:6" ht="11.25">
      <c r="A290" s="80"/>
      <c r="C290" s="74" t="s">
        <v>893</v>
      </c>
      <c r="D290" s="107">
        <v>38376.01428240741</v>
      </c>
      <c r="E290" s="74">
        <v>5645.121553089133</v>
      </c>
      <c r="F290" s="99">
        <v>9.637644351612785</v>
      </c>
    </row>
    <row r="291" spans="1:6" ht="11.25">
      <c r="A291" s="80"/>
      <c r="C291" s="74" t="s">
        <v>894</v>
      </c>
      <c r="D291" s="107">
        <v>38376.0228125</v>
      </c>
      <c r="E291" s="74">
        <v>8270.295494967359</v>
      </c>
      <c r="F291" s="99">
        <v>2.877672361259574</v>
      </c>
    </row>
    <row r="292" spans="1:6" ht="11.25">
      <c r="A292" s="80"/>
      <c r="C292" s="74" t="s">
        <v>895</v>
      </c>
      <c r="D292" s="107">
        <v>38376.03134259259</v>
      </c>
      <c r="E292" s="74">
        <v>22923.106137608014</v>
      </c>
      <c r="F292" s="99">
        <v>4.142753888235267</v>
      </c>
    </row>
    <row r="293" spans="1:6" ht="11.25">
      <c r="A293" s="80"/>
      <c r="C293" s="74" t="s">
        <v>896</v>
      </c>
      <c r="D293" s="107">
        <v>38376.03988425926</v>
      </c>
      <c r="E293" s="74">
        <v>24115.009958141356</v>
      </c>
      <c r="F293" s="99">
        <v>0.48934079852116197</v>
      </c>
    </row>
    <row r="294" spans="1:6" ht="11.25">
      <c r="A294" s="80"/>
      <c r="C294" s="74" t="s">
        <v>897</v>
      </c>
      <c r="D294" s="107">
        <v>38376.048414351855</v>
      </c>
      <c r="E294" s="74">
        <v>9080.586936915306</v>
      </c>
      <c r="F294" s="99">
        <v>6.935245514811152</v>
      </c>
    </row>
    <row r="295" spans="1:6" ht="11.25">
      <c r="A295" s="80"/>
      <c r="C295" s="74" t="s">
        <v>898</v>
      </c>
      <c r="D295" s="107">
        <v>38376.05694444444</v>
      </c>
      <c r="E295" s="74">
        <v>7290.412372098634</v>
      </c>
      <c r="F295" s="99">
        <v>2.247233561094376</v>
      </c>
    </row>
    <row r="296" spans="1:6" ht="11.25">
      <c r="A296" s="80"/>
      <c r="C296" s="74" t="s">
        <v>899</v>
      </c>
      <c r="D296" s="107">
        <v>38376.06549768519</v>
      </c>
      <c r="E296" s="74">
        <v>50594.52974249273</v>
      </c>
      <c r="F296" s="99">
        <v>1.4421587607166488</v>
      </c>
    </row>
    <row r="297" spans="1:6" ht="11.25">
      <c r="A297" s="80"/>
      <c r="C297" s="74" t="s">
        <v>900</v>
      </c>
      <c r="D297" s="107">
        <v>38376.07402777778</v>
      </c>
      <c r="E297" s="74">
        <v>23279.04600074718</v>
      </c>
      <c r="F297" s="99">
        <v>4.570462577985366</v>
      </c>
    </row>
    <row r="298" spans="1:6" ht="11.25">
      <c r="A298" s="80"/>
      <c r="C298" s="74" t="s">
        <v>901</v>
      </c>
      <c r="D298" s="107">
        <v>38376.08258101852</v>
      </c>
      <c r="E298" s="74">
        <v>4596.461819237856</v>
      </c>
      <c r="F298" s="99">
        <v>6.1778280591172505</v>
      </c>
    </row>
    <row r="299" spans="1:6" ht="11.25">
      <c r="A299" s="80"/>
      <c r="C299" s="74" t="s">
        <v>772</v>
      </c>
      <c r="D299" s="107">
        <v>38376.09111111111</v>
      </c>
      <c r="E299" s="74">
        <v>1903.9883854782997</v>
      </c>
      <c r="F299" s="99">
        <v>8.530337285301464</v>
      </c>
    </row>
    <row r="300" spans="1:6" ht="11.25">
      <c r="A300" s="80"/>
      <c r="C300" s="74" t="s">
        <v>902</v>
      </c>
      <c r="D300" s="107">
        <v>38376.099652777775</v>
      </c>
      <c r="E300" s="74">
        <v>34899.27172045743</v>
      </c>
      <c r="F300" s="99">
        <v>4.748663873763825</v>
      </c>
    </row>
    <row r="301" spans="1:6" ht="11.25">
      <c r="A301" s="80"/>
      <c r="C301" s="74" t="s">
        <v>903</v>
      </c>
      <c r="D301" s="107">
        <v>38376.108194444445</v>
      </c>
      <c r="E301" s="74">
        <v>7472.365566892262</v>
      </c>
      <c r="F301" s="99">
        <v>11.318275800926243</v>
      </c>
    </row>
    <row r="302" spans="1:6" ht="11.25">
      <c r="A302" s="80"/>
      <c r="C302" s="74" t="s">
        <v>904</v>
      </c>
      <c r="D302" s="107">
        <v>38376.116736111115</v>
      </c>
      <c r="E302" s="74">
        <v>23975.172202139056</v>
      </c>
      <c r="F302" s="99">
        <v>4.876273779390653</v>
      </c>
    </row>
    <row r="303" spans="1:6" ht="11.25">
      <c r="A303" s="80"/>
      <c r="C303" s="74" t="s">
        <v>771</v>
      </c>
      <c r="D303" s="107">
        <v>38376.12530092592</v>
      </c>
      <c r="E303" s="74">
        <v>12605.382210231714</v>
      </c>
      <c r="F303" s="99">
        <v>7.425270865044447</v>
      </c>
    </row>
    <row r="304" spans="1:6" ht="11.25">
      <c r="A304" s="80"/>
      <c r="C304" s="74" t="s">
        <v>905</v>
      </c>
      <c r="D304" s="107">
        <v>38376.13383101852</v>
      </c>
      <c r="E304" s="74">
        <v>166.69419434023143</v>
      </c>
      <c r="F304" s="99">
        <v>57.7680777510992</v>
      </c>
    </row>
    <row r="305" spans="1:6" ht="11.25">
      <c r="A305" s="80"/>
      <c r="C305" s="74" t="s">
        <v>773</v>
      </c>
      <c r="D305" s="107">
        <v>38376.14236111111</v>
      </c>
      <c r="E305" s="74">
        <v>581.1467144466159</v>
      </c>
      <c r="F305" s="99">
        <v>46.46590428892104</v>
      </c>
    </row>
    <row r="306" spans="1:6" ht="11.25">
      <c r="A306" s="80"/>
      <c r="C306" s="74" t="s">
        <v>906</v>
      </c>
      <c r="D306" s="107">
        <v>38376.15090277778</v>
      </c>
      <c r="E306" s="74">
        <v>54143.20339954682</v>
      </c>
      <c r="F306" s="99">
        <v>1.7654974017689853</v>
      </c>
    </row>
    <row r="307" spans="1:6" ht="11.25">
      <c r="A307" s="80"/>
      <c r="C307" s="74" t="s">
        <v>907</v>
      </c>
      <c r="D307" s="107">
        <v>38376.15944444444</v>
      </c>
      <c r="E307" s="74">
        <v>25649.220337450566</v>
      </c>
      <c r="F307" s="99">
        <v>1.5326218335445545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717</v>
      </c>
    </row>
    <row r="312" ht="11.25">
      <c r="A312" s="80"/>
    </row>
    <row r="313" ht="11.25">
      <c r="A313" s="80"/>
    </row>
    <row r="314" spans="1:6" ht="11.25">
      <c r="A314" s="80"/>
      <c r="C314" s="74" t="s">
        <v>718</v>
      </c>
      <c r="D314" s="107" t="s">
        <v>719</v>
      </c>
      <c r="E314" s="74" t="s">
        <v>720</v>
      </c>
      <c r="F314" s="99" t="s">
        <v>808</v>
      </c>
    </row>
    <row r="315" spans="1:6" ht="11.25">
      <c r="A315" s="80" t="s">
        <v>924</v>
      </c>
      <c r="C315" s="74" t="s">
        <v>883</v>
      </c>
      <c r="D315" s="107">
        <v>38375.89738425926</v>
      </c>
      <c r="E315" s="74">
        <v>13007.489828611444</v>
      </c>
      <c r="F315" s="99">
        <v>1.2800233742478375</v>
      </c>
    </row>
    <row r="316" spans="1:6" ht="11.25">
      <c r="A316" s="80"/>
      <c r="C316" s="74" t="s">
        <v>884</v>
      </c>
      <c r="D316" s="107">
        <v>38375.90592592592</v>
      </c>
      <c r="E316" s="74">
        <v>458.3311513216039</v>
      </c>
      <c r="F316" s="99">
        <v>34.2368470411443</v>
      </c>
    </row>
    <row r="317" spans="1:6" ht="11.25">
      <c r="A317" s="80"/>
      <c r="C317" s="74" t="s">
        <v>768</v>
      </c>
      <c r="D317" s="107">
        <v>38375.91447916667</v>
      </c>
      <c r="E317" s="74">
        <v>7476.180411430629</v>
      </c>
      <c r="F317" s="99">
        <v>4.195155673933364</v>
      </c>
    </row>
    <row r="318" spans="1:6" ht="11.25">
      <c r="A318" s="80"/>
      <c r="C318" s="74" t="s">
        <v>885</v>
      </c>
      <c r="D318" s="107">
        <v>38375.92304398148</v>
      </c>
      <c r="E318" s="74">
        <v>12377.94181122126</v>
      </c>
      <c r="F318" s="99">
        <v>2.441681658624187</v>
      </c>
    </row>
    <row r="319" spans="1:6" ht="11.25">
      <c r="A319" s="80"/>
      <c r="C319" s="74" t="s">
        <v>774</v>
      </c>
      <c r="D319" s="107">
        <v>38375.93158564815</v>
      </c>
      <c r="E319" s="74">
        <v>520.7703266791301</v>
      </c>
      <c r="F319" s="99">
        <v>6.516867302967885</v>
      </c>
    </row>
    <row r="320" spans="1:6" ht="11.25">
      <c r="A320" s="80"/>
      <c r="C320" s="74" t="s">
        <v>886</v>
      </c>
      <c r="D320" s="107">
        <v>38375.940150462964</v>
      </c>
      <c r="E320" s="74">
        <v>2633.6944246932894</v>
      </c>
      <c r="F320" s="99">
        <v>7.5257967511015975</v>
      </c>
    </row>
    <row r="321" spans="1:6" ht="11.25">
      <c r="A321" s="80"/>
      <c r="C321" s="74" t="s">
        <v>887</v>
      </c>
      <c r="D321" s="107">
        <v>38375.9487037037</v>
      </c>
      <c r="E321" s="74">
        <v>12243.211223548193</v>
      </c>
      <c r="F321" s="99">
        <v>11.676698356767078</v>
      </c>
    </row>
    <row r="322" spans="1:6" ht="11.25">
      <c r="A322" s="80"/>
      <c r="C322" s="74" t="s">
        <v>888</v>
      </c>
      <c r="D322" s="107">
        <v>38375.95725694444</v>
      </c>
      <c r="E322" s="74">
        <v>3243.5935094316847</v>
      </c>
      <c r="F322" s="99">
        <v>7.728286316959639</v>
      </c>
    </row>
    <row r="323" spans="1:6" ht="11.25">
      <c r="A323" s="80"/>
      <c r="C323" s="74" t="s">
        <v>889</v>
      </c>
      <c r="D323" s="107">
        <v>38375.96581018518</v>
      </c>
      <c r="E323" s="74">
        <v>3975.9226960461056</v>
      </c>
      <c r="F323" s="99">
        <v>12.74924123522592</v>
      </c>
    </row>
    <row r="324" spans="1:6" ht="11.25">
      <c r="A324" s="80"/>
      <c r="C324" s="74" t="s">
        <v>890</v>
      </c>
      <c r="D324" s="107">
        <v>38375.974340277775</v>
      </c>
      <c r="E324" s="74">
        <v>2970.211953704146</v>
      </c>
      <c r="F324" s="99">
        <v>15.69300856295978</v>
      </c>
    </row>
    <row r="325" spans="1:6" ht="11.25">
      <c r="A325" s="80"/>
      <c r="C325" s="74" t="s">
        <v>770</v>
      </c>
      <c r="D325" s="107">
        <v>38375.98289351852</v>
      </c>
      <c r="E325" s="74">
        <v>9012.894425605284</v>
      </c>
      <c r="F325" s="99">
        <v>4.092249784139921</v>
      </c>
    </row>
    <row r="326" spans="1:6" ht="11.25">
      <c r="A326" s="80"/>
      <c r="C326" s="74" t="s">
        <v>891</v>
      </c>
      <c r="D326" s="107">
        <v>38375.991423611114</v>
      </c>
      <c r="E326" s="74">
        <v>12819.290668514597</v>
      </c>
      <c r="F326" s="99">
        <v>6.197890174104737</v>
      </c>
    </row>
    <row r="327" spans="1:6" ht="11.25">
      <c r="A327" s="80"/>
      <c r="C327" s="74" t="s">
        <v>769</v>
      </c>
      <c r="D327" s="107">
        <v>38375.999976851854</v>
      </c>
      <c r="E327" s="74">
        <v>359.23460005113486</v>
      </c>
      <c r="F327" s="99">
        <v>31.295567490586482</v>
      </c>
    </row>
    <row r="328" spans="1:6" ht="11.25">
      <c r="A328" s="80"/>
      <c r="C328" s="74" t="s">
        <v>892</v>
      </c>
      <c r="D328" s="107">
        <v>38376.00850694445</v>
      </c>
      <c r="E328" s="74">
        <v>2836.627847004453</v>
      </c>
      <c r="F328" s="99">
        <v>9.082751133684846</v>
      </c>
    </row>
    <row r="329" spans="1:6" ht="11.25">
      <c r="A329" s="80"/>
      <c r="C329" s="74" t="s">
        <v>893</v>
      </c>
      <c r="D329" s="107">
        <v>38376.01704861111</v>
      </c>
      <c r="E329" s="74">
        <v>3055.8898859356304</v>
      </c>
      <c r="F329" s="99">
        <v>8.413725300477513</v>
      </c>
    </row>
    <row r="330" spans="1:6" ht="11.25">
      <c r="A330" s="80"/>
      <c r="C330" s="74" t="s">
        <v>894</v>
      </c>
      <c r="D330" s="107">
        <v>38376.02559027778</v>
      </c>
      <c r="E330" s="74">
        <v>3338.383276858512</v>
      </c>
      <c r="F330" s="99">
        <v>4.793090034014213</v>
      </c>
    </row>
    <row r="331" spans="1:6" ht="11.25">
      <c r="A331" s="80"/>
      <c r="C331" s="74" t="s">
        <v>895</v>
      </c>
      <c r="D331" s="107">
        <v>38376.03413194444</v>
      </c>
      <c r="E331" s="74">
        <v>13522.461016078834</v>
      </c>
      <c r="F331" s="99">
        <v>5.388271630856385</v>
      </c>
    </row>
    <row r="332" spans="1:6" ht="11.25">
      <c r="A332" s="80"/>
      <c r="C332" s="74" t="s">
        <v>896</v>
      </c>
      <c r="D332" s="107">
        <v>38376.042662037034</v>
      </c>
      <c r="E332" s="74">
        <v>8369.986425319406</v>
      </c>
      <c r="F332" s="99">
        <v>2.427131013247368</v>
      </c>
    </row>
    <row r="333" spans="1:6" ht="11.25">
      <c r="A333" s="80"/>
      <c r="C333" s="74" t="s">
        <v>897</v>
      </c>
      <c r="D333" s="107">
        <v>38376.05119212963</v>
      </c>
      <c r="E333" s="74">
        <v>3629.583057538022</v>
      </c>
      <c r="F333" s="99">
        <v>4.666790693906297</v>
      </c>
    </row>
    <row r="334" spans="1:6" ht="11.25">
      <c r="A334" s="80"/>
      <c r="C334" s="74" t="s">
        <v>898</v>
      </c>
      <c r="D334" s="107">
        <v>38376.05972222222</v>
      </c>
      <c r="E334" s="74">
        <v>2629.63667606921</v>
      </c>
      <c r="F334" s="99">
        <v>8.81536138898443</v>
      </c>
    </row>
    <row r="335" spans="1:6" ht="11.25">
      <c r="A335" s="80"/>
      <c r="C335" s="74" t="s">
        <v>899</v>
      </c>
      <c r="D335" s="107">
        <v>38376.06826388889</v>
      </c>
      <c r="E335" s="74">
        <v>4601.25607163888</v>
      </c>
      <c r="F335" s="99">
        <v>12.879404027147096</v>
      </c>
    </row>
    <row r="336" spans="1:6" ht="11.25">
      <c r="A336" s="80"/>
      <c r="C336" s="74" t="s">
        <v>900</v>
      </c>
      <c r="D336" s="107">
        <v>38376.07680555555</v>
      </c>
      <c r="E336" s="74">
        <v>13303.187884155463</v>
      </c>
      <c r="F336" s="99">
        <v>2.071947447277848</v>
      </c>
    </row>
    <row r="337" spans="1:6" ht="11.25">
      <c r="A337" s="80"/>
      <c r="C337" s="74" t="s">
        <v>901</v>
      </c>
      <c r="D337" s="107">
        <v>38376.0853587963</v>
      </c>
      <c r="E337" s="74">
        <v>5067.048236022854</v>
      </c>
      <c r="F337" s="99">
        <v>6.95078084491288</v>
      </c>
    </row>
    <row r="338" spans="1:6" ht="11.25">
      <c r="A338" s="80"/>
      <c r="C338" s="74" t="s">
        <v>772</v>
      </c>
      <c r="D338" s="107">
        <v>38376.09390046296</v>
      </c>
      <c r="E338" s="74">
        <v>732.8750212213117</v>
      </c>
      <c r="F338" s="99">
        <v>9.906708286754165</v>
      </c>
    </row>
    <row r="339" spans="1:6" ht="11.25">
      <c r="A339" s="80"/>
      <c r="C339" s="74" t="s">
        <v>902</v>
      </c>
      <c r="D339" s="107">
        <v>38376.10244212963</v>
      </c>
      <c r="E339" s="74">
        <v>21129.483851267618</v>
      </c>
      <c r="F339" s="99">
        <v>30.090093441549612</v>
      </c>
    </row>
    <row r="340" spans="1:6" ht="11.25">
      <c r="A340" s="80"/>
      <c r="C340" s="74" t="s">
        <v>903</v>
      </c>
      <c r="D340" s="107">
        <v>38376.110983796294</v>
      </c>
      <c r="E340" s="74">
        <v>3204.0605101981287</v>
      </c>
      <c r="F340" s="99">
        <v>2.879299842729547</v>
      </c>
    </row>
    <row r="341" spans="1:6" ht="11.25">
      <c r="A341" s="80"/>
      <c r="C341" s="74" t="s">
        <v>904</v>
      </c>
      <c r="D341" s="107">
        <v>38376.119525462964</v>
      </c>
      <c r="E341" s="74">
        <v>12750.507643932458</v>
      </c>
      <c r="F341" s="99">
        <v>8.743151447442866</v>
      </c>
    </row>
    <row r="342" spans="1:6" ht="11.25">
      <c r="A342" s="80"/>
      <c r="C342" s="74" t="s">
        <v>771</v>
      </c>
      <c r="D342" s="107">
        <v>38376.1280787037</v>
      </c>
      <c r="E342" s="74">
        <v>10233.311852867542</v>
      </c>
      <c r="F342" s="99">
        <v>7.381793998555668</v>
      </c>
    </row>
    <row r="343" spans="1:6" ht="11.25">
      <c r="A343" s="80"/>
      <c r="C343" s="74" t="s">
        <v>905</v>
      </c>
      <c r="D343" s="107">
        <v>38376.13662037037</v>
      </c>
      <c r="E343" s="74">
        <v>313.5375751116857</v>
      </c>
      <c r="F343" s="99">
        <v>45.19165284175178</v>
      </c>
    </row>
    <row r="344" spans="1:6" ht="11.25">
      <c r="A344" s="80"/>
      <c r="C344" s="74" t="s">
        <v>773</v>
      </c>
      <c r="D344" s="107">
        <v>38376.145150462966</v>
      </c>
      <c r="E344" s="74">
        <v>188.7847744642722</v>
      </c>
      <c r="F344" s="99">
        <v>24.484598321751697</v>
      </c>
    </row>
    <row r="345" spans="1:6" ht="11.25">
      <c r="A345" s="80"/>
      <c r="C345" s="74" t="s">
        <v>906</v>
      </c>
      <c r="D345" s="107">
        <v>38376.15369212963</v>
      </c>
      <c r="E345" s="74">
        <v>5178.635296267048</v>
      </c>
      <c r="F345" s="99">
        <v>7.205961260029076</v>
      </c>
    </row>
    <row r="346" spans="1:6" ht="11.25">
      <c r="A346" s="80"/>
      <c r="C346" s="74" t="s">
        <v>907</v>
      </c>
      <c r="D346" s="107">
        <v>38376.1622337963</v>
      </c>
      <c r="E346" s="74">
        <v>13853.028758728753</v>
      </c>
      <c r="F346" s="99">
        <v>7.975831314237408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717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718</v>
      </c>
      <c r="D353" s="107" t="s">
        <v>719</v>
      </c>
      <c r="E353" s="75" t="s">
        <v>720</v>
      </c>
      <c r="F353" s="99" t="s">
        <v>808</v>
      </c>
    </row>
    <row r="354" spans="1:6" ht="11.25">
      <c r="A354" s="80" t="s">
        <v>925</v>
      </c>
      <c r="C354" s="74" t="s">
        <v>883</v>
      </c>
      <c r="D354" s="107">
        <v>38375.8962962963</v>
      </c>
      <c r="E354" s="75">
        <v>18048.120375023187</v>
      </c>
      <c r="F354" s="99">
        <v>2.4278512468595466</v>
      </c>
    </row>
    <row r="355" spans="1:6" ht="11.25">
      <c r="A355" s="80"/>
      <c r="C355" s="74" t="s">
        <v>884</v>
      </c>
      <c r="D355" s="107">
        <v>38375.90484953704</v>
      </c>
      <c r="E355" s="75">
        <v>1280.409446194198</v>
      </c>
      <c r="F355" s="99">
        <v>11.022271936053109</v>
      </c>
    </row>
    <row r="356" spans="1:6" ht="11.25">
      <c r="A356" s="80"/>
      <c r="C356" s="74" t="s">
        <v>768</v>
      </c>
      <c r="D356" s="107">
        <v>38375.91339120371</v>
      </c>
      <c r="E356" s="75">
        <v>2263.7122562602244</v>
      </c>
      <c r="F356" s="99">
        <v>3.8578680237612777</v>
      </c>
    </row>
    <row r="357" spans="3:6" ht="11.25">
      <c r="C357" s="74" t="s">
        <v>885</v>
      </c>
      <c r="D357" s="107">
        <v>38375.921956018516</v>
      </c>
      <c r="E357" s="75">
        <v>18749.630823160784</v>
      </c>
      <c r="F357" s="99">
        <v>5.952323068570784</v>
      </c>
    </row>
    <row r="358" spans="3:6" ht="11.25">
      <c r="C358" s="74" t="s">
        <v>774</v>
      </c>
      <c r="D358" s="107">
        <v>38375.93050925926</v>
      </c>
      <c r="E358" s="75">
        <v>1867.9779699966557</v>
      </c>
      <c r="F358" s="99">
        <v>2.851037811120559</v>
      </c>
    </row>
    <row r="359" spans="3:6" ht="11.25">
      <c r="C359" s="74" t="s">
        <v>886</v>
      </c>
      <c r="D359" s="107">
        <v>38375.93907407407</v>
      </c>
      <c r="E359" s="75">
        <v>1430.2550461687351</v>
      </c>
      <c r="F359" s="99">
        <v>6.506361924340917</v>
      </c>
    </row>
    <row r="360" spans="3:6" ht="11.25">
      <c r="C360" s="74" t="s">
        <v>887</v>
      </c>
      <c r="D360" s="107">
        <v>38375.94762731482</v>
      </c>
      <c r="E360" s="75">
        <v>19368.163761748645</v>
      </c>
      <c r="F360" s="99">
        <v>3.336874870661288</v>
      </c>
    </row>
    <row r="361" spans="3:6" ht="11.25">
      <c r="C361" s="74" t="s">
        <v>888</v>
      </c>
      <c r="D361" s="107">
        <v>38375.95616898148</v>
      </c>
      <c r="E361" s="75">
        <v>1692.4631341208851</v>
      </c>
      <c r="F361" s="99">
        <v>11.033485262305541</v>
      </c>
    </row>
    <row r="362" spans="3:6" ht="11.25">
      <c r="C362" s="74" t="s">
        <v>889</v>
      </c>
      <c r="D362" s="107">
        <v>38375.964733796296</v>
      </c>
      <c r="E362" s="75">
        <v>1247.015263442687</v>
      </c>
      <c r="F362" s="99">
        <v>13.517774239873924</v>
      </c>
    </row>
    <row r="363" spans="3:6" ht="11.25">
      <c r="C363" s="74" t="s">
        <v>890</v>
      </c>
      <c r="D363" s="107">
        <v>38375.97326388889</v>
      </c>
      <c r="E363" s="75">
        <v>1303.3587473890168</v>
      </c>
      <c r="F363" s="99">
        <v>9.336044749686312</v>
      </c>
    </row>
    <row r="364" spans="3:6" ht="11.25">
      <c r="C364" s="74" t="s">
        <v>770</v>
      </c>
      <c r="D364" s="107">
        <v>38375.98180555556</v>
      </c>
      <c r="E364" s="75">
        <v>13260.32528136164</v>
      </c>
      <c r="F364" s="99">
        <v>0.6866812414091069</v>
      </c>
    </row>
    <row r="365" spans="3:6" ht="11.25">
      <c r="C365" s="74" t="s">
        <v>891</v>
      </c>
      <c r="D365" s="107">
        <v>38375.99034722222</v>
      </c>
      <c r="E365" s="75">
        <v>20247.930962728868</v>
      </c>
      <c r="F365" s="99">
        <v>4.700852867997829</v>
      </c>
    </row>
    <row r="366" spans="3:6" ht="11.25">
      <c r="C366" s="74" t="s">
        <v>769</v>
      </c>
      <c r="D366" s="107">
        <v>38375.99890046296</v>
      </c>
      <c r="E366" s="75">
        <v>1133.2250818932316</v>
      </c>
      <c r="F366" s="99">
        <v>11.100048744740521</v>
      </c>
    </row>
    <row r="367" spans="3:6" ht="11.25">
      <c r="C367" s="74" t="s">
        <v>892</v>
      </c>
      <c r="D367" s="107">
        <v>38376.00743055555</v>
      </c>
      <c r="E367" s="75">
        <v>1314.9879164097738</v>
      </c>
      <c r="F367" s="99">
        <v>11.079927573517855</v>
      </c>
    </row>
    <row r="368" spans="3:6" ht="11.25">
      <c r="C368" s="74" t="s">
        <v>893</v>
      </c>
      <c r="D368" s="107">
        <v>38376.01597222222</v>
      </c>
      <c r="E368" s="75">
        <v>1328.0211622004301</v>
      </c>
      <c r="F368" s="99">
        <v>19.450347991343218</v>
      </c>
    </row>
    <row r="369" spans="3:6" ht="11.25">
      <c r="C369" s="74" t="s">
        <v>894</v>
      </c>
      <c r="D369" s="107">
        <v>38376.024502314816</v>
      </c>
      <c r="E369" s="75">
        <v>1120.974222813343</v>
      </c>
      <c r="F369" s="99">
        <v>14.160701648095866</v>
      </c>
    </row>
    <row r="370" spans="3:6" ht="11.25">
      <c r="C370" s="74" t="s">
        <v>895</v>
      </c>
      <c r="D370" s="107">
        <v>38376.03304398148</v>
      </c>
      <c r="E370" s="75">
        <v>20234.616115304027</v>
      </c>
      <c r="F370" s="99">
        <v>3.411693708457499</v>
      </c>
    </row>
    <row r="371" spans="3:6" ht="11.25">
      <c r="C371" s="74" t="s">
        <v>896</v>
      </c>
      <c r="D371" s="107">
        <v>38376.04157407407</v>
      </c>
      <c r="E371" s="75">
        <v>2612.191807264318</v>
      </c>
      <c r="F371" s="99">
        <v>5.094926570148796</v>
      </c>
    </row>
    <row r="372" spans="3:6" ht="11.25">
      <c r="C372" s="74" t="s">
        <v>897</v>
      </c>
      <c r="D372" s="107">
        <v>38376.050104166665</v>
      </c>
      <c r="E372" s="75">
        <v>1643.508890581685</v>
      </c>
      <c r="F372" s="99">
        <v>2.615236422829001</v>
      </c>
    </row>
    <row r="373" spans="3:6" ht="11.25">
      <c r="C373" s="74" t="s">
        <v>898</v>
      </c>
      <c r="D373" s="107">
        <v>38376.058645833335</v>
      </c>
      <c r="E373" s="75">
        <v>1023.200197007096</v>
      </c>
      <c r="F373" s="99">
        <v>1.8690325917657447</v>
      </c>
    </row>
    <row r="374" spans="3:6" ht="11.25">
      <c r="C374" s="74" t="s">
        <v>899</v>
      </c>
      <c r="D374" s="107">
        <v>38376.0671875</v>
      </c>
      <c r="E374" s="75">
        <v>3808.323771243408</v>
      </c>
      <c r="F374" s="99">
        <v>4.455254418748827</v>
      </c>
    </row>
    <row r="375" spans="3:6" ht="11.25">
      <c r="C375" s="74" t="s">
        <v>900</v>
      </c>
      <c r="D375" s="107">
        <v>38376.07571759259</v>
      </c>
      <c r="E375" s="75">
        <v>20166.68274018419</v>
      </c>
      <c r="F375" s="99">
        <v>0.8813507408039364</v>
      </c>
    </row>
    <row r="376" spans="3:6" ht="11.25">
      <c r="C376" s="74" t="s">
        <v>901</v>
      </c>
      <c r="D376" s="107">
        <v>38376.08427083334</v>
      </c>
      <c r="E376" s="75">
        <v>9673.527725512506</v>
      </c>
      <c r="F376" s="99">
        <v>5.937598349515515</v>
      </c>
    </row>
    <row r="377" spans="3:6" ht="11.25">
      <c r="C377" s="74" t="s">
        <v>772</v>
      </c>
      <c r="D377" s="107">
        <v>38376.0928125</v>
      </c>
      <c r="E377" s="75">
        <v>1332.282202927988</v>
      </c>
      <c r="F377" s="99">
        <v>4.184614542663452</v>
      </c>
    </row>
    <row r="378" spans="3:6" ht="11.25">
      <c r="C378" s="74" t="s">
        <v>902</v>
      </c>
      <c r="D378" s="107">
        <v>38376.10135416667</v>
      </c>
      <c r="E378" s="75">
        <v>16162.510465437987</v>
      </c>
      <c r="F378" s="99">
        <v>1.3964828447483761</v>
      </c>
    </row>
    <row r="379" spans="3:6" ht="11.25">
      <c r="C379" s="74" t="s">
        <v>903</v>
      </c>
      <c r="D379" s="107">
        <v>38376.10989583333</v>
      </c>
      <c r="E379" s="75">
        <v>1584.87488646504</v>
      </c>
      <c r="F379" s="99">
        <v>16.063342255583517</v>
      </c>
    </row>
    <row r="380" spans="3:6" ht="11.25">
      <c r="C380" s="74" t="s">
        <v>904</v>
      </c>
      <c r="D380" s="107">
        <v>38376.1184375</v>
      </c>
      <c r="E380" s="75">
        <v>19791.313144241853</v>
      </c>
      <c r="F380" s="99">
        <v>9.559653428441033</v>
      </c>
    </row>
    <row r="381" spans="3:6" ht="11.25">
      <c r="C381" s="74" t="s">
        <v>771</v>
      </c>
      <c r="D381" s="107">
        <v>38376.12699074074</v>
      </c>
      <c r="E381" s="75">
        <v>15142.636938129097</v>
      </c>
      <c r="F381" s="99">
        <v>0.9940814612916217</v>
      </c>
    </row>
    <row r="382" spans="3:6" ht="11.25">
      <c r="C382" s="74" t="s">
        <v>905</v>
      </c>
      <c r="D382" s="107">
        <v>38376.13553240741</v>
      </c>
      <c r="E382" s="75">
        <v>1026.6041925855673</v>
      </c>
      <c r="F382" s="99">
        <v>7.3472972615867125</v>
      </c>
    </row>
    <row r="383" spans="3:6" ht="11.25">
      <c r="C383" s="74" t="s">
        <v>773</v>
      </c>
      <c r="D383" s="107">
        <v>38376.1440625</v>
      </c>
      <c r="E383" s="74">
        <v>919.3109560771717</v>
      </c>
      <c r="F383" s="99">
        <v>9.097666278886324</v>
      </c>
    </row>
    <row r="384" spans="3:6" ht="11.25">
      <c r="C384" s="74" t="s">
        <v>906</v>
      </c>
      <c r="D384" s="107">
        <v>38376.152604166666</v>
      </c>
      <c r="E384" s="74">
        <v>4142.723055036928</v>
      </c>
      <c r="F384" s="99">
        <v>4.663807174266517</v>
      </c>
    </row>
    <row r="385" spans="3:6" ht="11.25">
      <c r="C385" s="74" t="s">
        <v>907</v>
      </c>
      <c r="D385" s="107">
        <v>38376.161145833335</v>
      </c>
      <c r="E385" s="74">
        <v>22805.284108419106</v>
      </c>
      <c r="F385" s="99">
        <v>1.3268372429404756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717</v>
      </c>
    </row>
    <row r="393" spans="1:7" ht="11.25">
      <c r="A393" s="74" t="s">
        <v>694</v>
      </c>
      <c r="G393" s="74" t="s">
        <v>804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359">
      <selection activeCell="F369" sqref="F367:F369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5.7109375" style="88" bestFit="1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805</v>
      </c>
      <c r="D1" s="76" t="s">
        <v>806</v>
      </c>
      <c r="E1" s="15" t="s">
        <v>807</v>
      </c>
      <c r="F1" s="31" t="s">
        <v>808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 (1)</v>
      </c>
      <c r="D3" s="81">
        <f>'raw data'!D3</f>
        <v>38375.8987037037</v>
      </c>
      <c r="E3" s="15">
        <f>'raw data'!E3</f>
        <v>406461.3909272125</v>
      </c>
      <c r="F3" s="31">
        <f>'raw data'!F3</f>
        <v>4.7179235734692595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38375.90724537037</v>
      </c>
      <c r="E4" s="15">
        <f>'raw data'!E4</f>
        <v>3632.445840905167</v>
      </c>
      <c r="F4" s="31">
        <f>'raw data'!F4</f>
        <v>5.488028869953897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38375.915810185186</v>
      </c>
      <c r="E5" s="15">
        <f>'raw data'!E5</f>
        <v>21257.012495927684</v>
      </c>
      <c r="F5" s="31">
        <f>'raw data'!F5</f>
        <v>2.403461386056477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38375.924363425926</v>
      </c>
      <c r="E6" s="15">
        <f>'raw data'!E6</f>
        <v>395262.2128836451</v>
      </c>
      <c r="F6" s="31">
        <f>'raw data'!F6</f>
        <v>4.703361386307674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38375.932916666665</v>
      </c>
      <c r="E7" s="15">
        <f>'raw data'!E7</f>
        <v>32394.16330324033</v>
      </c>
      <c r="F7" s="31">
        <f>'raw data'!F7</f>
        <v>4.540578177310652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1309D80R2(18-28)</v>
      </c>
      <c r="D8" s="81">
        <f>'raw data'!D8</f>
        <v>38375.941469907404</v>
      </c>
      <c r="E8" s="15">
        <f>'raw data'!E8</f>
        <v>13146.54326142648</v>
      </c>
      <c r="F8" s="31">
        <f>'raw data'!F8</f>
        <v>3.0524402437119864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38375.95003472222</v>
      </c>
      <c r="E9" s="15">
        <f>'raw data'!E9</f>
        <v>395767.75112453505</v>
      </c>
      <c r="F9" s="31">
        <f>'raw data'!F9</f>
        <v>3.2029722893210106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1309D80R2(104-114)</v>
      </c>
      <c r="D10" s="81">
        <f>'raw data'!D10</f>
        <v>38375.95857638889</v>
      </c>
      <c r="E10" s="133">
        <v>12891.36</v>
      </c>
      <c r="F10" s="133">
        <v>0.9536432539069671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1309D81R3(33-43)</v>
      </c>
      <c r="D11" s="81">
        <f>'raw data'!D11</f>
        <v>38375.96712962963</v>
      </c>
      <c r="E11" s="15">
        <f>'raw data'!E11</f>
        <v>10310.132211059563</v>
      </c>
      <c r="F11" s="31">
        <f>'raw data'!F11</f>
        <v>2.2350243987630147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1309D82R2(102-111)</v>
      </c>
      <c r="D12" s="81">
        <f>'raw data'!D12</f>
        <v>38375.9756712963</v>
      </c>
      <c r="E12" s="15">
        <f>'raw data'!E12</f>
        <v>8065.246534671317</v>
      </c>
      <c r="F12" s="31">
        <f>'raw data'!F12</f>
        <v>5.569214397603896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38375.98421296296</v>
      </c>
      <c r="E13" s="15">
        <f>'raw data'!E13</f>
        <v>984869.8384641777</v>
      </c>
      <c r="F13" s="31">
        <f>'raw data'!F13</f>
        <v>0.0684488526047531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38375.992743055554</v>
      </c>
      <c r="E14" s="15">
        <f>'raw data'!E14</f>
        <v>421099.1582667911</v>
      </c>
      <c r="F14" s="31">
        <f>'raw data'!F14</f>
        <v>1.2235978921068789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38376.001296296294</v>
      </c>
      <c r="E15" s="15">
        <f>'raw data'!E15</f>
        <v>4415.610563846233</v>
      </c>
      <c r="F15" s="31">
        <f>'raw data'!F15</f>
        <v>8.954587316010937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1309D83R1(98-107)</v>
      </c>
      <c r="D16" s="81">
        <f>'raw data'!D16</f>
        <v>38376.00983796296</v>
      </c>
      <c r="E16" s="15">
        <f>'raw data'!E16</f>
        <v>20179.29661031316</v>
      </c>
      <c r="F16" s="31">
        <f>'raw data'!F16</f>
        <v>2.5042317806377836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1309D83R2(32-42)</v>
      </c>
      <c r="D17" s="81">
        <f>'raw data'!D17</f>
        <v>38376.018379629626</v>
      </c>
      <c r="E17" s="15">
        <f>'raw data'!E17</f>
        <v>14559.669565301361</v>
      </c>
      <c r="F17" s="31">
        <f>'raw data'!F17</f>
        <v>2.5388961331796716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1309D80R2(104-114)(II)</v>
      </c>
      <c r="D18" s="81">
        <f>'raw data'!D18</f>
        <v>38376.02690972222</v>
      </c>
      <c r="E18" s="133">
        <v>13426.16</v>
      </c>
      <c r="F18" s="133">
        <v>1.5386999498849885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38376.03545138889</v>
      </c>
      <c r="E19" s="15">
        <f>'raw data'!E19</f>
        <v>403950.33625021524</v>
      </c>
      <c r="F19" s="31">
        <f>'raw data'!F19</f>
        <v>3.3257809449607576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38376.04398148148</v>
      </c>
      <c r="E20" s="133">
        <v>20652.38</v>
      </c>
      <c r="F20" s="133">
        <v>2.087864522964477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1309D84R3(55-64)</v>
      </c>
      <c r="D21" s="81">
        <f>'raw data'!D21</f>
        <v>38376.052511574075</v>
      </c>
      <c r="E21" s="133">
        <v>10726.134999999998</v>
      </c>
      <c r="F21" s="133">
        <v>11.82348612175671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1309D85R2(115-124)</v>
      </c>
      <c r="D22" s="81">
        <f>'raw data'!D22</f>
        <v>38376.06105324074</v>
      </c>
      <c r="E22" s="133">
        <v>12006.135</v>
      </c>
      <c r="F22" s="133">
        <v>0.965473190496212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JGb-1 (1)</v>
      </c>
      <c r="D23" s="81">
        <f>'raw data'!D23</f>
        <v>38376.06959490741</v>
      </c>
      <c r="E23" s="15">
        <f>'raw data'!E23</f>
        <v>188910.56365039674</v>
      </c>
      <c r="F23" s="31">
        <f>'raw data'!F23</f>
        <v>9.77706304588367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38376.07813657408</v>
      </c>
      <c r="E24" s="15">
        <f>'raw data'!E24</f>
        <v>406213.37741617917</v>
      </c>
      <c r="F24" s="31">
        <f>'raw data'!F24</f>
        <v>4.613317682612521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1309D86R3(102-110)</v>
      </c>
      <c r="D25" s="81">
        <f>'raw data'!D25</f>
        <v>38376.08667824074</v>
      </c>
      <c r="E25" s="15">
        <f>'raw data'!E25</f>
        <v>20022.646378898342</v>
      </c>
      <c r="F25" s="31">
        <f>'raw data'!F25</f>
        <v>4.627080109967054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38376.09521990741</v>
      </c>
      <c r="E26" s="15">
        <f>'raw data'!E26</f>
        <v>33451.35897845792</v>
      </c>
      <c r="F26" s="31">
        <f>'raw data'!F26</f>
        <v>4.519520069429174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1309D87R2(80-93)</v>
      </c>
      <c r="D27" s="81">
        <f>'raw data'!D27</f>
        <v>38376.10376157407</v>
      </c>
      <c r="E27" s="15">
        <f>'raw data'!E27</f>
        <v>22072.48984519375</v>
      </c>
      <c r="F27" s="31">
        <f>'raw data'!F27</f>
        <v>6.105022831175285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1309D88R4(30-40)</v>
      </c>
      <c r="D28" s="81">
        <f>'raw data'!D28</f>
        <v>38376.11230324074</v>
      </c>
      <c r="E28" s="15">
        <f>'raw data'!E28</f>
        <v>7466.987042408407</v>
      </c>
      <c r="F28" s="31">
        <f>'raw data'!F28</f>
        <v>5.230367958726909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38376.12085648148</v>
      </c>
      <c r="E29" s="133">
        <v>427726.39</v>
      </c>
      <c r="F29" s="133">
        <v>5.772720161156525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38376.12939814815</v>
      </c>
      <c r="E30" s="15">
        <f>'raw data'!E30</f>
        <v>1024219.3878962494</v>
      </c>
      <c r="F30" s="31">
        <f>'raw data'!F30</f>
        <v>1.8692544048578617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2</v>
      </c>
      <c r="D31" s="81">
        <f>'raw data'!D31</f>
        <v>38376.13793981481</v>
      </c>
      <c r="E31" s="15">
        <f>'raw data'!E31</f>
        <v>3179.1681552173554</v>
      </c>
      <c r="F31" s="31">
        <f>'raw data'!F31</f>
        <v>3.024589667169601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38376.146458333336</v>
      </c>
      <c r="E32" s="15">
        <f>'raw data'!E32</f>
        <v>6180.548931776438</v>
      </c>
      <c r="F32" s="31">
        <f>'raw data'!F32</f>
        <v>12.573307365722485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JGb-1 (2)</v>
      </c>
      <c r="D33" s="81">
        <f>'raw data'!D33</f>
        <v>38376.155011574076</v>
      </c>
      <c r="E33" s="15">
        <f>'raw data'!E33</f>
        <v>209494.89394415147</v>
      </c>
      <c r="F33" s="31">
        <f>'raw data'!F33</f>
        <v>2.267595492033191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38376.163564814815</v>
      </c>
      <c r="E34" s="15">
        <f>'raw data'!E34</f>
        <v>433508.76527642837</v>
      </c>
      <c r="F34" s="31">
        <f>'raw data'!F34</f>
        <v>1.7208662026808383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 (1)</v>
      </c>
      <c r="D42" s="81">
        <f>'raw data'!D42</f>
        <v>38375.8925</v>
      </c>
      <c r="E42" s="15">
        <f>'raw data'!E42</f>
        <v>7612.748402973072</v>
      </c>
      <c r="F42" s="31">
        <f>'raw data'!F42</f>
        <v>10.813118022859253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38375.90105324074</v>
      </c>
      <c r="E43" s="15">
        <f>'raw data'!E43</f>
        <v>-624.3536894776832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38375.909583333334</v>
      </c>
      <c r="E44" s="15">
        <f>'raw data'!E44</f>
        <v>6246.737858690646</v>
      </c>
      <c r="F44" s="31">
        <f>'raw data'!F44</f>
        <v>4.084194010204703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38375.91814814815</v>
      </c>
      <c r="E45" s="15">
        <f>'raw data'!E45</f>
        <v>7562.8596230735175</v>
      </c>
      <c r="F45" s="31">
        <f>'raw data'!F45</f>
        <v>4.326519891941573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38375.926712962966</v>
      </c>
      <c r="E46" s="15">
        <f>'raw data'!E46</f>
        <v>13643.82949873281</v>
      </c>
      <c r="F46" s="31">
        <f>'raw data'!F46</f>
        <v>2.0932498624661595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1309D80R2(18-28)</v>
      </c>
      <c r="D47" s="81">
        <f>'raw data'!D47</f>
        <v>38375.93525462963</v>
      </c>
      <c r="E47" s="15">
        <f>'raw data'!E47</f>
        <v>6362.884163724114</v>
      </c>
      <c r="F47" s="31">
        <f>'raw data'!F47</f>
        <v>3.8110477543272054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38375.943819444445</v>
      </c>
      <c r="E48" s="15">
        <f>'raw data'!E48</f>
        <v>7509.494156489939</v>
      </c>
      <c r="F48" s="31">
        <f>'raw data'!F48</f>
        <v>4.511045778286229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1309D80R2(104-114)</v>
      </c>
      <c r="D49" s="81">
        <f>'raw data'!D49</f>
        <v>38375.952372685184</v>
      </c>
      <c r="E49" s="15">
        <f>'raw data'!E49</f>
        <v>6391.020656402278</v>
      </c>
      <c r="F49" s="31">
        <f>'raw data'!F49</f>
        <v>5.709103152445332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1309D81R3(33-43)</v>
      </c>
      <c r="D50" s="81">
        <f>'raw data'!D50</f>
        <v>38375.960914351854</v>
      </c>
      <c r="E50" s="15">
        <f>'raw data'!E50</f>
        <v>4489.863514319692</v>
      </c>
      <c r="F50" s="31">
        <f>'raw data'!F50</f>
        <v>5.275330445686297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1309D82R2(102-111)</v>
      </c>
      <c r="D51" s="81">
        <f>'raw data'!D51</f>
        <v>38375.96946759259</v>
      </c>
      <c r="E51" s="15">
        <f>'raw data'!E51</f>
        <v>7161.202531850442</v>
      </c>
      <c r="F51" s="31">
        <f>'raw data'!F51</f>
        <v>4.344856711347362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38375.97800925926</v>
      </c>
      <c r="E52" s="15">
        <f>'raw data'!E52</f>
        <v>2437.01410874484</v>
      </c>
      <c r="F52" s="31">
        <f>'raw data'!F52</f>
        <v>1.5255611977881656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38375.986550925925</v>
      </c>
      <c r="E53" s="15">
        <f>'raw data'!E53</f>
        <v>7866.6951421499625</v>
      </c>
      <c r="F53" s="31">
        <f>'raw data'!F53</f>
        <v>3.7976449121902967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38375.99508101852</v>
      </c>
      <c r="E54" s="15">
        <f>'raw data'!E54</f>
        <v>15548.726644478582</v>
      </c>
      <c r="F54" s="31">
        <f>'raw data'!F54</f>
        <v>0.8003901692526197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1309D83R1(98-107)</v>
      </c>
      <c r="D55" s="81">
        <f>'raw data'!D55</f>
        <v>38376.00363425926</v>
      </c>
      <c r="E55" s="15">
        <f>'raw data'!E55</f>
        <v>5972.922841499738</v>
      </c>
      <c r="F55" s="31">
        <f>'raw data'!F55</f>
        <v>2.7017109094604597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1309D83R2(32-42)</v>
      </c>
      <c r="D56" s="81">
        <f>'raw data'!D56</f>
        <v>38376.01217592593</v>
      </c>
      <c r="E56" s="15">
        <f>'raw data'!E56</f>
        <v>7872.345253690766</v>
      </c>
      <c r="F56" s="31">
        <f>'raw data'!F56</f>
        <v>5.864144238928608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1309D80R2(104-114)(II)</v>
      </c>
      <c r="D57" s="81">
        <f>'raw data'!D57</f>
        <v>38376.02070601852</v>
      </c>
      <c r="E57" s="15">
        <f>'raw data'!E57</f>
        <v>6231.92322409044</v>
      </c>
      <c r="F57" s="31">
        <f>'raw data'!F57</f>
        <v>5.337566519018829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38376.02923611111</v>
      </c>
      <c r="E58" s="15">
        <f>'raw data'!E58</f>
        <v>8001.159318765925</v>
      </c>
      <c r="F58" s="31">
        <f>'raw data'!F58</f>
        <v>2.434092794208198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38376.03778935185</v>
      </c>
      <c r="E59" s="15">
        <f>'raw data'!E59</f>
        <v>6855.907616578508</v>
      </c>
      <c r="F59" s="31">
        <f>'raw data'!F59</f>
        <v>2.8670278841772374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1309D84R3(55-64)</v>
      </c>
      <c r="D60" s="81">
        <f>'raw data'!D60</f>
        <v>38376.04630787037</v>
      </c>
      <c r="E60" s="15">
        <f>'raw data'!E60</f>
        <v>5167.462949688659</v>
      </c>
      <c r="F60" s="31">
        <f>'raw data'!F60</f>
        <v>4.5654687432860435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1309D85R2(115-124)</v>
      </c>
      <c r="D61" s="81">
        <f>'raw data'!D61</f>
        <v>38376.05484953704</v>
      </c>
      <c r="E61" s="15">
        <f>'raw data'!E61</f>
        <v>7232.455669956006</v>
      </c>
      <c r="F61" s="31">
        <f>'raw data'!F61</f>
        <v>6.387853241636787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JGb-1 (1)</v>
      </c>
      <c r="D62" s="81">
        <f>'raw data'!D62</f>
        <v>38376.0633912037</v>
      </c>
      <c r="E62" s="133">
        <v>7644.8150000000005</v>
      </c>
      <c r="F62" s="133">
        <v>2.1254414560561554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38376.071909722225</v>
      </c>
      <c r="E63" s="15">
        <f>'raw data'!E63</f>
        <v>7781.206579568126</v>
      </c>
      <c r="F63" s="31">
        <f>'raw data'!F63</f>
        <v>5.055413696088994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1309D86R3(102-110)</v>
      </c>
      <c r="D64" s="81">
        <f>'raw data'!D64</f>
        <v>38376.08047453704</v>
      </c>
      <c r="E64" s="15">
        <f>'raw data'!E64</f>
        <v>7170.795406723199</v>
      </c>
      <c r="F64" s="31">
        <f>'raw data'!F64</f>
        <v>2.382427164310932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38376.089004629626</v>
      </c>
      <c r="E65" s="15">
        <f>'raw data'!E65</f>
        <v>15014.340585961312</v>
      </c>
      <c r="F65" s="31">
        <f>'raw data'!F65</f>
        <v>3.7551433602486326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1309D87R2(80-93)</v>
      </c>
      <c r="D66" s="81">
        <f>'raw data'!D66</f>
        <v>38376.097546296296</v>
      </c>
      <c r="E66" s="15">
        <f>'raw data'!E66</f>
        <v>15112.09997695061</v>
      </c>
      <c r="F66" s="31">
        <f>'raw data'!F66</f>
        <v>3.335699728953074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1309D88R4(30-40)</v>
      </c>
      <c r="D67" s="81">
        <f>'raw data'!D67</f>
        <v>38376.106087962966</v>
      </c>
      <c r="E67" s="15">
        <f>'raw data'!E67</f>
        <v>7164.8633292100685</v>
      </c>
      <c r="F67" s="31">
        <f>'raw data'!F67</f>
        <v>0.8722956178960715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38376.11462962963</v>
      </c>
      <c r="E68" s="15">
        <f>'raw data'!E68</f>
        <v>8992.18437197074</v>
      </c>
      <c r="F68" s="31">
        <f>'raw data'!F68</f>
        <v>1.6103115872297087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38376.123194444444</v>
      </c>
      <c r="E69" s="15">
        <f>'raw data'!E69</f>
        <v>2667.5315000191754</v>
      </c>
      <c r="F69" s="31">
        <f>'raw data'!F69</f>
        <v>5.936543929196695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2</v>
      </c>
      <c r="D70" s="81">
        <f>'raw data'!D70</f>
        <v>38376.13172453704</v>
      </c>
      <c r="E70" s="15">
        <f>'raw data'!E70</f>
        <v>-1170.5929426548234</v>
      </c>
      <c r="F70" s="31">
        <f>'raw data'!F70</f>
        <v>0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38376.14025462963</v>
      </c>
      <c r="E71" s="15">
        <f>'raw data'!E71</f>
        <v>17897.928142698966</v>
      </c>
      <c r="F71" s="31">
        <f>'raw data'!F71</f>
        <v>4.131357032024667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JGb-1 (2)</v>
      </c>
      <c r="D72" s="81">
        <f>'raw data'!D72</f>
        <v>38376.14879629629</v>
      </c>
      <c r="E72" s="133">
        <v>8931.94</v>
      </c>
      <c r="F72" s="133">
        <v>2.3974659213396903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38376.15733796296</v>
      </c>
      <c r="E73" s="15">
        <f>'raw data'!E73</f>
        <v>9444.059683106047</v>
      </c>
      <c r="F73" s="31">
        <f>'raw data'!F73</f>
        <v>5.998802709182302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 (1)</v>
      </c>
      <c r="D81" s="81">
        <f>'raw data'!D81</f>
        <v>38375.89381944444</v>
      </c>
      <c r="E81" s="133">
        <v>4537.94</v>
      </c>
      <c r="F81" s="133">
        <v>1.9920168822599529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38375.90237268519</v>
      </c>
      <c r="E82" s="15">
        <f>'raw data'!E82</f>
        <v>467.8063140345083</v>
      </c>
      <c r="F82" s="31">
        <f>'raw data'!F82</f>
        <v>2.9127891987835226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38375.91091435185</v>
      </c>
      <c r="E83" s="15">
        <f>'raw data'!E83</f>
        <v>5997.288094947756</v>
      </c>
      <c r="F83" s="31">
        <f>'raw data'!F83</f>
        <v>5.00526598605096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38375.91947916667</v>
      </c>
      <c r="E84" s="15">
        <f>'raw data'!E84</f>
        <v>4665.574395752526</v>
      </c>
      <c r="F84" s="31">
        <f>'raw data'!F84</f>
        <v>3.3385276924685705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38375.928032407406</v>
      </c>
      <c r="E85" s="15">
        <f>'raw data'!E85</f>
        <v>40506.924384563084</v>
      </c>
      <c r="F85" s="31">
        <f>'raw data'!F85</f>
        <v>4.741205637019323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1309D80R2(18-28)</v>
      </c>
      <c r="D86" s="81">
        <f>'raw data'!D86</f>
        <v>38375.936585648145</v>
      </c>
      <c r="E86" s="15">
        <f>'raw data'!E86</f>
        <v>25016.96653831238</v>
      </c>
      <c r="F86" s="31">
        <f>'raw data'!F86</f>
        <v>3.279983038112144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38375.94513888889</v>
      </c>
      <c r="E87" s="15">
        <f>'raw data'!E87</f>
        <v>4551.92420566242</v>
      </c>
      <c r="F87" s="31">
        <f>'raw data'!F87</f>
        <v>2.678496794838095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1309D80R2(104-114)</v>
      </c>
      <c r="D88" s="81">
        <f>'raw data'!D88</f>
        <v>38375.95369212963</v>
      </c>
      <c r="E88" s="133">
        <v>33261.5</v>
      </c>
      <c r="F88" s="133">
        <v>1.7057809752672197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1309D81R3(33-43)</v>
      </c>
      <c r="D89" s="81">
        <f>'raw data'!D89</f>
        <v>38375.962233796294</v>
      </c>
      <c r="E89" s="15">
        <f>'raw data'!E89</f>
        <v>7054.29109160581</v>
      </c>
      <c r="F89" s="31">
        <f>'raw data'!F89</f>
        <v>3.944890677033589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1309D82R2(102-111)</v>
      </c>
      <c r="D90" s="81">
        <f>'raw data'!D90</f>
        <v>38375.97078703704</v>
      </c>
      <c r="E90" s="15">
        <f>'raw data'!E90</f>
        <v>28475.966627652906</v>
      </c>
      <c r="F90" s="31">
        <f>'raw data'!F90</f>
        <v>5.256281857025693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38375.9793287037</v>
      </c>
      <c r="E91" s="15">
        <f>'raw data'!E91</f>
        <v>1415.0406136916965</v>
      </c>
      <c r="F91" s="31">
        <f>'raw data'!F91</f>
        <v>1.4890190184485455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38375.987858796296</v>
      </c>
      <c r="E92" s="15">
        <f>'raw data'!E92</f>
        <v>4578.186325011855</v>
      </c>
      <c r="F92" s="31">
        <f>'raw data'!F92</f>
        <v>2.0299044920138005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38375.996412037035</v>
      </c>
      <c r="E93" s="15">
        <f>'raw data'!E93</f>
        <v>54422.96537376371</v>
      </c>
      <c r="F93" s="31">
        <f>'raw data'!F93</f>
        <v>1.1863593902371563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1309D83R1(98-107)</v>
      </c>
      <c r="D94" s="81">
        <f>'raw data'!D94</f>
        <v>38376.00494212963</v>
      </c>
      <c r="E94" s="15">
        <f>'raw data'!E94</f>
        <v>28773.780490507153</v>
      </c>
      <c r="F94" s="31">
        <f>'raw data'!F94</f>
        <v>1.6901669511124664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1309D83R2(32-42)</v>
      </c>
      <c r="D95" s="81">
        <f>'raw data'!D95</f>
        <v>38376.01349537037</v>
      </c>
      <c r="E95" s="133">
        <v>21902.275</v>
      </c>
      <c r="F95" s="133">
        <v>0.19399832427730235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1309D80R2(104-114)(II)</v>
      </c>
      <c r="D96" s="81">
        <f>'raw data'!D96</f>
        <v>38376.02202546296</v>
      </c>
      <c r="E96" s="15">
        <f>'raw data'!E96</f>
        <v>33213.394209925245</v>
      </c>
      <c r="F96" s="31">
        <f>'raw data'!F96</f>
        <v>1.8734151449755703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38376.03055555555</v>
      </c>
      <c r="E97" s="133">
        <v>4627.9349999999995</v>
      </c>
      <c r="F97" s="133">
        <v>7.285838470263839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38376.03909722222</v>
      </c>
      <c r="E98" s="15">
        <f>'raw data'!E98</f>
        <v>6422.813776567386</v>
      </c>
      <c r="F98" s="31">
        <f>'raw data'!F98</f>
        <v>0.6157283094293584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1309D84R3(55-64)</v>
      </c>
      <c r="D99" s="81">
        <f>'raw data'!D99</f>
        <v>38376.047627314816</v>
      </c>
      <c r="E99" s="15">
        <f>'raw data'!E99</f>
        <v>7129.742896652975</v>
      </c>
      <c r="F99" s="31">
        <f>'raw data'!F99</f>
        <v>3.1411177249860742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1309D85R2(115-124)</v>
      </c>
      <c r="D100" s="81">
        <f>'raw data'!D100</f>
        <v>38376.05616898148</v>
      </c>
      <c r="E100" s="133">
        <v>29218.38</v>
      </c>
      <c r="F100" s="133">
        <v>2.5752020675362086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JGb-1 (1)</v>
      </c>
      <c r="D101" s="81">
        <f>'raw data'!D101</f>
        <v>38376.06471064815</v>
      </c>
      <c r="E101" s="15">
        <f>'raw data'!E101</f>
        <v>1271.351821686434</v>
      </c>
      <c r="F101" s="31">
        <f>'raw data'!F101</f>
        <v>2.4332072269152736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38376.07324074074</v>
      </c>
      <c r="E102" s="15">
        <f>'raw data'!E102</f>
        <v>4774.184710667987</v>
      </c>
      <c r="F102" s="31">
        <f>'raw data'!F102</f>
        <v>5.372551963705706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1309D86R3(102-110)</v>
      </c>
      <c r="D103" s="81">
        <f>'raw data'!D103</f>
        <v>38376.08179398148</v>
      </c>
      <c r="E103" s="133">
        <v>5371.29</v>
      </c>
      <c r="F103" s="133">
        <v>2.9383301508730475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38376.09033564815</v>
      </c>
      <c r="E104" s="15">
        <f>'raw data'!E104</f>
        <v>37570.12011800225</v>
      </c>
      <c r="F104" s="31">
        <f>'raw data'!F104</f>
        <v>18.503526044541815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1309D87R2(80-93)</v>
      </c>
      <c r="D105" s="81">
        <f>'raw data'!D105</f>
        <v>38376.09886574074</v>
      </c>
      <c r="E105" s="133">
        <v>606.955</v>
      </c>
      <c r="F105" s="133">
        <v>2.3474889639120473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1309D88R4(30-40)</v>
      </c>
      <c r="D106" s="81">
        <f>'raw data'!D106</f>
        <v>38376.107407407406</v>
      </c>
      <c r="E106" s="15">
        <f>'raw data'!E106</f>
        <v>30236.828953045642</v>
      </c>
      <c r="F106" s="31">
        <f>'raw data'!F106</f>
        <v>2.532154601907847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38376.115949074076</v>
      </c>
      <c r="E107" s="15">
        <f>'raw data'!E107</f>
        <v>4940.412556619876</v>
      </c>
      <c r="F107" s="31">
        <f>'raw data'!F107</f>
        <v>2.1315400980325347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38376.12451388889</v>
      </c>
      <c r="E108" s="15">
        <f>'raw data'!E108</f>
        <v>1426.6354016300816</v>
      </c>
      <c r="F108" s="31">
        <f>'raw data'!F108</f>
        <v>2.386543578815479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2</v>
      </c>
      <c r="D109" s="81">
        <f>'raw data'!D109</f>
        <v>38376.133043981485</v>
      </c>
      <c r="E109" s="15">
        <f>'raw data'!E109</f>
        <v>420.20324270359504</v>
      </c>
      <c r="F109" s="31">
        <f>'raw data'!F109</f>
        <v>7.043077968672167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38376.14157407408</v>
      </c>
      <c r="E110" s="15">
        <f>'raw data'!E110</f>
        <v>60170.1836452857</v>
      </c>
      <c r="F110" s="31">
        <f>'raw data'!F110</f>
        <v>2.286602307551729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JGb-1 (2)</v>
      </c>
      <c r="D111" s="81">
        <f>'raw data'!D111</f>
        <v>38376.15011574074</v>
      </c>
      <c r="E111" s="15">
        <f>'raw data'!E111</f>
        <v>1367.0531944916918</v>
      </c>
      <c r="F111" s="31">
        <f>'raw data'!F111</f>
        <v>0.6687373615973065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38376.15865740741</v>
      </c>
      <c r="E112" s="15">
        <f>'raw data'!E112</f>
        <v>5088.77545122377</v>
      </c>
      <c r="F112" s="31">
        <f>'raw data'!F112</f>
        <v>5.6216902603132075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 (1)</v>
      </c>
      <c r="D120" s="81">
        <f>'raw data'!D120</f>
        <v>38375.89575231481</v>
      </c>
      <c r="E120" s="15">
        <f>'raw data'!E120</f>
        <v>17486.07816437181</v>
      </c>
      <c r="F120" s="31">
        <f>'raw data'!F120</f>
        <v>3.7260213091942918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38375.90430555555</v>
      </c>
      <c r="E121" s="15">
        <f>'raw data'!E121</f>
        <v>4232.05788076746</v>
      </c>
      <c r="F121" s="31">
        <f>'raw data'!F121</f>
        <v>4.951596422529602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38375.91284722222</v>
      </c>
      <c r="E122" s="15">
        <f>'raw data'!E122</f>
        <v>17197.425139795592</v>
      </c>
      <c r="F122" s="31">
        <f>'raw data'!F122</f>
        <v>3.5391829664637124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38375.92141203704</v>
      </c>
      <c r="E123" s="15">
        <f>'raw data'!E123</f>
        <v>17673.485319841886</v>
      </c>
      <c r="F123" s="31">
        <f>'raw data'!F123</f>
        <v>2.2838523693603943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38375.92996527778</v>
      </c>
      <c r="E124" s="15">
        <f>'raw data'!E124</f>
        <v>3941.976189382385</v>
      </c>
      <c r="F124" s="31">
        <f>'raw data'!F124</f>
        <v>11.34853318380261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1309D80R2(18-28)</v>
      </c>
      <c r="D125" s="81">
        <f>'raw data'!D125</f>
        <v>38375.93853009259</v>
      </c>
      <c r="E125" s="15">
        <f>'raw data'!E125</f>
        <v>10588.469205511545</v>
      </c>
      <c r="F125" s="31">
        <f>'raw data'!F125</f>
        <v>6.535725474605683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38375.94708333333</v>
      </c>
      <c r="E126" s="15">
        <f>'raw data'!E126</f>
        <v>17362.30406377467</v>
      </c>
      <c r="F126" s="31">
        <f>'raw data'!F126</f>
        <v>1.5050107763986882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1309D80R2(104-114)</v>
      </c>
      <c r="D127" s="81">
        <f>'raw data'!D127</f>
        <v>38375.955625</v>
      </c>
      <c r="E127" s="15">
        <f>'raw data'!E127</f>
        <v>12210.053805201902</v>
      </c>
      <c r="F127" s="31">
        <f>'raw data'!F127</f>
        <v>4.827844482265742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1309D81R3(33-43)</v>
      </c>
      <c r="D128" s="81">
        <f>'raw data'!D128</f>
        <v>38375.96418981482</v>
      </c>
      <c r="E128" s="15">
        <f>'raw data'!E128</f>
        <v>12295.164517753727</v>
      </c>
      <c r="F128" s="31">
        <f>'raw data'!F128</f>
        <v>0.9243804708194187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1309D82R2(102-111)</v>
      </c>
      <c r="D129" s="81">
        <f>'raw data'!D129</f>
        <v>38375.972719907404</v>
      </c>
      <c r="E129" s="15">
        <f>'raw data'!E129</f>
        <v>12731.976224995815</v>
      </c>
      <c r="F129" s="31">
        <f>'raw data'!F129</f>
        <v>1.36273979191592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38375.981261574074</v>
      </c>
      <c r="E130" s="15">
        <f>'raw data'!E130</f>
        <v>8468.989469892043</v>
      </c>
      <c r="F130" s="31">
        <f>'raw data'!F130</f>
        <v>2.6039696071479703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38375.989803240744</v>
      </c>
      <c r="E131" s="15">
        <f>'raw data'!E131</f>
        <v>18049.54985448352</v>
      </c>
      <c r="F131" s="31">
        <f>'raw data'!F131</f>
        <v>1.8446370099675062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38375.99835648148</v>
      </c>
      <c r="E132" s="15">
        <f>'raw data'!E132</f>
        <v>4374.068388450861</v>
      </c>
      <c r="F132" s="31">
        <f>'raw data'!F132</f>
        <v>2.7262423780470795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1309D83R1(98-107)</v>
      </c>
      <c r="D133" s="81">
        <f>'raw data'!D133</f>
        <v>38376.006886574076</v>
      </c>
      <c r="E133" s="15">
        <f>'raw data'!E133</f>
        <v>12020.37699711527</v>
      </c>
      <c r="F133" s="31">
        <f>'raw data'!F133</f>
        <v>5.632725111513191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1309D83R2(32-42)</v>
      </c>
      <c r="D134" s="81">
        <f>'raw data'!D134</f>
        <v>38376.01542824074</v>
      </c>
      <c r="E134" s="15">
        <f>'raw data'!E134</f>
        <v>15958.90068024698</v>
      </c>
      <c r="F134" s="31">
        <f>'raw data'!F134</f>
        <v>2.2682931946815863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1309D80R2(104-114)(II)</v>
      </c>
      <c r="D135" s="81">
        <f>'raw data'!D135</f>
        <v>38376.02395833333</v>
      </c>
      <c r="E135" s="15">
        <f>'raw data'!E135</f>
        <v>12908.755391984252</v>
      </c>
      <c r="F135" s="31">
        <f>'raw data'!F135</f>
        <v>2.158948016823233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38376.0325</v>
      </c>
      <c r="E136" s="133">
        <v>16914.595</v>
      </c>
      <c r="F136" s="133">
        <v>5.338564551966118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38376.041030092594</v>
      </c>
      <c r="E137" s="15">
        <f>'raw data'!E137</f>
        <v>18323.801104344315</v>
      </c>
      <c r="F137" s="31">
        <f>'raw data'!F137</f>
        <v>0.42035610240144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1309D84R3(55-64)</v>
      </c>
      <c r="D138" s="81">
        <f>'raw data'!D138</f>
        <v>38376.04956018519</v>
      </c>
      <c r="E138" s="15">
        <f>'raw data'!E138</f>
        <v>5565.101393859531</v>
      </c>
      <c r="F138" s="31">
        <f>'raw data'!F138</f>
        <v>3.6220743888872744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1309D85R2(115-124)</v>
      </c>
      <c r="D139" s="81">
        <f>'raw data'!D139</f>
        <v>38376.05810185185</v>
      </c>
      <c r="E139" s="15">
        <f>'raw data'!E139</f>
        <v>8080.0630318196245</v>
      </c>
      <c r="F139" s="31">
        <f>'raw data'!F139</f>
        <v>4.829106394168748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JGb-1 (1)</v>
      </c>
      <c r="D140" s="81">
        <f>'raw data'!D140</f>
        <v>38376.06664351852</v>
      </c>
      <c r="E140" s="15">
        <f>'raw data'!E140</f>
        <v>12851.13654403859</v>
      </c>
      <c r="F140" s="31">
        <f>'raw data'!F140</f>
        <v>1.927513777115508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38376.07517361111</v>
      </c>
      <c r="E141" s="15">
        <f>'raw data'!E141</f>
        <v>16929.68479969673</v>
      </c>
      <c r="F141" s="31">
        <f>'raw data'!F141</f>
        <v>9.563046293883707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1309D86R3(102-110)</v>
      </c>
      <c r="D142" s="81">
        <f>'raw data'!D142</f>
        <v>38376.08372685185</v>
      </c>
      <c r="E142" s="15">
        <f>'raw data'!E142</f>
        <v>10223.068457838697</v>
      </c>
      <c r="F142" s="31">
        <f>'raw data'!F142</f>
        <v>3.0807563163954756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38376.09226851852</v>
      </c>
      <c r="E143" s="15">
        <f>'raw data'!E143</f>
        <v>4214.161160093231</v>
      </c>
      <c r="F143" s="31">
        <f>'raw data'!F143</f>
        <v>2.8763309429854553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1309D87R2(80-93)</v>
      </c>
      <c r="D144" s="81">
        <f>'raw data'!D144</f>
        <v>38376.100798611114</v>
      </c>
      <c r="E144" s="133">
        <v>3667.28</v>
      </c>
      <c r="F144" s="133">
        <v>3.5983144866233197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1309D88R4(30-40)</v>
      </c>
      <c r="D145" s="81">
        <f>'raw data'!D145</f>
        <v>38376.109351851854</v>
      </c>
      <c r="E145" s="133">
        <v>13084.6</v>
      </c>
      <c r="F145" s="133">
        <v>3.2981311508045277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38376.117893518516</v>
      </c>
      <c r="E146" s="15">
        <f>'raw data'!E146</f>
        <v>18050.643472402196</v>
      </c>
      <c r="F146" s="31">
        <f>'raw data'!F146</f>
        <v>1.241277362882964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38376.12644675926</v>
      </c>
      <c r="E147" s="15">
        <f>'raw data'!E147</f>
        <v>8291.578929896647</v>
      </c>
      <c r="F147" s="31">
        <f>'raw data'!F147</f>
        <v>7.192696501690216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2</v>
      </c>
      <c r="D148" s="81">
        <f>'raw data'!D148</f>
        <v>38376.134988425925</v>
      </c>
      <c r="E148" s="15">
        <f>'raw data'!E148</f>
        <v>4255.211935318962</v>
      </c>
      <c r="F148" s="31">
        <f>'raw data'!F148</f>
        <v>2.401909736196123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38376.14351851852</v>
      </c>
      <c r="E149" s="15">
        <f>'raw data'!E149</f>
        <v>4038.5384071341778</v>
      </c>
      <c r="F149" s="31">
        <f>'raw data'!F149</f>
        <v>3.227941694901405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JGb-1 (2)</v>
      </c>
      <c r="D150" s="81">
        <f>'raw data'!D150</f>
        <v>38376.15206018519</v>
      </c>
      <c r="E150" s="15">
        <f>'raw data'!E150</f>
        <v>12890.488161898096</v>
      </c>
      <c r="F150" s="31">
        <f>'raw data'!F150</f>
        <v>5.807862937535322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38376.16060185185</v>
      </c>
      <c r="E151" s="133">
        <v>17531.725</v>
      </c>
      <c r="F151" s="133">
        <v>2.358874560130138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 (1)</v>
      </c>
      <c r="D159" s="81">
        <f>'raw data'!D159</f>
        <v>38375.89306712963</v>
      </c>
      <c r="E159" s="88">
        <v>1807.36</v>
      </c>
      <c r="F159" s="88">
        <v>2.2989108125948223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38375.90162037037</v>
      </c>
      <c r="E160" s="133">
        <v>117.365</v>
      </c>
      <c r="F160" s="133">
        <v>17.93598506873721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38375.910162037035</v>
      </c>
      <c r="E161" s="133">
        <v>2608.95</v>
      </c>
      <c r="F161" s="133">
        <v>2.390494953934602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38375.91871527778</v>
      </c>
      <c r="E162" s="133">
        <v>1718.84</v>
      </c>
      <c r="F162" s="133">
        <v>3.744435737101722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38375.92726851852</v>
      </c>
      <c r="E163" s="15">
        <f>'raw data'!E163</f>
        <v>36900.41423685797</v>
      </c>
      <c r="F163" s="31">
        <f>'raw data'!F163</f>
        <v>1.7001969281630718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1309D80R2(18-28)</v>
      </c>
      <c r="D164" s="81">
        <f>'raw data'!D164</f>
        <v>38375.93583333334</v>
      </c>
      <c r="E164" s="15">
        <f>'raw data'!E164</f>
        <v>9718.16542967042</v>
      </c>
      <c r="F164" s="31">
        <f>'raw data'!F164</f>
        <v>1.4154628992713933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38375.944386574076</v>
      </c>
      <c r="E165" s="133">
        <v>2000.8</v>
      </c>
      <c r="F165" s="133">
        <v>1.0241880507185146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1309D80R2(104-114)</v>
      </c>
      <c r="D166" s="81">
        <f>'raw data'!D166</f>
        <v>38375.952939814815</v>
      </c>
      <c r="E166" s="15">
        <f>'raw data'!E166</f>
        <v>9891.208527531962</v>
      </c>
      <c r="F166" s="31">
        <f>'raw data'!F166</f>
        <v>1.8356997753592594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1309D81R3(33-43)</v>
      </c>
      <c r="D167" s="81">
        <f>'raw data'!D167</f>
        <v>38375.961481481485</v>
      </c>
      <c r="E167" s="133">
        <v>2894.545</v>
      </c>
      <c r="F167" s="133">
        <v>5.679485223344588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1309D82R2(102-111)</v>
      </c>
      <c r="D168" s="81">
        <f>'raw data'!D168</f>
        <v>38375.970034722224</v>
      </c>
      <c r="E168" s="15">
        <f>'raw data'!E168</f>
        <v>9782.391686859157</v>
      </c>
      <c r="F168" s="31">
        <f>'raw data'!F168</f>
        <v>3.452364583149925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38375.97857638889</v>
      </c>
      <c r="E169" s="133">
        <v>676.375</v>
      </c>
      <c r="F169" s="133">
        <v>3.2628057868538916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38375.98710648148</v>
      </c>
      <c r="E170" s="15">
        <f>'raw data'!E170</f>
        <v>2013.1223169295256</v>
      </c>
      <c r="F170" s="31">
        <f>'raw data'!F170</f>
        <v>0.8675188400240507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38375.99565972222</v>
      </c>
      <c r="E171" s="133">
        <v>36426.93</v>
      </c>
      <c r="F171" s="133">
        <v>0.8776394769201824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1309D83R1(98-107)</v>
      </c>
      <c r="D172" s="81">
        <f>'raw data'!D172</f>
        <v>38376.00420138889</v>
      </c>
      <c r="E172" s="15">
        <f>'raw data'!E172</f>
        <v>10043.449952031753</v>
      </c>
      <c r="F172" s="31">
        <f>'raw data'!F172</f>
        <v>4.592529388292576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1309D83R2(32-42)</v>
      </c>
      <c r="D173" s="81">
        <f>'raw data'!D173</f>
        <v>38376.01274305556</v>
      </c>
      <c r="E173" s="15">
        <f>'raw data'!E173</f>
        <v>11922.361794326243</v>
      </c>
      <c r="F173" s="31">
        <f>'raw data'!F173</f>
        <v>2.6162648163765487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1309D80R2(104-114)(II)</v>
      </c>
      <c r="D174" s="81">
        <f>'raw data'!D174</f>
        <v>38376.02127314815</v>
      </c>
      <c r="E174" s="15">
        <f>'raw data'!E174</f>
        <v>9775.429189855078</v>
      </c>
      <c r="F174" s="31">
        <f>'raw data'!F174</f>
        <v>3.4114641603300306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38376.02980324074</v>
      </c>
      <c r="E175" s="15">
        <f>'raw data'!E175</f>
        <v>1902.3846228563343</v>
      </c>
      <c r="F175" s="31">
        <f>'raw data'!F175</f>
        <v>3.398787452060595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38376.03834490741</v>
      </c>
      <c r="E176" s="15">
        <f>'raw data'!E176</f>
        <v>2727.4797044723464</v>
      </c>
      <c r="F176" s="31">
        <f>'raw data'!F176</f>
        <v>1.581474385845032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1309D84R3(55-64)</v>
      </c>
      <c r="D177" s="81">
        <f>'raw data'!D177</f>
        <v>38376.04686342592</v>
      </c>
      <c r="E177" s="15">
        <f>'raw data'!E177</f>
        <v>4077.578227619357</v>
      </c>
      <c r="F177" s="31">
        <f>'raw data'!F177</f>
        <v>1.6854272164500992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1309D85R2(115-124)</v>
      </c>
      <c r="D178" s="81">
        <f>'raw data'!D178</f>
        <v>38376.05541666667</v>
      </c>
      <c r="E178" s="133">
        <v>10429.47</v>
      </c>
      <c r="F178" s="133">
        <v>4.270111452709595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JGb-1 (1)</v>
      </c>
      <c r="D179" s="81">
        <f>'raw data'!D179</f>
        <v>38376.06395833333</v>
      </c>
      <c r="E179" s="133">
        <v>566.75</v>
      </c>
      <c r="F179" s="133">
        <v>16.466511333215795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38376.072488425925</v>
      </c>
      <c r="E180" s="15">
        <f>'raw data'!E180</f>
        <v>1860.913222322436</v>
      </c>
      <c r="F180" s="31">
        <f>'raw data'!F180</f>
        <v>3.5801814614083565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1309D86R3(102-110)</v>
      </c>
      <c r="D181" s="81">
        <f>'raw data'!D181</f>
        <v>38376.081041666665</v>
      </c>
      <c r="E181" s="15">
        <f>'raw data'!E181</f>
        <v>5480.563366069165</v>
      </c>
      <c r="F181" s="31">
        <f>'raw data'!F181</f>
        <v>1.8955484564814558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38376.08957175926</v>
      </c>
      <c r="E182" s="15">
        <f>'raw data'!E182</f>
        <v>38574.60694765942</v>
      </c>
      <c r="F182" s="31">
        <f>'raw data'!F182</f>
        <v>2.9577446149898496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1309D87R2(80-93)</v>
      </c>
      <c r="D183" s="81">
        <f>'raw data'!D183</f>
        <v>38376.09811342593</v>
      </c>
      <c r="E183" s="133">
        <v>1286.055</v>
      </c>
      <c r="F183" s="133">
        <v>0.9044641598173893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1309D88R4(30-40)</v>
      </c>
      <c r="D184" s="81">
        <f>'raw data'!D184</f>
        <v>38376.10665509259</v>
      </c>
      <c r="E184" s="15">
        <f>'raw data'!E184</f>
        <v>9644.552178862166</v>
      </c>
      <c r="F184" s="31">
        <f>'raw data'!F184</f>
        <v>1.8953964483125838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38376.11519675926</v>
      </c>
      <c r="E185" s="133">
        <v>1898.62</v>
      </c>
      <c r="F185" s="133">
        <v>2.42229751337206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38376.123761574076</v>
      </c>
      <c r="E186" s="133">
        <v>775.35</v>
      </c>
      <c r="F186" s="133">
        <v>8.569001503873924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2</v>
      </c>
      <c r="D187" s="81">
        <f>'raw data'!D187</f>
        <v>38376.13229166667</v>
      </c>
      <c r="E187" s="88">
        <v>382.03</v>
      </c>
      <c r="F187" s="88">
        <v>1.9841857169129402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38376.14082175926</v>
      </c>
      <c r="E188" s="15">
        <f>'raw data'!E188</f>
        <v>40220.03820237237</v>
      </c>
      <c r="F188" s="31">
        <f>'raw data'!F188</f>
        <v>1.6497018774562209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JGb-1 (2)</v>
      </c>
      <c r="D189" s="81">
        <f>'raw data'!D189</f>
        <v>38376.149363425924</v>
      </c>
      <c r="E189" s="15">
        <f>'raw data'!E189</f>
        <v>675.6622689645748</v>
      </c>
      <c r="F189" s="31">
        <f>'raw data'!F189</f>
        <v>3.957006652822609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38376.157905092594</v>
      </c>
      <c r="E190" s="15">
        <f>'raw data'!E190</f>
        <v>2219.9748001270923</v>
      </c>
      <c r="F190" s="31">
        <f>'raw data'!F190</f>
        <v>2.170011617711698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 (1)</v>
      </c>
      <c r="D198" s="81">
        <f>'raw data'!D198</f>
        <v>38375.896840277775</v>
      </c>
      <c r="E198" s="15">
        <f>'raw data'!E198</f>
        <v>20019.49395804918</v>
      </c>
      <c r="F198" s="31">
        <f>'raw data'!F198</f>
        <v>4.778126756861439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38375.905381944445</v>
      </c>
      <c r="E199" s="15">
        <f>'raw data'!E199</f>
        <v>114.80923107535504</v>
      </c>
      <c r="F199" s="31">
        <f>'raw data'!F199</f>
        <v>110.27809740874514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38375.913935185185</v>
      </c>
      <c r="E200" s="15">
        <f>'raw data'!E200</f>
        <v>26239.788086904955</v>
      </c>
      <c r="F200" s="31">
        <f>'raw data'!F200</f>
        <v>6.014457621193838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38375.9225</v>
      </c>
      <c r="E201" s="15">
        <f>'raw data'!E201</f>
        <v>20283.799216653028</v>
      </c>
      <c r="F201" s="31">
        <f>'raw data'!F201</f>
        <v>3.9069291180481014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38375.93104166666</v>
      </c>
      <c r="E202" s="15">
        <f>'raw data'!E202</f>
        <v>4754.708177787539</v>
      </c>
      <c r="F202" s="31">
        <f>'raw data'!F202</f>
        <v>2.682561571532804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1309D80R2(18-28)</v>
      </c>
      <c r="D203" s="81">
        <f>'raw data'!D203</f>
        <v>38375.93960648148</v>
      </c>
      <c r="E203" s="15">
        <f>'raw data'!E203</f>
        <v>12112.709609644016</v>
      </c>
      <c r="F203" s="31">
        <f>'raw data'!F203</f>
        <v>4.908621990527556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38375.948171296295</v>
      </c>
      <c r="E204" s="15">
        <f>'raw data'!E204</f>
        <v>20743.439552379918</v>
      </c>
      <c r="F204" s="31">
        <f>'raw data'!F204</f>
        <v>1.4834542770442578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1309D80R2(104-114)</v>
      </c>
      <c r="D205" s="81">
        <f>'raw data'!D205</f>
        <v>38375.956712962965</v>
      </c>
      <c r="E205" s="15">
        <f>'raw data'!E205</f>
        <v>17734.034631311322</v>
      </c>
      <c r="F205" s="31">
        <f>'raw data'!F205</f>
        <v>2.802548184376086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1309D81R3(33-43)</v>
      </c>
      <c r="D206" s="81">
        <f>'raw data'!D206</f>
        <v>38375.965266203704</v>
      </c>
      <c r="E206" s="133">
        <v>29277.08</v>
      </c>
      <c r="F206" s="133">
        <v>2.005891038009212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1309D82R2(102-111)</v>
      </c>
      <c r="D207" s="81">
        <f>'raw data'!D207</f>
        <v>38375.9737962963</v>
      </c>
      <c r="E207" s="15">
        <f>'raw data'!E207</f>
        <v>17034.70478502374</v>
      </c>
      <c r="F207" s="31">
        <f>'raw data'!F207</f>
        <v>3.0473958114355453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38375.98233796296</v>
      </c>
      <c r="E208" s="15">
        <f>'raw data'!E208</f>
        <v>13490.11148962755</v>
      </c>
      <c r="F208" s="31">
        <f>'raw data'!F208</f>
        <v>4.708061368432957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38375.99087962963</v>
      </c>
      <c r="E209" s="15">
        <f>'raw data'!E209</f>
        <v>20361.168806456782</v>
      </c>
      <c r="F209" s="31">
        <f>'raw data'!F209</f>
        <v>4.190071038256972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38375.99943287037</v>
      </c>
      <c r="E210" s="133">
        <v>2311.115</v>
      </c>
      <c r="F210" s="133">
        <v>5.066377566529267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1309D83R1(98-107)</v>
      </c>
      <c r="D211" s="81">
        <f>'raw data'!D211</f>
        <v>38376.00796296296</v>
      </c>
      <c r="E211" s="15">
        <f>'raw data'!E211</f>
        <v>15021.924087208125</v>
      </c>
      <c r="F211" s="31">
        <f>'raw data'!F211</f>
        <v>1.4664736819078743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1309D83R2(32-42)</v>
      </c>
      <c r="D212" s="81">
        <f>'raw data'!D212</f>
        <v>38376.01650462963</v>
      </c>
      <c r="E212" s="133">
        <v>12737.4</v>
      </c>
      <c r="F212" s="133">
        <v>3.9131971207493894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1309D80R2(104-114)(II)</v>
      </c>
      <c r="D213" s="81">
        <f>'raw data'!D213</f>
        <v>38376.025046296294</v>
      </c>
      <c r="E213" s="15">
        <f>'raw data'!E213</f>
        <v>17490.077354250083</v>
      </c>
      <c r="F213" s="31">
        <f>'raw data'!F213</f>
        <v>4.462386285257625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38376.033587962964</v>
      </c>
      <c r="E214" s="15">
        <f>'raw data'!E214</f>
        <v>21165.07033446536</v>
      </c>
      <c r="F214" s="31">
        <f>'raw data'!F214</f>
        <v>2.2727081936014013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38376.04211805556</v>
      </c>
      <c r="E215" s="15">
        <f>'raw data'!E215</f>
        <v>29897.407993886303</v>
      </c>
      <c r="F215" s="31">
        <f>'raw data'!F215</f>
        <v>1.0503898635121522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1309D84R3(55-64)</v>
      </c>
      <c r="D216" s="81">
        <f>'raw data'!D216</f>
        <v>38376.05063657407</v>
      </c>
      <c r="E216" s="15">
        <f>'raw data'!E216</f>
        <v>18811.864018426306</v>
      </c>
      <c r="F216" s="31">
        <f>'raw data'!F216</f>
        <v>3.9320385315974784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1309D85R2(115-124)</v>
      </c>
      <c r="D217" s="81">
        <f>'raw data'!D217</f>
        <v>38376.05917824074</v>
      </c>
      <c r="E217" s="15">
        <f>'raw data'!E217</f>
        <v>15588.271462711524</v>
      </c>
      <c r="F217" s="31">
        <f>'raw data'!F217</f>
        <v>2.800756248684467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JGb-1 (1)</v>
      </c>
      <c r="D218" s="81">
        <f>'raw data'!D218</f>
        <v>38376.06773148148</v>
      </c>
      <c r="E218" s="15">
        <f>'raw data'!E218</f>
        <v>24357.135453285853</v>
      </c>
      <c r="F218" s="31">
        <f>'raw data'!F218</f>
        <v>2.616240921691625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38376.076261574075</v>
      </c>
      <c r="E219" s="15">
        <f>'raw data'!E219</f>
        <v>20960.07358370806</v>
      </c>
      <c r="F219" s="31">
        <f>'raw data'!F219</f>
        <v>4.838176202867578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1309D86R3(102-110)</v>
      </c>
      <c r="D220" s="81">
        <f>'raw data'!D220</f>
        <v>38376.084814814814</v>
      </c>
      <c r="E220" s="133">
        <v>11545.53</v>
      </c>
      <c r="F220" s="133">
        <v>2.784690796090889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38376.093356481484</v>
      </c>
      <c r="E221" s="15">
        <f>'raw data'!E221</f>
        <v>5031.948247168076</v>
      </c>
      <c r="F221" s="31">
        <f>'raw data'!F221</f>
        <v>1.9921056315888381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1309D87R2(80-93)</v>
      </c>
      <c r="D222" s="81">
        <f>'raw data'!D222</f>
        <v>38376.10188657408</v>
      </c>
      <c r="E222" s="133">
        <v>36022.285</v>
      </c>
      <c r="F222" s="133">
        <v>2.194267168818518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1309D88R4(30-40)</v>
      </c>
      <c r="D223" s="81">
        <f>'raw data'!D223</f>
        <v>38376.11042824074</v>
      </c>
      <c r="E223" s="133">
        <v>16976.24</v>
      </c>
      <c r="F223" s="133">
        <v>3.1846013052605127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38376.11898148148</v>
      </c>
      <c r="E224" s="15">
        <f>'raw data'!E224</f>
        <v>22308.251772128766</v>
      </c>
      <c r="F224" s="31">
        <f>'raw data'!F224</f>
        <v>3.1793990004894277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38376.127534722225</v>
      </c>
      <c r="E225" s="15">
        <f>'raw data'!E225</f>
        <v>14701.002282334659</v>
      </c>
      <c r="F225" s="31">
        <f>'raw data'!F225</f>
        <v>2.1067132233995864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2</v>
      </c>
      <c r="D226" s="81">
        <f>'raw data'!D226</f>
        <v>38376.13607638889</v>
      </c>
      <c r="E226" s="15">
        <f>'raw data'!E226</f>
        <v>224.95027529772048</v>
      </c>
      <c r="F226" s="31">
        <f>'raw data'!F226</f>
        <v>62.560150222584305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38376.14460648148</v>
      </c>
      <c r="E227" s="15">
        <f>'raw data'!E227</f>
        <v>2466.8590335022004</v>
      </c>
      <c r="F227" s="31">
        <f>'raw data'!F227</f>
        <v>2.777491743082669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JGb-1 (2)</v>
      </c>
      <c r="D228" s="81">
        <f>'raw data'!D228</f>
        <v>38376.15314814815</v>
      </c>
      <c r="E228" s="15">
        <f>'raw data'!E228</f>
        <v>25607.71285347448</v>
      </c>
      <c r="F228" s="31">
        <f>'raw data'!F228</f>
        <v>0.6711058792899529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38376.16168981481</v>
      </c>
      <c r="E229" s="15">
        <f>'raw data'!E229</f>
        <v>23171.29159362825</v>
      </c>
      <c r="F229" s="31">
        <f>'raw data'!F229</f>
        <v>1.8202430986591174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 (1)</v>
      </c>
      <c r="D237" s="81">
        <f>'raw data'!D237</f>
        <v>38375.89795138889</v>
      </c>
      <c r="E237" s="15">
        <f>'raw data'!E237</f>
        <v>4347953.464365066</v>
      </c>
      <c r="F237" s="31">
        <f>'raw data'!F237</f>
        <v>2.957822585409921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38375.906493055554</v>
      </c>
      <c r="E238" s="15">
        <f>'raw data'!E238</f>
        <v>4971.863470686057</v>
      </c>
      <c r="F238" s="31">
        <f>'raw data'!F238</f>
        <v>9.22384812056026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38375.91505787037</v>
      </c>
      <c r="E239" s="15">
        <f>'raw data'!E239</f>
        <v>1106580.295967342</v>
      </c>
      <c r="F239" s="31">
        <f>'raw data'!F239</f>
        <v>1.6733603004745805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38375.92361111111</v>
      </c>
      <c r="E240" s="133">
        <v>4281974.95</v>
      </c>
      <c r="F240" s="133">
        <v>1.2695765341923426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38375.93216435185</v>
      </c>
      <c r="E241" s="133">
        <v>9541.27</v>
      </c>
      <c r="F241" s="133">
        <v>5.797503820629467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1309D80R2(18-28)</v>
      </c>
      <c r="D242" s="81">
        <f>'raw data'!D242</f>
        <v>38375.940717592595</v>
      </c>
      <c r="E242" s="15">
        <f>'raw data'!E242</f>
        <v>623576.3777242356</v>
      </c>
      <c r="F242" s="31">
        <f>'raw data'!F242</f>
        <v>6.70755534949185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38375.949282407404</v>
      </c>
      <c r="E243" s="15">
        <f>'raw data'!E243</f>
        <v>4393919.654504596</v>
      </c>
      <c r="F243" s="31">
        <f>'raw data'!F243</f>
        <v>2.642083683694308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1309D80R2(104-114)</v>
      </c>
      <c r="D244" s="81">
        <f>'raw data'!D244</f>
        <v>38375.957824074074</v>
      </c>
      <c r="E244" s="15">
        <f>'raw data'!E244</f>
        <v>462004.0460590866</v>
      </c>
      <c r="F244" s="31">
        <f>'raw data'!F244</f>
        <v>0.8615788407975673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1309D81R3(33-43)</v>
      </c>
      <c r="D245" s="81">
        <f>'raw data'!D245</f>
        <v>38375.96638888889</v>
      </c>
      <c r="E245" s="15">
        <f>'raw data'!E245</f>
        <v>801967.412557172</v>
      </c>
      <c r="F245" s="31">
        <f>'raw data'!F245</f>
        <v>2.0001809639566317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1309D82R2(102-111)</v>
      </c>
      <c r="D246" s="81">
        <f>'raw data'!D246</f>
        <v>38375.97491898148</v>
      </c>
      <c r="E246" s="15">
        <f>'raw data'!E246</f>
        <v>495670.4963520058</v>
      </c>
      <c r="F246" s="31">
        <f>'raw data'!F246</f>
        <v>5.110958347534496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38375.983460648145</v>
      </c>
      <c r="E247" s="15">
        <f>'raw data'!E247</f>
        <v>3199500.589173739</v>
      </c>
      <c r="F247" s="31">
        <f>'raw data'!F247</f>
        <v>1.5338376227237942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38375.99199074074</v>
      </c>
      <c r="E248" s="15">
        <f>'raw data'!E248</f>
        <v>4436531.622719083</v>
      </c>
      <c r="F248" s="31">
        <f>'raw data'!F248</f>
        <v>2.846566724489625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38376.000543981485</v>
      </c>
      <c r="E249" s="15">
        <f>'raw data'!E249</f>
        <v>8457.136744318768</v>
      </c>
      <c r="F249" s="31">
        <f>'raw data'!F249</f>
        <v>3.0025492253378143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1309D83R1(98-107)</v>
      </c>
      <c r="D250" s="81">
        <f>'raw data'!D250</f>
        <v>38376.00908564815</v>
      </c>
      <c r="E250" s="15">
        <f>'raw data'!E250</f>
        <v>706712.5466380429</v>
      </c>
      <c r="F250" s="31">
        <f>'raw data'!F250</f>
        <v>0.5378927035893158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1309D83R2(32-42)</v>
      </c>
      <c r="D251" s="81">
        <f>'raw data'!D251</f>
        <v>38376.01762731482</v>
      </c>
      <c r="E251" s="15">
        <f>'raw data'!E251</f>
        <v>539232.9639268072</v>
      </c>
      <c r="F251" s="31">
        <f>'raw data'!F251</f>
        <v>4.065584563254542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1309D80R2(104-114)(II)</v>
      </c>
      <c r="D252" s="81">
        <f>'raw data'!D252</f>
        <v>38376.02615740741</v>
      </c>
      <c r="E252" s="133">
        <v>445902.09</v>
      </c>
      <c r="F252" s="133">
        <v>2.194129847172264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38376.03469907407</v>
      </c>
      <c r="E253" s="15">
        <f>'raw data'!E253</f>
        <v>4559040.0978161795</v>
      </c>
      <c r="F253" s="31">
        <f>'raw data'!F253</f>
        <v>1.6669957727454205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38376.043229166666</v>
      </c>
      <c r="E254" s="15">
        <f>'raw data'!E254</f>
        <v>1219146.3385805576</v>
      </c>
      <c r="F254" s="31">
        <f>'raw data'!F254</f>
        <v>3.1755590877192397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1309D84R3(55-64)</v>
      </c>
      <c r="D255" s="81">
        <f>'raw data'!D255</f>
        <v>38376.05175925926</v>
      </c>
      <c r="E255" s="133">
        <v>974591.25</v>
      </c>
      <c r="F255" s="133">
        <v>9.421287735024478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1309D85R2(115-124)</v>
      </c>
      <c r="D256" s="81">
        <f>'raw data'!D256</f>
        <v>38376.06028935185</v>
      </c>
      <c r="E256" s="15">
        <f>'raw data'!E256</f>
        <v>601230.0372912148</v>
      </c>
      <c r="F256" s="31">
        <f>'raw data'!F256</f>
        <v>3.339503055833066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JGb-1 (1)</v>
      </c>
      <c r="D257" s="81">
        <f>'raw data'!D257</f>
        <v>38376.06883101852</v>
      </c>
      <c r="E257" s="15">
        <f>'raw data'!E257</f>
        <v>3657335.1473987587</v>
      </c>
      <c r="F257" s="31">
        <f>'raw data'!F257</f>
        <v>8.005468312167388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38376.07738425926</v>
      </c>
      <c r="E258" s="15">
        <f>'raw data'!E258</f>
        <v>4473412.123121712</v>
      </c>
      <c r="F258" s="31">
        <f>'raw data'!F258</f>
        <v>1.7409313051062454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1309D86R3(102-110)</v>
      </c>
      <c r="D259" s="81">
        <f>'raw data'!D259</f>
        <v>38376.08592592592</v>
      </c>
      <c r="E259" s="15">
        <f>'raw data'!E259</f>
        <v>1036409.0320347921</v>
      </c>
      <c r="F259" s="31">
        <f>'raw data'!F259</f>
        <v>1.1420553678716079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38376.09446759259</v>
      </c>
      <c r="E260" s="15">
        <f>'raw data'!E260</f>
        <v>10372.42506863861</v>
      </c>
      <c r="F260" s="31">
        <f>'raw data'!F260</f>
        <v>2.3740696952791387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1309D87R2(80-93)</v>
      </c>
      <c r="D261" s="81">
        <f>'raw data'!D261</f>
        <v>38376.10300925926</v>
      </c>
      <c r="E261" s="15">
        <f>'raw data'!E261</f>
        <v>1068497.8174941863</v>
      </c>
      <c r="F261" s="31">
        <f>'raw data'!F261</f>
        <v>3.0890579285070525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1309D88R4(30-40)</v>
      </c>
      <c r="D262" s="81">
        <f>'raw data'!D262</f>
        <v>38376.111550925925</v>
      </c>
      <c r="E262" s="15">
        <f>'raw data'!E262</f>
        <v>566694.6620046347</v>
      </c>
      <c r="F262" s="31">
        <f>'raw data'!F262</f>
        <v>9.080074129974413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38376.120104166665</v>
      </c>
      <c r="E263" s="15">
        <f>'raw data'!E263</f>
        <v>4627004.772724319</v>
      </c>
      <c r="F263" s="31">
        <f>'raw data'!F263</f>
        <v>2.0339190462229286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38376.128645833334</v>
      </c>
      <c r="E264" s="15">
        <f>'raw data'!E264</f>
        <v>3311865.28805466</v>
      </c>
      <c r="F264" s="31">
        <f>'raw data'!F264</f>
        <v>2.7993547172414748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2</v>
      </c>
      <c r="D265" s="81">
        <f>'raw data'!D265</f>
        <v>38376.1371875</v>
      </c>
      <c r="E265" s="15">
        <f>'raw data'!E265</f>
        <v>5801.959143413937</v>
      </c>
      <c r="F265" s="31">
        <f>'raw data'!F265</f>
        <v>11.379203097972393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38376.14571759259</v>
      </c>
      <c r="E266" s="15">
        <f>'raw data'!E266</f>
        <v>8461.665124650523</v>
      </c>
      <c r="F266" s="31">
        <f>'raw data'!F266</f>
        <v>4.547046268254815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JGb-1 (2)</v>
      </c>
      <c r="D267" s="81">
        <f>'raw data'!D267</f>
        <v>38376.15425925926</v>
      </c>
      <c r="E267" s="15">
        <f>'raw data'!E267</f>
        <v>3809093.4378373567</v>
      </c>
      <c r="F267" s="31">
        <f>'raw data'!F267</f>
        <v>8.624336388510576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38376.16280092593</v>
      </c>
      <c r="E268" s="15">
        <f>'raw data'!E268</f>
        <v>4715148.957491733</v>
      </c>
      <c r="F268" s="31">
        <f>'raw data'!F268</f>
        <v>1.2231836554986386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 (1)</v>
      </c>
      <c r="D276" s="81">
        <f>'raw data'!D276</f>
        <v>38375.89460648148</v>
      </c>
      <c r="E276" s="15">
        <f>'raw data'!E276</f>
        <v>21961.475278118858</v>
      </c>
      <c r="F276" s="31">
        <f>'raw data'!F276</f>
        <v>3.725946784404316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38375.90314814815</v>
      </c>
      <c r="E277" s="15">
        <f>'raw data'!E277</f>
        <v>33.10001642465296</v>
      </c>
      <c r="F277" s="31">
        <f>'raw data'!F277</f>
        <v>350.38721145915895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38375.91168981481</v>
      </c>
      <c r="E278" s="15">
        <f>'raw data'!E278</f>
        <v>22391.05299458077</v>
      </c>
      <c r="F278" s="31">
        <f>'raw data'!F278</f>
        <v>4.222062625794231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38375.920266203706</v>
      </c>
      <c r="E279" s="15">
        <f>'raw data'!E279</f>
        <v>21992.68317244824</v>
      </c>
      <c r="F279" s="31">
        <f>'raw data'!F279</f>
        <v>3.105307461556711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38375.92880787037</v>
      </c>
      <c r="E280" s="133">
        <v>1758.955</v>
      </c>
      <c r="F280" s="133">
        <v>4.276115552405742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1309D80R2(18-28)</v>
      </c>
      <c r="D281" s="81">
        <f>'raw data'!D281</f>
        <v>38375.937372685185</v>
      </c>
      <c r="E281" s="15">
        <f>'raw data'!E281</f>
        <v>5138.04609722799</v>
      </c>
      <c r="F281" s="31">
        <f>'raw data'!F281</f>
        <v>1.2587571876608579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38375.945925925924</v>
      </c>
      <c r="E282" s="15">
        <f>'raw data'!E282</f>
        <v>22852.724787466577</v>
      </c>
      <c r="F282" s="31">
        <f>'raw data'!F282</f>
        <v>2.7158338711806316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1309D80R2(104-114)</v>
      </c>
      <c r="D283" s="81">
        <f>'raw data'!D283</f>
        <v>38375.95446759259</v>
      </c>
      <c r="E283" s="15">
        <f>'raw data'!E283</f>
        <v>7911.232954571052</v>
      </c>
      <c r="F283" s="31">
        <f>'raw data'!F283</f>
        <v>3.551671594342173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1309D81R3(33-43)</v>
      </c>
      <c r="D284" s="81">
        <f>'raw data'!D284</f>
        <v>38375.96303240741</v>
      </c>
      <c r="E284" s="15">
        <f>'raw data'!E284</f>
        <v>12552.283320737703</v>
      </c>
      <c r="F284" s="31">
        <f>'raw data'!F284</f>
        <v>0.775194351777103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1309D82R2(102-111)</v>
      </c>
      <c r="D285" s="81">
        <f>'raw data'!D285</f>
        <v>38375.9715625</v>
      </c>
      <c r="E285" s="15">
        <f>'raw data'!E285</f>
        <v>7963.016329779523</v>
      </c>
      <c r="F285" s="31">
        <f>'raw data'!F285</f>
        <v>5.514824366562615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38375.98011574074</v>
      </c>
      <c r="E286" s="15">
        <f>'raw data'!E286</f>
        <v>11741.82279160567</v>
      </c>
      <c r="F286" s="31">
        <f>'raw data'!F286</f>
        <v>3.554307618280434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38375.988645833335</v>
      </c>
      <c r="E287" s="15">
        <f>'raw data'!E287</f>
        <v>22837.760476988646</v>
      </c>
      <c r="F287" s="31">
        <f>'raw data'!F287</f>
        <v>2.946184948290671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38375.997199074074</v>
      </c>
      <c r="E288" s="15">
        <f>'raw data'!E288</f>
        <v>802.8174584850447</v>
      </c>
      <c r="F288" s="31">
        <f>'raw data'!F288</f>
        <v>15.961690009630857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1309D83R1(98-107)</v>
      </c>
      <c r="D289" s="81">
        <f>'raw data'!D289</f>
        <v>38376.00572916667</v>
      </c>
      <c r="E289" s="15">
        <f>'raw data'!E289</f>
        <v>7151.355220874521</v>
      </c>
      <c r="F289" s="31">
        <f>'raw data'!F289</f>
        <v>2.582860477412712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1309D83R2(32-42)</v>
      </c>
      <c r="D290" s="81">
        <f>'raw data'!D290</f>
        <v>38376.01428240741</v>
      </c>
      <c r="E290" s="133">
        <v>7250.085</v>
      </c>
      <c r="F290" s="133">
        <v>0.2694776732176024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1309D80R2(104-114)(II)</v>
      </c>
      <c r="D291" s="81">
        <f>'raw data'!D291</f>
        <v>38376.0228125</v>
      </c>
      <c r="E291" s="15">
        <f>'raw data'!E291</f>
        <v>8270.295494967359</v>
      </c>
      <c r="F291" s="31">
        <f>'raw data'!F291</f>
        <v>2.877672361259574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38376.03134259259</v>
      </c>
      <c r="E292" s="15">
        <f>'raw data'!E292</f>
        <v>22923.106137608014</v>
      </c>
      <c r="F292" s="31">
        <f>'raw data'!F292</f>
        <v>4.142753888235267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38376.03988425926</v>
      </c>
      <c r="E293" s="15">
        <f>'raw data'!E293</f>
        <v>24115.009958141356</v>
      </c>
      <c r="F293" s="31">
        <f>'raw data'!F293</f>
        <v>0.48934079852116197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1309D84R3(55-64)</v>
      </c>
      <c r="D294" s="81">
        <f>'raw data'!D294</f>
        <v>38376.048414351855</v>
      </c>
      <c r="E294" s="133">
        <v>9415.57</v>
      </c>
      <c r="F294" s="133">
        <v>2.6202296404362677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1309D85R2(115-124)</v>
      </c>
      <c r="D295" s="81">
        <f>'raw data'!D295</f>
        <v>38376.05694444444</v>
      </c>
      <c r="E295" s="15">
        <f>'raw data'!E295</f>
        <v>7290.412372098634</v>
      </c>
      <c r="F295" s="31">
        <f>'raw data'!F295</f>
        <v>2.247233561094376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JGb-1 (1)</v>
      </c>
      <c r="D296" s="81">
        <f>'raw data'!D296</f>
        <v>38376.06549768519</v>
      </c>
      <c r="E296" s="15">
        <f>'raw data'!E296</f>
        <v>50594.52974249273</v>
      </c>
      <c r="F296" s="31">
        <f>'raw data'!F296</f>
        <v>1.4421587607166488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38376.07402777778</v>
      </c>
      <c r="E297" s="15">
        <f>'raw data'!E297</f>
        <v>23279.04600074718</v>
      </c>
      <c r="F297" s="31">
        <f>'raw data'!F297</f>
        <v>4.570462577985366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1309D86R3(102-110)</v>
      </c>
      <c r="D298" s="81">
        <f>'raw data'!D298</f>
        <v>38376.08258101852</v>
      </c>
      <c r="E298" s="133">
        <v>4484.125</v>
      </c>
      <c r="F298" s="133">
        <v>1.2178486708343699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38376.09111111111</v>
      </c>
      <c r="E299" s="15">
        <f>'raw data'!E299</f>
        <v>1903.9883854782997</v>
      </c>
      <c r="F299" s="31">
        <f>'raw data'!F299</f>
        <v>8.530337285301464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1309D87R2(80-93)</v>
      </c>
      <c r="D300" s="81">
        <f>'raw data'!D300</f>
        <v>38376.099652777775</v>
      </c>
      <c r="E300" s="15">
        <f>'raw data'!E300</f>
        <v>34899.27172045743</v>
      </c>
      <c r="F300" s="31">
        <f>'raw data'!F300</f>
        <v>4.748663873763825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1309D88R4(30-40)</v>
      </c>
      <c r="D301" s="81">
        <f>'raw data'!D301</f>
        <v>38376.108194444445</v>
      </c>
      <c r="E301" s="133">
        <v>7986.49</v>
      </c>
      <c r="F301" s="133">
        <v>0.6243690308167095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38376.116736111115</v>
      </c>
      <c r="E302" s="15">
        <f>'raw data'!E302</f>
        <v>23975.172202139056</v>
      </c>
      <c r="F302" s="31">
        <f>'raw data'!F302</f>
        <v>4.876273779390653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38376.12530092592</v>
      </c>
      <c r="E303" s="133">
        <v>13060.55</v>
      </c>
      <c r="F303" s="133">
        <v>0.8058295654610795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2</v>
      </c>
      <c r="D304" s="81">
        <f>'raw data'!D304</f>
        <v>38376.13383101852</v>
      </c>
      <c r="E304" s="15">
        <f>'raw data'!E304</f>
        <v>166.69419434023143</v>
      </c>
      <c r="F304" s="31">
        <f>'raw data'!F304</f>
        <v>57.7680777510992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38376.14236111111</v>
      </c>
      <c r="E305" s="133">
        <v>756.29</v>
      </c>
      <c r="F305" s="133">
        <v>1.7783087146676546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JGb-1 (2)</v>
      </c>
      <c r="D306" s="81">
        <f>'raw data'!D306</f>
        <v>38376.15090277778</v>
      </c>
      <c r="E306" s="15">
        <f>'raw data'!E306</f>
        <v>54143.20339954682</v>
      </c>
      <c r="F306" s="31">
        <f>'raw data'!F306</f>
        <v>1.7654974017689853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38376.15944444444</v>
      </c>
      <c r="E307" s="15">
        <f>'raw data'!E307</f>
        <v>25649.220337450566</v>
      </c>
      <c r="F307" s="31">
        <f>'raw data'!F307</f>
        <v>1.5326218335445545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 (1)</v>
      </c>
      <c r="D315" s="81">
        <f>'raw data'!D315</f>
        <v>38375.89738425926</v>
      </c>
      <c r="E315" s="15">
        <f>'raw data'!E315</f>
        <v>13007.489828611444</v>
      </c>
      <c r="F315" s="31">
        <f>'raw data'!F315</f>
        <v>1.2800233742478375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38375.90592592592</v>
      </c>
      <c r="E316" s="15">
        <f>'raw data'!E316</f>
        <v>458.3311513216039</v>
      </c>
      <c r="F316" s="31">
        <f>'raw data'!F316</f>
        <v>34.2368470411443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38375.91447916667</v>
      </c>
      <c r="E317" s="15">
        <f>'raw data'!E317</f>
        <v>7476.180411430629</v>
      </c>
      <c r="F317" s="31">
        <f>'raw data'!F317</f>
        <v>4.195155673933364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38375.92304398148</v>
      </c>
      <c r="E318" s="15">
        <f>'raw data'!E318</f>
        <v>12377.94181122126</v>
      </c>
      <c r="F318" s="31">
        <f>'raw data'!F318</f>
        <v>2.441681658624187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38375.93158564815</v>
      </c>
      <c r="E319" s="15">
        <f>'raw data'!E319</f>
        <v>520.7703266791301</v>
      </c>
      <c r="F319" s="31">
        <f>'raw data'!F319</f>
        <v>6.516867302967885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1309D80R2(18-28)</v>
      </c>
      <c r="D320" s="81">
        <f>'raw data'!D320</f>
        <v>38375.940150462964</v>
      </c>
      <c r="E320" s="15">
        <f>'raw data'!E320</f>
        <v>2633.6944246932894</v>
      </c>
      <c r="F320" s="31">
        <f>'raw data'!F320</f>
        <v>7.5257967511015975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38375.9487037037</v>
      </c>
      <c r="E321" s="133">
        <v>13060.775</v>
      </c>
      <c r="F321" s="133">
        <v>0.7537874065255573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1309D80R2(104-114)</v>
      </c>
      <c r="D322" s="81">
        <f>'raw data'!D322</f>
        <v>38375.95725694444</v>
      </c>
      <c r="E322" s="15">
        <f>'raw data'!E322</f>
        <v>3243.5935094316847</v>
      </c>
      <c r="F322" s="31">
        <f>'raw data'!F322</f>
        <v>7.728286316959639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1309D81R3(33-43)</v>
      </c>
      <c r="D323" s="81">
        <f>'raw data'!D323</f>
        <v>38375.96581018518</v>
      </c>
      <c r="E323" s="133">
        <v>3682.81</v>
      </c>
      <c r="F323" s="133">
        <v>5.1483408676354445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1309D82R2(102-111)</v>
      </c>
      <c r="D324" s="81">
        <f>'raw data'!D324</f>
        <v>38375.974340277775</v>
      </c>
      <c r="E324" s="133">
        <v>3192.685</v>
      </c>
      <c r="F324" s="133">
        <v>1.0061707017552133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38375.98289351852</v>
      </c>
      <c r="E325" s="15">
        <f>'raw data'!E325</f>
        <v>9012.894425605284</v>
      </c>
      <c r="F325" s="31">
        <f>'raw data'!F325</f>
        <v>4.092249784139921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38375.991423611114</v>
      </c>
      <c r="E326" s="133">
        <v>13260.12</v>
      </c>
      <c r="F326" s="133">
        <v>0.08020203430137353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38375.999976851854</v>
      </c>
      <c r="E327" s="15">
        <f>'raw data'!E327</f>
        <v>359.23460005113486</v>
      </c>
      <c r="F327" s="31">
        <f>'raw data'!F327</f>
        <v>31.295567490586482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1309D83R1(98-107)</v>
      </c>
      <c r="D328" s="81">
        <f>'raw data'!D328</f>
        <v>38376.00850694445</v>
      </c>
      <c r="E328" s="15">
        <f>'raw data'!E328</f>
        <v>2836.627847004453</v>
      </c>
      <c r="F328" s="31">
        <f>'raw data'!F328</f>
        <v>9.082751133684846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1309D83R2(32-42)</v>
      </c>
      <c r="D329" s="81">
        <f>'raw data'!D329</f>
        <v>38376.01704861111</v>
      </c>
      <c r="E329" s="133">
        <v>2883.225</v>
      </c>
      <c r="F329" s="133">
        <v>3.7299853584325753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1309D80R2(104-114)(II)</v>
      </c>
      <c r="D330" s="81">
        <f>'raw data'!D330</f>
        <v>38376.02559027778</v>
      </c>
      <c r="E330" s="15">
        <f>'raw data'!E330</f>
        <v>3338.383276858512</v>
      </c>
      <c r="F330" s="31">
        <f>'raw data'!F330</f>
        <v>4.793090034014213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38376.03413194444</v>
      </c>
      <c r="E331" s="15">
        <f>'raw data'!E331</f>
        <v>13522.461016078834</v>
      </c>
      <c r="F331" s="31">
        <f>'raw data'!F331</f>
        <v>5.388271630856385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38376.042662037034</v>
      </c>
      <c r="E332" s="15">
        <f>'raw data'!E332</f>
        <v>8369.986425319406</v>
      </c>
      <c r="F332" s="31">
        <f>'raw data'!F332</f>
        <v>2.427131013247368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1309D84R3(55-64)</v>
      </c>
      <c r="D333" s="81">
        <f>'raw data'!D333</f>
        <v>38376.05119212963</v>
      </c>
      <c r="E333" s="15">
        <f>'raw data'!E333</f>
        <v>3629.583057538022</v>
      </c>
      <c r="F333" s="31">
        <f>'raw data'!F333</f>
        <v>4.666790693906297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1309D85R2(115-124)</v>
      </c>
      <c r="D334" s="81">
        <f>'raw data'!D334</f>
        <v>38376.05972222222</v>
      </c>
      <c r="E334" s="133">
        <v>2373.915</v>
      </c>
      <c r="F334" s="133">
        <v>3.6670190732128627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JGb-1 (1)</v>
      </c>
      <c r="D335" s="81">
        <f>'raw data'!D335</f>
        <v>38376.06826388889</v>
      </c>
      <c r="E335" s="133">
        <v>4845.475</v>
      </c>
      <c r="F335" s="133">
        <v>7.6098828945631665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38376.07680555555</v>
      </c>
      <c r="E336" s="15">
        <f>'raw data'!E336</f>
        <v>13303.187884155463</v>
      </c>
      <c r="F336" s="31">
        <f>'raw data'!F336</f>
        <v>2.071947447277848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1309D86R3(102-110)</v>
      </c>
      <c r="D337" s="81">
        <f>'raw data'!D337</f>
        <v>38376.0853587963</v>
      </c>
      <c r="E337" s="15">
        <f>'raw data'!E337</f>
        <v>5067.048236022854</v>
      </c>
      <c r="F337" s="31">
        <f>'raw data'!F337</f>
        <v>6.95078084491288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38376.09390046296</v>
      </c>
      <c r="E338" s="15">
        <f>'raw data'!E338</f>
        <v>732.8750212213117</v>
      </c>
      <c r="F338" s="31">
        <f>'raw data'!F338</f>
        <v>9.906708286754165</v>
      </c>
    </row>
    <row r="339" spans="1:8" ht="11.25">
      <c r="A339" s="16">
        <f>'raw data'!A339</f>
        <v>0</v>
      </c>
      <c r="B339" s="15">
        <f>'raw data'!B339</f>
        <v>0</v>
      </c>
      <c r="C339" s="15" t="str">
        <f>'raw data'!C339</f>
        <v>1309D87R2(80-93)</v>
      </c>
      <c r="D339" s="81">
        <f>'raw data'!D339</f>
        <v>38376.10244212963</v>
      </c>
      <c r="E339" s="133">
        <v>24687.17</v>
      </c>
      <c r="F339" s="133">
        <v>11.174026154595118</v>
      </c>
      <c r="H339" s="88">
        <v>2004.46</v>
      </c>
    </row>
    <row r="340" spans="1:8" ht="11.25">
      <c r="A340" s="16">
        <f>'raw data'!A340</f>
        <v>0</v>
      </c>
      <c r="B340" s="15">
        <f>'raw data'!B340</f>
        <v>0</v>
      </c>
      <c r="C340" s="15" t="str">
        <f>'raw data'!C340</f>
        <v>1309D88R4(30-40)</v>
      </c>
      <c r="D340" s="81">
        <f>'raw data'!D340</f>
        <v>38376.110983796294</v>
      </c>
      <c r="E340" s="15">
        <f>'raw data'!E340</f>
        <v>3204.0605101981287</v>
      </c>
      <c r="F340" s="31">
        <f>'raw data'!F340</f>
        <v>2.879299842729547</v>
      </c>
      <c r="H340" s="88">
        <v>78.50299484732075</v>
      </c>
    </row>
    <row r="341" spans="1:8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38376.119525462964</v>
      </c>
      <c r="E341" s="133">
        <v>13335.64</v>
      </c>
      <c r="F341" s="133">
        <v>0.2505906464136162</v>
      </c>
      <c r="H341" s="88">
        <v>3.916416134386356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38376.1280787037</v>
      </c>
      <c r="E342" s="133">
        <v>9776.395</v>
      </c>
      <c r="F342" s="133">
        <v>1.1758357699075228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2</v>
      </c>
      <c r="D343" s="81">
        <f>'raw data'!D343</f>
        <v>38376.13662037037</v>
      </c>
      <c r="E343" s="15">
        <f>'raw data'!E343</f>
        <v>313.5375751116857</v>
      </c>
      <c r="F343" s="31">
        <f>'raw data'!F343</f>
        <v>45.19165284175178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38376.145150462966</v>
      </c>
      <c r="E344" s="15">
        <f>'raw data'!E344</f>
        <v>188.7847744642722</v>
      </c>
      <c r="F344" s="31">
        <f>'raw data'!F344</f>
        <v>24.484598321751697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JGb-1 (2)</v>
      </c>
      <c r="D345" s="81">
        <f>'raw data'!D345</f>
        <v>38376.15369212963</v>
      </c>
      <c r="E345" s="133">
        <v>4949.105</v>
      </c>
      <c r="F345" s="133">
        <v>1.367748959924569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38376.1622337963</v>
      </c>
      <c r="E346" s="133">
        <v>14452.605</v>
      </c>
      <c r="F346" s="133">
        <v>0.6817824880613851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 (1)</v>
      </c>
      <c r="D354" s="81">
        <f>'raw data'!D354</f>
        <v>38375.8962962963</v>
      </c>
      <c r="E354" s="133">
        <v>18344.855</v>
      </c>
      <c r="F354" s="133">
        <v>0.9424695865294441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38375.90484953704</v>
      </c>
      <c r="E355" s="15">
        <f>'raw data'!E355</f>
        <v>1280.409446194198</v>
      </c>
      <c r="F355" s="31">
        <f>'raw data'!F355</f>
        <v>11.022271936053109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38375.91339120371</v>
      </c>
      <c r="E356" s="15">
        <f>'raw data'!E356</f>
        <v>2263.7122562602244</v>
      </c>
      <c r="F356" s="31">
        <f>'raw data'!F356</f>
        <v>3.8578680237612777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38375.921956018516</v>
      </c>
      <c r="E357" s="133">
        <v>19485.475</v>
      </c>
      <c r="F357" s="133">
        <v>0.6192703652862191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38375.93050925926</v>
      </c>
      <c r="E358" s="15">
        <f>'raw data'!E358</f>
        <v>1867.9779699966557</v>
      </c>
      <c r="F358" s="31">
        <f>'raw data'!F358</f>
        <v>2.851037811120559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1309D80R2(18-28)</v>
      </c>
      <c r="D359" s="81">
        <f>'raw data'!D359</f>
        <v>38375.93907407407</v>
      </c>
      <c r="E359" s="133">
        <v>1276.37</v>
      </c>
      <c r="F359" s="133">
        <v>6.676787237917244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38375.94762731482</v>
      </c>
      <c r="E360" s="15">
        <f>'raw data'!E360</f>
        <v>19368.163761748645</v>
      </c>
      <c r="F360" s="31">
        <f>'raw data'!F360</f>
        <v>3.336874870661288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1309D80R2(104-114)</v>
      </c>
      <c r="D361" s="81">
        <f>'raw data'!D361</f>
        <v>38375.95616898148</v>
      </c>
      <c r="E361" s="15">
        <f>'raw data'!E361</f>
        <v>1692.4631341208851</v>
      </c>
      <c r="F361" s="31">
        <f>'raw data'!F361</f>
        <v>11.033485262305541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1309D81R3(33-43)</v>
      </c>
      <c r="D362" s="81">
        <f>'raw data'!D362</f>
        <v>38375.964733796296</v>
      </c>
      <c r="E362" s="15">
        <f>'raw data'!E362</f>
        <v>1247.015263442687</v>
      </c>
      <c r="F362" s="31">
        <f>'raw data'!F362</f>
        <v>13.517774239873924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1309D82R2(102-111)</v>
      </c>
      <c r="D363" s="81">
        <f>'raw data'!D363</f>
        <v>38375.97326388889</v>
      </c>
      <c r="E363" s="15">
        <f>'raw data'!E363</f>
        <v>1303.3587473890168</v>
      </c>
      <c r="F363" s="31">
        <f>'raw data'!F363</f>
        <v>9.336044749686312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38375.98180555556</v>
      </c>
      <c r="E364" s="15">
        <f>'raw data'!E364</f>
        <v>13260.32528136164</v>
      </c>
      <c r="F364" s="31">
        <f>'raw data'!F364</f>
        <v>0.6866812414091069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38375.99034722222</v>
      </c>
      <c r="E365" s="15">
        <f>'raw data'!E365</f>
        <v>20247.930962728868</v>
      </c>
      <c r="F365" s="31">
        <f>'raw data'!F365</f>
        <v>4.700852867997829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38375.99890046296</v>
      </c>
      <c r="E366" s="15">
        <f>'raw data'!E366</f>
        <v>1133.2250818932316</v>
      </c>
      <c r="F366" s="31">
        <f>'raw data'!F366</f>
        <v>11.100048744740521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1309D83R1(98-107)</v>
      </c>
      <c r="D367" s="81">
        <f>'raw data'!D367</f>
        <v>38376.00743055555</v>
      </c>
      <c r="E367" s="15">
        <f>'raw data'!E367</f>
        <v>1314.9879164097738</v>
      </c>
      <c r="F367" s="31">
        <f>'raw data'!F367</f>
        <v>11.079927573517855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1309D83R2(32-42)</v>
      </c>
      <c r="D368" s="81">
        <f>'raw data'!D368</f>
        <v>38376.01597222222</v>
      </c>
      <c r="E368" s="15">
        <f>'raw data'!E368</f>
        <v>1328.0211622004301</v>
      </c>
      <c r="F368" s="31">
        <f>'raw data'!F368</f>
        <v>19.450347991343218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1309D80R2(104-114)(II)</v>
      </c>
      <c r="D369" s="81">
        <f>'raw data'!D369</f>
        <v>38376.024502314816</v>
      </c>
      <c r="E369" s="15">
        <f>'raw data'!E369</f>
        <v>1120.974222813343</v>
      </c>
      <c r="F369" s="31">
        <f>'raw data'!F369</f>
        <v>14.160701648095866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38376.03304398148</v>
      </c>
      <c r="E370" s="15">
        <f>'raw data'!E370</f>
        <v>20234.616115304027</v>
      </c>
      <c r="F370" s="31">
        <f>'raw data'!F370</f>
        <v>3.411693708457499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38376.04157407407</v>
      </c>
      <c r="E371" s="15">
        <f>'raw data'!E371</f>
        <v>2612.191807264318</v>
      </c>
      <c r="F371" s="31">
        <f>'raw data'!F371</f>
        <v>5.094926570148796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1309D84R3(55-64)</v>
      </c>
      <c r="D372" s="81">
        <f>'raw data'!D372</f>
        <v>38376.050104166665</v>
      </c>
      <c r="E372" s="15">
        <f>'raw data'!E372</f>
        <v>1643.508890581685</v>
      </c>
      <c r="F372" s="31">
        <f>'raw data'!F372</f>
        <v>2.615236422829001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1309D85R2(115-124)</v>
      </c>
      <c r="D373" s="81">
        <f>'raw data'!D373</f>
        <v>38376.058645833335</v>
      </c>
      <c r="E373" s="15">
        <f>'raw data'!E373</f>
        <v>1023.200197007096</v>
      </c>
      <c r="F373" s="31">
        <f>'raw data'!F373</f>
        <v>1.8690325917657447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JGb-1 (1)</v>
      </c>
      <c r="D374" s="81">
        <f>'raw data'!D374</f>
        <v>38376.0671875</v>
      </c>
      <c r="E374" s="15">
        <f>'raw data'!E374</f>
        <v>3808.323771243408</v>
      </c>
      <c r="F374" s="31">
        <f>'raw data'!F374</f>
        <v>4.455254418748827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38376.07571759259</v>
      </c>
      <c r="E375" s="15">
        <f>'raw data'!E375</f>
        <v>20166.68274018419</v>
      </c>
      <c r="F375" s="31">
        <f>'raw data'!F375</f>
        <v>0.8813507408039364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1309D86R3(102-110)</v>
      </c>
      <c r="D376" s="81">
        <f>'raw data'!D376</f>
        <v>38376.08427083334</v>
      </c>
      <c r="E376" s="15">
        <f>'raw data'!E376</f>
        <v>9673.527725512506</v>
      </c>
      <c r="F376" s="31">
        <f>'raw data'!F376</f>
        <v>5.937598349515515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38376.0928125</v>
      </c>
      <c r="E377" s="15">
        <f>'raw data'!E377</f>
        <v>1332.282202927988</v>
      </c>
      <c r="F377" s="31">
        <f>'raw data'!F377</f>
        <v>4.184614542663452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1309D87R2(80-93)</v>
      </c>
      <c r="D378" s="81">
        <f>'raw data'!D378</f>
        <v>38376.10135416667</v>
      </c>
      <c r="E378" s="15">
        <f>'raw data'!E378</f>
        <v>16162.510465437987</v>
      </c>
      <c r="F378" s="31">
        <f>'raw data'!F378</f>
        <v>1.3964828447483761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1309D88R4(30-40)</v>
      </c>
      <c r="D379" s="81">
        <f>'raw data'!D379</f>
        <v>38376.10989583333</v>
      </c>
      <c r="E379" s="15">
        <f>'raw data'!E379</f>
        <v>1584.87488646504</v>
      </c>
      <c r="F379" s="31">
        <f>'raw data'!F379</f>
        <v>16.063342255583517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38376.1184375</v>
      </c>
      <c r="E380" s="15">
        <f>'raw data'!E380</f>
        <v>19791.313144241853</v>
      </c>
      <c r="F380" s="31">
        <f>'raw data'!F380</f>
        <v>9.559653428441033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38376.12699074074</v>
      </c>
      <c r="E381" s="15">
        <f>'raw data'!E381</f>
        <v>15142.636938129097</v>
      </c>
      <c r="F381" s="31">
        <f>'raw data'!F381</f>
        <v>0.9940814612916217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2</v>
      </c>
      <c r="D382" s="81">
        <f>'raw data'!D382</f>
        <v>38376.13553240741</v>
      </c>
      <c r="E382" s="15">
        <f>'raw data'!E382</f>
        <v>1026.6041925855673</v>
      </c>
      <c r="F382" s="31">
        <f>'raw data'!F382</f>
        <v>7.3472972615867125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38376.1440625</v>
      </c>
      <c r="E383" s="15">
        <f>'raw data'!E383</f>
        <v>919.3109560771717</v>
      </c>
      <c r="F383" s="31">
        <f>'raw data'!F383</f>
        <v>9.097666278886324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JGb-1 (2)</v>
      </c>
      <c r="D384" s="81">
        <f>'raw data'!D384</f>
        <v>38376.152604166666</v>
      </c>
      <c r="E384" s="15">
        <f>'raw data'!E384</f>
        <v>4142.723055036928</v>
      </c>
      <c r="F384" s="31">
        <f>'raw data'!F384</f>
        <v>4.663807174266517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38376.161145833335</v>
      </c>
      <c r="E385" s="15">
        <f>'raw data'!E385</f>
        <v>22805.284108419106</v>
      </c>
      <c r="F385" s="31">
        <f>'raw data'!F385</f>
        <v>1.3268372429404756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09">
      <pane xSplit="2" topLeftCell="C1" activePane="topRight" state="frozen"/>
      <selection pane="topLeft" activeCell="A1" sqref="A1"/>
      <selection pane="topRight" activeCell="C126" activeCellId="1" sqref="C118:L118 C126:L126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6.8515625" style="1" customWidth="1"/>
    <col min="9" max="9" width="7.14062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807</v>
      </c>
      <c r="C1" s="176" t="s">
        <v>845</v>
      </c>
      <c r="D1" s="176" t="s">
        <v>827</v>
      </c>
      <c r="E1" s="176" t="s">
        <v>822</v>
      </c>
      <c r="F1" s="176" t="s">
        <v>824</v>
      </c>
      <c r="G1" s="176" t="s">
        <v>826</v>
      </c>
      <c r="H1" s="176" t="s">
        <v>823</v>
      </c>
      <c r="I1" s="176" t="s">
        <v>820</v>
      </c>
      <c r="J1" s="176" t="s">
        <v>825</v>
      </c>
      <c r="K1" s="176" t="s">
        <v>821</v>
      </c>
      <c r="L1" s="176" t="s">
        <v>844</v>
      </c>
      <c r="O1" s="18" t="s">
        <v>827</v>
      </c>
      <c r="P1" s="18" t="s">
        <v>820</v>
      </c>
      <c r="Q1" s="18" t="s">
        <v>821</v>
      </c>
      <c r="R1" s="18" t="s">
        <v>845</v>
      </c>
      <c r="S1" s="18" t="s">
        <v>844</v>
      </c>
      <c r="T1" s="18" t="s">
        <v>712</v>
      </c>
      <c r="U1" s="18" t="s">
        <v>823</v>
      </c>
      <c r="V1" s="18" t="s">
        <v>875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13007.489828611444</v>
      </c>
      <c r="D4" s="7">
        <f>'recalc raw'!E3</f>
        <v>406461.3909272125</v>
      </c>
      <c r="E4" s="7">
        <f>'recalc raw'!E81</f>
        <v>4537.94</v>
      </c>
      <c r="F4" s="7">
        <f>'recalc raw'!E159</f>
        <v>1807.36</v>
      </c>
      <c r="G4" s="7">
        <f>'recalc raw'!E198</f>
        <v>20019.49395804918</v>
      </c>
      <c r="H4" s="7">
        <f>'recalc raw'!E42</f>
        <v>7612.748402973072</v>
      </c>
      <c r="I4" s="7">
        <f>'recalc raw'!E237</f>
        <v>4347953.464365066</v>
      </c>
      <c r="J4" s="7">
        <f>'recalc raw'!E120</f>
        <v>17486.07816437181</v>
      </c>
      <c r="K4" s="7">
        <f>'recalc raw'!E276</f>
        <v>21961.475278118858</v>
      </c>
      <c r="L4" s="7">
        <f>'recalc raw'!E354</f>
        <v>18344.855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21961.475278118858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458.3311513216039</v>
      </c>
      <c r="D5" s="7">
        <f>'recalc raw'!E4</f>
        <v>3632.445840905167</v>
      </c>
      <c r="E5" s="7">
        <f>'recalc raw'!E82</f>
        <v>467.8063140345083</v>
      </c>
      <c r="F5" s="7">
        <f>'recalc raw'!E160</f>
        <v>117.365</v>
      </c>
      <c r="G5" s="7">
        <f>'recalc raw'!E199</f>
        <v>114.80923107535504</v>
      </c>
      <c r="H5" s="7">
        <f>'recalc raw'!E43</f>
        <v>-624.3536894776832</v>
      </c>
      <c r="I5" s="7">
        <f>'recalc raw'!E238</f>
        <v>4971.863470686057</v>
      </c>
      <c r="J5" s="7">
        <f>'recalc raw'!E121</f>
        <v>4232.05788076746</v>
      </c>
      <c r="K5" s="7">
        <f>'recalc raw'!E277</f>
        <v>33.10001642465296</v>
      </c>
      <c r="L5" s="7">
        <f>'recalc raw'!E355</f>
        <v>1280.409446194198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33.10001642465296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7476.180411430629</v>
      </c>
      <c r="D6" s="7">
        <f>'recalc raw'!E5</f>
        <v>21257.012495927684</v>
      </c>
      <c r="E6" s="7">
        <f>'recalc raw'!E83</f>
        <v>5997.288094947756</v>
      </c>
      <c r="F6" s="7">
        <f>'recalc raw'!E161</f>
        <v>2608.95</v>
      </c>
      <c r="G6" s="7">
        <f>'recalc raw'!E200</f>
        <v>26239.788086904955</v>
      </c>
      <c r="H6" s="7">
        <f>'recalc raw'!E44</f>
        <v>6246.737858690646</v>
      </c>
      <c r="I6" s="7">
        <f>'recalc raw'!E239</f>
        <v>1106580.295967342</v>
      </c>
      <c r="J6" s="7">
        <f>'recalc raw'!E122</f>
        <v>17197.425139795592</v>
      </c>
      <c r="K6" s="7">
        <f>'recalc raw'!E278</f>
        <v>22391.05299458077</v>
      </c>
      <c r="L6" s="7">
        <f>'recalc raw'!E356</f>
        <v>2263.7122562602244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22391.05299458077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12377.94181122126</v>
      </c>
      <c r="D7" s="7">
        <f>'recalc raw'!E6</f>
        <v>395262.2128836451</v>
      </c>
      <c r="E7" s="7">
        <f>'recalc raw'!E84</f>
        <v>4665.574395752526</v>
      </c>
      <c r="F7" s="7">
        <f>'recalc raw'!E162</f>
        <v>1718.84</v>
      </c>
      <c r="G7" s="7">
        <f>'recalc raw'!E201</f>
        <v>20283.799216653028</v>
      </c>
      <c r="H7" s="7">
        <f>'recalc raw'!E45</f>
        <v>7562.8596230735175</v>
      </c>
      <c r="I7" s="7">
        <f>'recalc raw'!E240</f>
        <v>4281974.95</v>
      </c>
      <c r="J7" s="7">
        <f>'recalc raw'!E123</f>
        <v>17673.485319841886</v>
      </c>
      <c r="K7" s="7">
        <f>'recalc raw'!E279</f>
        <v>21992.68317244824</v>
      </c>
      <c r="L7" s="7">
        <f>'recalc raw'!E357</f>
        <v>19485.475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21992.68317244824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520.7703266791301</v>
      </c>
      <c r="D8" s="7">
        <f>'recalc raw'!E7</f>
        <v>32394.16330324033</v>
      </c>
      <c r="E8" s="7">
        <f>'recalc raw'!E85</f>
        <v>40506.924384563084</v>
      </c>
      <c r="F8" s="7">
        <f>'recalc raw'!E163</f>
        <v>36900.41423685797</v>
      </c>
      <c r="G8" s="7">
        <f>'recalc raw'!E202</f>
        <v>4754.708177787539</v>
      </c>
      <c r="H8" s="7">
        <f>'recalc raw'!E46</f>
        <v>13643.82949873281</v>
      </c>
      <c r="I8" s="7">
        <f>'recalc raw'!E241</f>
        <v>9541.27</v>
      </c>
      <c r="J8" s="7">
        <f>'recalc raw'!E124</f>
        <v>3941.976189382385</v>
      </c>
      <c r="K8" s="7">
        <f>'recalc raw'!E280</f>
        <v>1758.955</v>
      </c>
      <c r="L8" s="7">
        <f>'recalc raw'!E358</f>
        <v>1867.9779699966557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1758.955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1309D80R2(18-28)</v>
      </c>
      <c r="C9" s="7">
        <f>'recalc raw'!E320</f>
        <v>2633.6944246932894</v>
      </c>
      <c r="D9" s="7">
        <f>'recalc raw'!E8</f>
        <v>13146.54326142648</v>
      </c>
      <c r="E9" s="7">
        <f>'recalc raw'!E86</f>
        <v>25016.96653831238</v>
      </c>
      <c r="F9" s="7">
        <f>'recalc raw'!E164</f>
        <v>9718.16542967042</v>
      </c>
      <c r="G9" s="7">
        <f>'recalc raw'!E203</f>
        <v>12112.709609644016</v>
      </c>
      <c r="H9" s="7">
        <f>'recalc raw'!E47</f>
        <v>6362.884163724114</v>
      </c>
      <c r="I9" s="7">
        <f>'recalc raw'!E242</f>
        <v>623576.3777242356</v>
      </c>
      <c r="J9" s="7">
        <f>'recalc raw'!E125</f>
        <v>10588.469205511545</v>
      </c>
      <c r="K9" s="7">
        <f>'recalc raw'!E281</f>
        <v>5138.04609722799</v>
      </c>
      <c r="L9" s="7">
        <f>'recalc raw'!E359</f>
        <v>1276.37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5138.04609722799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13060.775</v>
      </c>
      <c r="D10" s="7">
        <f>'recalc raw'!E9</f>
        <v>395767.75112453505</v>
      </c>
      <c r="E10" s="7">
        <f>'recalc raw'!E87</f>
        <v>4551.92420566242</v>
      </c>
      <c r="F10" s="7">
        <f>'recalc raw'!E165</f>
        <v>2000.8</v>
      </c>
      <c r="G10" s="7">
        <f>'recalc raw'!E204</f>
        <v>20743.439552379918</v>
      </c>
      <c r="H10" s="7">
        <f>'recalc raw'!E48</f>
        <v>7509.494156489939</v>
      </c>
      <c r="I10" s="7">
        <f>'recalc raw'!E243</f>
        <v>4393919.654504596</v>
      </c>
      <c r="J10" s="7">
        <f>'recalc raw'!E126</f>
        <v>17362.30406377467</v>
      </c>
      <c r="K10" s="7">
        <f>'recalc raw'!E282</f>
        <v>22852.724787466577</v>
      </c>
      <c r="L10" s="7">
        <f>'recalc raw'!E360</f>
        <v>19368.163761748645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22852.724787466577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1309D80R2(104-114)</v>
      </c>
      <c r="C11" s="7">
        <f>'recalc raw'!E322</f>
        <v>3243.5935094316847</v>
      </c>
      <c r="D11" s="7">
        <f>'recalc raw'!E10</f>
        <v>12891.36</v>
      </c>
      <c r="E11" s="7">
        <f>'recalc raw'!E88</f>
        <v>33261.5</v>
      </c>
      <c r="F11" s="7">
        <f>'recalc raw'!E166</f>
        <v>9891.208527531962</v>
      </c>
      <c r="G11" s="7">
        <f>'recalc raw'!E205</f>
        <v>17734.034631311322</v>
      </c>
      <c r="H11" s="7">
        <f>'recalc raw'!E49</f>
        <v>6391.020656402278</v>
      </c>
      <c r="I11" s="7">
        <f>'recalc raw'!E244</f>
        <v>462004.0460590866</v>
      </c>
      <c r="J11" s="7">
        <f>'recalc raw'!E127</f>
        <v>12210.053805201902</v>
      </c>
      <c r="K11" s="7">
        <f>'recalc raw'!E283</f>
        <v>7911.232954571052</v>
      </c>
      <c r="L11" s="7">
        <f>'recalc raw'!E361</f>
        <v>1692.4631341208851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7911.232954571052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1309D81R3(33-43)</v>
      </c>
      <c r="C12" s="7">
        <f>'recalc raw'!E323</f>
        <v>3682.81</v>
      </c>
      <c r="D12" s="7">
        <f>'recalc raw'!E11</f>
        <v>10310.132211059563</v>
      </c>
      <c r="E12" s="7">
        <f>'recalc raw'!E89</f>
        <v>7054.29109160581</v>
      </c>
      <c r="F12" s="7">
        <f>'recalc raw'!E167</f>
        <v>2894.545</v>
      </c>
      <c r="G12" s="7">
        <f>'recalc raw'!E206</f>
        <v>29277.08</v>
      </c>
      <c r="H12" s="7">
        <f>'recalc raw'!E50</f>
        <v>4489.863514319692</v>
      </c>
      <c r="I12" s="7">
        <f>'recalc raw'!E245</f>
        <v>801967.412557172</v>
      </c>
      <c r="J12" s="7">
        <f>'recalc raw'!E128</f>
        <v>12295.164517753727</v>
      </c>
      <c r="K12" s="7">
        <f>'recalc raw'!E284</f>
        <v>12552.283320737703</v>
      </c>
      <c r="L12" s="7">
        <f>'recalc raw'!E362</f>
        <v>1247.015263442687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12552.283320737703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1309D82R2(102-111)</v>
      </c>
      <c r="C13" s="7">
        <f>'recalc raw'!E324</f>
        <v>3192.685</v>
      </c>
      <c r="D13" s="7">
        <f>'recalc raw'!E12</f>
        <v>8065.246534671317</v>
      </c>
      <c r="E13" s="7">
        <f>'recalc raw'!E90</f>
        <v>28475.966627652906</v>
      </c>
      <c r="F13" s="7">
        <f>'recalc raw'!E168</f>
        <v>9782.391686859157</v>
      </c>
      <c r="G13" s="7">
        <f>'recalc raw'!E207</f>
        <v>17034.70478502374</v>
      </c>
      <c r="H13" s="7">
        <f>'recalc raw'!E51</f>
        <v>7161.202531850442</v>
      </c>
      <c r="I13" s="7">
        <f>'recalc raw'!E246</f>
        <v>495670.4963520058</v>
      </c>
      <c r="J13" s="7">
        <f>'recalc raw'!E129</f>
        <v>12731.976224995815</v>
      </c>
      <c r="K13" s="7">
        <f>'recalc raw'!E285</f>
        <v>7963.016329779523</v>
      </c>
      <c r="L13" s="7">
        <f>'recalc raw'!E363</f>
        <v>1303.3587473890168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7963.016329779523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9012.894425605284</v>
      </c>
      <c r="D14" s="7">
        <f>'recalc raw'!E13</f>
        <v>984869.8384641777</v>
      </c>
      <c r="E14" s="7">
        <f>'recalc raw'!E91</f>
        <v>1415.0406136916965</v>
      </c>
      <c r="F14" s="7">
        <f>'recalc raw'!E169</f>
        <v>676.375</v>
      </c>
      <c r="G14" s="7">
        <f>'recalc raw'!E208</f>
        <v>13490.11148962755</v>
      </c>
      <c r="H14" s="7">
        <f>'recalc raw'!E52</f>
        <v>2437.01410874484</v>
      </c>
      <c r="I14" s="7">
        <f>'recalc raw'!E247</f>
        <v>3199500.589173739</v>
      </c>
      <c r="J14" s="7">
        <f>'recalc raw'!E130</f>
        <v>8468.989469892043</v>
      </c>
      <c r="K14" s="7">
        <f>'recalc raw'!E286</f>
        <v>11741.82279160567</v>
      </c>
      <c r="L14" s="7">
        <f>'recalc raw'!E364</f>
        <v>13260.32528136164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11741.82279160567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13260.12</v>
      </c>
      <c r="D15" s="7">
        <f>'recalc raw'!E14</f>
        <v>421099.1582667911</v>
      </c>
      <c r="E15" s="7">
        <f>'recalc raw'!E92</f>
        <v>4578.186325011855</v>
      </c>
      <c r="F15" s="7">
        <f>'recalc raw'!E170</f>
        <v>2013.1223169295256</v>
      </c>
      <c r="G15" s="7">
        <f>'recalc raw'!E209</f>
        <v>20361.168806456782</v>
      </c>
      <c r="H15" s="7">
        <f>'recalc raw'!E53</f>
        <v>7866.6951421499625</v>
      </c>
      <c r="I15" s="7">
        <f>'recalc raw'!E248</f>
        <v>4436531.622719083</v>
      </c>
      <c r="J15" s="7">
        <f>'recalc raw'!E131</f>
        <v>18049.54985448352</v>
      </c>
      <c r="K15" s="7">
        <f>'recalc raw'!E287</f>
        <v>22837.760476988646</v>
      </c>
      <c r="L15" s="7">
        <f>'recalc raw'!E365</f>
        <v>20247.930962728868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22837.760476988646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359.23460005113486</v>
      </c>
      <c r="D16" s="7">
        <f>'recalc raw'!E15</f>
        <v>4415.610563846233</v>
      </c>
      <c r="E16" s="7">
        <f>'recalc raw'!E93</f>
        <v>54422.96537376371</v>
      </c>
      <c r="F16" s="7">
        <f>'recalc raw'!E171</f>
        <v>36426.93</v>
      </c>
      <c r="G16" s="7">
        <f>'recalc raw'!E210</f>
        <v>2311.115</v>
      </c>
      <c r="H16" s="7">
        <f>'recalc raw'!E54</f>
        <v>15548.726644478582</v>
      </c>
      <c r="I16" s="7">
        <f>'recalc raw'!E249</f>
        <v>8457.136744318768</v>
      </c>
      <c r="J16" s="7">
        <f>'recalc raw'!E132</f>
        <v>4374.068388450861</v>
      </c>
      <c r="K16" s="7">
        <f>'recalc raw'!E288</f>
        <v>802.8174584850447</v>
      </c>
      <c r="L16" s="7">
        <f>'recalc raw'!E366</f>
        <v>1133.2250818932316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802.8174584850447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1309D83R1(98-107)</v>
      </c>
      <c r="C17" s="7">
        <f>'recalc raw'!E328</f>
        <v>2836.627847004453</v>
      </c>
      <c r="D17" s="7">
        <f>'recalc raw'!E16</f>
        <v>20179.29661031316</v>
      </c>
      <c r="E17" s="7">
        <f>'recalc raw'!E94</f>
        <v>28773.780490507153</v>
      </c>
      <c r="F17" s="7">
        <f>'recalc raw'!E172</f>
        <v>10043.449952031753</v>
      </c>
      <c r="G17" s="7">
        <f>'recalc raw'!E211</f>
        <v>15021.924087208125</v>
      </c>
      <c r="H17" s="7">
        <f>'recalc raw'!E55</f>
        <v>5972.922841499738</v>
      </c>
      <c r="I17" s="7">
        <f>'recalc raw'!E250</f>
        <v>706712.5466380429</v>
      </c>
      <c r="J17" s="7">
        <f>'recalc raw'!E133</f>
        <v>12020.37699711527</v>
      </c>
      <c r="K17" s="7">
        <f>'recalc raw'!E289</f>
        <v>7151.355220874521</v>
      </c>
      <c r="L17" s="7">
        <f>'recalc raw'!E367</f>
        <v>1314.9879164097738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7151.355220874521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1309D83R2(32-42)</v>
      </c>
      <c r="C18" s="7">
        <f>'recalc raw'!E329</f>
        <v>2883.225</v>
      </c>
      <c r="D18" s="7">
        <f>'recalc raw'!E17</f>
        <v>14559.669565301361</v>
      </c>
      <c r="E18" s="7">
        <f>'recalc raw'!E95</f>
        <v>21902.275</v>
      </c>
      <c r="F18" s="7">
        <f>'recalc raw'!E173</f>
        <v>11922.361794326243</v>
      </c>
      <c r="G18" s="7">
        <f>'recalc raw'!E212</f>
        <v>12737.4</v>
      </c>
      <c r="H18" s="7">
        <f>'recalc raw'!E56</f>
        <v>7872.345253690766</v>
      </c>
      <c r="I18" s="7">
        <f>'recalc raw'!E251</f>
        <v>539232.9639268072</v>
      </c>
      <c r="J18" s="7">
        <f>'recalc raw'!E134</f>
        <v>15958.90068024698</v>
      </c>
      <c r="K18" s="7">
        <f>'recalc raw'!E290</f>
        <v>7250.085</v>
      </c>
      <c r="L18" s="7">
        <f>'recalc raw'!E368</f>
        <v>1328.0211622004301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7250.085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1309D80R2(104-114)(II)</v>
      </c>
      <c r="C19" s="7">
        <f>'recalc raw'!E330</f>
        <v>3338.383276858512</v>
      </c>
      <c r="D19" s="7">
        <f>'recalc raw'!E18</f>
        <v>13426.16</v>
      </c>
      <c r="E19" s="7">
        <f>'recalc raw'!E96</f>
        <v>33213.394209925245</v>
      </c>
      <c r="F19" s="7">
        <f>'recalc raw'!E174</f>
        <v>9775.429189855078</v>
      </c>
      <c r="G19" s="7">
        <f>'recalc raw'!E213</f>
        <v>17490.077354250083</v>
      </c>
      <c r="H19" s="7">
        <f>'recalc raw'!E57</f>
        <v>6231.92322409044</v>
      </c>
      <c r="I19" s="7">
        <f>'recalc raw'!E252</f>
        <v>445902.09</v>
      </c>
      <c r="J19" s="7">
        <f>'recalc raw'!E135</f>
        <v>12908.755391984252</v>
      </c>
      <c r="K19" s="7">
        <f>'recalc raw'!E291</f>
        <v>8270.295494967359</v>
      </c>
      <c r="L19" s="7">
        <f>'recalc raw'!E369</f>
        <v>1120.974222813343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8270.295494967359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13522.461016078834</v>
      </c>
      <c r="D20" s="7">
        <f>'recalc raw'!E19</f>
        <v>403950.33625021524</v>
      </c>
      <c r="E20" s="7">
        <f>'recalc raw'!E97</f>
        <v>4627.9349999999995</v>
      </c>
      <c r="F20" s="7">
        <f>'recalc raw'!E175</f>
        <v>1902.3846228563343</v>
      </c>
      <c r="G20" s="7">
        <f>'recalc raw'!E214</f>
        <v>21165.07033446536</v>
      </c>
      <c r="H20" s="7">
        <f>'recalc raw'!E58</f>
        <v>8001.159318765925</v>
      </c>
      <c r="I20" s="7">
        <f>'recalc raw'!E253</f>
        <v>4559040.0978161795</v>
      </c>
      <c r="J20" s="7">
        <f>'recalc raw'!E136</f>
        <v>16914.595</v>
      </c>
      <c r="K20" s="7">
        <f>'recalc raw'!E292</f>
        <v>22923.106137608014</v>
      </c>
      <c r="L20" s="7">
        <f>'recalc raw'!E370</f>
        <v>20234.616115304027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22923.106137608014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8369.986425319406</v>
      </c>
      <c r="D21" s="7">
        <f>'recalc raw'!E20</f>
        <v>20652.38</v>
      </c>
      <c r="E21" s="7">
        <f>'recalc raw'!E98</f>
        <v>6422.813776567386</v>
      </c>
      <c r="F21" s="7">
        <f>'recalc raw'!E176</f>
        <v>2727.4797044723464</v>
      </c>
      <c r="G21" s="7">
        <f>'recalc raw'!E215</f>
        <v>29897.407993886303</v>
      </c>
      <c r="H21" s="7">
        <f>'recalc raw'!E59</f>
        <v>6855.907616578508</v>
      </c>
      <c r="I21" s="7">
        <f>'recalc raw'!E254</f>
        <v>1219146.3385805576</v>
      </c>
      <c r="J21" s="7">
        <f>'recalc raw'!E137</f>
        <v>18323.801104344315</v>
      </c>
      <c r="K21" s="7">
        <f>'recalc raw'!E293</f>
        <v>24115.009958141356</v>
      </c>
      <c r="L21" s="7">
        <f>'recalc raw'!E371</f>
        <v>2612.191807264318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24115.009958141356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1309D84R3(55-64)</v>
      </c>
      <c r="C22" s="7">
        <f>'recalc raw'!E333</f>
        <v>3629.583057538022</v>
      </c>
      <c r="D22" s="7">
        <f>'recalc raw'!E21</f>
        <v>10726.134999999998</v>
      </c>
      <c r="E22" s="7">
        <f>'recalc raw'!E99</f>
        <v>7129.742896652975</v>
      </c>
      <c r="F22" s="7">
        <f>'recalc raw'!E177</f>
        <v>4077.578227619357</v>
      </c>
      <c r="G22" s="7">
        <f>'recalc raw'!E216</f>
        <v>18811.864018426306</v>
      </c>
      <c r="H22" s="7">
        <f>'recalc raw'!E60</f>
        <v>5167.462949688659</v>
      </c>
      <c r="I22" s="7">
        <f>'recalc raw'!E255</f>
        <v>974591.25</v>
      </c>
      <c r="J22" s="7">
        <f>'recalc raw'!E138</f>
        <v>5565.101393859531</v>
      </c>
      <c r="K22" s="7">
        <f>'recalc raw'!E294</f>
        <v>9415.57</v>
      </c>
      <c r="L22" s="7">
        <f>'recalc raw'!E372</f>
        <v>1643.508890581685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9415.57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1309D85R2(115-124)</v>
      </c>
      <c r="C23" s="7">
        <f>'recalc raw'!E334</f>
        <v>2373.915</v>
      </c>
      <c r="D23" s="7">
        <f>'recalc raw'!E22</f>
        <v>12006.135</v>
      </c>
      <c r="E23" s="7">
        <f>'recalc raw'!E100</f>
        <v>29218.38</v>
      </c>
      <c r="F23" s="7">
        <f>'recalc raw'!E178</f>
        <v>10429.47</v>
      </c>
      <c r="G23" s="7">
        <f>'recalc raw'!E217</f>
        <v>15588.271462711524</v>
      </c>
      <c r="H23" s="7">
        <f>'recalc raw'!E61</f>
        <v>7232.455669956006</v>
      </c>
      <c r="I23" s="7">
        <f>'recalc raw'!E256</f>
        <v>601230.0372912148</v>
      </c>
      <c r="J23" s="7">
        <f>'recalc raw'!E139</f>
        <v>8080.0630318196245</v>
      </c>
      <c r="K23" s="7">
        <f>'recalc raw'!E295</f>
        <v>7290.412372098634</v>
      </c>
      <c r="L23" s="7">
        <f>'recalc raw'!E373</f>
        <v>1023.200197007096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7290.412372098634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JGb-1 (1)</v>
      </c>
      <c r="C24" s="7">
        <f>'recalc raw'!E335</f>
        <v>4845.475</v>
      </c>
      <c r="D24" s="7">
        <f>'recalc raw'!E23</f>
        <v>188910.56365039674</v>
      </c>
      <c r="E24" s="7">
        <f>'recalc raw'!E101</f>
        <v>1271.351821686434</v>
      </c>
      <c r="F24" s="7">
        <f>'recalc raw'!E179</f>
        <v>566.75</v>
      </c>
      <c r="G24" s="7">
        <f>'recalc raw'!E218</f>
        <v>24357.135453285853</v>
      </c>
      <c r="H24" s="7">
        <f>'recalc raw'!E62</f>
        <v>7644.8150000000005</v>
      </c>
      <c r="I24" s="7">
        <f>'recalc raw'!E257</f>
        <v>3657335.1473987587</v>
      </c>
      <c r="J24" s="7">
        <f>'recalc raw'!E140</f>
        <v>12851.13654403859</v>
      </c>
      <c r="K24" s="7">
        <f>'recalc raw'!E296</f>
        <v>50594.52974249273</v>
      </c>
      <c r="L24" s="7">
        <f>'recalc raw'!E374</f>
        <v>3808.323771243408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50594.52974249273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13303.187884155463</v>
      </c>
      <c r="D25" s="7">
        <f>'recalc raw'!E24</f>
        <v>406213.37741617917</v>
      </c>
      <c r="E25" s="7">
        <f>'recalc raw'!E102</f>
        <v>4774.184710667987</v>
      </c>
      <c r="F25" s="7">
        <f>'recalc raw'!E180</f>
        <v>1860.913222322436</v>
      </c>
      <c r="G25" s="7">
        <f>'recalc raw'!E219</f>
        <v>20960.07358370806</v>
      </c>
      <c r="H25" s="7">
        <f>'recalc raw'!E63</f>
        <v>7781.206579568126</v>
      </c>
      <c r="I25" s="7">
        <f>'recalc raw'!E258</f>
        <v>4473412.123121712</v>
      </c>
      <c r="J25" s="7">
        <f>'recalc raw'!E141</f>
        <v>16929.68479969673</v>
      </c>
      <c r="K25" s="7">
        <f>'recalc raw'!E297</f>
        <v>23279.04600074718</v>
      </c>
      <c r="L25" s="7">
        <f>'recalc raw'!E375</f>
        <v>20166.68274018419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23279.04600074718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1309D86R3(102-110)</v>
      </c>
      <c r="C26" s="7">
        <f>'recalc raw'!E337</f>
        <v>5067.048236022854</v>
      </c>
      <c r="D26" s="7">
        <f>'recalc raw'!E25</f>
        <v>20022.646378898342</v>
      </c>
      <c r="E26" s="7">
        <f>'recalc raw'!E103</f>
        <v>5371.29</v>
      </c>
      <c r="F26" s="7">
        <f>'recalc raw'!E181</f>
        <v>5480.563366069165</v>
      </c>
      <c r="G26" s="7">
        <f>'recalc raw'!E220</f>
        <v>11545.53</v>
      </c>
      <c r="H26" s="7">
        <f>'recalc raw'!E64</f>
        <v>7170.795406723199</v>
      </c>
      <c r="I26" s="7">
        <f>'recalc raw'!E259</f>
        <v>1036409.0320347921</v>
      </c>
      <c r="J26" s="7">
        <f>'recalc raw'!E142</f>
        <v>10223.068457838697</v>
      </c>
      <c r="K26" s="7">
        <f>'recalc raw'!E298</f>
        <v>4484.125</v>
      </c>
      <c r="L26" s="7">
        <f>'recalc raw'!E376</f>
        <v>9673.527725512506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4484.125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732.8750212213117</v>
      </c>
      <c r="D27" s="7">
        <f>'recalc raw'!E26</f>
        <v>33451.35897845792</v>
      </c>
      <c r="E27" s="7">
        <f>'recalc raw'!E104</f>
        <v>37570.12011800225</v>
      </c>
      <c r="F27" s="7">
        <f>'recalc raw'!E182</f>
        <v>38574.60694765942</v>
      </c>
      <c r="G27" s="7">
        <f>'recalc raw'!E221</f>
        <v>5031.948247168076</v>
      </c>
      <c r="H27" s="7">
        <f>'recalc raw'!E65</f>
        <v>15014.340585961312</v>
      </c>
      <c r="I27" s="7">
        <f>'recalc raw'!E260</f>
        <v>10372.42506863861</v>
      </c>
      <c r="J27" s="7">
        <f>'recalc raw'!E143</f>
        <v>4214.161160093231</v>
      </c>
      <c r="K27" s="7">
        <f>'recalc raw'!E299</f>
        <v>1903.9883854782997</v>
      </c>
      <c r="L27" s="7">
        <f>'recalc raw'!E377</f>
        <v>1332.282202927988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1903.9883854782997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1309D87R2(80-93)</v>
      </c>
      <c r="C28" s="7">
        <f>'recalc raw'!E339</f>
        <v>24687.17</v>
      </c>
      <c r="D28" s="7">
        <f>'recalc raw'!E27</f>
        <v>22072.48984519375</v>
      </c>
      <c r="E28" s="7">
        <f>'recalc raw'!E105</f>
        <v>606.955</v>
      </c>
      <c r="F28" s="7">
        <f>'recalc raw'!E183</f>
        <v>1286.055</v>
      </c>
      <c r="G28" s="7">
        <f>'recalc raw'!E222</f>
        <v>36022.285</v>
      </c>
      <c r="H28" s="7">
        <f>'recalc raw'!E66</f>
        <v>15112.09997695061</v>
      </c>
      <c r="I28" s="7">
        <f>'recalc raw'!E261</f>
        <v>1068497.8174941863</v>
      </c>
      <c r="J28" s="7">
        <f>'recalc raw'!E144</f>
        <v>3667.28</v>
      </c>
      <c r="K28" s="7">
        <f>'recalc raw'!E300</f>
        <v>34899.27172045743</v>
      </c>
      <c r="L28" s="7">
        <f>'recalc raw'!E378</f>
        <v>16162.510465437987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34899.27172045743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1309D88R4(30-40)</v>
      </c>
      <c r="C29" s="7">
        <f>'recalc raw'!E340</f>
        <v>3204.0605101981287</v>
      </c>
      <c r="D29" s="7">
        <f>'recalc raw'!E28</f>
        <v>7466.987042408407</v>
      </c>
      <c r="E29" s="7">
        <f>'recalc raw'!E106</f>
        <v>30236.828953045642</v>
      </c>
      <c r="F29" s="7">
        <f>'recalc raw'!E184</f>
        <v>9644.552178862166</v>
      </c>
      <c r="G29" s="7">
        <f>'recalc raw'!E223</f>
        <v>16976.24</v>
      </c>
      <c r="H29" s="7">
        <f>'recalc raw'!E67</f>
        <v>7164.8633292100685</v>
      </c>
      <c r="I29" s="7">
        <f>'recalc raw'!E262</f>
        <v>566694.6620046347</v>
      </c>
      <c r="J29" s="7">
        <f>'recalc raw'!E145</f>
        <v>13084.6</v>
      </c>
      <c r="K29" s="7">
        <f>'recalc raw'!E301</f>
        <v>7986.49</v>
      </c>
      <c r="L29" s="7">
        <f>'recalc raw'!E379</f>
        <v>1584.87488646504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7986.49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13335.64</v>
      </c>
      <c r="D30" s="7">
        <f>'recalc raw'!E29</f>
        <v>427726.39</v>
      </c>
      <c r="E30" s="7">
        <f>'recalc raw'!E107</f>
        <v>4940.412556619876</v>
      </c>
      <c r="F30" s="7">
        <f>'recalc raw'!E185</f>
        <v>1898.62</v>
      </c>
      <c r="G30" s="7">
        <f>'recalc raw'!E224</f>
        <v>22308.251772128766</v>
      </c>
      <c r="H30" s="7">
        <f>'recalc raw'!E68</f>
        <v>8992.18437197074</v>
      </c>
      <c r="I30" s="7">
        <f>'recalc raw'!E263</f>
        <v>4627004.772724319</v>
      </c>
      <c r="J30" s="7">
        <f>'recalc raw'!E146</f>
        <v>18050.643472402196</v>
      </c>
      <c r="K30" s="7">
        <f>'recalc raw'!E302</f>
        <v>23975.172202139056</v>
      </c>
      <c r="L30" s="7">
        <f>'recalc raw'!E380</f>
        <v>19791.313144241853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23975.172202139056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9776.395</v>
      </c>
      <c r="D31" s="7">
        <f>'recalc raw'!E30</f>
        <v>1024219.3878962494</v>
      </c>
      <c r="E31" s="7">
        <f>'recalc raw'!E108</f>
        <v>1426.6354016300816</v>
      </c>
      <c r="F31" s="7">
        <f>'recalc raw'!E186</f>
        <v>775.35</v>
      </c>
      <c r="G31" s="7">
        <f>'recalc raw'!E225</f>
        <v>14701.002282334659</v>
      </c>
      <c r="H31" s="7">
        <f>'recalc raw'!E69</f>
        <v>2667.5315000191754</v>
      </c>
      <c r="I31" s="7">
        <f>'recalc raw'!E264</f>
        <v>3311865.28805466</v>
      </c>
      <c r="J31" s="7">
        <f>'recalc raw'!E147</f>
        <v>8291.578929896647</v>
      </c>
      <c r="K31" s="7">
        <f>'recalc raw'!E303</f>
        <v>13060.55</v>
      </c>
      <c r="L31" s="7">
        <f>'recalc raw'!E381</f>
        <v>15142.636938129097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13060.55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2</v>
      </c>
      <c r="C32" s="7">
        <f>'recalc raw'!E343</f>
        <v>313.5375751116857</v>
      </c>
      <c r="D32" s="7">
        <f>'recalc raw'!E31</f>
        <v>3179.1681552173554</v>
      </c>
      <c r="E32" s="7">
        <f>'recalc raw'!E109</f>
        <v>420.20324270359504</v>
      </c>
      <c r="F32" s="7">
        <f>'recalc raw'!E187</f>
        <v>382.03</v>
      </c>
      <c r="G32" s="7">
        <f>'recalc raw'!E226</f>
        <v>224.95027529772048</v>
      </c>
      <c r="H32" s="7">
        <f>'recalc raw'!E70</f>
        <v>-1170.5929426548234</v>
      </c>
      <c r="I32" s="7">
        <f>'recalc raw'!E265</f>
        <v>5801.959143413937</v>
      </c>
      <c r="J32" s="7">
        <f>'recalc raw'!E148</f>
        <v>4255.211935318962</v>
      </c>
      <c r="K32" s="7">
        <f>'recalc raw'!E304</f>
        <v>166.69419434023143</v>
      </c>
      <c r="L32" s="7">
        <f>'recalc raw'!E382</f>
        <v>1026.6041925855673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166.69419434023143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188.7847744642722</v>
      </c>
      <c r="D33" s="7">
        <f>'recalc raw'!E32</f>
        <v>6180.548931776438</v>
      </c>
      <c r="E33" s="7">
        <f>'recalc raw'!E110</f>
        <v>60170.1836452857</v>
      </c>
      <c r="F33" s="7">
        <f>'recalc raw'!E188</f>
        <v>40220.03820237237</v>
      </c>
      <c r="G33" s="7">
        <f>'recalc raw'!E227</f>
        <v>2466.8590335022004</v>
      </c>
      <c r="H33" s="7">
        <f>'recalc raw'!E71</f>
        <v>17897.928142698966</v>
      </c>
      <c r="I33" s="7">
        <f>'recalc raw'!E266</f>
        <v>8461.665124650523</v>
      </c>
      <c r="J33" s="7">
        <f>'recalc raw'!E149</f>
        <v>4038.5384071341778</v>
      </c>
      <c r="K33" s="7">
        <f>'recalc raw'!E305</f>
        <v>756.29</v>
      </c>
      <c r="L33" s="7">
        <f>'recalc raw'!E383</f>
        <v>919.3109560771717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756.29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JGb-1 (2)</v>
      </c>
      <c r="C34" s="7">
        <f>'recalc raw'!E345</f>
        <v>4949.105</v>
      </c>
      <c r="D34" s="7">
        <f>'recalc raw'!E33</f>
        <v>209494.89394415147</v>
      </c>
      <c r="E34" s="7">
        <f>'recalc raw'!E111</f>
        <v>1367.0531944916918</v>
      </c>
      <c r="F34" s="7">
        <f>'recalc raw'!E189</f>
        <v>675.6622689645748</v>
      </c>
      <c r="G34" s="7">
        <f>'recalc raw'!E228</f>
        <v>25607.71285347448</v>
      </c>
      <c r="H34" s="7">
        <f>'recalc raw'!E72</f>
        <v>8931.94</v>
      </c>
      <c r="I34" s="7">
        <f>'recalc raw'!E267</f>
        <v>3809093.4378373567</v>
      </c>
      <c r="J34" s="7">
        <f>'recalc raw'!E150</f>
        <v>12890.488161898096</v>
      </c>
      <c r="K34" s="7">
        <f>'recalc raw'!E306</f>
        <v>54143.20339954682</v>
      </c>
      <c r="L34" s="7">
        <f>'recalc raw'!E384</f>
        <v>4142.723055036928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54143.20339954682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14452.605</v>
      </c>
      <c r="D35" s="7">
        <f>'recalc raw'!E34</f>
        <v>433508.76527642837</v>
      </c>
      <c r="E35" s="7">
        <f>'recalc raw'!E112</f>
        <v>5088.77545122377</v>
      </c>
      <c r="F35" s="7">
        <f>'recalc raw'!E190</f>
        <v>2219.9748001270923</v>
      </c>
      <c r="G35" s="7">
        <f>'recalc raw'!E229</f>
        <v>23171.29159362825</v>
      </c>
      <c r="H35" s="7">
        <f>'recalc raw'!E73</f>
        <v>9444.059683106047</v>
      </c>
      <c r="I35" s="7">
        <f>'recalc raw'!E268</f>
        <v>4715148.957491733</v>
      </c>
      <c r="J35" s="7">
        <f>'recalc raw'!E151</f>
        <v>17531.725</v>
      </c>
      <c r="K35" s="7">
        <f>'recalc raw'!E307</f>
        <v>25649.220337450566</v>
      </c>
      <c r="L35" s="7">
        <f>'recalc raw'!E385</f>
        <v>22805.284108419106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25649.220337450566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829</v>
      </c>
    </row>
    <row r="38" spans="1:22" s="20" customFormat="1" ht="11.25">
      <c r="A38" s="24"/>
      <c r="B38" s="20" t="s">
        <v>805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12621.555465394798</v>
      </c>
      <c r="D40" s="7">
        <f>D4-blanks!D$9</f>
        <v>403055.58392915124</v>
      </c>
      <c r="E40" s="7">
        <f>E4-blanks!E$9</f>
        <v>4093.935221630948</v>
      </c>
      <c r="F40" s="7">
        <f>F4-blanks!F$9</f>
        <v>1557.6625</v>
      </c>
      <c r="G40" s="7">
        <f>G4-blanks!G$9</f>
        <v>19849.614204862643</v>
      </c>
      <c r="H40" s="7">
        <f>H4-blanks!H$9</f>
        <v>8510.221719039326</v>
      </c>
      <c r="I40" s="7">
        <f>I4-blanks!I$9</f>
        <v>4342566.553058016</v>
      </c>
      <c r="J40" s="7">
        <f>J4-blanks!J$9</f>
        <v>13242.4432563286</v>
      </c>
      <c r="K40" s="7">
        <f>K4-blanks!K$9</f>
        <v>21861.578172736416</v>
      </c>
      <c r="L40" s="7">
        <f>L4-blanks!L$9</f>
        <v>17191.348180610115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21566.780269906532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72.39678810495911</v>
      </c>
      <c r="D41" s="7">
        <f>D5-blanks!D$9</f>
        <v>226.63884284390588</v>
      </c>
      <c r="E41" s="7">
        <f>E5-blanks!E$9</f>
        <v>23.80153566545664</v>
      </c>
      <c r="F41" s="7">
        <f>F5-blanks!F$9</f>
        <v>-132.33249999999998</v>
      </c>
      <c r="G41" s="7">
        <f>G5-blanks!G$9</f>
        <v>-55.07052211118271</v>
      </c>
      <c r="H41" s="7">
        <f>H5-blanks!H$9</f>
        <v>273.1196265885701</v>
      </c>
      <c r="I41" s="7">
        <f>I5-blanks!I$9</f>
        <v>-415.0478363639404</v>
      </c>
      <c r="J41" s="7">
        <f>J5-blanks!J$9</f>
        <v>-11.57702727575088</v>
      </c>
      <c r="K41" s="7">
        <f>K5-blanks!K$9</f>
        <v>-66.79708895778924</v>
      </c>
      <c r="L41" s="7">
        <f>L5-blanks!L$9</f>
        <v>126.90262680431533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-361.5949917876735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7090.246048213984</v>
      </c>
      <c r="D42" s="7">
        <f>D6-blanks!D$9</f>
        <v>17851.205497866424</v>
      </c>
      <c r="E42" s="7">
        <f>E6-blanks!E$9</f>
        <v>5553.283316578704</v>
      </c>
      <c r="F42" s="7">
        <f>F6-blanks!F$9</f>
        <v>2359.2524999999996</v>
      </c>
      <c r="G42" s="7">
        <f>G6-blanks!G$9</f>
        <v>26069.908333718417</v>
      </c>
      <c r="H42" s="7">
        <f>H6-blanks!H$9</f>
        <v>7144.2111747569</v>
      </c>
      <c r="I42" s="7">
        <f>I6-blanks!I$9</f>
        <v>1101193.3846602922</v>
      </c>
      <c r="J42" s="7">
        <f>J6-blanks!J$9</f>
        <v>12953.79023175238</v>
      </c>
      <c r="K42" s="7">
        <f>K6-blanks!K$9</f>
        <v>22291.155889198326</v>
      </c>
      <c r="L42" s="7">
        <f>L6-blanks!L$9</f>
        <v>1110.2054368703418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21996.357986368443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11992.007448004615</v>
      </c>
      <c r="D43" s="7">
        <f>D7-blanks!D$9</f>
        <v>391856.40588558384</v>
      </c>
      <c r="E43" s="7">
        <f>E7-blanks!E$9</f>
        <v>4221.569617383474</v>
      </c>
      <c r="F43" s="7">
        <f>F7-blanks!F$9</f>
        <v>1469.1425</v>
      </c>
      <c r="G43" s="7">
        <f>G7-blanks!G$9</f>
        <v>20113.91946346649</v>
      </c>
      <c r="H43" s="7">
        <f>H7-blanks!H$9</f>
        <v>8460.332939139771</v>
      </c>
      <c r="I43" s="7">
        <f>I7-blanks!I$9</f>
        <v>4276588.03869295</v>
      </c>
      <c r="J43" s="7">
        <f>J7-blanks!J$9</f>
        <v>13429.850411798674</v>
      </c>
      <c r="K43" s="7">
        <f>K7-blanks!K$9</f>
        <v>21892.786067065797</v>
      </c>
      <c r="L43" s="7">
        <f>L7-blanks!L$9</f>
        <v>18331.968180610114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21597.988164235914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134.83596346248532</v>
      </c>
      <c r="D44" s="7">
        <f>D8-blanks!D$9</f>
        <v>28988.35630517907</v>
      </c>
      <c r="E44" s="7">
        <f>E8-blanks!E$9</f>
        <v>40062.91960619403</v>
      </c>
      <c r="F44" s="7">
        <f>F8-blanks!F$9</f>
        <v>36650.71673685797</v>
      </c>
      <c r="G44" s="7">
        <f>G8-blanks!G$9</f>
        <v>4584.828424601002</v>
      </c>
      <c r="H44" s="7">
        <f>H8-blanks!H$9</f>
        <v>14541.302814799063</v>
      </c>
      <c r="I44" s="7">
        <f>I8-blanks!I$9</f>
        <v>4154.358692950003</v>
      </c>
      <c r="J44" s="7">
        <f>J8-blanks!J$9</f>
        <v>-301.6587186608258</v>
      </c>
      <c r="K44" s="7">
        <f>K8-blanks!K$9</f>
        <v>1659.0578946175578</v>
      </c>
      <c r="L44" s="7">
        <f>L8-blanks!L$9</f>
        <v>714.4711506067731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1364.2599917876735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1309D80R2(18-28)</v>
      </c>
      <c r="C45" s="7">
        <f>C9-blanks!C$9</f>
        <v>2247.7600614766448</v>
      </c>
      <c r="D45" s="7">
        <f>D9-blanks!D$9</f>
        <v>9740.736263365217</v>
      </c>
      <c r="E45" s="7">
        <f>E9-blanks!E$9</f>
        <v>24572.961759943326</v>
      </c>
      <c r="F45" s="7">
        <f>F9-blanks!F$9</f>
        <v>9468.46792967042</v>
      </c>
      <c r="G45" s="7">
        <f>G9-blanks!G$9</f>
        <v>11942.829856457478</v>
      </c>
      <c r="H45" s="7">
        <f>H9-blanks!H$9</f>
        <v>7260.3574797903675</v>
      </c>
      <c r="I45" s="7">
        <f>I9-blanks!I$9</f>
        <v>618189.4664171856</v>
      </c>
      <c r="J45" s="7">
        <f>J9-blanks!J$9</f>
        <v>6344.834297468334</v>
      </c>
      <c r="K45" s="7">
        <f>K9-blanks!K$9</f>
        <v>5038.148991845547</v>
      </c>
      <c r="L45" s="7">
        <f>L9-blanks!L$9</f>
        <v>122.8631806101173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4743.351089015663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12674.840636783354</v>
      </c>
      <c r="D46" s="7">
        <f>D10-blanks!D$9</f>
        <v>392361.9441264738</v>
      </c>
      <c r="E46" s="7">
        <f>E10-blanks!E$9</f>
        <v>4107.919427293368</v>
      </c>
      <c r="F46" s="7">
        <f>F10-blanks!F$9</f>
        <v>1751.1025</v>
      </c>
      <c r="G46" s="7">
        <f>G10-blanks!G$9</f>
        <v>20573.55979919338</v>
      </c>
      <c r="H46" s="7">
        <f>H10-blanks!H$9</f>
        <v>8406.967472556193</v>
      </c>
      <c r="I46" s="7">
        <f>I10-blanks!I$9</f>
        <v>4388532.743197546</v>
      </c>
      <c r="J46" s="7">
        <f>J10-blanks!J$9</f>
        <v>13118.669155731459</v>
      </c>
      <c r="K46" s="7">
        <f>K10-blanks!K$9</f>
        <v>22752.827682084135</v>
      </c>
      <c r="L46" s="7">
        <f>L10-blanks!L$9</f>
        <v>18214.65694235876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22458.02977925425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1309D80R2(104-114)</v>
      </c>
      <c r="C47" s="7">
        <f>C11-blanks!C$9</f>
        <v>2857.65914621504</v>
      </c>
      <c r="D47" s="7">
        <f>D11-blanks!D$9</f>
        <v>9485.553001938739</v>
      </c>
      <c r="E47" s="7">
        <f>E11-blanks!E$9</f>
        <v>32817.49522163095</v>
      </c>
      <c r="F47" s="7">
        <f>F11-blanks!F$9</f>
        <v>9641.511027531962</v>
      </c>
      <c r="G47" s="7">
        <f>G11-blanks!G$9</f>
        <v>17564.154878124784</v>
      </c>
      <c r="H47" s="7">
        <f>H11-blanks!H$9</f>
        <v>7288.493972468532</v>
      </c>
      <c r="I47" s="7">
        <f>I11-blanks!I$9</f>
        <v>456617.13475203665</v>
      </c>
      <c r="J47" s="7">
        <f>J11-blanks!J$9</f>
        <v>7966.418897158691</v>
      </c>
      <c r="K47" s="7">
        <f>K11-blanks!K$9</f>
        <v>7811.335849188609</v>
      </c>
      <c r="L47" s="7">
        <f>L11-blanks!L$9</f>
        <v>538.9563147310025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7516.537946358725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1309D81R3(33-43)</v>
      </c>
      <c r="C48" s="7">
        <f>C12-blanks!C$9</f>
        <v>3296.8756367833553</v>
      </c>
      <c r="D48" s="7">
        <f>D12-blanks!D$9</f>
        <v>6904.325212998301</v>
      </c>
      <c r="E48" s="7">
        <f>E12-blanks!E$9</f>
        <v>6610.286313236758</v>
      </c>
      <c r="F48" s="7">
        <f>F12-blanks!F$9</f>
        <v>2644.8475</v>
      </c>
      <c r="G48" s="7">
        <f>G12-blanks!G$9</f>
        <v>29107.200246813463</v>
      </c>
      <c r="H48" s="7">
        <f>H12-blanks!H$9</f>
        <v>5387.336830385945</v>
      </c>
      <c r="I48" s="7">
        <f>I12-blanks!I$9</f>
        <v>796580.501250122</v>
      </c>
      <c r="J48" s="7">
        <f>J12-blanks!J$9</f>
        <v>8051.529609710516</v>
      </c>
      <c r="K48" s="7">
        <f>K12-blanks!K$9</f>
        <v>12452.38621535526</v>
      </c>
      <c r="L48" s="7">
        <f>L12-blanks!L$9</f>
        <v>93.5084440528044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12157.588312525377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1309D82R2(102-111)</v>
      </c>
      <c r="C49" s="7">
        <f>C13-blanks!C$9</f>
        <v>2806.7506367833553</v>
      </c>
      <c r="D49" s="7">
        <f>D13-blanks!D$9</f>
        <v>4659.439536610056</v>
      </c>
      <c r="E49" s="7">
        <f>E13-blanks!E$9</f>
        <v>28031.961849283853</v>
      </c>
      <c r="F49" s="7">
        <f>F13-blanks!F$9</f>
        <v>9532.694186859157</v>
      </c>
      <c r="G49" s="7">
        <f>G13-blanks!G$9</f>
        <v>16864.8250318372</v>
      </c>
      <c r="H49" s="7">
        <f>H13-blanks!H$9</f>
        <v>8058.675847916696</v>
      </c>
      <c r="I49" s="7">
        <f>I13-blanks!I$9</f>
        <v>490283.58504495583</v>
      </c>
      <c r="J49" s="7">
        <f>J13-blanks!J$9</f>
        <v>8488.341316952603</v>
      </c>
      <c r="K49" s="7">
        <f>K13-blanks!K$9</f>
        <v>7863.119224397081</v>
      </c>
      <c r="L49" s="7">
        <f>L13-blanks!L$9</f>
        <v>149.8519279991342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7568.321321567197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8626.960062388638</v>
      </c>
      <c r="D50" s="7">
        <f>D14-blanks!D$9</f>
        <v>981464.0314661164</v>
      </c>
      <c r="E50" s="7">
        <f>E14-blanks!E$9</f>
        <v>971.0358353226449</v>
      </c>
      <c r="F50" s="7">
        <f>F14-blanks!F$9</f>
        <v>426.6775</v>
      </c>
      <c r="G50" s="7">
        <f>G14-blanks!G$9</f>
        <v>13320.231736441012</v>
      </c>
      <c r="H50" s="7">
        <f>H14-blanks!H$9</f>
        <v>3334.4874248110937</v>
      </c>
      <c r="I50" s="7">
        <f>I14-blanks!I$9</f>
        <v>3194113.677866689</v>
      </c>
      <c r="J50" s="7">
        <f>J14-blanks!J$9</f>
        <v>4225.354561848832</v>
      </c>
      <c r="K50" s="7">
        <f>K14-blanks!K$9</f>
        <v>11641.925686223227</v>
      </c>
      <c r="L50" s="7">
        <f>L14-blanks!L$9</f>
        <v>12106.818461971758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11347.127783393344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12874.185636783355</v>
      </c>
      <c r="D51" s="7">
        <f>D15-blanks!D$9</f>
        <v>417693.35126872984</v>
      </c>
      <c r="E51" s="7">
        <f>E15-blanks!E$9</f>
        <v>4134.181546642803</v>
      </c>
      <c r="F51" s="7">
        <f>F15-blanks!F$9</f>
        <v>1763.4248169295256</v>
      </c>
      <c r="G51" s="7">
        <f>G15-blanks!G$9</f>
        <v>20191.289053270244</v>
      </c>
      <c r="H51" s="7">
        <f>H15-blanks!H$9</f>
        <v>8764.168458216216</v>
      </c>
      <c r="I51" s="7">
        <f>I15-blanks!I$9</f>
        <v>4431144.711412033</v>
      </c>
      <c r="J51" s="7">
        <f>J15-blanks!J$9</f>
        <v>13805.914946440309</v>
      </c>
      <c r="K51" s="7">
        <f>K15-blanks!K$9</f>
        <v>22737.863371606203</v>
      </c>
      <c r="L51" s="7">
        <f>L15-blanks!L$9</f>
        <v>19094.424143338983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22443.06546877632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-26.69976316550992</v>
      </c>
      <c r="D52" s="7">
        <f>D16-blanks!D$9</f>
        <v>1009.8035657849719</v>
      </c>
      <c r="E52" s="7">
        <f>E16-blanks!E$9</f>
        <v>53978.96059539466</v>
      </c>
      <c r="F52" s="7">
        <f>F16-blanks!F$9</f>
        <v>36177.2325</v>
      </c>
      <c r="G52" s="7">
        <f>G16-blanks!G$9</f>
        <v>2141.2352468134623</v>
      </c>
      <c r="H52" s="7">
        <f>H16-blanks!H$9</f>
        <v>16446.199960544836</v>
      </c>
      <c r="I52" s="7">
        <f>I16-blanks!I$9</f>
        <v>3070.225437268771</v>
      </c>
      <c r="J52" s="7">
        <f>J16-blanks!J$9</f>
        <v>130.43348040764977</v>
      </c>
      <c r="K52" s="7">
        <f>K16-blanks!K$9</f>
        <v>702.9203531026025</v>
      </c>
      <c r="L52" s="7">
        <f>L16-blanks!L$9</f>
        <v>-20.281737496650976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408.1224502727182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1309D83R1(98-107)</v>
      </c>
      <c r="C53" s="7">
        <f>C17-blanks!C$9</f>
        <v>2450.6934837878084</v>
      </c>
      <c r="D53" s="7">
        <f>D17-blanks!D$9</f>
        <v>16773.4896122519</v>
      </c>
      <c r="E53" s="7">
        <f>E17-blanks!E$9</f>
        <v>28329.7757121381</v>
      </c>
      <c r="F53" s="7">
        <f>F17-blanks!F$9</f>
        <v>9793.752452031753</v>
      </c>
      <c r="G53" s="7">
        <f>G17-blanks!G$9</f>
        <v>14852.044334021586</v>
      </c>
      <c r="H53" s="7">
        <f>H17-blanks!H$9</f>
        <v>6870.396157565991</v>
      </c>
      <c r="I53" s="7">
        <f>I17-blanks!I$9</f>
        <v>701325.6353309929</v>
      </c>
      <c r="J53" s="7">
        <f>J17-blanks!J$9</f>
        <v>7776.74208907206</v>
      </c>
      <c r="K53" s="7">
        <f>K17-blanks!K$9</f>
        <v>7051.458115492079</v>
      </c>
      <c r="L53" s="7">
        <f>L17-blanks!L$9</f>
        <v>161.4810970198912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6756.660212662195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1309D83R2(32-42)</v>
      </c>
      <c r="C54" s="7">
        <f>C18-blanks!C$9</f>
        <v>2497.2906367833552</v>
      </c>
      <c r="D54" s="7">
        <f>D18-blanks!D$9</f>
        <v>11153.8625672401</v>
      </c>
      <c r="E54" s="7">
        <f>E18-blanks!E$9</f>
        <v>21458.270221630948</v>
      </c>
      <c r="F54" s="7">
        <f>F18-blanks!F$9</f>
        <v>11672.664294326243</v>
      </c>
      <c r="G54" s="7">
        <f>G18-blanks!G$9</f>
        <v>12567.520246813461</v>
      </c>
      <c r="H54" s="7">
        <f>H18-blanks!H$9</f>
        <v>8769.818569757019</v>
      </c>
      <c r="I54" s="7">
        <f>I18-blanks!I$9</f>
        <v>533846.0526197571</v>
      </c>
      <c r="J54" s="7">
        <f>J18-blanks!J$9</f>
        <v>11715.26577220377</v>
      </c>
      <c r="K54" s="7">
        <f>K18-blanks!K$9</f>
        <v>7150.1878946175575</v>
      </c>
      <c r="L54" s="7">
        <f>L18-blanks!L$9</f>
        <v>174.51434281054753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6855.389991787673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1309D80R2(104-114)(II)</v>
      </c>
      <c r="C55" s="7">
        <f>C19-blanks!C$9</f>
        <v>2952.4489136418674</v>
      </c>
      <c r="D55" s="7">
        <f>D19-blanks!D$9</f>
        <v>10020.353001938738</v>
      </c>
      <c r="E55" s="7">
        <f>E19-blanks!E$9</f>
        <v>32769.38943155619</v>
      </c>
      <c r="F55" s="7">
        <f>F19-blanks!F$9</f>
        <v>9525.731689855078</v>
      </c>
      <c r="G55" s="7">
        <f>G19-blanks!G$9</f>
        <v>17320.197601063544</v>
      </c>
      <c r="H55" s="7">
        <f>H19-blanks!H$9</f>
        <v>7129.396540156694</v>
      </c>
      <c r="I55" s="7">
        <f>I19-blanks!I$9</f>
        <v>440515.17869295005</v>
      </c>
      <c r="J55" s="7">
        <f>J19-blanks!J$9</f>
        <v>8665.120483941042</v>
      </c>
      <c r="K55" s="7">
        <f>K19-blanks!K$9</f>
        <v>8170.398389584916</v>
      </c>
      <c r="L55" s="7">
        <f>L19-blanks!L$9</f>
        <v>-32.53259657653962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7875.600486755032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13136.526652862189</v>
      </c>
      <c r="D56" s="7">
        <f>D20-blanks!D$9</f>
        <v>400544.529252154</v>
      </c>
      <c r="E56" s="7">
        <f>E20-blanks!E$9</f>
        <v>4183.930221630948</v>
      </c>
      <c r="F56" s="7">
        <f>F20-blanks!F$9</f>
        <v>1652.6871228563343</v>
      </c>
      <c r="G56" s="7">
        <f>G20-blanks!G$9</f>
        <v>20995.19058127882</v>
      </c>
      <c r="H56" s="7">
        <f>H20-blanks!H$9</f>
        <v>8898.632634832178</v>
      </c>
      <c r="I56" s="7">
        <f>I20-blanks!I$9</f>
        <v>4553653.18650913</v>
      </c>
      <c r="J56" s="7">
        <f>J20-blanks!J$9</f>
        <v>12670.96009195679</v>
      </c>
      <c r="K56" s="7">
        <f>K20-blanks!K$9</f>
        <v>22823.20903222557</v>
      </c>
      <c r="L56" s="7">
        <f>L20-blanks!L$9</f>
        <v>19081.109295914142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22528.41112939569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7984.052062102762</v>
      </c>
      <c r="D57" s="7">
        <f>D21-blanks!D$9</f>
        <v>17246.57300193874</v>
      </c>
      <c r="E57" s="7">
        <f>E21-blanks!E$9</f>
        <v>5978.808998198335</v>
      </c>
      <c r="F57" s="7">
        <f>F21-blanks!F$9</f>
        <v>2477.782204472346</v>
      </c>
      <c r="G57" s="7">
        <f>G21-blanks!G$9</f>
        <v>29727.528240699765</v>
      </c>
      <c r="H57" s="7">
        <f>H21-blanks!H$9</f>
        <v>7753.380932644762</v>
      </c>
      <c r="I57" s="7">
        <f>I21-blanks!I$9</f>
        <v>1213759.4272735077</v>
      </c>
      <c r="J57" s="7">
        <f>J21-blanks!J$9</f>
        <v>14080.166196301103</v>
      </c>
      <c r="K57" s="7">
        <f>K21-blanks!K$9</f>
        <v>24015.112852758914</v>
      </c>
      <c r="L57" s="7">
        <f>L21-blanks!L$9</f>
        <v>1458.6849878744354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23720.31494992903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1309D84R3(55-64)</v>
      </c>
      <c r="C58" s="7">
        <f>C22-blanks!C$9</f>
        <v>3243.648694321377</v>
      </c>
      <c r="D58" s="7">
        <f>D22-blanks!D$9</f>
        <v>7320.328001938737</v>
      </c>
      <c r="E58" s="7">
        <f>E22-blanks!E$9</f>
        <v>6685.7381182839235</v>
      </c>
      <c r="F58" s="7">
        <f>F22-blanks!F$9</f>
        <v>3827.8807276193575</v>
      </c>
      <c r="G58" s="7">
        <f>G22-blanks!G$9</f>
        <v>18641.984265239767</v>
      </c>
      <c r="H58" s="7">
        <f>H22-blanks!H$9</f>
        <v>6064.936265754913</v>
      </c>
      <c r="I58" s="7">
        <f>I22-blanks!I$9</f>
        <v>969204.33869295</v>
      </c>
      <c r="J58" s="7">
        <f>J22-blanks!J$9</f>
        <v>1321.4664858163196</v>
      </c>
      <c r="K58" s="7">
        <f>K22-blanks!K$9</f>
        <v>9315.672894617557</v>
      </c>
      <c r="L58" s="7">
        <f>L22-blanks!L$9</f>
        <v>490.0020711918023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9020.874991787674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1309D85R2(115-124)</v>
      </c>
      <c r="C59" s="7">
        <f>C23-blanks!C$9</f>
        <v>1987.9806367833553</v>
      </c>
      <c r="D59" s="7">
        <f>D23-blanks!D$9</f>
        <v>8600.328001938738</v>
      </c>
      <c r="E59" s="7">
        <f>E23-blanks!E$9</f>
        <v>28774.375221630948</v>
      </c>
      <c r="F59" s="7">
        <f>F23-blanks!F$9</f>
        <v>10179.7725</v>
      </c>
      <c r="G59" s="7">
        <f>G23-blanks!G$9</f>
        <v>15418.391709524985</v>
      </c>
      <c r="H59" s="7">
        <f>H23-blanks!H$9</f>
        <v>8129.92898602226</v>
      </c>
      <c r="I59" s="7">
        <f>I23-blanks!I$9</f>
        <v>595843.1259841648</v>
      </c>
      <c r="J59" s="7">
        <f>J23-blanks!J$9</f>
        <v>3836.4281237764135</v>
      </c>
      <c r="K59" s="7">
        <f>K23-blanks!K$9</f>
        <v>7190.515266716191</v>
      </c>
      <c r="L59" s="7">
        <f>L23-blanks!L$9</f>
        <v>-130.3066223827866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6895.717363886307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JGb-1 (1)</v>
      </c>
      <c r="C60" s="7">
        <f>C24-blanks!C$9</f>
        <v>4459.540636783356</v>
      </c>
      <c r="D60" s="7">
        <f>D24-blanks!D$9</f>
        <v>185504.7566523355</v>
      </c>
      <c r="E60" s="7">
        <f>E24-blanks!E$9</f>
        <v>827.3470433173824</v>
      </c>
      <c r="F60" s="7">
        <f>F24-blanks!F$9</f>
        <v>317.0525</v>
      </c>
      <c r="G60" s="7">
        <f>G24-blanks!G$9</f>
        <v>24187.255700099315</v>
      </c>
      <c r="H60" s="7">
        <f>H24-blanks!H$9</f>
        <v>8542.288316066253</v>
      </c>
      <c r="I60" s="7">
        <f>I24-blanks!I$9</f>
        <v>3651948.2360917088</v>
      </c>
      <c r="J60" s="7">
        <f>J24-blanks!J$9</f>
        <v>8607.50163599538</v>
      </c>
      <c r="K60" s="7">
        <f>K24-blanks!K$9</f>
        <v>50494.632637110284</v>
      </c>
      <c r="L60" s="7">
        <f>L24-blanks!L$9</f>
        <v>2654.816951853525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50199.8347342804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12917.253520938817</v>
      </c>
      <c r="D61" s="7">
        <f>D25-blanks!D$9</f>
        <v>402807.5704181179</v>
      </c>
      <c r="E61" s="7">
        <f>E25-blanks!E$9</f>
        <v>4330.1799322989355</v>
      </c>
      <c r="F61" s="7">
        <f>F25-blanks!F$9</f>
        <v>1611.215722322436</v>
      </c>
      <c r="G61" s="7">
        <f>G25-blanks!G$9</f>
        <v>20790.193830521523</v>
      </c>
      <c r="H61" s="7">
        <f>H25-blanks!H$9</f>
        <v>8678.67989563438</v>
      </c>
      <c r="I61" s="7">
        <f>I25-blanks!I$9</f>
        <v>4468025.211814662</v>
      </c>
      <c r="J61" s="7">
        <f>J25-blanks!J$9</f>
        <v>12686.049891653518</v>
      </c>
      <c r="K61" s="7">
        <f>K25-blanks!K$9</f>
        <v>23179.14889536474</v>
      </c>
      <c r="L61" s="7">
        <f>L25-blanks!L$9</f>
        <v>19013.175920794307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22884.350992534855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1309D86R3(102-110)</v>
      </c>
      <c r="C62" s="7">
        <f>C26-blanks!C$9</f>
        <v>4681.11387280621</v>
      </c>
      <c r="D62" s="7">
        <f>D26-blanks!D$9</f>
        <v>16616.839380837082</v>
      </c>
      <c r="E62" s="7">
        <f>E26-blanks!E$9</f>
        <v>4927.285221630948</v>
      </c>
      <c r="F62" s="7">
        <f>F26-blanks!F$9</f>
        <v>5230.865866069164</v>
      </c>
      <c r="G62" s="7">
        <f>G26-blanks!G$9</f>
        <v>11375.650246813462</v>
      </c>
      <c r="H62" s="7">
        <f>H26-blanks!H$9</f>
        <v>8068.268722789453</v>
      </c>
      <c r="I62" s="7">
        <f>I26-blanks!I$9</f>
        <v>1031022.1207277421</v>
      </c>
      <c r="J62" s="7">
        <f>J26-blanks!J$9</f>
        <v>5979.433549795486</v>
      </c>
      <c r="K62" s="7">
        <f>K26-blanks!K$9</f>
        <v>4384.2278946175575</v>
      </c>
      <c r="L62" s="7">
        <f>L26-blanks!L$9</f>
        <v>8520.020906122623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4089.4299917876733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346.94065800466694</v>
      </c>
      <c r="D63" s="7">
        <f>D27-blanks!D$9</f>
        <v>30045.551980396664</v>
      </c>
      <c r="E63" s="7">
        <f>E27-blanks!E$9</f>
        <v>37126.115339633194</v>
      </c>
      <c r="F63" s="7">
        <f>F27-blanks!F$9</f>
        <v>38324.90944765942</v>
      </c>
      <c r="G63" s="7">
        <f>G27-blanks!G$9</f>
        <v>4862.068493981538</v>
      </c>
      <c r="H63" s="7">
        <f>H27-blanks!H$9</f>
        <v>15911.813902027565</v>
      </c>
      <c r="I63" s="7">
        <f>I27-blanks!I$9</f>
        <v>4985.513761588612</v>
      </c>
      <c r="J63" s="7">
        <f>J27-blanks!J$9</f>
        <v>-29.473747949979952</v>
      </c>
      <c r="K63" s="7">
        <f>K27-blanks!K$9</f>
        <v>1804.0912800958577</v>
      </c>
      <c r="L63" s="7">
        <f>L27-blanks!L$9</f>
        <v>178.77538353810542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1509.2933772659733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1309D87R2(80-93)</v>
      </c>
      <c r="C64" s="7">
        <f>C28-blanks!C$9</f>
        <v>24301.235636783353</v>
      </c>
      <c r="D64" s="7">
        <f>D28-blanks!D$9</f>
        <v>18666.68284713249</v>
      </c>
      <c r="E64" s="7">
        <f>E28-blanks!E$9</f>
        <v>162.95022163094836</v>
      </c>
      <c r="F64" s="7">
        <f>F28-blanks!F$9</f>
        <v>1036.3575</v>
      </c>
      <c r="G64" s="7">
        <f>G28-blanks!G$9</f>
        <v>35852.40524681347</v>
      </c>
      <c r="H64" s="7">
        <f>H28-blanks!H$9</f>
        <v>16009.573293016863</v>
      </c>
      <c r="I64" s="7">
        <f>I28-blanks!I$9</f>
        <v>1063110.9061871364</v>
      </c>
      <c r="J64" s="7">
        <f>J28-blanks!J$9</f>
        <v>-576.3549080432108</v>
      </c>
      <c r="K64" s="7">
        <f>K28-blanks!K$9</f>
        <v>34799.37461507499</v>
      </c>
      <c r="L64" s="7">
        <f>L28-blanks!L$9</f>
        <v>15009.003646048104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34504.5767122451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1309D88R4(30-40)</v>
      </c>
      <c r="C65" s="7">
        <f>C29-blanks!C$9</f>
        <v>2818.126146981484</v>
      </c>
      <c r="D65" s="7">
        <f>D29-blanks!D$9</f>
        <v>4061.180044347146</v>
      </c>
      <c r="E65" s="7">
        <f>E29-blanks!E$9</f>
        <v>29792.82417467659</v>
      </c>
      <c r="F65" s="7">
        <f>F29-blanks!F$9</f>
        <v>9394.854678862166</v>
      </c>
      <c r="G65" s="7">
        <f>G29-blanks!G$9</f>
        <v>16806.360246813463</v>
      </c>
      <c r="H65" s="7">
        <f>H29-blanks!H$9</f>
        <v>8062.336645276322</v>
      </c>
      <c r="I65" s="7">
        <f>I29-blanks!I$9</f>
        <v>561307.7506975847</v>
      </c>
      <c r="J65" s="7">
        <f>J29-blanks!J$9</f>
        <v>8840.96509195679</v>
      </c>
      <c r="K65" s="7">
        <f>K29-blanks!K$9</f>
        <v>7886.592894617557</v>
      </c>
      <c r="L65" s="7">
        <f>L29-blanks!L$9</f>
        <v>431.36806707515734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7591.794991787673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12949.705636783354</v>
      </c>
      <c r="D66" s="7">
        <f>D30-blanks!D$9</f>
        <v>424320.58300193876</v>
      </c>
      <c r="E66" s="7">
        <f>E30-blanks!E$9</f>
        <v>4496.407778250825</v>
      </c>
      <c r="F66" s="7">
        <f>F30-blanks!F$9</f>
        <v>1648.9225</v>
      </c>
      <c r="G66" s="7">
        <f>G30-blanks!G$9</f>
        <v>22138.372018942227</v>
      </c>
      <c r="H66" s="7">
        <f>H30-blanks!H$9</f>
        <v>9889.657688036992</v>
      </c>
      <c r="I66" s="7">
        <f>I30-blanks!I$9</f>
        <v>4621617.861417269</v>
      </c>
      <c r="J66" s="7">
        <f>J30-blanks!J$9</f>
        <v>13807.008564358985</v>
      </c>
      <c r="K66" s="7">
        <f>K30-blanks!K$9</f>
        <v>23875.275096756613</v>
      </c>
      <c r="L66" s="7">
        <f>L30-blanks!L$9</f>
        <v>18637.80632485197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23580.47719392673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9390.460636783355</v>
      </c>
      <c r="D67" s="7">
        <f>D31-blanks!D$9</f>
        <v>1020813.5808981882</v>
      </c>
      <c r="E67" s="7">
        <f>E31-blanks!E$9</f>
        <v>982.6306232610299</v>
      </c>
      <c r="F67" s="7">
        <f>F31-blanks!F$9</f>
        <v>525.6525</v>
      </c>
      <c r="G67" s="7">
        <f>G31-blanks!G$9</f>
        <v>14531.12252914812</v>
      </c>
      <c r="H67" s="7">
        <f>H31-blanks!H$9</f>
        <v>3565.0048160854285</v>
      </c>
      <c r="I67" s="7">
        <f>I31-blanks!I$9</f>
        <v>3306478.37674761</v>
      </c>
      <c r="J67" s="7">
        <f>J31-blanks!J$9</f>
        <v>4047.9440218534355</v>
      </c>
      <c r="K67" s="7">
        <f>K31-blanks!K$9</f>
        <v>12960.652894617557</v>
      </c>
      <c r="L67" s="7">
        <f>L31-blanks!L$9</f>
        <v>13989.130118739215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12665.854991787673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2</v>
      </c>
      <c r="C68" s="7">
        <f>C32-blanks!C$9</f>
        <v>-72.39678810495906</v>
      </c>
      <c r="D68" s="7">
        <f>D32-blanks!D$9</f>
        <v>-226.63884284390588</v>
      </c>
      <c r="E68" s="7">
        <f>E32-blanks!E$9</f>
        <v>-23.80153566545664</v>
      </c>
      <c r="F68" s="7">
        <f>F32-blanks!F$9</f>
        <v>132.33249999999998</v>
      </c>
      <c r="G68" s="7">
        <f>G32-blanks!G$9</f>
        <v>55.070522111182726</v>
      </c>
      <c r="H68" s="7">
        <f>H32-blanks!H$9</f>
        <v>-273.1196265885701</v>
      </c>
      <c r="I68" s="7">
        <f>I32-blanks!I$9</f>
        <v>415.0478363639404</v>
      </c>
      <c r="J68" s="7">
        <f>J32-blanks!J$9</f>
        <v>11.57702727575088</v>
      </c>
      <c r="K68" s="7">
        <f>K32-blanks!K$9</f>
        <v>66.79708895778924</v>
      </c>
      <c r="L68" s="7">
        <f>L32-blanks!L$9</f>
        <v>-126.90262680431533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-228.00081387209502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-197.14958875237258</v>
      </c>
      <c r="D69" s="7">
        <f>D33-blanks!D$9</f>
        <v>2774.7419337151764</v>
      </c>
      <c r="E69" s="7">
        <f>E33-blanks!E$9</f>
        <v>59726.17886691665</v>
      </c>
      <c r="F69" s="7">
        <f>F33-blanks!F$9</f>
        <v>39970.34070237237</v>
      </c>
      <c r="G69" s="7">
        <f>G33-blanks!G$9</f>
        <v>2296.9792803156624</v>
      </c>
      <c r="H69" s="7">
        <f>H33-blanks!H$9</f>
        <v>18795.40145876522</v>
      </c>
      <c r="I69" s="7">
        <f>I33-blanks!I$9</f>
        <v>3074.7538176005255</v>
      </c>
      <c r="J69" s="7">
        <f>J33-blanks!J$9</f>
        <v>-205.09650090903324</v>
      </c>
      <c r="K69" s="7">
        <f>K33-blanks!K$9</f>
        <v>656.3928946175578</v>
      </c>
      <c r="L69" s="7">
        <f>L33-blanks!L$9</f>
        <v>-234.1958633127109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361.5949917876735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JGb-1 (2)</v>
      </c>
      <c r="C70" s="7">
        <f>C34-blanks!C$9</f>
        <v>4563.170636783355</v>
      </c>
      <c r="D70" s="7">
        <f>D34-blanks!D$9</f>
        <v>206089.08694609022</v>
      </c>
      <c r="E70" s="7">
        <f>E34-blanks!E$9</f>
        <v>923.0484161226401</v>
      </c>
      <c r="F70" s="7">
        <f>F34-blanks!F$9</f>
        <v>425.9647689645748</v>
      </c>
      <c r="G70" s="7">
        <f>G34-blanks!G$9</f>
        <v>25437.833100287942</v>
      </c>
      <c r="H70" s="7">
        <f>H34-blanks!H$9</f>
        <v>9829.413316066253</v>
      </c>
      <c r="I70" s="7">
        <f>I34-blanks!I$9</f>
        <v>3803706.526530307</v>
      </c>
      <c r="J70" s="7">
        <f>J34-blanks!J$9</f>
        <v>8646.853253854886</v>
      </c>
      <c r="K70" s="7">
        <f>K34-blanks!K$9</f>
        <v>54043.30629416438</v>
      </c>
      <c r="L70" s="7">
        <f>L34-blanks!L$9</f>
        <v>2989.2162356470453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53748.50839133449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14066.670636783354</v>
      </c>
      <c r="D71" s="7">
        <f>D35-blanks!D$9</f>
        <v>430102.9582783671</v>
      </c>
      <c r="E71" s="7">
        <f>E35-blanks!E$9</f>
        <v>4644.770672854718</v>
      </c>
      <c r="F71" s="7">
        <f>F35-blanks!F$9</f>
        <v>1970.2773001270923</v>
      </c>
      <c r="G71" s="7">
        <f>G35-blanks!G$9</f>
        <v>23001.411840441713</v>
      </c>
      <c r="H71" s="7">
        <f>H35-blanks!H$9</f>
        <v>10341.5329991723</v>
      </c>
      <c r="I71" s="7">
        <f>I35-blanks!I$9</f>
        <v>4709762.046184683</v>
      </c>
      <c r="J71" s="7">
        <f>J35-blanks!J$9</f>
        <v>13288.090091956787</v>
      </c>
      <c r="K71" s="7">
        <f>K35-blanks!K$9</f>
        <v>25549.323232068124</v>
      </c>
      <c r="L71" s="7">
        <f>L35-blanks!L$9</f>
        <v>21651.77728902922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25254.52532923824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830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805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721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12621.555465394798</v>
      </c>
      <c r="D76" s="7">
        <f>D40/Drift!D25</f>
        <v>403055.58392915124</v>
      </c>
      <c r="E76" s="7">
        <f>E40/Drift!E25</f>
        <v>4093.935221630948</v>
      </c>
      <c r="F76" s="7">
        <f>F40/Drift!F25</f>
        <v>1557.6625</v>
      </c>
      <c r="G76" s="7">
        <f>G40/Drift!G25</f>
        <v>19849.614204862643</v>
      </c>
      <c r="H76" s="7">
        <f>H40/Drift!H25</f>
        <v>8510.221719039326</v>
      </c>
      <c r="I76" s="7">
        <f>I40/Drift!I25</f>
        <v>4342566.553058016</v>
      </c>
      <c r="J76" s="7">
        <f>J40/Drift!J25</f>
        <v>13242.4432563286</v>
      </c>
      <c r="K76" s="7">
        <f>K40/Drift!K25</f>
        <v>21861.578172736416</v>
      </c>
      <c r="L76" s="7">
        <f>L40/Drift!L25</f>
        <v>17191.348180610115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21566.780269906532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C41/Drift!C26</f>
        <v>73.62082757096094</v>
      </c>
      <c r="D77" s="7">
        <f>D41/Drift!D26</f>
        <v>228.75757193827084</v>
      </c>
      <c r="E77" s="7">
        <f>E41/Drift!E26</f>
        <v>23.55673053260645</v>
      </c>
      <c r="F77" s="7">
        <f>F41/Drift!F26</f>
        <v>-134.88766543633474</v>
      </c>
      <c r="G77" s="7">
        <f>G41/Drift!G26</f>
        <v>-54.82717379888683</v>
      </c>
      <c r="H77" s="7">
        <f>H41/Drift!H26</f>
        <v>273.65436716065517</v>
      </c>
      <c r="I77" s="7">
        <f>I41/Drift!I26</f>
        <v>-417.1605372412228</v>
      </c>
      <c r="J77" s="7">
        <f>J41/Drift!J26</f>
        <v>-11.522670967336415</v>
      </c>
      <c r="K77" s="7">
        <f>K41/Drift!K26</f>
        <v>-66.76531929302395</v>
      </c>
      <c r="L77" s="7">
        <f>L41/Drift!L26</f>
        <v>124.15675569911883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-361.4206622911658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7334.124250268613</v>
      </c>
      <c r="D78" s="7">
        <f>D42/Drift!D27</f>
        <v>18188.118461486327</v>
      </c>
      <c r="E78" s="7">
        <f>E42/Drift!E27</f>
        <v>5440.212286647572</v>
      </c>
      <c r="F78" s="7">
        <f>F42/Drift!F27</f>
        <v>2452.154399455009</v>
      </c>
      <c r="G78" s="7">
        <f>G42/Drift!G27</f>
        <v>25840.523980530004</v>
      </c>
      <c r="H78" s="7">
        <f>H42/Drift!H27</f>
        <v>7172.241339059223</v>
      </c>
      <c r="I78" s="7">
        <f>I42/Drift!I27</f>
        <v>1112461.4605874594</v>
      </c>
      <c r="J78" s="7">
        <f>J42/Drift!J27</f>
        <v>12832.717753679868</v>
      </c>
      <c r="K78" s="7">
        <f>K42/Drift!K27</f>
        <v>22269.961974939506</v>
      </c>
      <c r="L78" s="7">
        <f>L42/Drift!L27</f>
        <v>1063.1785745604984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21975.15876472546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12621.555465394798</v>
      </c>
      <c r="D79" s="7">
        <f>D43/Drift!D28</f>
        <v>403055.58392915124</v>
      </c>
      <c r="E79" s="7">
        <f>E43/Drift!E28</f>
        <v>4093.9352216309485</v>
      </c>
      <c r="F79" s="7">
        <f>F43/Drift!F28</f>
        <v>1557.6625</v>
      </c>
      <c r="G79" s="7">
        <f>G43/Drift!G28</f>
        <v>19849.61420486264</v>
      </c>
      <c r="H79" s="7">
        <f>H43/Drift!H28</f>
        <v>8510.221719039326</v>
      </c>
      <c r="I79" s="7">
        <f>I43/Drift!I28</f>
        <v>4342566.553058016</v>
      </c>
      <c r="J79" s="7">
        <f>J43/Drift!J28</f>
        <v>13242.4432563286</v>
      </c>
      <c r="K79" s="7">
        <f>K43/Drift!K28</f>
        <v>21861.578172736416</v>
      </c>
      <c r="L79" s="7">
        <f>L43/Drift!L28</f>
        <v>17191.348180610115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21566.780269906536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139.27109017759858</v>
      </c>
      <c r="D80" s="7">
        <f>D44/Drift!D29</f>
        <v>29804.020924194912</v>
      </c>
      <c r="E80" s="7">
        <f>E44/Drift!E29</f>
        <v>39203.46531873583</v>
      </c>
      <c r="F80" s="7">
        <f>F44/Drift!F29</f>
        <v>36522.53970851802</v>
      </c>
      <c r="G80" s="7">
        <f>G44/Drift!G29</f>
        <v>4490.377392488126</v>
      </c>
      <c r="H80" s="7">
        <f>H44/Drift!H29</f>
        <v>14657.869054340283</v>
      </c>
      <c r="I80" s="7">
        <f>I44/Drift!I29</f>
        <v>4181.962218324083</v>
      </c>
      <c r="J80" s="7">
        <f>J44/Drift!J29</f>
        <v>-299.76448264711206</v>
      </c>
      <c r="K80" s="7">
        <f>K44/Drift!K29</f>
        <v>1635.2793555205762</v>
      </c>
      <c r="L80" s="7">
        <f>L44/Drift!L29</f>
        <v>671.4488241600643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1344.4432663697037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1309D80R2(18-28)</v>
      </c>
      <c r="C81" s="7">
        <f>C45/Drift!C30</f>
        <v>2279.2403820053764</v>
      </c>
      <c r="D81" s="7">
        <f>D45/Drift!D30</f>
        <v>10010.514782771645</v>
      </c>
      <c r="E81" s="7">
        <f>E45/Drift!E30</f>
        <v>24265.532616913315</v>
      </c>
      <c r="F81" s="7">
        <f>F45/Drift!F30</f>
        <v>8900.209104171607</v>
      </c>
      <c r="G81" s="7">
        <f>G45/Drift!G30</f>
        <v>11609.037430412032</v>
      </c>
      <c r="H81" s="7">
        <f>H45/Drift!H30</f>
        <v>7334.010883575373</v>
      </c>
      <c r="I81" s="7">
        <f>I45/Drift!I30</f>
        <v>616960.3540855309</v>
      </c>
      <c r="J81" s="7">
        <f>J45/Drift!J30</f>
        <v>6354.453960012575</v>
      </c>
      <c r="K81" s="7">
        <f>K45/Drift!K30</f>
        <v>4902.571292104783</v>
      </c>
      <c r="L81" s="7">
        <f>L45/Drift!L30</f>
        <v>115.7122497931646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4614.009258897126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12621.555465394798</v>
      </c>
      <c r="D82" s="7">
        <f>D46/Drift!D31</f>
        <v>403055.58392915124</v>
      </c>
      <c r="E82" s="7">
        <f>E46/Drift!E31</f>
        <v>4093.9352216309476</v>
      </c>
      <c r="F82" s="7">
        <f>F46/Drift!F31</f>
        <v>1557.6625</v>
      </c>
      <c r="G82" s="7">
        <f>G46/Drift!G31</f>
        <v>19849.61420486264</v>
      </c>
      <c r="H82" s="7">
        <f>H46/Drift!H31</f>
        <v>8510.221719039326</v>
      </c>
      <c r="I82" s="7">
        <f>I46/Drift!I31</f>
        <v>4342566.553058016</v>
      </c>
      <c r="J82" s="7">
        <f>J46/Drift!J31</f>
        <v>13242.4432563286</v>
      </c>
      <c r="K82" s="7">
        <f>K46/Drift!K31</f>
        <v>21861.578172736412</v>
      </c>
      <c r="L82" s="7">
        <f>L46/Drift!L31</f>
        <v>17191.348180610115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21566.780269906532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1309D80R2(104-114)</v>
      </c>
      <c r="C83" s="7">
        <f>C47/Drift!C32</f>
        <v>2836.7225399156346</v>
      </c>
      <c r="D83" s="7">
        <f>D47/Drift!D32</f>
        <v>9619.86305514418</v>
      </c>
      <c r="E83" s="7">
        <f>E47/Drift!E32</f>
        <v>32664.013183777788</v>
      </c>
      <c r="F83" s="7">
        <f>F47/Drift!F32</f>
        <v>8564.383616080913</v>
      </c>
      <c r="G83" s="7">
        <f>G47/Drift!G32</f>
        <v>17009.313613265407</v>
      </c>
      <c r="H83" s="7">
        <f>H47/Drift!H32</f>
        <v>7315.843035638084</v>
      </c>
      <c r="I83" s="7">
        <f>I47/Drift!I32</f>
        <v>450958.7065019632</v>
      </c>
      <c r="J83" s="7">
        <f>J47/Drift!J32</f>
        <v>7958.200711845026</v>
      </c>
      <c r="K83" s="7">
        <f>K47/Drift!K32</f>
        <v>7506.345898849964</v>
      </c>
      <c r="L83" s="7">
        <f>L47/Drift!L32</f>
        <v>503.81066576605997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7219.205333644371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1309D81R3(33-43)</v>
      </c>
      <c r="C84" s="7">
        <f>C48/Drift!C33</f>
        <v>3262.491054950616</v>
      </c>
      <c r="D84" s="7">
        <f>D48/Drift!D33</f>
        <v>6913.949835535836</v>
      </c>
      <c r="E84" s="7">
        <f>E48/Drift!E33</f>
        <v>6570.980101997183</v>
      </c>
      <c r="F84" s="7">
        <f>F48/Drift!F33</f>
        <v>2346.0740543478328</v>
      </c>
      <c r="G84" s="7">
        <f>G48/Drift!G33</f>
        <v>28293.254770035754</v>
      </c>
      <c r="H84" s="7">
        <f>H48/Drift!H33</f>
        <v>5362.368034600153</v>
      </c>
      <c r="I84" s="7">
        <f>I48/Drift!I33</f>
        <v>785187.3716015288</v>
      </c>
      <c r="J84" s="7">
        <f>J48/Drift!J33</f>
        <v>7960.681439505996</v>
      </c>
      <c r="K84" s="7">
        <f>K48/Drift!K33</f>
        <v>11967.76304983441</v>
      </c>
      <c r="L84" s="7">
        <f>L48/Drift!L33</f>
        <v>86.58232265730508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11678.225604099987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1309D82R2(102-111)</v>
      </c>
      <c r="C85" s="7">
        <f>C49/Drift!C34</f>
        <v>2768.8228398267615</v>
      </c>
      <c r="D85" s="7">
        <f>D49/Drift!D34</f>
        <v>4607.933777263348</v>
      </c>
      <c r="E85" s="7">
        <f>E49/Drift!E34</f>
        <v>27829.785001507666</v>
      </c>
      <c r="F85" s="7">
        <f>F49/Drift!F34</f>
        <v>8443.989173899492</v>
      </c>
      <c r="G85" s="7">
        <f>G49/Drift!G34</f>
        <v>16454.828112818177</v>
      </c>
      <c r="H85" s="7">
        <f>H49/Drift!H34</f>
        <v>7954.857524642213</v>
      </c>
      <c r="I85" s="7">
        <f>I49/Drift!I34</f>
        <v>482338.2194618191</v>
      </c>
      <c r="J85" s="7">
        <f>J49/Drift!J34</f>
        <v>8307.312103923718</v>
      </c>
      <c r="K85" s="7">
        <f>K49/Drift!K34</f>
        <v>7558.096032103341</v>
      </c>
      <c r="L85" s="7">
        <f>L49/Drift!L34</f>
        <v>137.4498757891918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7270.87846837023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8483.9464388089</v>
      </c>
      <c r="D86" s="7">
        <f>D50/Drift!D35</f>
        <v>958697.5436709931</v>
      </c>
      <c r="E86" s="7">
        <f>E50/Drift!E35</f>
        <v>962.8060180949351</v>
      </c>
      <c r="F86" s="7">
        <f>F50/Drift!F35</f>
        <v>377.41879878574264</v>
      </c>
      <c r="G86" s="7">
        <f>G50/Drift!G35</f>
        <v>13045.431770405341</v>
      </c>
      <c r="H86" s="7">
        <f>H50/Drift!H35</f>
        <v>3264.478820939411</v>
      </c>
      <c r="I86" s="7">
        <f>I50/Drift!I35</f>
        <v>3136295.6697522528</v>
      </c>
      <c r="J86" s="7">
        <f>J50/Drift!J35</f>
        <v>4093.657539169768</v>
      </c>
      <c r="K86" s="7">
        <f>K50/Drift!K35</f>
        <v>11191.789168139316</v>
      </c>
      <c r="L86" s="7">
        <f>L50/Drift!L35</f>
        <v>11001.551595003815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10902.62744539031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12621.555465394798</v>
      </c>
      <c r="D87" s="7">
        <f>D51/Drift!D36</f>
        <v>403055.5839291512</v>
      </c>
      <c r="E87" s="7">
        <f>E51/Drift!E36</f>
        <v>4093.9352216309485</v>
      </c>
      <c r="F87" s="7">
        <f>F51/Drift!F36</f>
        <v>1557.6625</v>
      </c>
      <c r="G87" s="7">
        <f>G51/Drift!G36</f>
        <v>19849.61420486264</v>
      </c>
      <c r="H87" s="7">
        <f>H51/Drift!H36</f>
        <v>8510.221719039326</v>
      </c>
      <c r="I87" s="7">
        <f>I51/Drift!I36</f>
        <v>4342566.553058016</v>
      </c>
      <c r="J87" s="7">
        <f>J51/Drift!J36</f>
        <v>13242.4432563286</v>
      </c>
      <c r="K87" s="7">
        <f>K51/Drift!K36</f>
        <v>21861.578172736416</v>
      </c>
      <c r="L87" s="7">
        <f>L51/Drift!L36</f>
        <v>17191.348180610115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21566.780269906536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-26.069588145358072</v>
      </c>
      <c r="D88" s="7">
        <f>D52/Drift!D37</f>
        <v>982.4830826693651</v>
      </c>
      <c r="E88" s="7">
        <f>E52/Drift!E37</f>
        <v>53325.13692014095</v>
      </c>
      <c r="F88" s="7">
        <f>F52/Drift!F37</f>
        <v>32362.403809712618</v>
      </c>
      <c r="G88" s="7">
        <f>G52/Drift!G37</f>
        <v>2088.372087459161</v>
      </c>
      <c r="H88" s="7">
        <f>H52/Drift!H37</f>
        <v>15920.809038466175</v>
      </c>
      <c r="I88" s="7">
        <f>I52/Drift!I37</f>
        <v>2992.306183674363</v>
      </c>
      <c r="J88" s="7">
        <f>J52/Drift!J37</f>
        <v>127.20138695338728</v>
      </c>
      <c r="K88" s="7">
        <f>K52/Drift!K37</f>
        <v>675.323833460768</v>
      </c>
      <c r="L88" s="7">
        <f>L52/Drift!L37</f>
        <v>-18.26287307061873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391.88933479921326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1309D83R1(98-107)</v>
      </c>
      <c r="C89" s="7">
        <f>C53/Drift!C38</f>
        <v>2383.178433126728</v>
      </c>
      <c r="D89" s="7">
        <f>D53/Drift!D38</f>
        <v>16455.920327298343</v>
      </c>
      <c r="E89" s="7">
        <f>E53/Drift!E38</f>
        <v>27919.59669161463</v>
      </c>
      <c r="F89" s="7">
        <f>F53/Drift!F38</f>
        <v>8873.885769099905</v>
      </c>
      <c r="G89" s="7">
        <f>G53/Drift!G38</f>
        <v>14371.837897024281</v>
      </c>
      <c r="H89" s="7">
        <f>H53/Drift!H38</f>
        <v>6630.630387058285</v>
      </c>
      <c r="I89" s="7">
        <f>I53/Drift!I38</f>
        <v>679788.5198938507</v>
      </c>
      <c r="J89" s="7">
        <f>J53/Drift!J38</f>
        <v>7712.970533764488</v>
      </c>
      <c r="K89" s="7">
        <f>K53/Drift!K38</f>
        <v>6769.54117994142</v>
      </c>
      <c r="L89" s="7">
        <f>L53/Drift!L38</f>
        <v>145.4273917884949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6482.986402388253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1309D83R2(32-42)</v>
      </c>
      <c r="C90" s="7">
        <f>C54/Drift!C39</f>
        <v>2418.714192920963</v>
      </c>
      <c r="D90" s="7">
        <f>D54/Drift!D39</f>
        <v>11034.810530669249</v>
      </c>
      <c r="E90" s="7">
        <f>E54/Drift!E39</f>
        <v>21097.050789334644</v>
      </c>
      <c r="F90" s="7">
        <f>F54/Drift!F39</f>
        <v>10714.356014552151</v>
      </c>
      <c r="G90" s="7">
        <f>G54/Drift!G39</f>
        <v>12066.600242537748</v>
      </c>
      <c r="H90" s="7">
        <f>H54/Drift!H39</f>
        <v>8438.031858163515</v>
      </c>
      <c r="I90" s="7">
        <f>I54/Drift!I39</f>
        <v>514637.5672544241</v>
      </c>
      <c r="J90" s="7">
        <f>J54/Drift!J39</f>
        <v>11820.146848823011</v>
      </c>
      <c r="K90" s="7">
        <f>K54/Drift!K39</f>
        <v>6859.182333471063</v>
      </c>
      <c r="L90" s="7">
        <f>L54/Drift!L39</f>
        <v>157.18686034588364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6572.7258891072715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1309D80R2(104-114)(II)</v>
      </c>
      <c r="C91" s="7">
        <f>C55/Drift!C40</f>
        <v>2848.0840150391155</v>
      </c>
      <c r="D91" s="7">
        <f>D55/Drift!D40</f>
        <v>9997.56492876527</v>
      </c>
      <c r="E91" s="7">
        <f>E55/Drift!E40</f>
        <v>32140.964246193023</v>
      </c>
      <c r="F91" s="7">
        <f>F55/Drift!F40</f>
        <v>8859.307356073718</v>
      </c>
      <c r="G91" s="7">
        <f>G55/Drift!G40</f>
        <v>16501.510519568837</v>
      </c>
      <c r="H91" s="7">
        <f>H55/Drift!H40</f>
        <v>6838.877903412283</v>
      </c>
      <c r="I91" s="7">
        <f>I55/Drift!I40</f>
        <v>422367.51954551536</v>
      </c>
      <c r="J91" s="7">
        <f>J55/Drift!J40</f>
        <v>8896.557736857592</v>
      </c>
      <c r="K91" s="7">
        <f>K55/Drift!K40</f>
        <v>7832.005059984477</v>
      </c>
      <c r="L91" s="7">
        <f>L55/Drift!L40</f>
        <v>-29.306532649241955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7545.145252202167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12621.555465394798</v>
      </c>
      <c r="D92" s="7">
        <f>D56/Drift!D41</f>
        <v>403055.58392915124</v>
      </c>
      <c r="E92" s="7">
        <f>E56/Drift!E41</f>
        <v>4093.935221630948</v>
      </c>
      <c r="F92" s="7">
        <f>F56/Drift!F41</f>
        <v>1557.6625</v>
      </c>
      <c r="G92" s="7">
        <f>G56/Drift!G41</f>
        <v>19849.614204862646</v>
      </c>
      <c r="H92" s="7">
        <f>H56/Drift!H41</f>
        <v>8510.221719039326</v>
      </c>
      <c r="I92" s="7">
        <f>I56/Drift!I41</f>
        <v>4342566.553058016</v>
      </c>
      <c r="J92" s="7">
        <f>J56/Drift!J41</f>
        <v>13242.4432563286</v>
      </c>
      <c r="K92" s="7">
        <f>K56/Drift!K41</f>
        <v>21861.578172736416</v>
      </c>
      <c r="L92" s="7">
        <f>L56/Drift!L41</f>
        <v>17191.348180610115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21566.78026990653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7696.76012174128</v>
      </c>
      <c r="D93" s="7">
        <f>D57/Drift!D42</f>
        <v>17335.10517223373</v>
      </c>
      <c r="E93" s="7">
        <f>E57/Drift!E42</f>
        <v>5809.591754855727</v>
      </c>
      <c r="F93" s="7">
        <f>F57/Drift!F42</f>
        <v>2347.096340203255</v>
      </c>
      <c r="G93" s="7">
        <f>G57/Drift!G42</f>
        <v>28160.47445274281</v>
      </c>
      <c r="H93" s="7">
        <f>H57/Drift!H42</f>
        <v>7451.796488297047</v>
      </c>
      <c r="I93" s="7">
        <f>I57/Drift!I42</f>
        <v>1161864.661008793</v>
      </c>
      <c r="J93" s="7">
        <f>J57/Drift!J42</f>
        <v>14711.703076233282</v>
      </c>
      <c r="K93" s="7">
        <f>K57/Drift!K42</f>
        <v>22931.735954713244</v>
      </c>
      <c r="L93" s="7">
        <f>L57/Drift!L42</f>
        <v>1315.1557237385746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22636.278552936514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1309D84R3(55-64)</v>
      </c>
      <c r="C94" s="7">
        <f>C58/Drift!C43</f>
        <v>3137.440784889932</v>
      </c>
      <c r="D94" s="7">
        <f>D58/Drift!D43</f>
        <v>7349.610029253721</v>
      </c>
      <c r="E94" s="7">
        <f>E58/Drift!E43</f>
        <v>6451.721791948909</v>
      </c>
      <c r="F94" s="7">
        <f>F58/Drift!F43</f>
        <v>3644.368621810987</v>
      </c>
      <c r="G94" s="7">
        <f>G58/Drift!G43</f>
        <v>17693.912903593635</v>
      </c>
      <c r="H94" s="7">
        <f>H58/Drift!H43</f>
        <v>5858.131161362241</v>
      </c>
      <c r="I94" s="7">
        <f>I58/Drift!I43</f>
        <v>931281.2507990848</v>
      </c>
      <c r="J94" s="7">
        <f>J58/Drift!J43</f>
        <v>1380.4094390520252</v>
      </c>
      <c r="K94" s="7">
        <f>K58/Drift!K43</f>
        <v>8867.847756415367</v>
      </c>
      <c r="L94" s="7">
        <f>L58/Drift!L43</f>
        <v>442.1026836140876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8581.582463350429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1309D85R2(115-124)</v>
      </c>
      <c r="C95" s="7">
        <f>C59/Drift!C44</f>
        <v>1929.3717566050027</v>
      </c>
      <c r="D95" s="7">
        <f>D59/Drift!D44</f>
        <v>8625.006026264671</v>
      </c>
      <c r="E95" s="7">
        <f>E59/Drift!E44</f>
        <v>27577.071989401124</v>
      </c>
      <c r="F95" s="7">
        <f>F59/Drift!F44</f>
        <v>9741.128004085229</v>
      </c>
      <c r="G95" s="7">
        <f>G59/Drift!G44</f>
        <v>14663.00804965959</v>
      </c>
      <c r="H95" s="7">
        <f>H59/Drift!H44</f>
        <v>7892.115173570515</v>
      </c>
      <c r="I95" s="7">
        <f>I59/Drift!I44</f>
        <v>574706.7036567781</v>
      </c>
      <c r="J95" s="7">
        <f>J59/Drift!J44</f>
        <v>4006.5950912340622</v>
      </c>
      <c r="K95" s="7">
        <f>K59/Drift!K44</f>
        <v>6823.699306583059</v>
      </c>
      <c r="L95" s="7">
        <f>L59/Drift!L44</f>
        <v>-117.65259574582771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6539.380193722775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JGb-1 (1)</v>
      </c>
      <c r="C96" s="7">
        <f>C60/Drift!C45</f>
        <v>4342.710427037558</v>
      </c>
      <c r="D96" s="7">
        <f>D60/Drift!D45</f>
        <v>185827.7765685364</v>
      </c>
      <c r="E96" s="7">
        <f>E60/Drift!E45</f>
        <v>787.5285598450416</v>
      </c>
      <c r="F96" s="7">
        <f>F60/Drift!F45</f>
        <v>304.944575236012</v>
      </c>
      <c r="G96" s="7">
        <f>G60/Drift!G45</f>
        <v>23047.53693930391</v>
      </c>
      <c r="H96" s="7">
        <f>H60/Drift!H45</f>
        <v>8334.232965556163</v>
      </c>
      <c r="I96" s="7">
        <f>I60/Drift!I45</f>
        <v>3535851.735391261</v>
      </c>
      <c r="J96" s="7">
        <f>J60/Drift!J45</f>
        <v>8987.153277474945</v>
      </c>
      <c r="K96" s="7">
        <f>K60/Drift!K45</f>
        <v>47771.08470932316</v>
      </c>
      <c r="L96" s="7">
        <f>L60/Drift!L45</f>
        <v>2398.720346945979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47457.19847594635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12621.555465394798</v>
      </c>
      <c r="D97" s="7">
        <f>D61/Drift!D46</f>
        <v>403055.58392915124</v>
      </c>
      <c r="E97" s="7">
        <f>E61/Drift!E46</f>
        <v>4093.935221630948</v>
      </c>
      <c r="F97" s="7">
        <f>F61/Drift!F46</f>
        <v>1557.6625</v>
      </c>
      <c r="G97" s="7">
        <f>G61/Drift!G46</f>
        <v>19849.614204862643</v>
      </c>
      <c r="H97" s="7">
        <f>H61/Drift!H46</f>
        <v>8510.221719039326</v>
      </c>
      <c r="I97" s="7">
        <f>I61/Drift!I46</f>
        <v>4342566.553058016</v>
      </c>
      <c r="J97" s="7">
        <f>J61/Drift!J46</f>
        <v>13242.4432563286</v>
      </c>
      <c r="K97" s="7">
        <f>K61/Drift!K46</f>
        <v>21861.57817273642</v>
      </c>
      <c r="L97" s="7">
        <f>L61/Drift!L46</f>
        <v>17191.348180610115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21566.780269906536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1309D86R3(102-110)</v>
      </c>
      <c r="C98" s="7">
        <f>C62/Drift!C47</f>
        <v>4571.658076867896</v>
      </c>
      <c r="D98" s="7">
        <f>D62/Drift!D47</f>
        <v>16451.3449797077</v>
      </c>
      <c r="E98" s="7">
        <f>E62/Drift!E47</f>
        <v>4622.970303714717</v>
      </c>
      <c r="F98" s="7">
        <f>F62/Drift!F47</f>
        <v>5033.44430956117</v>
      </c>
      <c r="G98" s="7">
        <f>G62/Drift!G47</f>
        <v>10721.941935455592</v>
      </c>
      <c r="H98" s="7">
        <f>H62/Drift!H47</f>
        <v>7696.862944999041</v>
      </c>
      <c r="I98" s="7">
        <f>I62/Drift!I47</f>
        <v>995229.4315853454</v>
      </c>
      <c r="J98" s="7">
        <f>J62/Drift!J47</f>
        <v>6133.2941536504595</v>
      </c>
      <c r="K98" s="7">
        <f>K62/Drift!K47</f>
        <v>4110.326915922002</v>
      </c>
      <c r="L98" s="7">
        <f>L62/Drift!L47</f>
        <v>7734.177685325144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3830.67500766252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338.65826665048786</v>
      </c>
      <c r="D99" s="7">
        <f>D63/Drift!D48</f>
        <v>29435.224719597332</v>
      </c>
      <c r="E99" s="7">
        <f>E63/Drift!E48</f>
        <v>34569.77080793097</v>
      </c>
      <c r="F99" s="7">
        <f>F63/Drift!F48</f>
        <v>36707.45358706977</v>
      </c>
      <c r="G99" s="7">
        <f>G63/Drift!G48</f>
        <v>4524.735306958131</v>
      </c>
      <c r="H99" s="7">
        <f>H63/Drift!H48</f>
        <v>14778.131051501185</v>
      </c>
      <c r="I99" s="7">
        <f>I63/Drift!I48</f>
        <v>4779.8003410615065</v>
      </c>
      <c r="J99" s="7">
        <f>J63/Drift!J48</f>
        <v>-29.716122809357234</v>
      </c>
      <c r="K99" s="7">
        <f>K63/Drift!K48</f>
        <v>1681.3435133968546</v>
      </c>
      <c r="L99" s="7">
        <f>L63/Drift!L48</f>
        <v>162.9319455549375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1405.2962750699503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1309D87R2(80-93)</v>
      </c>
      <c r="C100" s="7">
        <f>C64/Drift!C49</f>
        <v>23709.199850476714</v>
      </c>
      <c r="D100" s="7">
        <f>D64/Drift!D49</f>
        <v>18098.2257421879</v>
      </c>
      <c r="E100" s="7">
        <f>E64/Drift!E49</f>
        <v>150.5914684044879</v>
      </c>
      <c r="F100" s="7">
        <f>F64/Drift!F49</f>
        <v>988.037643153472</v>
      </c>
      <c r="G100" s="7">
        <f>G64/Drift!G49</f>
        <v>32948.42784958855</v>
      </c>
      <c r="H100" s="7">
        <f>H64/Drift!H49</f>
        <v>14486.034746721469</v>
      </c>
      <c r="I100" s="7">
        <f>I64/Drift!I49</f>
        <v>1012378.6894159369</v>
      </c>
      <c r="J100" s="7">
        <f>J64/Drift!J49</f>
        <v>-571.3422684470179</v>
      </c>
      <c r="K100" s="7">
        <f>K64/Drift!K49</f>
        <v>32240.323047004902</v>
      </c>
      <c r="L100" s="7">
        <f>L64/Drift!L49</f>
        <v>13733.534012354405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31935.103045442494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1309D88R4(30-40)</v>
      </c>
      <c r="C101" s="7">
        <f>C65/Drift!C50</f>
        <v>2748.091172523531</v>
      </c>
      <c r="D101" s="7">
        <f>D65/Drift!D50</f>
        <v>3897.169574323813</v>
      </c>
      <c r="E101" s="7">
        <f>E65/Drift!E50</f>
        <v>27328.13340123766</v>
      </c>
      <c r="F101" s="7">
        <f>F65/Drift!F50</f>
        <v>8915.670120596878</v>
      </c>
      <c r="G101" s="7">
        <f>G65/Drift!G50</f>
        <v>15254.643033380224</v>
      </c>
      <c r="H101" s="7">
        <f>H65/Drift!H50</f>
        <v>7111.95042835494</v>
      </c>
      <c r="I101" s="7">
        <f>I65/Drift!I50</f>
        <v>530945.2654360137</v>
      </c>
      <c r="J101" s="7">
        <f>J65/Drift!J50</f>
        <v>8619.418197881228</v>
      </c>
      <c r="K101" s="7">
        <f>K65/Drift!K50</f>
        <v>7263.7767499116035</v>
      </c>
      <c r="L101" s="7">
        <f>L65/Drift!L50</f>
        <v>396.29381144826954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6984.719705492474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12621.555465394798</v>
      </c>
      <c r="D102" s="7">
        <f>D66/Drift!D51</f>
        <v>403055.58392915124</v>
      </c>
      <c r="E102" s="7">
        <f>E66/Drift!E51</f>
        <v>4093.9352216309485</v>
      </c>
      <c r="F102" s="7">
        <f>F66/Drift!F51</f>
        <v>1557.6624999999997</v>
      </c>
      <c r="G102" s="7">
        <f>G66/Drift!G51</f>
        <v>19849.614204862643</v>
      </c>
      <c r="H102" s="7">
        <f>H66/Drift!H51</f>
        <v>8510.221719039326</v>
      </c>
      <c r="I102" s="7">
        <f>I66/Drift!I51</f>
        <v>4342566.553058016</v>
      </c>
      <c r="J102" s="7">
        <f>J66/Drift!J51</f>
        <v>13242.4432563286</v>
      </c>
      <c r="K102" s="7">
        <f>K66/Drift!K51</f>
        <v>21861.578172736416</v>
      </c>
      <c r="L102" s="7">
        <f>L66/Drift!L51</f>
        <v>17191.348180610115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21566.780269906532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8997.292363834358</v>
      </c>
      <c r="D103" s="7">
        <f>D67/Drift!D52</f>
        <v>967019.5046718358</v>
      </c>
      <c r="E103" s="7">
        <f>E67/Drift!E52</f>
        <v>888.810140555129</v>
      </c>
      <c r="F103" s="7">
        <f>F67/Drift!F52</f>
        <v>477.93153919061876</v>
      </c>
      <c r="G103" s="7">
        <f>G67/Drift!G52</f>
        <v>12928.03706443305</v>
      </c>
      <c r="H103" s="7">
        <f>H67/Drift!H52</f>
        <v>3039.968121700532</v>
      </c>
      <c r="I103" s="7">
        <f>I67/Drift!I52</f>
        <v>3095028.857231564</v>
      </c>
      <c r="J103" s="7">
        <f>J67/Drift!J52</f>
        <v>3911.828750035232</v>
      </c>
      <c r="K103" s="7">
        <f>K67/Drift!K52</f>
        <v>11703.400861981367</v>
      </c>
      <c r="L103" s="7">
        <f>L67/Drift!L52</f>
        <v>12499.194419323196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11422.054587220993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2</v>
      </c>
      <c r="C104" s="7">
        <f>C68/Drift!C53</f>
        <v>-68.20890882163675</v>
      </c>
      <c r="D104" s="7">
        <f>D68/Drift!D53</f>
        <v>-214.11362223931818</v>
      </c>
      <c r="E104" s="7">
        <f>E68/Drift!E53</f>
        <v>-21.38876856507001</v>
      </c>
      <c r="F104" s="7">
        <f>F68/Drift!F53</f>
        <v>115.9682131782725</v>
      </c>
      <c r="G104" s="7">
        <f>G68/Drift!G53</f>
        <v>48.61895799361682</v>
      </c>
      <c r="H104" s="7">
        <f>H68/Drift!H53</f>
        <v>-230.80580462758795</v>
      </c>
      <c r="I104" s="7">
        <f>I68/Drift!I53</f>
        <v>387.0347915552899</v>
      </c>
      <c r="J104" s="7">
        <f>J68/Drift!J53</f>
        <v>11.273119593578565</v>
      </c>
      <c r="K104" s="7">
        <f>K68/Drift!K53</f>
        <v>59.494645244195574</v>
      </c>
      <c r="L104" s="7">
        <f>L68/Drift!L53</f>
        <v>-109.94223892901265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-202.77211947066152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-182.6986450896637</v>
      </c>
      <c r="D105" s="7">
        <f>D69/Drift!D54</f>
        <v>2614.3089108981776</v>
      </c>
      <c r="E105" s="7">
        <f>E69/Drift!E54</f>
        <v>53324.40937403347</v>
      </c>
      <c r="F105" s="7">
        <f>F69/Drift!F54</f>
        <v>33805.23689659003</v>
      </c>
      <c r="G105" s="7">
        <f>G69/Drift!G54</f>
        <v>2012.4363652327809</v>
      </c>
      <c r="H105" s="7">
        <f>H69/Drift!H54</f>
        <v>15742.195821390753</v>
      </c>
      <c r="I105" s="7">
        <f>I69/Drift!I54</f>
        <v>2856.414717758277</v>
      </c>
      <c r="J105" s="7">
        <f>J69/Drift!J54</f>
        <v>-201.248348159377</v>
      </c>
      <c r="K105" s="7">
        <f>K69/Drift!K54</f>
        <v>576.7666926596844</v>
      </c>
      <c r="L105" s="7">
        <f>L69/Drift!L54</f>
        <v>-196.91408739777845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317.2043737225206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JGb-1 (2)</v>
      </c>
      <c r="C106" s="7">
        <f>C70/Drift!C55</f>
        <v>4160.45338404444</v>
      </c>
      <c r="D106" s="7">
        <f>D70/Drift!D55</f>
        <v>193649.69880702428</v>
      </c>
      <c r="E106" s="7">
        <f>E70/Drift!E55</f>
        <v>818.8125897046701</v>
      </c>
      <c r="F106" s="7">
        <f>F70/Drift!F55</f>
        <v>348.1149736899027</v>
      </c>
      <c r="G106" s="7">
        <f>G70/Drift!G55</f>
        <v>22118.161599176023</v>
      </c>
      <c r="H106" s="7">
        <f>H70/Drift!H55</f>
        <v>8160.101249276875</v>
      </c>
      <c r="I106" s="7">
        <f>I70/Drift!I55</f>
        <v>3520328.175521986</v>
      </c>
      <c r="J106" s="7">
        <f>J70/Drift!J55</f>
        <v>8550.369080982555</v>
      </c>
      <c r="K106" s="7">
        <f>K70/Drift!K55</f>
        <v>46856.82158185497</v>
      </c>
      <c r="L106" s="7">
        <f>L70/Drift!L55</f>
        <v>2441.3843110280004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46516.67315008418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12621.5554653948</v>
      </c>
      <c r="D107" s="7">
        <f>D71/Drift!D56</f>
        <v>403055.58392915124</v>
      </c>
      <c r="E107" s="7">
        <f>E71/Drift!E56</f>
        <v>4093.935221630948</v>
      </c>
      <c r="F107" s="7">
        <f>F71/Drift!F56</f>
        <v>1557.6625</v>
      </c>
      <c r="G107" s="7">
        <f>G71/Drift!G56</f>
        <v>19849.614204862643</v>
      </c>
      <c r="H107" s="7">
        <f>H71/Drift!H56</f>
        <v>8510.221719039326</v>
      </c>
      <c r="I107" s="7">
        <f>I71/Drift!I56</f>
        <v>4342566.553058016</v>
      </c>
      <c r="J107" s="7">
        <f>J71/Drift!J56</f>
        <v>13242.4432563286</v>
      </c>
      <c r="K107" s="7">
        <f>K71/Drift!K56</f>
        <v>21861.57817273642</v>
      </c>
      <c r="L107" s="7">
        <f>L71/Drift!L56</f>
        <v>17191.348180610115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21566.780269906532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860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27.047459576412777</v>
      </c>
      <c r="D111" s="7">
        <f>D76*regressions!C$38+regressions!C$39</f>
        <v>135.7093707213836</v>
      </c>
      <c r="E111" s="7">
        <f>E76*regressions!D$38+regressions!D$39</f>
        <v>290.32988845798087</v>
      </c>
      <c r="F111" s="7">
        <f>F76*regressions!E$38+regressions!E$39</f>
        <v>111.10688335331982</v>
      </c>
      <c r="G111" s="7">
        <f>G76*regressions!F$38+regressions!F$39</f>
        <v>32.403015696837734</v>
      </c>
      <c r="H111" s="7">
        <f>H76*regressions!G$38+regressions!G$39</f>
        <v>64.84010213924387</v>
      </c>
      <c r="I111" s="7">
        <f>I76*regressions!H$38+regressions!H$39</f>
        <v>400.68829339404675</v>
      </c>
      <c r="J111" s="7">
        <f>J76*regressions!I$38+regressions!I$39</f>
        <v>121.23072779415938</v>
      </c>
      <c r="K111" s="7">
        <f>K76*regressions!J$38+regressions!J$39</f>
        <v>309.55283899599067</v>
      </c>
      <c r="L111" s="7">
        <f>L76*regressions!K$38+regressions!K$39</f>
        <v>171.98526195388195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20.11311350703149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0.7474749746928154</v>
      </c>
      <c r="D112" s="7">
        <f>D77*regressions!C$38+regressions!C$39</f>
        <v>2.5138009311202842</v>
      </c>
      <c r="E112" s="7">
        <f>E77*regressions!D$38+regressions!D$39</f>
        <v>-21.25548704317597</v>
      </c>
      <c r="F112" s="7">
        <f>F77*regressions!E$38+regressions!E$39</f>
        <v>-2.318705866665649</v>
      </c>
      <c r="G112" s="7">
        <f>G77*regressions!F$38+regressions!F$39</f>
        <v>0.026009957644358428</v>
      </c>
      <c r="H112" s="7">
        <f>H77*regressions!G$38+regressions!G$39</f>
        <v>-0.4864375231964311</v>
      </c>
      <c r="I112" s="7">
        <f>I77*regressions!H$38+regressions!H$39</f>
        <v>2.445052594501215</v>
      </c>
      <c r="J112" s="7">
        <f>J77*regressions!I$38+regressions!I$39</f>
        <v>5.106057244044695</v>
      </c>
      <c r="K112" s="7">
        <f>K77*regressions!J$38+regressions!J$39</f>
        <v>2.6363896097649215</v>
      </c>
      <c r="L112" s="7">
        <f>L77*regressions!K$38+regressions!K$39</f>
        <v>3.8022768177808315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3.0660308633931352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15.965208707708147</v>
      </c>
      <c r="D113" s="7">
        <f>D78*regressions!C$38+regressions!C$39</f>
        <v>8.452102827208718</v>
      </c>
      <c r="E113" s="7">
        <f>E78*regressions!D$38+regressions!D$39</f>
        <v>393.3867038743302</v>
      </c>
      <c r="F113" s="7">
        <f>F78*regressions!E$38+regressions!E$39</f>
        <v>171.050909131742</v>
      </c>
      <c r="G113" s="7">
        <f>G78*regressions!F$38+regressions!F$39</f>
        <v>42.14796238987651</v>
      </c>
      <c r="H113" s="7">
        <f>H78*regressions!G$38+regressions!G$39</f>
        <v>54.22820222678812</v>
      </c>
      <c r="I113" s="7">
        <f>I78*regressions!H$38+regressions!H$39</f>
        <v>104.49387845259741</v>
      </c>
      <c r="J113" s="7">
        <f>J78*regressions!I$38+regressions!I$39</f>
        <v>117.64091631644334</v>
      </c>
      <c r="K113" s="7">
        <f>K78*regressions!J$38+regressions!J$39</f>
        <v>315.26871564689134</v>
      </c>
      <c r="L113" s="7">
        <f>L78*regressions!K$38+regressions!K$39</f>
        <v>13.055556321843206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20.430588797074133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27.047459576412777</v>
      </c>
      <c r="D114" s="7">
        <f>D79*regressions!C$38+regressions!C$39</f>
        <v>135.7093707213836</v>
      </c>
      <c r="E114" s="7">
        <f>E79*regressions!D$38+regressions!D$39</f>
        <v>290.3298884579809</v>
      </c>
      <c r="F114" s="7">
        <f>F79*regressions!E$38+regressions!E$39</f>
        <v>111.10688335331982</v>
      </c>
      <c r="G114" s="7">
        <f>G79*regressions!F$38+regressions!F$39</f>
        <v>32.40301569683773</v>
      </c>
      <c r="H114" s="7">
        <f>H79*regressions!G$38+regressions!G$39</f>
        <v>64.84010213924387</v>
      </c>
      <c r="I114" s="7">
        <f>I79*regressions!H$38+regressions!H$39</f>
        <v>400.68829339404675</v>
      </c>
      <c r="J114" s="7">
        <f>J79*regressions!I$38+regressions!I$39</f>
        <v>121.23072779415938</v>
      </c>
      <c r="K114" s="7">
        <f>K79*regressions!J$38+regressions!J$39</f>
        <v>309.55283899599067</v>
      </c>
      <c r="L114" s="7">
        <f>L79*regressions!K$38+regressions!K$39</f>
        <v>171.98526195388195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20.11311350703149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0.8850753802965285</v>
      </c>
      <c r="D115" s="7">
        <f>D80*regressions!C$38+regressions!C$39</f>
        <v>12.292926342216134</v>
      </c>
      <c r="E115" s="7">
        <f>E80*regressions!D$38+regressions!D$39</f>
        <v>2977.946320910107</v>
      </c>
      <c r="F115" s="7">
        <f>F80*regressions!E$38+regressions!E$39</f>
        <v>2454.2644927221368</v>
      </c>
      <c r="G115" s="7">
        <f>G80*regressions!F$38+regressions!F$39</f>
        <v>7.419340497744063</v>
      </c>
      <c r="H115" s="7">
        <f>H80*regressions!G$38+regressions!G$39</f>
        <v>113.5988277494499</v>
      </c>
      <c r="I115" s="7">
        <f>I80*regressions!H$38+regressions!H$39</f>
        <v>2.866783292057765</v>
      </c>
      <c r="J115" s="7">
        <f>J80*regressions!I$38+regressions!I$39</f>
        <v>2.5806255654293073</v>
      </c>
      <c r="K115" s="7">
        <f>K80*regressions!J$38+regressions!J$39</f>
        <v>26.458777674800533</v>
      </c>
      <c r="L115" s="7">
        <f>L80*regressions!K$38+regressions!K$39</f>
        <v>9.195385239868692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4.392177201644924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1309D80R2(18-28)</v>
      </c>
      <c r="C116" s="7">
        <f>C81*regressions!B$38+regressions!B$39</f>
        <v>5.370368063729319</v>
      </c>
      <c r="D116" s="7">
        <f>D81*regressions!C$38+regressions!C$39</f>
        <v>5.748160313361657</v>
      </c>
      <c r="E116" s="7">
        <f>E81*regressions!D$38+regressions!D$39</f>
        <v>1834.4552720341007</v>
      </c>
      <c r="F116" s="7">
        <f>F81*regressions!E$38+regressions!E$39</f>
        <v>603.164780342545</v>
      </c>
      <c r="G116" s="7">
        <f>G81*regressions!F$38+regressions!F$39</f>
        <v>18.99871077589288</v>
      </c>
      <c r="H116" s="7">
        <f>H81*regressions!G$38+regressions!G$39</f>
        <v>55.51124212854996</v>
      </c>
      <c r="I116" s="7">
        <f>I81*regressions!H$38+regressions!H$39</f>
        <v>59.05738145276573</v>
      </c>
      <c r="J116" s="7">
        <f>J81*regressions!I$38+regressions!I$39</f>
        <v>60.881584588643186</v>
      </c>
      <c r="K116" s="7">
        <f>K81*regressions!J$38+regressions!J$39</f>
        <v>72.18889133565071</v>
      </c>
      <c r="L116" s="7">
        <f>L81*regressions!K$38+regressions!K$39</f>
        <v>3.7190632312038456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6.933952601085245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27.047459576412777</v>
      </c>
      <c r="D117" s="7">
        <f>D82*regressions!C$38+regressions!C$39</f>
        <v>135.7093707213836</v>
      </c>
      <c r="E117" s="7">
        <f>E82*regressions!D$38+regressions!D$39</f>
        <v>290.32988845798087</v>
      </c>
      <c r="F117" s="7">
        <f>F82*regressions!E$38+regressions!E$39</f>
        <v>111.10688335331982</v>
      </c>
      <c r="G117" s="7">
        <f>G82*regressions!F$38+regressions!F$39</f>
        <v>32.40301569683773</v>
      </c>
      <c r="H117" s="7">
        <f>H82*regressions!G$38+regressions!G$39</f>
        <v>64.84010213924387</v>
      </c>
      <c r="I117" s="7">
        <f>I82*regressions!H$38+regressions!H$39</f>
        <v>400.68829339404675</v>
      </c>
      <c r="J117" s="7">
        <f>J82*regressions!I$38+regressions!I$39</f>
        <v>121.23072779415938</v>
      </c>
      <c r="K117" s="7">
        <f>K82*regressions!J$38+regressions!J$39</f>
        <v>309.55283899599067</v>
      </c>
      <c r="L117" s="7">
        <f>L82*regressions!K$38+regressions!K$39</f>
        <v>171.98526195388195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20.11311350703149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1309D80R2(104-114)</v>
      </c>
      <c r="C118" s="7">
        <f>C83*regressions!B$38+regressions!B$39</f>
        <v>6.538829056869793</v>
      </c>
      <c r="D118" s="7">
        <f>D83*regressions!C$38+regressions!C$39</f>
        <v>5.6189904665532175</v>
      </c>
      <c r="E118" s="7">
        <f>E83*regressions!D$38+regressions!D$39</f>
        <v>2477.3546306044414</v>
      </c>
      <c r="F118" s="7">
        <f>F83*regressions!E$38+regressions!E$39</f>
        <v>580.6595662344855</v>
      </c>
      <c r="G118" s="7">
        <f>G83*regressions!F$38+regressions!F$39</f>
        <v>27.78291976921407</v>
      </c>
      <c r="H118" s="7">
        <f>H83*regressions!G$38+regressions!G$39</f>
        <v>55.367147800396886</v>
      </c>
      <c r="I118" s="7">
        <f>I83*regressions!H$38+regressions!H$39</f>
        <v>43.835350132501596</v>
      </c>
      <c r="J118" s="7">
        <f>J83*regressions!I$38+regressions!I$39</f>
        <v>74.93281757233589</v>
      </c>
      <c r="K118" s="7">
        <f>K83*regressions!J$38+regressions!J$39</f>
        <v>108.6321939314314</v>
      </c>
      <c r="L118" s="7">
        <f>L83*regressions!K$38+regressions!K$39</f>
        <v>7.543450530782882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8.959243819750103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1309D81R3(33-43)</v>
      </c>
      <c r="C119" s="7">
        <f>C84*regressions!B$38+regressions!B$39</f>
        <v>7.431223360197085</v>
      </c>
      <c r="D119" s="7">
        <f>D84*regressions!C$38+regressions!C$39</f>
        <v>4.724274351571504</v>
      </c>
      <c r="E119" s="7">
        <f>E84*regressions!D$38+regressions!D$39</f>
        <v>479.9463973084558</v>
      </c>
      <c r="F119" s="7">
        <f>F84*regressions!E$38+regressions!E$39</f>
        <v>163.94197617710844</v>
      </c>
      <c r="G119" s="7">
        <f>G84*regressions!F$38+regressions!F$39</f>
        <v>46.13762868283047</v>
      </c>
      <c r="H119" s="7">
        <f>H84*regressions!G$38+regressions!G$39</f>
        <v>39.87358638299614</v>
      </c>
      <c r="I119" s="7">
        <f>I84*regressions!H$38+regressions!H$39</f>
        <v>74.48347490918171</v>
      </c>
      <c r="J119" s="7">
        <f>J84*regressions!I$38+regressions!I$39</f>
        <v>74.95455247673618</v>
      </c>
      <c r="K119" s="7">
        <f>K84*regressions!J$38+regressions!J$39</f>
        <v>171.07568455390668</v>
      </c>
      <c r="L119" s="7">
        <f>L84*regressions!K$38+regressions!K$39</f>
        <v>3.4320120122578133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12.42570635788306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1309D82R2(102-111)</v>
      </c>
      <c r="C120" s="7">
        <f>C85*regressions!B$38+regressions!B$39</f>
        <v>6.3965139174989</v>
      </c>
      <c r="D120" s="7">
        <f>D85*regressions!C$38+regressions!C$39</f>
        <v>3.961785106243214</v>
      </c>
      <c r="E120" s="7">
        <f>E85*regressions!D$38+regressions!D$39</f>
        <v>2107.2969549546124</v>
      </c>
      <c r="F120" s="7">
        <f>F85*regressions!E$38+regressions!E$39</f>
        <v>572.5913796471067</v>
      </c>
      <c r="G120" s="7">
        <f>G85*regressions!F$38+regressions!F$39</f>
        <v>26.8809813581454</v>
      </c>
      <c r="H120" s="7">
        <f>H85*regressions!G$38+regressions!G$39</f>
        <v>60.435352014289556</v>
      </c>
      <c r="I120" s="7">
        <f>I85*regressions!H$38+regressions!H$39</f>
        <v>46.712791025665624</v>
      </c>
      <c r="J120" s="7">
        <f>J85*regressions!I$38+regressions!I$39</f>
        <v>77.99155830041781</v>
      </c>
      <c r="K120" s="7">
        <f>K85*regressions!J$38+regressions!J$39</f>
        <v>109.35650615132907</v>
      </c>
      <c r="L120" s="7">
        <f>L85*regressions!K$38+regressions!K$39</f>
        <v>3.933269466943832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8.999414748539529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18.375191444004102</v>
      </c>
      <c r="D121" s="7">
        <f>D86*regressions!C$38+regressions!C$39</f>
        <v>319.4335980685576</v>
      </c>
      <c r="E121" s="7">
        <f>E86*regressions!D$38+regressions!D$39</f>
        <v>50.64356180309791</v>
      </c>
      <c r="F121" s="7">
        <f>F86*regressions!E$38+regressions!E$39</f>
        <v>32.01331202694655</v>
      </c>
      <c r="G121" s="7">
        <f>G86*regressions!F$38+regressions!F$39</f>
        <v>21.335181662213007</v>
      </c>
      <c r="H121" s="7">
        <f>H86*regressions!G$38+regressions!G$39</f>
        <v>23.234635097986004</v>
      </c>
      <c r="I121" s="7">
        <f>I86*regressions!H$38+regressions!H$39</f>
        <v>290.0755769921848</v>
      </c>
      <c r="J121" s="7">
        <f>J86*regressions!I$38+regressions!I$39</f>
        <v>41.0736085465008</v>
      </c>
      <c r="K121" s="7">
        <f>K86*regressions!J$38+regressions!J$39</f>
        <v>160.21489387572015</v>
      </c>
      <c r="L121" s="7">
        <f>L86*regressions!K$38+regressions!K$39</f>
        <v>110.98996160041781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11.822752839231017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27.047459576412777</v>
      </c>
      <c r="D122" s="7">
        <f>D87*regressions!C$38+regressions!C$39</f>
        <v>135.7093707213836</v>
      </c>
      <c r="E122" s="7">
        <f>E87*regressions!D$38+regressions!D$39</f>
        <v>290.3298884579809</v>
      </c>
      <c r="F122" s="7">
        <f>F87*regressions!E$38+regressions!E$39</f>
        <v>111.10688335331982</v>
      </c>
      <c r="G122" s="7">
        <f>G87*regressions!F$38+regressions!F$39</f>
        <v>32.40301569683773</v>
      </c>
      <c r="H122" s="7">
        <f>H87*regressions!G$38+regressions!G$39</f>
        <v>64.84010213924387</v>
      </c>
      <c r="I122" s="7">
        <f>I87*regressions!H$38+regressions!H$39</f>
        <v>400.68829339404675</v>
      </c>
      <c r="J122" s="7">
        <f>J87*regressions!I$38+regressions!I$39</f>
        <v>121.23072779415938</v>
      </c>
      <c r="K122" s="7">
        <f>K87*regressions!J$38+regressions!J$39</f>
        <v>309.55283899599067</v>
      </c>
      <c r="L122" s="7">
        <f>L87*regressions!K$38+regressions!K$39</f>
        <v>171.98526195388195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20.11311350703149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0.5385277276793455</v>
      </c>
      <c r="D123" s="7">
        <f>D88*regressions!C$38+regressions!C$39</f>
        <v>2.7630219171582406</v>
      </c>
      <c r="E123" s="7">
        <f>E88*regressions!D$38+regressions!D$39</f>
        <v>4058.9530032740663</v>
      </c>
      <c r="F123" s="7">
        <f>F88*regressions!E$38+regressions!E$39</f>
        <v>2175.474607971175</v>
      </c>
      <c r="G123" s="7">
        <f>G88*regressions!F$38+regressions!F$39</f>
        <v>3.5121854027074115</v>
      </c>
      <c r="H123" s="7">
        <f>H88*regressions!G$38+regressions!G$39</f>
        <v>123.61556110930809</v>
      </c>
      <c r="I123" s="7">
        <f>I88*regressions!H$38+regressions!H$39</f>
        <v>2.757694125273062</v>
      </c>
      <c r="J123" s="7">
        <f>J88*regressions!I$38+regressions!I$39</f>
        <v>6.321488580731833</v>
      </c>
      <c r="K123" s="7">
        <f>K88*regressions!J$38+regressions!J$39</f>
        <v>13.022918258133314</v>
      </c>
      <c r="L123" s="7">
        <f>L88*regressions!K$38+regressions!K$39</f>
        <v>2.398849756342413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3.6516574643343382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1309D83R1(98-107)</v>
      </c>
      <c r="C124" s="7">
        <f>C89*regressions!B$38+regressions!B$39</f>
        <v>5.588218189899438</v>
      </c>
      <c r="D124" s="7">
        <f>D89*regressions!C$38+regressions!C$39</f>
        <v>7.879347731528461</v>
      </c>
      <c r="E124" s="7">
        <f>E89*regressions!D$38+regressions!D$39</f>
        <v>2114.171993540722</v>
      </c>
      <c r="F124" s="7">
        <f>F89*regressions!E$38+regressions!E$39</f>
        <v>601.4007323091603</v>
      </c>
      <c r="G124" s="7">
        <f>G89*regressions!F$38+regressions!F$39</f>
        <v>23.492743281605236</v>
      </c>
      <c r="H124" s="7">
        <f>H89*regressions!G$38+regressions!G$39</f>
        <v>49.93253294783405</v>
      </c>
      <c r="I124" s="7">
        <f>I89*regressions!H$38+regressions!H$39</f>
        <v>64.81860323369739</v>
      </c>
      <c r="J124" s="7">
        <f>J89*regressions!I$38+regressions!I$39</f>
        <v>72.7842324775228</v>
      </c>
      <c r="K124" s="7">
        <f>K89*regressions!J$38+regressions!J$39</f>
        <v>98.31962799134462</v>
      </c>
      <c r="L124" s="7">
        <f>L89*regressions!K$38+regressions!K$39</f>
        <v>4.011881256155706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8.386903890736312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1309D83R2(32-42)</v>
      </c>
      <c r="C125" s="7">
        <f>C90*regressions!B$38+regressions!B$39</f>
        <v>5.6626997649453905</v>
      </c>
      <c r="D125" s="7">
        <f>D90*regressions!C$38+regressions!C$39</f>
        <v>6.086845939164499</v>
      </c>
      <c r="E125" s="7">
        <f>E90*regressions!D$38+regressions!D$39</f>
        <v>1591.90962126139</v>
      </c>
      <c r="F125" s="7">
        <f>F90*regressions!E$38+regressions!E$39</f>
        <v>724.7391280006436</v>
      </c>
      <c r="G125" s="7">
        <f>G90*regressions!F$38+regressions!F$39</f>
        <v>19.742992592820315</v>
      </c>
      <c r="H125" s="7">
        <f>H90*regressions!G$38+regressions!G$39</f>
        <v>64.26754398385478</v>
      </c>
      <c r="I125" s="7">
        <f>I90*regressions!H$38+regressions!H$39</f>
        <v>49.67457900114718</v>
      </c>
      <c r="J125" s="7">
        <f>J90*regressions!I$38+regressions!I$39</f>
        <v>108.7692726604887</v>
      </c>
      <c r="K125" s="7">
        <f>K90*regressions!J$38+regressions!J$39</f>
        <v>99.57427563813125</v>
      </c>
      <c r="L125" s="7">
        <f>L90*regressions!K$38+regressions!K$39</f>
        <v>4.127761044244863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8.456667773839488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1309D80R2(104-114)(II)</v>
      </c>
      <c r="C126" s="7">
        <f>C91*regressions!B$38+regressions!B$39</f>
        <v>6.562642268320518</v>
      </c>
      <c r="D126" s="7">
        <f>D91*regressions!C$38+regressions!C$39</f>
        <v>5.743878415855779</v>
      </c>
      <c r="E126" s="7">
        <f>E91*regressions!D$38+regressions!D$39</f>
        <v>2437.3155040270863</v>
      </c>
      <c r="F126" s="7">
        <f>F91*regressions!E$38+regressions!E$39</f>
        <v>600.4237656459824</v>
      </c>
      <c r="G126" s="7">
        <f>G91*regressions!F$38+regressions!F$39</f>
        <v>26.956915996175777</v>
      </c>
      <c r="H126" s="7">
        <f>H91*regressions!G$38+regressions!G$39</f>
        <v>51.58420275826802</v>
      </c>
      <c r="I126" s="7">
        <f>I91*regressions!H$38+regressions!H$39</f>
        <v>41.21359336279555</v>
      </c>
      <c r="J126" s="7">
        <f>J91*regressions!I$38+regressions!I$39</f>
        <v>83.15423605082756</v>
      </c>
      <c r="K126" s="7">
        <f>K91*regressions!J$38+regressions!J$39</f>
        <v>113.19022876346655</v>
      </c>
      <c r="L126" s="7">
        <f>L91*regressions!K$38+regressions!K$39</f>
        <v>2.2900236707540844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9.212630987520761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27.047459576412777</v>
      </c>
      <c r="D127" s="7">
        <f>D92*regressions!C$38+regressions!C$39</f>
        <v>135.7093707213836</v>
      </c>
      <c r="E127" s="7">
        <f>E92*regressions!D$38+regressions!D$39</f>
        <v>290.32988845798087</v>
      </c>
      <c r="F127" s="7">
        <f>F92*regressions!E$38+regressions!E$39</f>
        <v>111.10688335331982</v>
      </c>
      <c r="G127" s="7">
        <f>G92*regressions!F$38+regressions!F$39</f>
        <v>32.403015696837734</v>
      </c>
      <c r="H127" s="7">
        <f>H92*regressions!G$38+regressions!G$39</f>
        <v>64.84010213924387</v>
      </c>
      <c r="I127" s="7">
        <f>I92*regressions!H$38+regressions!H$39</f>
        <v>400.68829339404675</v>
      </c>
      <c r="J127" s="7">
        <f>J92*regressions!I$38+regressions!I$39</f>
        <v>121.23072779415938</v>
      </c>
      <c r="K127" s="7">
        <f>K92*regressions!J$38+regressions!J$39</f>
        <v>309.55283899599067</v>
      </c>
      <c r="L127" s="7">
        <f>L92*regressions!K$38+regressions!K$39</f>
        <v>171.98526195388195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20.113113507031485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16.725279437357443</v>
      </c>
      <c r="D128" s="7">
        <f>D93*regressions!C$38+regressions!C$39</f>
        <v>8.170052120387334</v>
      </c>
      <c r="E128" s="7">
        <f>E93*regressions!D$38+regressions!D$39</f>
        <v>421.66251177665606</v>
      </c>
      <c r="F128" s="7">
        <f>F93*regressions!E$38+regressions!E$39</f>
        <v>164.0104842650047</v>
      </c>
      <c r="G128" s="7">
        <f>G93*regressions!F$38+regressions!F$39</f>
        <v>45.92164527424035</v>
      </c>
      <c r="H128" s="7">
        <f>H93*regressions!G$38+regressions!G$39</f>
        <v>56.445432993481084</v>
      </c>
      <c r="I128" s="7">
        <f>I93*regressions!H$38+regressions!H$39</f>
        <v>109.02405676758221</v>
      </c>
      <c r="J128" s="7">
        <f>J93*regressions!I$38+regressions!I$39</f>
        <v>134.10365303592218</v>
      </c>
      <c r="K128" s="7">
        <f>K93*regressions!J$38+regressions!J$39</f>
        <v>324.53112619979856</v>
      </c>
      <c r="L128" s="7">
        <f>L93*regressions!K$38+regressions!K$39</f>
        <v>15.538581682008727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20.944546312413674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1309D84R3(55-64)</v>
      </c>
      <c r="C129" s="7">
        <f>C94*regressions!B$38+regressions!B$39</f>
        <v>7.169122841509071</v>
      </c>
      <c r="D129" s="7">
        <f>D94*regressions!C$38+regressions!C$39</f>
        <v>4.8683263459779855</v>
      </c>
      <c r="E129" s="7">
        <f>E94*regressions!D$38+regressions!D$39</f>
        <v>470.8172351434902</v>
      </c>
      <c r="F129" s="7">
        <f>F94*regressions!E$38+regressions!E$39</f>
        <v>250.9466802637677</v>
      </c>
      <c r="G129" s="7">
        <f>G94*regressions!F$38+regressions!F$39</f>
        <v>28.89650415625278</v>
      </c>
      <c r="H129" s="7">
        <f>H94*regressions!G$38+regressions!G$39</f>
        <v>43.80562362375421</v>
      </c>
      <c r="I129" s="7">
        <f>I94*regressions!H$38+regressions!H$39</f>
        <v>87.88000221608428</v>
      </c>
      <c r="J129" s="7">
        <f>J94*regressions!I$38+regressions!I$39</f>
        <v>17.30147547514479</v>
      </c>
      <c r="K129" s="7">
        <f>K94*regressions!J$38+regressions!J$39</f>
        <v>127.68823052209369</v>
      </c>
      <c r="L129" s="7">
        <f>L94*regressions!K$38+regressions!K$39</f>
        <v>6.935369658736409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10.018361965999883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1309D85R2(115-124)</v>
      </c>
      <c r="C130" s="7">
        <f>C95*regressions!B$38+regressions!B$39</f>
        <v>4.637056986947158</v>
      </c>
      <c r="D130" s="7">
        <f>D95*regressions!C$38+regressions!C$39</f>
        <v>5.290038817479209</v>
      </c>
      <c r="E130" s="7">
        <f>E95*regressions!D$38+regressions!D$39</f>
        <v>2087.9519041335525</v>
      </c>
      <c r="F130" s="7">
        <f>F95*regressions!E$38+regressions!E$39</f>
        <v>659.5186324508725</v>
      </c>
      <c r="G130" s="7">
        <f>G95*regressions!F$38+regressions!F$39</f>
        <v>23.96636710875075</v>
      </c>
      <c r="H130" s="7">
        <f>H95*regressions!G$38+regressions!G$39</f>
        <v>59.93772472482593</v>
      </c>
      <c r="I130" s="7">
        <f>I95*regressions!H$38+regressions!H$39</f>
        <v>55.18280310017331</v>
      </c>
      <c r="J130" s="7">
        <f>J95*regressions!I$38+regressions!I$39</f>
        <v>40.31081059309736</v>
      </c>
      <c r="K130" s="7">
        <f>K95*regressions!J$38+regressions!J$39</f>
        <v>99.07764329424715</v>
      </c>
      <c r="L130" s="7">
        <f>L95*regressions!K$38+regressions!K$39</f>
        <v>1.4194466527381504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8.430744679337266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JGb-1 (1)</v>
      </c>
      <c r="C131" s="7">
        <f>C96*regressions!B$38+regressions!B$39</f>
        <v>9.695321291240596</v>
      </c>
      <c r="D131" s="7">
        <f>D96*regressions!C$38+regressions!C$39</f>
        <v>63.88252185598762</v>
      </c>
      <c r="E131" s="7">
        <f>E96*regressions!D$38+regressions!D$39</f>
        <v>37.226162717209824</v>
      </c>
      <c r="F131" s="7">
        <f>F96*regressions!E$38+regressions!E$39</f>
        <v>27.156480201657672</v>
      </c>
      <c r="G131" s="7">
        <f>G96*regressions!F$38+regressions!F$39</f>
        <v>37.604827732492275</v>
      </c>
      <c r="H131" s="7">
        <f>H96*regressions!G$38+regressions!G$39</f>
        <v>63.44428567913334</v>
      </c>
      <c r="I131" s="7">
        <f>I96*regressions!H$38+regressions!H$39</f>
        <v>326.7140985604523</v>
      </c>
      <c r="J131" s="7">
        <f>J96*regressions!I$38+regressions!I$39</f>
        <v>83.94798920857738</v>
      </c>
      <c r="K131" s="7">
        <f>K96*regressions!J$38+regressions!J$39</f>
        <v>672.1909814735035</v>
      </c>
      <c r="L131" s="7">
        <f>L96*regressions!K$38+regressions!K$39</f>
        <v>26.216210378016996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40.24044179088838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27.047459576412777</v>
      </c>
      <c r="D132" s="7">
        <f>D97*regressions!C$38+regressions!C$39</f>
        <v>135.7093707213836</v>
      </c>
      <c r="E132" s="7">
        <f>E97*regressions!D$38+regressions!D$39</f>
        <v>290.32988845798087</v>
      </c>
      <c r="F132" s="7">
        <f>F97*regressions!E$38+regressions!E$39</f>
        <v>111.10688335331982</v>
      </c>
      <c r="G132" s="7">
        <f>G97*regressions!F$38+regressions!F$39</f>
        <v>32.403015696837734</v>
      </c>
      <c r="H132" s="7">
        <f>H97*regressions!G$38+regressions!G$39</f>
        <v>64.84010213924387</v>
      </c>
      <c r="I132" s="7">
        <f>I97*regressions!H$38+regressions!H$39</f>
        <v>400.68829339404675</v>
      </c>
      <c r="J132" s="7">
        <f>J97*regressions!I$38+regressions!I$39</f>
        <v>121.23072779415938</v>
      </c>
      <c r="K132" s="7">
        <f>K97*regressions!J$38+regressions!J$39</f>
        <v>309.5528389959908</v>
      </c>
      <c r="L132" s="7">
        <f>L97*regressions!K$38+regressions!K$39</f>
        <v>171.98526195388195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20.11311350703149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1309D86R3(102-110)</v>
      </c>
      <c r="C133" s="7">
        <f>C98*regressions!B$38+regressions!B$39</f>
        <v>10.175186690522127</v>
      </c>
      <c r="D133" s="7">
        <f>D98*regressions!C$38+regressions!C$39</f>
        <v>7.877834882856402</v>
      </c>
      <c r="E133" s="7">
        <f>E98*regressions!D$38+regressions!D$39</f>
        <v>330.82725131130036</v>
      </c>
      <c r="F133" s="7">
        <f>F98*regressions!E$38+regressions!E$39</f>
        <v>344.03504572063633</v>
      </c>
      <c r="G133" s="7">
        <f>G98*regressions!F$38+regressions!F$39</f>
        <v>17.555741571933808</v>
      </c>
      <c r="H133" s="7">
        <f>H98*regressions!G$38+regressions!G$39</f>
        <v>58.38912420849008</v>
      </c>
      <c r="I133" s="7">
        <f>I98*regressions!H$38+regressions!H$39</f>
        <v>93.74392721304756</v>
      </c>
      <c r="J133" s="7">
        <f>J98*regressions!I$38+regressions!I$39</f>
        <v>58.94389214295516</v>
      </c>
      <c r="K133" s="7">
        <f>K98*regressions!J$38+regressions!J$39</f>
        <v>61.10037336015445</v>
      </c>
      <c r="L133" s="7">
        <f>L98*regressions!K$38+regressions!K$39</f>
        <v>78.79270758219036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6.324985009093622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1.3029831732818802</v>
      </c>
      <c r="D134" s="7">
        <f>D99*regressions!C$38+regressions!C$39</f>
        <v>12.170983071823557</v>
      </c>
      <c r="E134" s="7">
        <f>E99*regressions!D$38+regressions!D$39</f>
        <v>2623.2393944500095</v>
      </c>
      <c r="F134" s="7">
        <f>F99*regressions!E$38+regressions!E$39</f>
        <v>2466.656424174448</v>
      </c>
      <c r="G134" s="7">
        <f>G99*regressions!F$38+regressions!F$39</f>
        <v>7.475227843327879</v>
      </c>
      <c r="H134" s="7">
        <f>H99*regressions!G$38+regressions!G$39</f>
        <v>114.55265958154484</v>
      </c>
      <c r="I134" s="7">
        <f>I99*regressions!H$38+regressions!H$39</f>
        <v>2.921603896318188</v>
      </c>
      <c r="J134" s="7">
        <f>J99*regressions!I$38+regressions!I$39</f>
        <v>4.9466552497349765</v>
      </c>
      <c r="K134" s="7">
        <f>K99*regressions!J$38+regressions!J$39</f>
        <v>27.103507076476166</v>
      </c>
      <c r="L134" s="7">
        <f>L99*regressions!K$38+regressions!K$39</f>
        <v>4.184374083629284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4.439484606006764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1309D87R2(80-93)</v>
      </c>
      <c r="C135" s="7">
        <f>C100*regressions!B$38+regressions!B$39</f>
        <v>50.28673241403202</v>
      </c>
      <c r="D135" s="7">
        <f>D100*regressions!C$38+regressions!C$39</f>
        <v>8.422379603273445</v>
      </c>
      <c r="E135" s="7">
        <f>E100*regressions!D$38+regressions!D$39</f>
        <v>-11.531043336512111</v>
      </c>
      <c r="F135" s="7">
        <f>F100*regressions!E$38+regressions!E$39</f>
        <v>72.93369573290384</v>
      </c>
      <c r="G135" s="7">
        <f>G100*regressions!F$38+regressions!F$39</f>
        <v>53.70983644522458</v>
      </c>
      <c r="H135" s="7">
        <f>H100*regressions!G$38+regressions!G$39</f>
        <v>112.23596137169022</v>
      </c>
      <c r="I135" s="7">
        <f>I100*regressions!H$38+regressions!H$39</f>
        <v>95.31648112209918</v>
      </c>
      <c r="J135" s="7">
        <f>J100*regressions!I$38+regressions!I$39</f>
        <v>0.20119581000833442</v>
      </c>
      <c r="K135" s="7">
        <f>K100*regressions!J$38+regressions!J$39</f>
        <v>454.81723286385454</v>
      </c>
      <c r="L135" s="7">
        <f>L100*regressions!K$38+regressions!K$39</f>
        <v>137.91137748251336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28.173494555937037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1309D88R4(30-40)</v>
      </c>
      <c r="C136" s="7">
        <f>C101*regressions!B$38+regressions!B$39</f>
        <v>6.353061146458844</v>
      </c>
      <c r="D136" s="7">
        <f>D101*regressions!C$38+regressions!C$39</f>
        <v>3.726769370441391</v>
      </c>
      <c r="E136" s="7">
        <f>E101*regressions!D$38+regressions!D$39</f>
        <v>2068.895783519887</v>
      </c>
      <c r="F136" s="7">
        <f>F101*regressions!E$38+regressions!E$39</f>
        <v>604.2008943282856</v>
      </c>
      <c r="G136" s="7">
        <f>G101*regressions!F$38+regressions!F$39</f>
        <v>24.92873369312352</v>
      </c>
      <c r="H136" s="7">
        <f>H101*regressions!G$38+regressions!G$39</f>
        <v>53.750018002566414</v>
      </c>
      <c r="I136" s="7">
        <f>I101*regressions!H$38+regressions!H$39</f>
        <v>51.169963511452146</v>
      </c>
      <c r="J136" s="7">
        <f>J101*regressions!I$38+regressions!I$39</f>
        <v>80.72607697477608</v>
      </c>
      <c r="K136" s="7">
        <f>K101*regressions!J$38+regressions!J$39</f>
        <v>105.23711477509381</v>
      </c>
      <c r="L136" s="7">
        <f>L101*regressions!K$38+regressions!K$39</f>
        <v>6.483961300163697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8.776953631229368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27.047459576412777</v>
      </c>
      <c r="D137" s="7">
        <f>D102*regressions!C$38+regressions!C$39</f>
        <v>135.7093707213836</v>
      </c>
      <c r="E137" s="7">
        <f>E102*regressions!D$38+regressions!D$39</f>
        <v>290.3298884579809</v>
      </c>
      <c r="F137" s="7">
        <f>F102*regressions!E$38+regressions!E$39</f>
        <v>111.1068833533198</v>
      </c>
      <c r="G137" s="7">
        <f>G102*regressions!F$38+regressions!F$39</f>
        <v>32.403015696837734</v>
      </c>
      <c r="H137" s="7">
        <f>H102*regressions!G$38+regressions!G$39</f>
        <v>64.84010213924387</v>
      </c>
      <c r="I137" s="7">
        <f>I102*regressions!H$38+regressions!H$39</f>
        <v>400.68829339404675</v>
      </c>
      <c r="J137" s="7">
        <f>J102*regressions!I$38+regressions!I$39</f>
        <v>121.23072779415938</v>
      </c>
      <c r="K137" s="7">
        <f>K102*regressions!J$38+regressions!J$39</f>
        <v>309.55283899599067</v>
      </c>
      <c r="L137" s="7">
        <f>L102*regressions!K$38+regressions!K$39</f>
        <v>171.98526195388195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20.11311350703149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19.451144603883385</v>
      </c>
      <c r="D138" s="7">
        <f>D103*regressions!C$38+regressions!C$39</f>
        <v>322.18527264620025</v>
      </c>
      <c r="E138" s="7">
        <f>E103*regressions!D$38+regressions!D$39</f>
        <v>44.97921551707066</v>
      </c>
      <c r="F138" s="7">
        <f>F103*regressions!E$38+regressions!E$39</f>
        <v>38.74913412389423</v>
      </c>
      <c r="G138" s="7">
        <f>G103*regressions!F$38+regressions!F$39</f>
        <v>21.144224830182015</v>
      </c>
      <c r="H138" s="7">
        <f>H103*regressions!G$38+regressions!G$39</f>
        <v>21.45397739534176</v>
      </c>
      <c r="I138" s="7">
        <f>I103*regressions!H$38+regressions!H$39</f>
        <v>286.29148977485056</v>
      </c>
      <c r="J138" s="7">
        <f>J103*regressions!I$38+regressions!I$39</f>
        <v>39.48051495092355</v>
      </c>
      <c r="K138" s="7">
        <f>K103*regressions!J$38+regressions!J$39</f>
        <v>167.37558271642305</v>
      </c>
      <c r="L138" s="7">
        <f>L103*regressions!K$38+regressions!K$39</f>
        <v>125.74798678399065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12.226557850025811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2</v>
      </c>
      <c r="C139" s="7">
        <f>C104*regressions!B$38+regressions!B$39</f>
        <v>0.45020534500033654</v>
      </c>
      <c r="D139" s="7">
        <f>D104*regressions!C$38+regressions!C$39</f>
        <v>2.3673646036650977</v>
      </c>
      <c r="E139" s="7">
        <f>E104*regressions!D$38+regressions!D$39</f>
        <v>-24.696041832875032</v>
      </c>
      <c r="F139" s="7">
        <f>F104*regressions!E$38+regressions!E$39</f>
        <v>14.492303001614337</v>
      </c>
      <c r="G139" s="7">
        <f>G104*regressions!F$38+regressions!F$39</f>
        <v>0.19427772959669373</v>
      </c>
      <c r="H139" s="7">
        <f>H104*regressions!G$38+regressions!G$39</f>
        <v>-4.4874534819780365</v>
      </c>
      <c r="I139" s="7">
        <f>I104*regressions!H$38+regressions!H$39</f>
        <v>2.5187957570586113</v>
      </c>
      <c r="J139" s="7">
        <f>J104*regressions!I$38+regressions!I$39</f>
        <v>5.305782645734765</v>
      </c>
      <c r="K139" s="7">
        <f>K104*regressions!J$38+regressions!J$39</f>
        <v>4.403566415868839</v>
      </c>
      <c r="L139" s="7">
        <f>L104*regressions!K$38+regressions!K$39</f>
        <v>1.4954258102709903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3.1893649585665726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0.21023929578075812</v>
      </c>
      <c r="D140" s="7">
        <f>D105*regressions!C$38+regressions!C$39</f>
        <v>3.3025886906895168</v>
      </c>
      <c r="E140" s="7">
        <f>E105*regressions!D$38+regressions!D$39</f>
        <v>4058.8973099945374</v>
      </c>
      <c r="F140" s="7">
        <f>F105*regressions!E$38+regressions!E$39</f>
        <v>2272.1655045644657</v>
      </c>
      <c r="G140" s="7">
        <f>G105*regressions!F$38+regressions!F$39</f>
        <v>3.3886666730148014</v>
      </c>
      <c r="H140" s="7">
        <f>H105*regressions!G$38+regressions!G$39</f>
        <v>122.19892928793988</v>
      </c>
      <c r="I140" s="7">
        <f>I105*regressions!H$38+regressions!H$39</f>
        <v>2.7452331396115195</v>
      </c>
      <c r="J140" s="7">
        <f>J105*regressions!I$38+regressions!I$39</f>
        <v>3.443775035106044</v>
      </c>
      <c r="K140" s="7">
        <f>K105*regressions!J$38+regressions!J$39</f>
        <v>11.643479463437226</v>
      </c>
      <c r="L140" s="7">
        <f>L105*regressions!K$38+regressions!K$39</f>
        <v>0.6383905351564172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3.5935970375967354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JGb-1 (2)</v>
      </c>
      <c r="C141" s="7">
        <f>C106*regressions!B$38+regressions!B$39</f>
        <v>9.31331759400861</v>
      </c>
      <c r="D141" s="7">
        <f>D106*regressions!C$38+regressions!C$39</f>
        <v>66.46885752492008</v>
      </c>
      <c r="E141" s="7">
        <f>E106*regressions!D$38+regressions!D$39</f>
        <v>39.620939078258125</v>
      </c>
      <c r="F141" s="7">
        <f>F106*regressions!E$38+regressions!E$39</f>
        <v>30.049527617024392</v>
      </c>
      <c r="G141" s="7">
        <f>G106*regressions!F$38+regressions!F$39</f>
        <v>36.09308519479696</v>
      </c>
      <c r="H141" s="7">
        <f>H106*regressions!G$38+regressions!G$39</f>
        <v>62.06319790506043</v>
      </c>
      <c r="I141" s="7">
        <f>I106*regressions!H$38+regressions!H$39</f>
        <v>325.29061802292847</v>
      </c>
      <c r="J141" s="7">
        <f>J106*regressions!I$38+regressions!I$39</f>
        <v>80.12110288659605</v>
      </c>
      <c r="K141" s="7">
        <f>K106*regressions!J$38+regressions!J$39</f>
        <v>659.3946481349057</v>
      </c>
      <c r="L141" s="7">
        <f>L106*regressions!K$38+regressions!K$39</f>
        <v>26.636628281491188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39.50927314609247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27.047459576412784</v>
      </c>
      <c r="D142" s="7">
        <f>D107*regressions!C$38+regressions!C$39</f>
        <v>135.7093707213836</v>
      </c>
      <c r="E142" s="7">
        <f>E107*regressions!D$38+regressions!D$39</f>
        <v>290.32988845798087</v>
      </c>
      <c r="F142" s="7">
        <f>F107*regressions!E$38+regressions!E$39</f>
        <v>111.10688335331982</v>
      </c>
      <c r="G142" s="7">
        <f>G107*regressions!F$38+regressions!F$39</f>
        <v>32.403015696837734</v>
      </c>
      <c r="H142" s="7">
        <f>H107*regressions!G$38+regressions!G$39</f>
        <v>64.84010213924387</v>
      </c>
      <c r="I142" s="7">
        <f>I107*regressions!H$38+regressions!H$39</f>
        <v>400.68829339404675</v>
      </c>
      <c r="J142" s="7">
        <f>J107*regressions!I$38+regressions!I$39</f>
        <v>121.23072779415938</v>
      </c>
      <c r="K142" s="7">
        <f>K107*regressions!J$38+regressions!J$39</f>
        <v>309.5528389959908</v>
      </c>
      <c r="L142" s="7">
        <f>L107*regressions!K$38+regressions!K$39</f>
        <v>171.98526195388195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20.11311350703149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862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867</v>
      </c>
      <c r="D145" s="20" t="s">
        <v>871</v>
      </c>
      <c r="E145" s="20" t="s">
        <v>868</v>
      </c>
      <c r="F145" s="20" t="s">
        <v>837</v>
      </c>
      <c r="G145" s="20" t="s">
        <v>836</v>
      </c>
      <c r="H145" s="20" t="s">
        <v>838</v>
      </c>
      <c r="I145" s="20" t="s">
        <v>872</v>
      </c>
      <c r="J145" s="20" t="s">
        <v>876</v>
      </c>
      <c r="K145" s="20" t="s">
        <v>699</v>
      </c>
      <c r="L145" s="20" t="s">
        <v>877</v>
      </c>
      <c r="N145" s="73" t="s">
        <v>795</v>
      </c>
    </row>
    <row r="146" spans="1:14" s="116" customFormat="1" ht="11.25">
      <c r="A146" s="115">
        <v>1</v>
      </c>
      <c r="B146" s="116" t="str">
        <f>'recalc raw'!C3</f>
        <v>Drift (1)</v>
      </c>
      <c r="C146" s="117">
        <f aca="true" t="shared" si="11" ref="C146:C177">C111*2.139</f>
        <v>57.85451603394692</v>
      </c>
      <c r="D146" s="117">
        <f aca="true" t="shared" si="12" ref="D146:D177">D111*1.889</f>
        <v>256.35500129269366</v>
      </c>
      <c r="E146" s="117">
        <f aca="true" t="shared" si="13" ref="E146:E177">E111*1.43</f>
        <v>415.1717404949126</v>
      </c>
      <c r="F146" s="117">
        <f aca="true" t="shared" si="14" ref="F146:F177">F111*1.658</f>
        <v>184.21521259980423</v>
      </c>
      <c r="G146" s="117">
        <f aca="true" t="shared" si="15" ref="G146:G177">G111*1.291</f>
        <v>41.83229326461751</v>
      </c>
      <c r="H146" s="117">
        <f aca="true" t="shared" si="16" ref="H146:H177">H111*1.399</f>
        <v>90.71130289280217</v>
      </c>
      <c r="I146" s="117">
        <f aca="true" t="shared" si="17" ref="I146:I177">I111*1.348</f>
        <v>540.127819495175</v>
      </c>
      <c r="J146" s="117">
        <f aca="true" t="shared" si="18" ref="J146:J177">J111*1.205</f>
        <v>146.08302699196207</v>
      </c>
      <c r="K146" s="117">
        <f aca="true" t="shared" si="19" ref="K146:K177">K111*2.291</f>
        <v>709.1855541398146</v>
      </c>
      <c r="L146" s="117">
        <f aca="true" t="shared" si="20" ref="L146:L177">L111*1.668</f>
        <v>286.87141693907506</v>
      </c>
      <c r="N146" s="118">
        <f>SUM(C146:J146,L146)</f>
        <v>2019.222330004989</v>
      </c>
    </row>
    <row r="147" spans="1:14" s="116" customFormat="1" ht="11.25">
      <c r="A147" s="115">
        <f>A146+1</f>
        <v>2</v>
      </c>
      <c r="B147" s="116" t="str">
        <f>'recalc raw'!C4</f>
        <v>Blank 1</v>
      </c>
      <c r="C147" s="117">
        <f t="shared" si="11"/>
        <v>1.598848970867932</v>
      </c>
      <c r="D147" s="117">
        <f t="shared" si="12"/>
        <v>4.748569958886217</v>
      </c>
      <c r="E147" s="117">
        <f t="shared" si="13"/>
        <v>-30.39534647174164</v>
      </c>
      <c r="F147" s="117">
        <f t="shared" si="14"/>
        <v>-3.8444143269316458</v>
      </c>
      <c r="G147" s="117">
        <f t="shared" si="15"/>
        <v>0.03357885531886673</v>
      </c>
      <c r="H147" s="117">
        <f t="shared" si="16"/>
        <v>-0.680526094951807</v>
      </c>
      <c r="I147" s="117">
        <f t="shared" si="17"/>
        <v>3.295930897387638</v>
      </c>
      <c r="J147" s="117">
        <f t="shared" si="18"/>
        <v>6.152798979073858</v>
      </c>
      <c r="K147" s="117">
        <f t="shared" si="19"/>
        <v>6.039968595971435</v>
      </c>
      <c r="L147" s="117">
        <f t="shared" si="20"/>
        <v>6.342197732058427</v>
      </c>
      <c r="N147" s="117">
        <f aca="true" t="shared" si="21" ref="N147:N177">SUM(C147:J147,L147)</f>
        <v>-12.748361500032154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34.14958142578772</v>
      </c>
      <c r="D148" s="7">
        <f t="shared" si="12"/>
        <v>15.966022240597267</v>
      </c>
      <c r="E148" s="7">
        <f t="shared" si="13"/>
        <v>562.5429865402921</v>
      </c>
      <c r="F148" s="7">
        <f t="shared" si="14"/>
        <v>283.6024073404282</v>
      </c>
      <c r="G148" s="7">
        <f t="shared" si="15"/>
        <v>54.413019445330576</v>
      </c>
      <c r="H148" s="7">
        <f t="shared" si="16"/>
        <v>75.86525491527658</v>
      </c>
      <c r="I148" s="7">
        <f t="shared" si="17"/>
        <v>140.85774815410133</v>
      </c>
      <c r="J148" s="7">
        <f t="shared" si="18"/>
        <v>141.75730416131424</v>
      </c>
      <c r="K148" s="7">
        <f t="shared" si="19"/>
        <v>722.2806275470281</v>
      </c>
      <c r="L148" s="7">
        <f t="shared" si="20"/>
        <v>21.776667944834465</v>
      </c>
      <c r="N148" s="7">
        <f t="shared" si="21"/>
        <v>1330.9309921679626</v>
      </c>
    </row>
    <row r="149" spans="1:14" s="116" customFormat="1" ht="11.25">
      <c r="A149" s="115">
        <f t="shared" si="22"/>
        <v>4</v>
      </c>
      <c r="B149" s="116" t="str">
        <f>'recalc raw'!C6</f>
        <v>Drift (2)</v>
      </c>
      <c r="C149" s="117">
        <f t="shared" si="11"/>
        <v>57.85451603394692</v>
      </c>
      <c r="D149" s="117">
        <f t="shared" si="12"/>
        <v>256.35500129269366</v>
      </c>
      <c r="E149" s="117">
        <f t="shared" si="13"/>
        <v>415.1717404949127</v>
      </c>
      <c r="F149" s="117">
        <f t="shared" si="14"/>
        <v>184.21521259980423</v>
      </c>
      <c r="G149" s="117">
        <f t="shared" si="15"/>
        <v>41.832293264617505</v>
      </c>
      <c r="H149" s="117">
        <f t="shared" si="16"/>
        <v>90.71130289280217</v>
      </c>
      <c r="I149" s="117">
        <f t="shared" si="17"/>
        <v>540.127819495175</v>
      </c>
      <c r="J149" s="117">
        <f t="shared" si="18"/>
        <v>146.08302699196207</v>
      </c>
      <c r="K149" s="117">
        <f t="shared" si="19"/>
        <v>709.1855541398146</v>
      </c>
      <c r="L149" s="117">
        <f t="shared" si="20"/>
        <v>286.87141693907506</v>
      </c>
      <c r="N149" s="118">
        <f t="shared" si="21"/>
        <v>2019.222330004989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1.8931762384542743</v>
      </c>
      <c r="D150" s="7">
        <f t="shared" si="12"/>
        <v>23.221337860446276</v>
      </c>
      <c r="E150" s="7">
        <f t="shared" si="13"/>
        <v>4258.463238901452</v>
      </c>
      <c r="F150" s="7">
        <f t="shared" si="14"/>
        <v>4069.1705289333026</v>
      </c>
      <c r="G150" s="7">
        <f t="shared" si="15"/>
        <v>9.578368582587585</v>
      </c>
      <c r="H150" s="7">
        <f t="shared" si="16"/>
        <v>158.9247600214804</v>
      </c>
      <c r="I150" s="7">
        <f t="shared" si="17"/>
        <v>3.8644238776938673</v>
      </c>
      <c r="J150" s="7">
        <f t="shared" si="18"/>
        <v>3.1096538063423154</v>
      </c>
      <c r="K150" s="7">
        <f t="shared" si="19"/>
        <v>60.61705965296802</v>
      </c>
      <c r="L150" s="7">
        <f t="shared" si="20"/>
        <v>15.337902580100977</v>
      </c>
      <c r="N150" s="7">
        <f t="shared" si="21"/>
        <v>8543.56339080186</v>
      </c>
    </row>
    <row r="151" spans="1:14" s="122" customFormat="1" ht="11.25">
      <c r="A151" s="121">
        <f t="shared" si="22"/>
        <v>6</v>
      </c>
      <c r="B151" s="122" t="str">
        <f>'recalc raw'!C8</f>
        <v>1309D80R2(18-28)</v>
      </c>
      <c r="C151" s="109">
        <f t="shared" si="11"/>
        <v>11.487217288317012</v>
      </c>
      <c r="D151" s="109">
        <f t="shared" si="12"/>
        <v>10.85827483194017</v>
      </c>
      <c r="E151" s="109">
        <f t="shared" si="13"/>
        <v>2623.271039008764</v>
      </c>
      <c r="F151" s="109">
        <f t="shared" si="14"/>
        <v>1000.0472058079396</v>
      </c>
      <c r="G151" s="109">
        <f t="shared" si="15"/>
        <v>24.52733561167771</v>
      </c>
      <c r="H151" s="109">
        <f t="shared" si="16"/>
        <v>77.6602277378414</v>
      </c>
      <c r="I151" s="109">
        <f t="shared" si="17"/>
        <v>79.60935019832822</v>
      </c>
      <c r="J151" s="109">
        <f t="shared" si="18"/>
        <v>73.36230942931505</v>
      </c>
      <c r="K151" s="109">
        <f t="shared" si="19"/>
        <v>165.38475004997576</v>
      </c>
      <c r="L151" s="109">
        <f t="shared" si="20"/>
        <v>6.2033974696480145</v>
      </c>
      <c r="N151" s="112">
        <f t="shared" si="21"/>
        <v>3907.0263573837715</v>
      </c>
    </row>
    <row r="152" spans="1:14" s="116" customFormat="1" ht="11.25">
      <c r="A152" s="115">
        <f t="shared" si="22"/>
        <v>7</v>
      </c>
      <c r="B152" s="116" t="str">
        <f>'recalc raw'!C9</f>
        <v>Drift (3)</v>
      </c>
      <c r="C152" s="117">
        <f t="shared" si="11"/>
        <v>57.85451603394692</v>
      </c>
      <c r="D152" s="117">
        <f t="shared" si="12"/>
        <v>256.35500129269366</v>
      </c>
      <c r="E152" s="117">
        <f t="shared" si="13"/>
        <v>415.1717404949126</v>
      </c>
      <c r="F152" s="117">
        <f t="shared" si="14"/>
        <v>184.21521259980423</v>
      </c>
      <c r="G152" s="117">
        <f t="shared" si="15"/>
        <v>41.832293264617505</v>
      </c>
      <c r="H152" s="117">
        <f t="shared" si="16"/>
        <v>90.71130289280217</v>
      </c>
      <c r="I152" s="117">
        <f t="shared" si="17"/>
        <v>540.127819495175</v>
      </c>
      <c r="J152" s="117">
        <f t="shared" si="18"/>
        <v>146.08302699196207</v>
      </c>
      <c r="K152" s="117">
        <f t="shared" si="19"/>
        <v>709.1855541398146</v>
      </c>
      <c r="L152" s="117">
        <f t="shared" si="20"/>
        <v>286.87141693907506</v>
      </c>
      <c r="N152" s="118">
        <f t="shared" si="21"/>
        <v>2019.222330004989</v>
      </c>
    </row>
    <row r="153" spans="1:14" ht="11.25">
      <c r="A153" s="25">
        <f t="shared" si="22"/>
        <v>8</v>
      </c>
      <c r="B153" s="1" t="str">
        <f>'recalc raw'!C10</f>
        <v>1309D80R2(104-114)</v>
      </c>
      <c r="C153" s="7">
        <f t="shared" si="11"/>
        <v>13.986555352644485</v>
      </c>
      <c r="D153" s="7">
        <f t="shared" si="12"/>
        <v>10.614272991319028</v>
      </c>
      <c r="E153" s="7">
        <f t="shared" si="13"/>
        <v>3542.617121764351</v>
      </c>
      <c r="F153" s="7">
        <f t="shared" si="14"/>
        <v>962.733560816777</v>
      </c>
      <c r="G153" s="7">
        <f t="shared" si="15"/>
        <v>35.86774942205536</v>
      </c>
      <c r="H153" s="7">
        <f t="shared" si="16"/>
        <v>77.45863977275525</v>
      </c>
      <c r="I153" s="7">
        <f t="shared" si="17"/>
        <v>59.09005197861215</v>
      </c>
      <c r="J153" s="7">
        <f t="shared" si="18"/>
        <v>90.29404517466476</v>
      </c>
      <c r="K153" s="7">
        <f t="shared" si="19"/>
        <v>248.87635629690934</v>
      </c>
      <c r="L153" s="7">
        <f t="shared" si="20"/>
        <v>12.582475485345846</v>
      </c>
      <c r="N153" s="7">
        <f t="shared" si="21"/>
        <v>4805.244472758524</v>
      </c>
    </row>
    <row r="154" spans="1:14" ht="11.25">
      <c r="A154" s="25">
        <f t="shared" si="22"/>
        <v>9</v>
      </c>
      <c r="B154" s="1" t="str">
        <f>'recalc raw'!C11</f>
        <v>1309D81R3(33-43)</v>
      </c>
      <c r="C154" s="7">
        <f t="shared" si="11"/>
        <v>15.895386767461563</v>
      </c>
      <c r="D154" s="7">
        <f t="shared" si="12"/>
        <v>8.92415425011857</v>
      </c>
      <c r="E154" s="7">
        <f t="shared" si="13"/>
        <v>686.3233481510917</v>
      </c>
      <c r="F154" s="7">
        <f t="shared" si="14"/>
        <v>271.81579650164576</v>
      </c>
      <c r="G154" s="7">
        <f t="shared" si="15"/>
        <v>59.56367862953413</v>
      </c>
      <c r="H154" s="7">
        <f t="shared" si="16"/>
        <v>55.7831473498116</v>
      </c>
      <c r="I154" s="7">
        <f t="shared" si="17"/>
        <v>100.40372417757695</v>
      </c>
      <c r="J154" s="7">
        <f t="shared" si="18"/>
        <v>90.3202357344671</v>
      </c>
      <c r="K154" s="7">
        <f t="shared" si="19"/>
        <v>391.9343933130002</v>
      </c>
      <c r="L154" s="7">
        <f t="shared" si="20"/>
        <v>5.724596036446032</v>
      </c>
      <c r="N154" s="114">
        <f t="shared" si="21"/>
        <v>1294.7540675981534</v>
      </c>
    </row>
    <row r="155" spans="1:14" ht="11.25">
      <c r="A155" s="25">
        <f t="shared" si="22"/>
        <v>10</v>
      </c>
      <c r="B155" s="1" t="str">
        <f>'recalc raw'!C12</f>
        <v>1309D82R2(102-111)</v>
      </c>
      <c r="C155" s="7">
        <f t="shared" si="11"/>
        <v>13.682143269530146</v>
      </c>
      <c r="D155" s="7">
        <f t="shared" si="12"/>
        <v>7.4838120656934315</v>
      </c>
      <c r="E155" s="7">
        <f t="shared" si="13"/>
        <v>3013.4346455850955</v>
      </c>
      <c r="F155" s="7">
        <f t="shared" si="14"/>
        <v>949.3565074549028</v>
      </c>
      <c r="G155" s="7">
        <f t="shared" si="15"/>
        <v>34.70334693336571</v>
      </c>
      <c r="H155" s="7">
        <f t="shared" si="16"/>
        <v>84.54905746799109</v>
      </c>
      <c r="I155" s="7">
        <f t="shared" si="17"/>
        <v>62.96884230259727</v>
      </c>
      <c r="J155" s="7">
        <f t="shared" si="18"/>
        <v>93.97982775200346</v>
      </c>
      <c r="K155" s="7">
        <f t="shared" si="19"/>
        <v>250.5357555926949</v>
      </c>
      <c r="L155" s="7">
        <f t="shared" si="20"/>
        <v>6.5606934708623115</v>
      </c>
      <c r="N155" s="7">
        <f t="shared" si="21"/>
        <v>4266.718876302041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39.30453449872477</v>
      </c>
      <c r="D156" s="7">
        <f t="shared" si="12"/>
        <v>603.4100667515054</v>
      </c>
      <c r="E156" s="7">
        <f t="shared" si="13"/>
        <v>72.42029337843</v>
      </c>
      <c r="F156" s="7">
        <f t="shared" si="14"/>
        <v>53.078071340677376</v>
      </c>
      <c r="G156" s="7">
        <f t="shared" si="15"/>
        <v>27.54371952591699</v>
      </c>
      <c r="H156" s="7">
        <f t="shared" si="16"/>
        <v>32.50525450208242</v>
      </c>
      <c r="I156" s="7">
        <f t="shared" si="17"/>
        <v>391.0218777854651</v>
      </c>
      <c r="J156" s="7">
        <f t="shared" si="18"/>
        <v>49.49369829853347</v>
      </c>
      <c r="K156" s="7">
        <f t="shared" si="19"/>
        <v>367.05232186927486</v>
      </c>
      <c r="L156" s="7">
        <f t="shared" si="20"/>
        <v>185.1312559494969</v>
      </c>
      <c r="N156" s="7">
        <f t="shared" si="21"/>
        <v>1453.9087720308326</v>
      </c>
    </row>
    <row r="157" spans="1:14" s="116" customFormat="1" ht="11.25">
      <c r="A157" s="115">
        <f t="shared" si="22"/>
        <v>12</v>
      </c>
      <c r="B157" s="116" t="str">
        <f>'recalc raw'!C14</f>
        <v>Drift (4)</v>
      </c>
      <c r="C157" s="117">
        <f t="shared" si="11"/>
        <v>57.85451603394692</v>
      </c>
      <c r="D157" s="117">
        <f t="shared" si="12"/>
        <v>256.35500129269366</v>
      </c>
      <c r="E157" s="117">
        <f t="shared" si="13"/>
        <v>415.1717404949127</v>
      </c>
      <c r="F157" s="117">
        <f t="shared" si="14"/>
        <v>184.21521259980423</v>
      </c>
      <c r="G157" s="117">
        <f t="shared" si="15"/>
        <v>41.832293264617505</v>
      </c>
      <c r="H157" s="117">
        <f t="shared" si="16"/>
        <v>90.71130289280217</v>
      </c>
      <c r="I157" s="117">
        <f t="shared" si="17"/>
        <v>540.127819495175</v>
      </c>
      <c r="J157" s="117">
        <f t="shared" si="18"/>
        <v>146.08302699196207</v>
      </c>
      <c r="K157" s="117">
        <f t="shared" si="19"/>
        <v>709.1855541398146</v>
      </c>
      <c r="L157" s="117">
        <f t="shared" si="20"/>
        <v>286.87141693907506</v>
      </c>
      <c r="N157" s="118">
        <f t="shared" si="21"/>
        <v>2019.222330004989</v>
      </c>
    </row>
    <row r="158" spans="1:14" s="39" customFormat="1" ht="11.25">
      <c r="A158" s="113">
        <f t="shared" si="22"/>
        <v>13</v>
      </c>
      <c r="B158" s="39" t="str">
        <f>'recalc raw'!C15</f>
        <v>DTS-1 (1)</v>
      </c>
      <c r="C158" s="35">
        <f t="shared" si="11"/>
        <v>1.15191080950612</v>
      </c>
      <c r="D158" s="35">
        <f t="shared" si="12"/>
        <v>5.219348401511916</v>
      </c>
      <c r="E158" s="35">
        <f t="shared" si="13"/>
        <v>5804.302794681915</v>
      </c>
      <c r="F158" s="35">
        <f t="shared" si="14"/>
        <v>3606.936900016208</v>
      </c>
      <c r="G158" s="35">
        <f t="shared" si="15"/>
        <v>4.534231354895268</v>
      </c>
      <c r="H158" s="35">
        <f t="shared" si="16"/>
        <v>172.93816999192202</v>
      </c>
      <c r="I158" s="35">
        <f t="shared" si="17"/>
        <v>3.7173716808680877</v>
      </c>
      <c r="J158" s="35">
        <f t="shared" si="18"/>
        <v>7.617393739781859</v>
      </c>
      <c r="K158" s="35">
        <f t="shared" si="19"/>
        <v>29.835505729383424</v>
      </c>
      <c r="L158" s="35">
        <f t="shared" si="20"/>
        <v>4.001281393579145</v>
      </c>
      <c r="N158" s="7">
        <f t="shared" si="21"/>
        <v>9610.419402070187</v>
      </c>
    </row>
    <row r="159" spans="1:14" s="122" customFormat="1" ht="11.25">
      <c r="A159" s="121">
        <f t="shared" si="22"/>
        <v>14</v>
      </c>
      <c r="B159" s="122" t="str">
        <f>'recalc raw'!C16</f>
        <v>1309D83R1(98-107)</v>
      </c>
      <c r="C159" s="109">
        <f t="shared" si="11"/>
        <v>11.953198708194897</v>
      </c>
      <c r="D159" s="109">
        <f t="shared" si="12"/>
        <v>14.884087864857262</v>
      </c>
      <c r="E159" s="109">
        <f t="shared" si="13"/>
        <v>3023.265950763232</v>
      </c>
      <c r="F159" s="109">
        <f t="shared" si="14"/>
        <v>997.1224141685877</v>
      </c>
      <c r="G159" s="109">
        <f t="shared" si="15"/>
        <v>30.329131576552356</v>
      </c>
      <c r="H159" s="109">
        <f t="shared" si="16"/>
        <v>69.85561359401983</v>
      </c>
      <c r="I159" s="109">
        <f t="shared" si="17"/>
        <v>87.37547715902409</v>
      </c>
      <c r="J159" s="109">
        <f t="shared" si="18"/>
        <v>87.70500013541499</v>
      </c>
      <c r="K159" s="109">
        <f t="shared" si="19"/>
        <v>225.2502677281705</v>
      </c>
      <c r="L159" s="109">
        <f t="shared" si="20"/>
        <v>6.691817935267718</v>
      </c>
      <c r="N159" s="112">
        <f t="shared" si="21"/>
        <v>4329.182691905151</v>
      </c>
    </row>
    <row r="160" spans="1:14" ht="11.25">
      <c r="A160" s="25">
        <f t="shared" si="22"/>
        <v>15</v>
      </c>
      <c r="B160" s="1" t="str">
        <f>'recalc raw'!C17</f>
        <v>1309D83R2(32-42)</v>
      </c>
      <c r="C160" s="7">
        <f t="shared" si="11"/>
        <v>12.11251479721819</v>
      </c>
      <c r="D160" s="7">
        <f t="shared" si="12"/>
        <v>11.498051979081739</v>
      </c>
      <c r="E160" s="7">
        <f t="shared" si="13"/>
        <v>2276.4307584037874</v>
      </c>
      <c r="F160" s="7">
        <f t="shared" si="14"/>
        <v>1201.617474225067</v>
      </c>
      <c r="G160" s="7">
        <f t="shared" si="15"/>
        <v>25.488203437331023</v>
      </c>
      <c r="H160" s="7">
        <f t="shared" si="16"/>
        <v>89.91029403341284</v>
      </c>
      <c r="I160" s="7">
        <f t="shared" si="17"/>
        <v>66.96133249354641</v>
      </c>
      <c r="J160" s="7">
        <f t="shared" si="18"/>
        <v>131.0669735558889</v>
      </c>
      <c r="K160" s="7">
        <f t="shared" si="19"/>
        <v>228.1246654869587</v>
      </c>
      <c r="L160" s="7">
        <f t="shared" si="20"/>
        <v>6.885105421800432</v>
      </c>
      <c r="N160" s="7">
        <f t="shared" si="21"/>
        <v>3821.9707083471335</v>
      </c>
    </row>
    <row r="161" spans="1:14" ht="11.25">
      <c r="A161" s="25">
        <f t="shared" si="22"/>
        <v>16</v>
      </c>
      <c r="B161" s="1" t="str">
        <f>'recalc raw'!C18</f>
        <v>1309D80R2(104-114)(II)</v>
      </c>
      <c r="C161" s="7">
        <f t="shared" si="11"/>
        <v>14.037491811937587</v>
      </c>
      <c r="D161" s="7">
        <f t="shared" si="12"/>
        <v>10.850186327551565</v>
      </c>
      <c r="E161" s="7">
        <f t="shared" si="13"/>
        <v>3485.3611707587334</v>
      </c>
      <c r="F161" s="7">
        <f t="shared" si="14"/>
        <v>995.5026034410387</v>
      </c>
      <c r="G161" s="7">
        <f t="shared" si="15"/>
        <v>34.801378551062925</v>
      </c>
      <c r="H161" s="7">
        <f t="shared" si="16"/>
        <v>72.16629965881697</v>
      </c>
      <c r="I161" s="7">
        <f t="shared" si="17"/>
        <v>55.555923853048405</v>
      </c>
      <c r="J161" s="7">
        <f t="shared" si="18"/>
        <v>100.20085444124722</v>
      </c>
      <c r="K161" s="7">
        <f t="shared" si="19"/>
        <v>259.31881409710184</v>
      </c>
      <c r="L161" s="7">
        <f t="shared" si="20"/>
        <v>3.8197594828178127</v>
      </c>
      <c r="N161" s="35">
        <f t="shared" si="21"/>
        <v>4772.295668326255</v>
      </c>
    </row>
    <row r="162" spans="1:14" s="116" customFormat="1" ht="11.25">
      <c r="A162" s="115">
        <f t="shared" si="22"/>
        <v>17</v>
      </c>
      <c r="B162" s="116" t="str">
        <f>'recalc raw'!C19</f>
        <v>Drift (5)</v>
      </c>
      <c r="C162" s="117">
        <f t="shared" si="11"/>
        <v>57.85451603394692</v>
      </c>
      <c r="D162" s="117">
        <f t="shared" si="12"/>
        <v>256.35500129269366</v>
      </c>
      <c r="E162" s="117">
        <f t="shared" si="13"/>
        <v>415.1717404949126</v>
      </c>
      <c r="F162" s="117">
        <f t="shared" si="14"/>
        <v>184.21521259980423</v>
      </c>
      <c r="G162" s="117">
        <f t="shared" si="15"/>
        <v>41.83229326461751</v>
      </c>
      <c r="H162" s="117">
        <f t="shared" si="16"/>
        <v>90.71130289280217</v>
      </c>
      <c r="I162" s="117">
        <f t="shared" si="17"/>
        <v>540.127819495175</v>
      </c>
      <c r="J162" s="117">
        <f t="shared" si="18"/>
        <v>146.08302699196207</v>
      </c>
      <c r="K162" s="117">
        <f t="shared" si="19"/>
        <v>709.1855541398146</v>
      </c>
      <c r="L162" s="117">
        <f t="shared" si="20"/>
        <v>286.87141693907506</v>
      </c>
      <c r="N162" s="118">
        <f t="shared" si="21"/>
        <v>2019.222330004989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35.77537271650757</v>
      </c>
      <c r="D163" s="7">
        <f t="shared" si="12"/>
        <v>15.433228455411674</v>
      </c>
      <c r="E163" s="7">
        <f t="shared" si="13"/>
        <v>602.9773918406181</v>
      </c>
      <c r="F163" s="7">
        <f t="shared" si="14"/>
        <v>271.9293829113778</v>
      </c>
      <c r="G163" s="7">
        <f t="shared" si="15"/>
        <v>59.28484404904429</v>
      </c>
      <c r="H163" s="7">
        <f t="shared" si="16"/>
        <v>78.96716075788004</v>
      </c>
      <c r="I163" s="7">
        <f t="shared" si="17"/>
        <v>146.9644285227008</v>
      </c>
      <c r="J163" s="7">
        <f t="shared" si="18"/>
        <v>161.59490190828623</v>
      </c>
      <c r="K163" s="7">
        <f t="shared" si="19"/>
        <v>743.5008101237385</v>
      </c>
      <c r="L163" s="7">
        <f t="shared" si="20"/>
        <v>25.918354245590557</v>
      </c>
      <c r="N163" s="35">
        <f t="shared" si="21"/>
        <v>1398.8450654074168</v>
      </c>
    </row>
    <row r="164" spans="1:14" ht="11.25">
      <c r="A164" s="25">
        <f t="shared" si="22"/>
        <v>19</v>
      </c>
      <c r="B164" s="1" t="str">
        <f>'recalc raw'!C21</f>
        <v>1309D84R3(55-64)</v>
      </c>
      <c r="C164" s="7">
        <f t="shared" si="11"/>
        <v>15.334753757987901</v>
      </c>
      <c r="D164" s="7">
        <f t="shared" si="12"/>
        <v>9.196268467552414</v>
      </c>
      <c r="E164" s="7">
        <f t="shared" si="13"/>
        <v>673.268646255191</v>
      </c>
      <c r="F164" s="7">
        <f t="shared" si="14"/>
        <v>416.06959587732683</v>
      </c>
      <c r="G164" s="7">
        <f t="shared" si="15"/>
        <v>37.30538686572234</v>
      </c>
      <c r="H164" s="7">
        <f t="shared" si="16"/>
        <v>61.28406744963214</v>
      </c>
      <c r="I164" s="7">
        <f t="shared" si="17"/>
        <v>118.46224298728161</v>
      </c>
      <c r="J164" s="7">
        <f t="shared" si="18"/>
        <v>20.848277947549473</v>
      </c>
      <c r="K164" s="7">
        <f t="shared" si="19"/>
        <v>292.53373612611665</v>
      </c>
      <c r="L164" s="7">
        <f t="shared" si="20"/>
        <v>11.56819659077233</v>
      </c>
      <c r="N164" s="7">
        <f t="shared" si="21"/>
        <v>1363.3374361990159</v>
      </c>
    </row>
    <row r="165" spans="1:14" s="122" customFormat="1" ht="11.25">
      <c r="A165" s="121">
        <f t="shared" si="22"/>
        <v>20</v>
      </c>
      <c r="B165" s="122" t="str">
        <f>'recalc raw'!C22</f>
        <v>1309D85R2(115-124)</v>
      </c>
      <c r="C165" s="109">
        <f t="shared" si="11"/>
        <v>9.91866489507997</v>
      </c>
      <c r="D165" s="109">
        <f t="shared" si="12"/>
        <v>9.992883326218225</v>
      </c>
      <c r="E165" s="109">
        <f t="shared" si="13"/>
        <v>2985.7712229109798</v>
      </c>
      <c r="F165" s="109">
        <f t="shared" si="14"/>
        <v>1093.4818926035466</v>
      </c>
      <c r="G165" s="109">
        <f t="shared" si="15"/>
        <v>30.940579937397214</v>
      </c>
      <c r="H165" s="109">
        <f t="shared" si="16"/>
        <v>83.85287689003147</v>
      </c>
      <c r="I165" s="109">
        <f t="shared" si="17"/>
        <v>74.38641857903363</v>
      </c>
      <c r="J165" s="109">
        <f t="shared" si="18"/>
        <v>48.57452676468232</v>
      </c>
      <c r="K165" s="109">
        <f t="shared" si="19"/>
        <v>226.9868807871202</v>
      </c>
      <c r="L165" s="109">
        <f t="shared" si="20"/>
        <v>2.367637016767235</v>
      </c>
      <c r="N165" s="112">
        <f t="shared" si="21"/>
        <v>4339.286702923736</v>
      </c>
    </row>
    <row r="166" spans="1:14" ht="11.25">
      <c r="A166" s="25">
        <f t="shared" si="22"/>
        <v>21</v>
      </c>
      <c r="B166" s="1" t="str">
        <f>'recalc raw'!C23</f>
        <v>JGb-1 (1)</v>
      </c>
      <c r="C166" s="7">
        <f t="shared" si="11"/>
        <v>20.738292241963634</v>
      </c>
      <c r="D166" s="7">
        <f t="shared" si="12"/>
        <v>120.67408378596062</v>
      </c>
      <c r="E166" s="7">
        <f t="shared" si="13"/>
        <v>53.23341268561005</v>
      </c>
      <c r="F166" s="7">
        <f t="shared" si="14"/>
        <v>45.025444174348415</v>
      </c>
      <c r="G166" s="7">
        <f t="shared" si="15"/>
        <v>48.547832602647524</v>
      </c>
      <c r="H166" s="7">
        <f t="shared" si="16"/>
        <v>88.75855566510754</v>
      </c>
      <c r="I166" s="7">
        <f t="shared" si="17"/>
        <v>440.41060485948975</v>
      </c>
      <c r="J166" s="7">
        <f t="shared" si="18"/>
        <v>101.15732699633575</v>
      </c>
      <c r="K166" s="7">
        <f t="shared" si="19"/>
        <v>1539.9895385557963</v>
      </c>
      <c r="L166" s="7">
        <f t="shared" si="20"/>
        <v>43.72863891053235</v>
      </c>
      <c r="N166" s="7">
        <f t="shared" si="21"/>
        <v>962.2741919219958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 (6)</v>
      </c>
      <c r="C167" s="117">
        <f t="shared" si="11"/>
        <v>57.85451603394692</v>
      </c>
      <c r="D167" s="117">
        <f t="shared" si="12"/>
        <v>256.35500129269366</v>
      </c>
      <c r="E167" s="117">
        <f t="shared" si="13"/>
        <v>415.1717404949126</v>
      </c>
      <c r="F167" s="117">
        <f t="shared" si="14"/>
        <v>184.21521259980423</v>
      </c>
      <c r="G167" s="117">
        <f t="shared" si="15"/>
        <v>41.83229326461751</v>
      </c>
      <c r="H167" s="117">
        <f t="shared" si="16"/>
        <v>90.71130289280217</v>
      </c>
      <c r="I167" s="117">
        <f t="shared" si="17"/>
        <v>540.127819495175</v>
      </c>
      <c r="J167" s="117">
        <f t="shared" si="18"/>
        <v>146.08302699196207</v>
      </c>
      <c r="K167" s="117">
        <f t="shared" si="19"/>
        <v>709.1855541398148</v>
      </c>
      <c r="L167" s="117">
        <f t="shared" si="20"/>
        <v>286.87141693907506</v>
      </c>
      <c r="N167" s="118">
        <f t="shared" si="21"/>
        <v>2019.222330004989</v>
      </c>
    </row>
    <row r="168" spans="1:14" ht="11.25">
      <c r="A168" s="25">
        <f t="shared" si="23"/>
        <v>23</v>
      </c>
      <c r="B168" s="1" t="str">
        <f>'recalc raw'!C25</f>
        <v>1309D86R3(102-110)</v>
      </c>
      <c r="C168" s="7">
        <f t="shared" si="11"/>
        <v>21.764724331026827</v>
      </c>
      <c r="D168" s="7">
        <f t="shared" si="12"/>
        <v>14.881230093715743</v>
      </c>
      <c r="E168" s="7">
        <f t="shared" si="13"/>
        <v>473.0829693751595</v>
      </c>
      <c r="F168" s="7">
        <f t="shared" si="14"/>
        <v>570.410105804815</v>
      </c>
      <c r="G168" s="7">
        <f t="shared" si="15"/>
        <v>22.664462369366547</v>
      </c>
      <c r="H168" s="7">
        <f t="shared" si="16"/>
        <v>81.68638476767762</v>
      </c>
      <c r="I168" s="7">
        <f t="shared" si="17"/>
        <v>126.36681388318812</v>
      </c>
      <c r="J168" s="7">
        <f t="shared" si="18"/>
        <v>71.02739003226097</v>
      </c>
      <c r="K168" s="7">
        <f t="shared" si="19"/>
        <v>139.98095536811383</v>
      </c>
      <c r="L168" s="7">
        <f t="shared" si="20"/>
        <v>131.42623624709353</v>
      </c>
      <c r="N168" s="7">
        <f t="shared" si="21"/>
        <v>1513.3103169043038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2.7870810076499413</v>
      </c>
      <c r="D169" s="7">
        <f t="shared" si="12"/>
        <v>22.990987022674698</v>
      </c>
      <c r="E169" s="7">
        <f t="shared" si="13"/>
        <v>3751.2323340635135</v>
      </c>
      <c r="F169" s="7">
        <f t="shared" si="14"/>
        <v>4089.716351281235</v>
      </c>
      <c r="G169" s="7">
        <f t="shared" si="15"/>
        <v>9.650519145736292</v>
      </c>
      <c r="H169" s="7">
        <f t="shared" si="16"/>
        <v>160.25917075458125</v>
      </c>
      <c r="I169" s="7">
        <f t="shared" si="17"/>
        <v>3.9383220522369173</v>
      </c>
      <c r="J169" s="7">
        <f t="shared" si="18"/>
        <v>5.960719575930647</v>
      </c>
      <c r="K169" s="7">
        <f t="shared" si="19"/>
        <v>62.094134712206895</v>
      </c>
      <c r="L169" s="7">
        <f t="shared" si="20"/>
        <v>6.979535971493646</v>
      </c>
      <c r="N169" s="7">
        <f t="shared" si="21"/>
        <v>8053.515020875052</v>
      </c>
    </row>
    <row r="170" spans="1:14" ht="11.25">
      <c r="A170" s="25">
        <f t="shared" si="23"/>
        <v>25</v>
      </c>
      <c r="B170" s="1" t="str">
        <f>'recalc raw'!C27</f>
        <v>1309D87R2(80-93)</v>
      </c>
      <c r="C170" s="7">
        <f t="shared" si="11"/>
        <v>107.56332063361448</v>
      </c>
      <c r="D170" s="7">
        <f t="shared" si="12"/>
        <v>15.909875070583537</v>
      </c>
      <c r="E170" s="7">
        <f t="shared" si="13"/>
        <v>-16.489391971212317</v>
      </c>
      <c r="F170" s="7">
        <f t="shared" si="14"/>
        <v>120.92406752515457</v>
      </c>
      <c r="G170" s="7">
        <f t="shared" si="15"/>
        <v>69.33939885078493</v>
      </c>
      <c r="H170" s="7">
        <f t="shared" si="16"/>
        <v>157.01810995899461</v>
      </c>
      <c r="I170" s="7">
        <f t="shared" si="17"/>
        <v>128.4866165525897</v>
      </c>
      <c r="J170" s="7">
        <f t="shared" si="18"/>
        <v>0.242440951060043</v>
      </c>
      <c r="K170" s="7">
        <f t="shared" si="19"/>
        <v>1041.9862804910906</v>
      </c>
      <c r="L170" s="7">
        <f t="shared" si="20"/>
        <v>230.03617764083228</v>
      </c>
      <c r="N170" s="7">
        <f t="shared" si="21"/>
        <v>813.0306152124019</v>
      </c>
    </row>
    <row r="171" spans="1:14" ht="11.25">
      <c r="A171" s="25">
        <f t="shared" si="23"/>
        <v>26</v>
      </c>
      <c r="B171" s="1" t="str">
        <f>'recalc raw'!C28</f>
        <v>1309D88R4(30-40)</v>
      </c>
      <c r="C171" s="7">
        <f t="shared" si="11"/>
        <v>13.589197792275465</v>
      </c>
      <c r="D171" s="7">
        <f t="shared" si="12"/>
        <v>7.039867340763787</v>
      </c>
      <c r="E171" s="7">
        <f t="shared" si="13"/>
        <v>2958.5209704334384</v>
      </c>
      <c r="F171" s="7">
        <f t="shared" si="14"/>
        <v>1001.7650827962974</v>
      </c>
      <c r="G171" s="7">
        <f t="shared" si="15"/>
        <v>32.182995197822464</v>
      </c>
      <c r="H171" s="7">
        <f t="shared" si="16"/>
        <v>75.19627518559041</v>
      </c>
      <c r="I171" s="7">
        <f t="shared" si="17"/>
        <v>68.97711081343749</v>
      </c>
      <c r="J171" s="7">
        <f t="shared" si="18"/>
        <v>97.27492275460519</v>
      </c>
      <c r="K171" s="7">
        <f t="shared" si="19"/>
        <v>241.09822994973993</v>
      </c>
      <c r="L171" s="7">
        <f t="shared" si="20"/>
        <v>10.815247448673047</v>
      </c>
      <c r="N171" s="35">
        <f t="shared" si="21"/>
        <v>4265.361669762904</v>
      </c>
    </row>
    <row r="172" spans="1:14" s="116" customFormat="1" ht="11.25">
      <c r="A172" s="115">
        <f t="shared" si="23"/>
        <v>27</v>
      </c>
      <c r="B172" s="116" t="str">
        <f>'recalc raw'!C29</f>
        <v>Drift (7)</v>
      </c>
      <c r="C172" s="117">
        <f t="shared" si="11"/>
        <v>57.85451603394692</v>
      </c>
      <c r="D172" s="117">
        <f t="shared" si="12"/>
        <v>256.35500129269366</v>
      </c>
      <c r="E172" s="117">
        <f t="shared" si="13"/>
        <v>415.1717404949127</v>
      </c>
      <c r="F172" s="117">
        <f t="shared" si="14"/>
        <v>184.21521259980423</v>
      </c>
      <c r="G172" s="117">
        <f t="shared" si="15"/>
        <v>41.83229326461751</v>
      </c>
      <c r="H172" s="117">
        <f t="shared" si="16"/>
        <v>90.71130289280217</v>
      </c>
      <c r="I172" s="117">
        <f t="shared" si="17"/>
        <v>540.127819495175</v>
      </c>
      <c r="J172" s="117">
        <f t="shared" si="18"/>
        <v>146.08302699196207</v>
      </c>
      <c r="K172" s="117">
        <f t="shared" si="19"/>
        <v>709.1855541398146</v>
      </c>
      <c r="L172" s="117">
        <f t="shared" si="20"/>
        <v>286.87141693907506</v>
      </c>
      <c r="N172" s="118">
        <f t="shared" si="21"/>
        <v>2019.222330004989</v>
      </c>
    </row>
    <row r="173" spans="1:14" s="39" customFormat="1" ht="11.25">
      <c r="A173" s="113">
        <f t="shared" si="23"/>
        <v>28</v>
      </c>
      <c r="B173" s="39" t="str">
        <f>'recalc raw'!C30</f>
        <v>JA-3 (2)</v>
      </c>
      <c r="C173" s="35">
        <f t="shared" si="11"/>
        <v>41.60599830770656</v>
      </c>
      <c r="D173" s="35">
        <f t="shared" si="12"/>
        <v>608.6079800286723</v>
      </c>
      <c r="E173" s="35">
        <f t="shared" si="13"/>
        <v>64.32027818941104</v>
      </c>
      <c r="F173" s="35">
        <f t="shared" si="14"/>
        <v>64.24606437741663</v>
      </c>
      <c r="G173" s="35">
        <f t="shared" si="15"/>
        <v>27.29719425576498</v>
      </c>
      <c r="H173" s="35">
        <f t="shared" si="16"/>
        <v>30.01411437608312</v>
      </c>
      <c r="I173" s="35">
        <f t="shared" si="17"/>
        <v>385.92092821649857</v>
      </c>
      <c r="J173" s="35">
        <f t="shared" si="18"/>
        <v>47.57402051586288</v>
      </c>
      <c r="K173" s="35">
        <f t="shared" si="19"/>
        <v>383.4574600033252</v>
      </c>
      <c r="L173" s="35">
        <f t="shared" si="20"/>
        <v>209.7476419556964</v>
      </c>
      <c r="N173" s="7">
        <f t="shared" si="21"/>
        <v>1479.3342202231124</v>
      </c>
    </row>
    <row r="174" spans="1:14" ht="11.25">
      <c r="A174" s="25">
        <f t="shared" si="23"/>
        <v>29</v>
      </c>
      <c r="B174" s="1" t="str">
        <f>'recalc raw'!C31</f>
        <v>Blank 2</v>
      </c>
      <c r="C174" s="7">
        <f t="shared" si="11"/>
        <v>0.9629892329557198</v>
      </c>
      <c r="D174" s="7">
        <f t="shared" si="12"/>
        <v>4.471951736323369</v>
      </c>
      <c r="E174" s="7">
        <f t="shared" si="13"/>
        <v>-35.31533982101129</v>
      </c>
      <c r="F174" s="7">
        <f t="shared" si="14"/>
        <v>24.02823837667657</v>
      </c>
      <c r="G174" s="7">
        <f t="shared" si="15"/>
        <v>0.2508125489093316</v>
      </c>
      <c r="H174" s="7">
        <f t="shared" si="16"/>
        <v>-6.277947421287273</v>
      </c>
      <c r="I174" s="7">
        <f t="shared" si="17"/>
        <v>3.3953366805150083</v>
      </c>
      <c r="J174" s="7">
        <f t="shared" si="18"/>
        <v>6.393468088110392</v>
      </c>
      <c r="K174" s="7">
        <f t="shared" si="19"/>
        <v>10.08857065875551</v>
      </c>
      <c r="L174" s="7">
        <f t="shared" si="20"/>
        <v>2.4943702515320116</v>
      </c>
      <c r="N174" s="35">
        <f t="shared" si="21"/>
        <v>0.40387967272383785</v>
      </c>
    </row>
    <row r="175" spans="1:14" s="116" customFormat="1" ht="11.25">
      <c r="A175" s="115">
        <f t="shared" si="23"/>
        <v>30</v>
      </c>
      <c r="B175" s="116" t="str">
        <f>'recalc raw'!C32</f>
        <v>DTS-1 (2)</v>
      </c>
      <c r="C175" s="117">
        <f t="shared" si="11"/>
        <v>0.44970185367504156</v>
      </c>
      <c r="D175" s="117">
        <f t="shared" si="12"/>
        <v>6.238590036712497</v>
      </c>
      <c r="E175" s="117">
        <f t="shared" si="13"/>
        <v>5804.223153292188</v>
      </c>
      <c r="F175" s="117">
        <f t="shared" si="14"/>
        <v>3767.250406567884</v>
      </c>
      <c r="G175" s="117">
        <f t="shared" si="15"/>
        <v>4.374768674862108</v>
      </c>
      <c r="H175" s="117">
        <f t="shared" si="16"/>
        <v>170.95630207382789</v>
      </c>
      <c r="I175" s="117">
        <f t="shared" si="17"/>
        <v>3.7005742721963286</v>
      </c>
      <c r="J175" s="117">
        <f t="shared" si="18"/>
        <v>4.149748917302783</v>
      </c>
      <c r="K175" s="117">
        <f t="shared" si="19"/>
        <v>26.675211450734682</v>
      </c>
      <c r="L175" s="117">
        <f t="shared" si="20"/>
        <v>1.0648354126409039</v>
      </c>
      <c r="N175" s="117">
        <f>SUM(C175:J175,L175)</f>
        <v>9762.40808110129</v>
      </c>
    </row>
    <row r="176" spans="1:14" s="116" customFormat="1" ht="11.25">
      <c r="A176" s="115">
        <f t="shared" si="23"/>
        <v>31</v>
      </c>
      <c r="B176" s="116" t="str">
        <f>'recalc raw'!C33</f>
        <v>JGb-1 (2)</v>
      </c>
      <c r="C176" s="117">
        <f t="shared" si="11"/>
        <v>19.921186333584416</v>
      </c>
      <c r="D176" s="117">
        <f t="shared" si="12"/>
        <v>125.55967186457404</v>
      </c>
      <c r="E176" s="117">
        <f t="shared" si="13"/>
        <v>56.657942881909115</v>
      </c>
      <c r="F176" s="117">
        <f t="shared" si="14"/>
        <v>49.82211678902644</v>
      </c>
      <c r="G176" s="117">
        <f t="shared" si="15"/>
        <v>46.59617298648288</v>
      </c>
      <c r="H176" s="117">
        <f t="shared" si="16"/>
        <v>86.82641386917953</v>
      </c>
      <c r="I176" s="117">
        <f t="shared" si="17"/>
        <v>438.4917530949076</v>
      </c>
      <c r="J176" s="117">
        <f t="shared" si="18"/>
        <v>96.54592897834824</v>
      </c>
      <c r="K176" s="117">
        <f t="shared" si="19"/>
        <v>1510.6731388770688</v>
      </c>
      <c r="L176" s="117">
        <f t="shared" si="20"/>
        <v>44.4298959735273</v>
      </c>
      <c r="N176" s="117">
        <f t="shared" si="21"/>
        <v>964.8510827715396</v>
      </c>
    </row>
    <row r="177" spans="1:14" s="116" customFormat="1" ht="11.25">
      <c r="A177" s="115">
        <f>A176+1</f>
        <v>32</v>
      </c>
      <c r="B177" s="116" t="str">
        <f>'recalc raw'!C34</f>
        <v>Drift (8)</v>
      </c>
      <c r="C177" s="117">
        <f t="shared" si="11"/>
        <v>57.854516033946936</v>
      </c>
      <c r="D177" s="117">
        <f t="shared" si="12"/>
        <v>256.35500129269366</v>
      </c>
      <c r="E177" s="117">
        <f t="shared" si="13"/>
        <v>415.1717404949126</v>
      </c>
      <c r="F177" s="117">
        <f t="shared" si="14"/>
        <v>184.21521259980423</v>
      </c>
      <c r="G177" s="117">
        <f t="shared" si="15"/>
        <v>41.83229326461751</v>
      </c>
      <c r="H177" s="117">
        <f t="shared" si="16"/>
        <v>90.71130289280217</v>
      </c>
      <c r="I177" s="117">
        <f t="shared" si="17"/>
        <v>540.127819495175</v>
      </c>
      <c r="J177" s="117">
        <f t="shared" si="18"/>
        <v>146.08302699196207</v>
      </c>
      <c r="K177" s="117">
        <f t="shared" si="19"/>
        <v>709.1855541398148</v>
      </c>
      <c r="L177" s="117">
        <f t="shared" si="20"/>
        <v>286.87141693907506</v>
      </c>
      <c r="N177" s="118">
        <f t="shared" si="21"/>
        <v>2019.222330004989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1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2" sqref="E22"/>
    </sheetView>
  </sheetViews>
  <sheetFormatPr defaultColWidth="11.421875" defaultRowHeight="12.75"/>
  <cols>
    <col min="1" max="1" width="4.421875" style="162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2"/>
      <c r="B1" s="23" t="s">
        <v>926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2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700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2">
        <f>'blk, drift &amp; conc calc'!A146</f>
        <v>1</v>
      </c>
      <c r="B3" s="7" t="str">
        <f>'blk, drift &amp; conc calc'!B146</f>
        <v>Drift (1)</v>
      </c>
      <c r="C3" s="35">
        <f>'blk, drift &amp; conc calc'!C111</f>
        <v>27.047459576412777</v>
      </c>
      <c r="D3" s="7">
        <f>'blk, drift &amp; conc calc'!D111</f>
        <v>135.7093707213836</v>
      </c>
      <c r="E3" s="7">
        <f>'blk, drift &amp; conc calc'!E111</f>
        <v>290.32988845798087</v>
      </c>
      <c r="F3" s="7">
        <f>'blk, drift &amp; conc calc'!F111</f>
        <v>111.10688335331982</v>
      </c>
      <c r="G3" s="7">
        <f>'blk, drift &amp; conc calc'!G111</f>
        <v>32.403015696837734</v>
      </c>
      <c r="H3" s="7">
        <f>'blk, drift &amp; conc calc'!H111</f>
        <v>64.84010213924387</v>
      </c>
      <c r="I3" s="7">
        <f>'blk, drift &amp; conc calc'!I111</f>
        <v>400.68829339404675</v>
      </c>
      <c r="J3" s="7">
        <f>'blk, drift &amp; conc calc'!J111</f>
        <v>121.23072779415938</v>
      </c>
      <c r="K3" s="7">
        <f>'blk, drift &amp; conc calc'!K111</f>
        <v>309.55283899599067</v>
      </c>
      <c r="L3" s="7">
        <f>'blk, drift &amp; conc calc'!L111</f>
        <v>171.98526195388195</v>
      </c>
      <c r="M3" s="7"/>
      <c r="N3" s="7">
        <f>SUM(C3:L3)</f>
        <v>1664.8938420832574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20.11311350703149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2">
        <f>'blk, drift &amp; conc calc'!A149</f>
        <v>4</v>
      </c>
      <c r="B4" s="7" t="str">
        <f>'blk, drift &amp; conc calc'!B149</f>
        <v>Drift (2)</v>
      </c>
      <c r="C4" s="35">
        <f>'blk, drift &amp; conc calc'!C114</f>
        <v>27.047459576412777</v>
      </c>
      <c r="D4" s="7">
        <f>'blk, drift &amp; conc calc'!D114</f>
        <v>135.7093707213836</v>
      </c>
      <c r="E4" s="7">
        <f>'blk, drift &amp; conc calc'!E114</f>
        <v>290.3298884579809</v>
      </c>
      <c r="F4" s="7">
        <f>'blk, drift &amp; conc calc'!F114</f>
        <v>111.10688335331982</v>
      </c>
      <c r="G4" s="7">
        <f>'blk, drift &amp; conc calc'!G114</f>
        <v>32.40301569683773</v>
      </c>
      <c r="H4" s="7">
        <f>'blk, drift &amp; conc calc'!H114</f>
        <v>64.84010213924387</v>
      </c>
      <c r="I4" s="7">
        <f>'blk, drift &amp; conc calc'!I114</f>
        <v>400.68829339404675</v>
      </c>
      <c r="J4" s="7">
        <f>'blk, drift &amp; conc calc'!J114</f>
        <v>121.23072779415938</v>
      </c>
      <c r="K4" s="7">
        <f>'blk, drift &amp; conc calc'!K114</f>
        <v>309.55283899599067</v>
      </c>
      <c r="L4" s="7">
        <f>'blk, drift &amp; conc calc'!L114</f>
        <v>171.98526195388195</v>
      </c>
      <c r="M4" s="7"/>
      <c r="N4" s="7">
        <f aca="true" t="shared" si="0" ref="N4:N9">SUM(C4:L4)</f>
        <v>1664.8938420832574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20.11311350703149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2">
        <f>'blk, drift &amp; conc calc'!A152</f>
        <v>7</v>
      </c>
      <c r="B5" s="7" t="str">
        <f>'blk, drift &amp; conc calc'!B152</f>
        <v>Drift (3)</v>
      </c>
      <c r="C5" s="35">
        <f>'blk, drift &amp; conc calc'!C117</f>
        <v>27.047459576412777</v>
      </c>
      <c r="D5" s="7">
        <f>'blk, drift &amp; conc calc'!D117</f>
        <v>135.7093707213836</v>
      </c>
      <c r="E5" s="7">
        <f>'blk, drift &amp; conc calc'!E117</f>
        <v>290.32988845798087</v>
      </c>
      <c r="F5" s="7">
        <f>'blk, drift &amp; conc calc'!F117</f>
        <v>111.10688335331982</v>
      </c>
      <c r="G5" s="7">
        <f>'blk, drift &amp; conc calc'!G117</f>
        <v>32.40301569683773</v>
      </c>
      <c r="H5" s="7">
        <f>'blk, drift &amp; conc calc'!H117</f>
        <v>64.84010213924387</v>
      </c>
      <c r="I5" s="7">
        <f>'blk, drift &amp; conc calc'!I117</f>
        <v>400.68829339404675</v>
      </c>
      <c r="J5" s="7">
        <f>'blk, drift &amp; conc calc'!J117</f>
        <v>121.23072779415938</v>
      </c>
      <c r="K5" s="7">
        <f>'blk, drift &amp; conc calc'!K117</f>
        <v>309.55283899599067</v>
      </c>
      <c r="L5" s="7">
        <f>'blk, drift &amp; conc calc'!L117</f>
        <v>171.98526195388195</v>
      </c>
      <c r="M5" s="7"/>
      <c r="N5" s="7">
        <f t="shared" si="0"/>
        <v>1664.8938420832574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20.11311350703149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2">
        <f>'blk, drift &amp; conc calc'!A157</f>
        <v>12</v>
      </c>
      <c r="B6" s="7" t="str">
        <f>'blk, drift &amp; conc calc'!B157</f>
        <v>Drift (4)</v>
      </c>
      <c r="C6" s="35">
        <f>'blk, drift &amp; conc calc'!C122</f>
        <v>27.047459576412777</v>
      </c>
      <c r="D6" s="7">
        <f>'blk, drift &amp; conc calc'!D122</f>
        <v>135.7093707213836</v>
      </c>
      <c r="E6" s="7">
        <f>'blk, drift &amp; conc calc'!E122</f>
        <v>290.3298884579809</v>
      </c>
      <c r="F6" s="7">
        <f>'blk, drift &amp; conc calc'!F122</f>
        <v>111.10688335331982</v>
      </c>
      <c r="G6" s="7">
        <f>'blk, drift &amp; conc calc'!G122</f>
        <v>32.40301569683773</v>
      </c>
      <c r="H6" s="7">
        <f>'blk, drift &amp; conc calc'!H122</f>
        <v>64.84010213924387</v>
      </c>
      <c r="I6" s="7">
        <f>'blk, drift &amp; conc calc'!I122</f>
        <v>400.68829339404675</v>
      </c>
      <c r="J6" s="7">
        <f>'blk, drift &amp; conc calc'!J122</f>
        <v>121.23072779415938</v>
      </c>
      <c r="K6" s="7">
        <f>'blk, drift &amp; conc calc'!K122</f>
        <v>309.55283899599067</v>
      </c>
      <c r="L6" s="7">
        <f>'blk, drift &amp; conc calc'!L122</f>
        <v>171.98526195388195</v>
      </c>
      <c r="M6" s="7"/>
      <c r="N6" s="7">
        <f t="shared" si="0"/>
        <v>1664.8938420832574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20.11311350703149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2">
        <f>'blk, drift &amp; conc calc'!A162</f>
        <v>17</v>
      </c>
      <c r="B7" s="7" t="str">
        <f>'blk, drift &amp; conc calc'!B162</f>
        <v>Drift (5)</v>
      </c>
      <c r="C7" s="35">
        <f>'blk, drift &amp; conc calc'!C127</f>
        <v>27.047459576412777</v>
      </c>
      <c r="D7" s="7">
        <f>'blk, drift &amp; conc calc'!D127</f>
        <v>135.7093707213836</v>
      </c>
      <c r="E7" s="7">
        <f>'blk, drift &amp; conc calc'!E127</f>
        <v>290.32988845798087</v>
      </c>
      <c r="F7" s="7">
        <f>'blk, drift &amp; conc calc'!F127</f>
        <v>111.10688335331982</v>
      </c>
      <c r="G7" s="7">
        <f>'blk, drift &amp; conc calc'!G127</f>
        <v>32.403015696837734</v>
      </c>
      <c r="H7" s="7">
        <f>'blk, drift &amp; conc calc'!H127</f>
        <v>64.84010213924387</v>
      </c>
      <c r="I7" s="7">
        <f>'blk, drift &amp; conc calc'!I127</f>
        <v>400.68829339404675</v>
      </c>
      <c r="J7" s="7">
        <f>'blk, drift &amp; conc calc'!J127</f>
        <v>121.23072779415938</v>
      </c>
      <c r="K7" s="7">
        <f>'blk, drift &amp; conc calc'!K127</f>
        <v>309.55283899599067</v>
      </c>
      <c r="L7" s="7">
        <f>'blk, drift &amp; conc calc'!L127</f>
        <v>171.98526195388195</v>
      </c>
      <c r="M7" s="7"/>
      <c r="N7" s="7">
        <f t="shared" si="0"/>
        <v>1664.8938420832574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20.113113507031485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2">
        <f>'blk, drift &amp; conc calc'!A167</f>
        <v>22</v>
      </c>
      <c r="B8" s="7" t="str">
        <f>'blk, drift &amp; conc calc'!B167</f>
        <v>Drift (6)</v>
      </c>
      <c r="C8" s="35">
        <f>'blk, drift &amp; conc calc'!C132</f>
        <v>27.047459576412777</v>
      </c>
      <c r="D8" s="7">
        <f>'blk, drift &amp; conc calc'!D132</f>
        <v>135.7093707213836</v>
      </c>
      <c r="E8" s="7">
        <f>'blk, drift &amp; conc calc'!E132</f>
        <v>290.32988845798087</v>
      </c>
      <c r="F8" s="7">
        <f>'blk, drift &amp; conc calc'!F132</f>
        <v>111.10688335331982</v>
      </c>
      <c r="G8" s="7">
        <f>'blk, drift &amp; conc calc'!G132</f>
        <v>32.403015696837734</v>
      </c>
      <c r="H8" s="7">
        <f>'blk, drift &amp; conc calc'!H132</f>
        <v>64.84010213924387</v>
      </c>
      <c r="I8" s="7">
        <f>'blk, drift &amp; conc calc'!I132</f>
        <v>400.68829339404675</v>
      </c>
      <c r="J8" s="7">
        <f>'blk, drift &amp; conc calc'!J132</f>
        <v>121.23072779415938</v>
      </c>
      <c r="K8" s="7">
        <f>'blk, drift &amp; conc calc'!K132</f>
        <v>309.5528389959908</v>
      </c>
      <c r="L8" s="7">
        <f>'blk, drift &amp; conc calc'!L132</f>
        <v>171.98526195388195</v>
      </c>
      <c r="M8" s="7"/>
      <c r="N8" s="7">
        <f t="shared" si="0"/>
        <v>1664.8938420832574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20.11311350703149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2">
        <f>'blk, drift &amp; conc calc'!A172</f>
        <v>27</v>
      </c>
      <c r="B9" s="7" t="str">
        <f>'blk, drift &amp; conc calc'!B172</f>
        <v>Drift (7)</v>
      </c>
      <c r="C9" s="35">
        <f>'blk, drift &amp; conc calc'!C137</f>
        <v>27.047459576412777</v>
      </c>
      <c r="D9" s="7">
        <f>'blk, drift &amp; conc calc'!D137</f>
        <v>135.7093707213836</v>
      </c>
      <c r="E9" s="7">
        <f>'blk, drift &amp; conc calc'!E137</f>
        <v>290.3298884579809</v>
      </c>
      <c r="F9" s="7">
        <f>'blk, drift &amp; conc calc'!F137</f>
        <v>111.1068833533198</v>
      </c>
      <c r="G9" s="7">
        <f>'blk, drift &amp; conc calc'!G137</f>
        <v>32.403015696837734</v>
      </c>
      <c r="H9" s="7">
        <f>'blk, drift &amp; conc calc'!H137</f>
        <v>64.84010213924387</v>
      </c>
      <c r="I9" s="7">
        <f>'blk, drift &amp; conc calc'!I137</f>
        <v>400.68829339404675</v>
      </c>
      <c r="J9" s="7">
        <f>'blk, drift &amp; conc calc'!J137</f>
        <v>121.23072779415938</v>
      </c>
      <c r="K9" s="7">
        <f>'blk, drift &amp; conc calc'!K137</f>
        <v>309.55283899599067</v>
      </c>
      <c r="L9" s="7">
        <f>'blk, drift &amp; conc calc'!L137</f>
        <v>171.98526195388195</v>
      </c>
      <c r="M9" s="7"/>
      <c r="N9" s="7">
        <f t="shared" si="0"/>
        <v>1664.8938420832574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20.11311350703149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2">
        <f>'blk, drift &amp; conc calc'!A177</f>
        <v>32</v>
      </c>
      <c r="B10" s="40" t="str">
        <f>'blk, drift &amp; conc calc'!B177</f>
        <v>Drift (8)</v>
      </c>
      <c r="C10" s="93">
        <f>'blk, drift &amp; conc calc'!C142</f>
        <v>27.047459576412784</v>
      </c>
      <c r="D10" s="32">
        <f>'blk, drift &amp; conc calc'!D142</f>
        <v>135.7093707213836</v>
      </c>
      <c r="E10" s="32">
        <f>'blk, drift &amp; conc calc'!E142</f>
        <v>290.32988845798087</v>
      </c>
      <c r="F10" s="32">
        <f>'blk, drift &amp; conc calc'!F142</f>
        <v>111.10688335331982</v>
      </c>
      <c r="G10" s="32">
        <f>'blk, drift &amp; conc calc'!G142</f>
        <v>32.403015696837734</v>
      </c>
      <c r="H10" s="32">
        <f>'blk, drift &amp; conc calc'!H142</f>
        <v>64.84010213924387</v>
      </c>
      <c r="I10" s="32">
        <f>'blk, drift &amp; conc calc'!I142</f>
        <v>400.68829339404675</v>
      </c>
      <c r="J10" s="32">
        <f>'blk, drift &amp; conc calc'!J142</f>
        <v>121.23072779415938</v>
      </c>
      <c r="K10" s="32">
        <f>'blk, drift &amp; conc calc'!K142</f>
        <v>309.5528389959908</v>
      </c>
      <c r="L10" s="32">
        <f>'blk, drift &amp; conc calc'!L142</f>
        <v>171.98526195388195</v>
      </c>
      <c r="M10" s="40"/>
      <c r="N10" s="7">
        <f>SUM(C10:L10)</f>
        <v>1664.8938420832574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20.11311350703149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3"/>
      <c r="B11" s="35" t="s">
        <v>810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-1.047459576412777</v>
      </c>
      <c r="D12" s="35">
        <f t="shared" si="1"/>
        <v>-5.709370721383607</v>
      </c>
      <c r="E12" s="35">
        <f t="shared" si="1"/>
        <v>-10.329888457980871</v>
      </c>
      <c r="F12" s="35">
        <f t="shared" si="1"/>
        <v>7.893116646680184</v>
      </c>
      <c r="G12" s="35">
        <f t="shared" si="1"/>
        <v>-0.4030156968377341</v>
      </c>
      <c r="H12" s="35">
        <f t="shared" si="1"/>
        <v>-19.840102139243868</v>
      </c>
      <c r="I12" s="35">
        <f t="shared" si="1"/>
        <v>-11.688293394046752</v>
      </c>
      <c r="J12" s="35">
        <f t="shared" si="1"/>
        <v>5.769272205840622</v>
      </c>
      <c r="K12" s="35">
        <f t="shared" si="1"/>
        <v>7.447161004009331</v>
      </c>
      <c r="L12" s="35">
        <f t="shared" si="1"/>
        <v>0.014738046118054626</v>
      </c>
      <c r="M12" s="35"/>
      <c r="N12" s="35">
        <f>N11-N7</f>
        <v>-1564.8938420832574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-21.736886492968516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-4.028690678510681</v>
      </c>
      <c r="D13" s="35">
        <f t="shared" si="3"/>
        <v>-4.391823631833544</v>
      </c>
      <c r="E13" s="35">
        <f t="shared" si="3"/>
        <v>-3.689245877850311</v>
      </c>
      <c r="F13" s="35">
        <f t="shared" si="3"/>
        <v>6.63287113166402</v>
      </c>
      <c r="G13" s="35">
        <f t="shared" si="3"/>
        <v>-1.259424052617919</v>
      </c>
      <c r="H13" s="35">
        <f t="shared" si="3"/>
        <v>-44.089115864986375</v>
      </c>
      <c r="I13" s="35">
        <f t="shared" si="3"/>
        <v>-3.004702671991453</v>
      </c>
      <c r="J13" s="35">
        <f t="shared" si="3"/>
        <v>4.542734020346946</v>
      </c>
      <c r="K13" s="35">
        <f t="shared" si="3"/>
        <v>2.3492621463751835</v>
      </c>
      <c r="L13" s="35">
        <f t="shared" si="3"/>
        <v>0.008568631463985248</v>
      </c>
      <c r="M13" s="35"/>
      <c r="N13" s="35">
        <f>(N11-N7)/N11*100</f>
        <v>-1564.8938420832574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-51.93999161999645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2">
        <f>'blk, drift &amp; conc calc'!A148</f>
        <v>3</v>
      </c>
      <c r="B15" s="40" t="str">
        <f>'blk, drift &amp; conc calc'!B148</f>
        <v>BIR-1 (1)</v>
      </c>
      <c r="C15" s="32">
        <f>'blk, drift &amp; conc calc'!C113</f>
        <v>15.965208707708147</v>
      </c>
      <c r="D15" s="32">
        <f>'blk, drift &amp; conc calc'!D113</f>
        <v>8.452102827208718</v>
      </c>
      <c r="E15" s="32">
        <f>'blk, drift &amp; conc calc'!E113</f>
        <v>393.3867038743302</v>
      </c>
      <c r="F15" s="32">
        <f>'blk, drift &amp; conc calc'!F113</f>
        <v>171.050909131742</v>
      </c>
      <c r="G15" s="32">
        <f>'blk, drift &amp; conc calc'!G113</f>
        <v>42.14796238987651</v>
      </c>
      <c r="H15" s="32">
        <f>'blk, drift &amp; conc calc'!H113</f>
        <v>54.22820222678812</v>
      </c>
      <c r="I15" s="32">
        <f>'blk, drift &amp; conc calc'!I113</f>
        <v>104.49387845259741</v>
      </c>
      <c r="J15" s="32">
        <f>'blk, drift &amp; conc calc'!J113</f>
        <v>117.64091631644334</v>
      </c>
      <c r="K15" s="32">
        <f>'blk, drift &amp; conc calc'!K113</f>
        <v>315.26871564689134</v>
      </c>
      <c r="L15" s="32">
        <f>'blk, drift &amp; conc calc'!L113</f>
        <v>13.055556321843206</v>
      </c>
      <c r="M15" s="7"/>
      <c r="N15" s="7">
        <f>SUM(C15:L15)</f>
        <v>1235.6901558954287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20.430588797074133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2">
        <f>'blk, drift &amp; conc calc'!A163</f>
        <v>18</v>
      </c>
      <c r="B16" s="40" t="str">
        <f>'blk, drift &amp; conc calc'!B163</f>
        <v>BIR-1 (2)</v>
      </c>
      <c r="C16" s="32">
        <f>'blk, drift &amp; conc calc'!C128</f>
        <v>16.725279437357443</v>
      </c>
      <c r="D16" s="32">
        <f>'blk, drift &amp; conc calc'!D128</f>
        <v>8.170052120387334</v>
      </c>
      <c r="E16" s="32">
        <f>'blk, drift &amp; conc calc'!E128</f>
        <v>421.66251177665606</v>
      </c>
      <c r="F16" s="32">
        <f>'blk, drift &amp; conc calc'!F128</f>
        <v>164.0104842650047</v>
      </c>
      <c r="G16" s="32">
        <f>'blk, drift &amp; conc calc'!G128</f>
        <v>45.92164527424035</v>
      </c>
      <c r="H16" s="32">
        <f>'blk, drift &amp; conc calc'!H128</f>
        <v>56.445432993481084</v>
      </c>
      <c r="I16" s="32">
        <f>'blk, drift &amp; conc calc'!I128</f>
        <v>109.02405676758221</v>
      </c>
      <c r="J16" s="32">
        <f>'blk, drift &amp; conc calc'!J128</f>
        <v>134.10365303592218</v>
      </c>
      <c r="K16" s="40">
        <f>'blk, drift &amp; conc calc'!K128</f>
        <v>324.53112619979856</v>
      </c>
      <c r="L16" s="32">
        <f>'blk, drift &amp; conc calc'!L128</f>
        <v>15.538581682008727</v>
      </c>
      <c r="M16" s="7"/>
      <c r="N16" s="7">
        <f>SUM(C16:L16)</f>
        <v>1296.1328235524386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28.173494555937037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4"/>
      <c r="B17" s="35" t="s">
        <v>866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-0.3452440725327932</v>
      </c>
      <c r="D18" s="35">
        <f aca="true" t="shared" si="5" ref="D18:L18">D17-AVERAGE(D15:D16)</f>
        <v>-1.3110774737980257</v>
      </c>
      <c r="E18" s="35">
        <f t="shared" si="5"/>
        <v>-37.52460782549315</v>
      </c>
      <c r="F18" s="35">
        <f t="shared" si="5"/>
        <v>2.469303301626667</v>
      </c>
      <c r="G18" s="35">
        <f t="shared" si="5"/>
        <v>-0.03480383205842941</v>
      </c>
      <c r="H18" s="35">
        <f t="shared" si="5"/>
        <v>-3.3368176101346023</v>
      </c>
      <c r="I18" s="35">
        <f t="shared" si="5"/>
        <v>3.2410323899101883</v>
      </c>
      <c r="J18" s="35">
        <f t="shared" si="5"/>
        <v>-0.8722846761827583</v>
      </c>
      <c r="K18" s="35">
        <f t="shared" si="5"/>
        <v>-9.89992092334495</v>
      </c>
      <c r="L18" s="35">
        <f t="shared" si="5"/>
        <v>3.7029309980740344</v>
      </c>
      <c r="M18" s="35"/>
      <c r="N18" s="35">
        <f>N17-AVERAGE(N15:N16)</f>
        <v>-1165.9114897239338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-19.697958323494415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-2.1577754533299576</v>
      </c>
      <c r="D19" s="35">
        <f aca="true" t="shared" si="7" ref="D19:L19">(D17-AVERAGE(D15:D16))/D17*100</f>
        <v>-18.729678197114655</v>
      </c>
      <c r="E19" s="35">
        <f t="shared" si="7"/>
        <v>-10.141785898781933</v>
      </c>
      <c r="F19" s="35">
        <f t="shared" si="7"/>
        <v>1.4525313538980393</v>
      </c>
      <c r="G19" s="35">
        <f t="shared" si="7"/>
        <v>-0.07909961831461229</v>
      </c>
      <c r="H19" s="35">
        <f t="shared" si="7"/>
        <v>-6.416956942566543</v>
      </c>
      <c r="I19" s="35">
        <f t="shared" si="7"/>
        <v>2.946393081736535</v>
      </c>
      <c r="J19" s="35">
        <f t="shared" si="7"/>
        <v>-0.6978277409462066</v>
      </c>
      <c r="K19" s="35">
        <f t="shared" si="7"/>
        <v>-3.193522878498371</v>
      </c>
      <c r="L19" s="35">
        <f t="shared" si="7"/>
        <v>20.57183887818908</v>
      </c>
      <c r="M19" s="35"/>
      <c r="N19" s="35">
        <f>(N17-AVERAGE(N15:N16))/N17*100</f>
        <v>-1165.9114897239338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-44.76808709885095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2">
        <f>'blk, drift &amp; conc calc'!A150</f>
        <v>5</v>
      </c>
      <c r="B21" s="7" t="str">
        <f>'blk, drift &amp; conc calc'!B150</f>
        <v>JP-1 (1)</v>
      </c>
      <c r="C21" s="7">
        <f>'blk, drift &amp; conc calc'!C115</f>
        <v>0.8850753802965285</v>
      </c>
      <c r="D21" s="7">
        <f>'blk, drift &amp; conc calc'!D115</f>
        <v>12.292926342216134</v>
      </c>
      <c r="E21" s="7">
        <f>'blk, drift &amp; conc calc'!E115</f>
        <v>2977.946320910107</v>
      </c>
      <c r="F21" s="7">
        <f>'blk, drift &amp; conc calc'!F115</f>
        <v>2454.2644927221368</v>
      </c>
      <c r="G21" s="7">
        <f>'blk, drift &amp; conc calc'!G115</f>
        <v>7.419340497744063</v>
      </c>
      <c r="H21" s="7">
        <f>'blk, drift &amp; conc calc'!H115</f>
        <v>113.5988277494499</v>
      </c>
      <c r="I21" s="7">
        <f>'blk, drift &amp; conc calc'!I115</f>
        <v>2.866783292057765</v>
      </c>
      <c r="J21" s="7">
        <f>'blk, drift &amp; conc calc'!J115</f>
        <v>2.5806255654293073</v>
      </c>
      <c r="K21" s="7">
        <f>'blk, drift &amp; conc calc'!K115</f>
        <v>26.458777674800533</v>
      </c>
      <c r="L21" s="7">
        <f>'blk, drift &amp; conc calc'!L115</f>
        <v>9.195385239868692</v>
      </c>
      <c r="M21" s="7"/>
      <c r="N21" s="7">
        <f>SUM(C21:L21)</f>
        <v>5607.5085553741055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4.392177201644924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2">
        <f>'blk, drift &amp; conc calc'!A169</f>
        <v>24</v>
      </c>
      <c r="B22" s="7" t="str">
        <f>'blk, drift &amp; conc calc'!B169</f>
        <v>JP-1 (2)</v>
      </c>
      <c r="C22" s="7">
        <f>'blk, drift &amp; conc calc'!C134</f>
        <v>1.3029831732818802</v>
      </c>
      <c r="D22" s="7">
        <f>'blk, drift &amp; conc calc'!D134</f>
        <v>12.170983071823557</v>
      </c>
      <c r="E22" s="7">
        <f>'blk, drift &amp; conc calc'!E134</f>
        <v>2623.2393944500095</v>
      </c>
      <c r="F22" s="7">
        <f>'blk, drift &amp; conc calc'!F134</f>
        <v>2466.656424174448</v>
      </c>
      <c r="G22" s="7">
        <f>'blk, drift &amp; conc calc'!G134</f>
        <v>7.475227843327879</v>
      </c>
      <c r="H22" s="7">
        <f>'blk, drift &amp; conc calc'!H134</f>
        <v>114.55265958154484</v>
      </c>
      <c r="I22" s="7">
        <f>'blk, drift &amp; conc calc'!I134</f>
        <v>2.921603896318188</v>
      </c>
      <c r="J22" s="7">
        <f>'blk, drift &amp; conc calc'!J134</f>
        <v>4.9466552497349765</v>
      </c>
      <c r="K22" s="7">
        <f>'blk, drift &amp; conc calc'!K134</f>
        <v>27.103507076476166</v>
      </c>
      <c r="L22" s="7">
        <f>'blk, drift &amp; conc calc'!L134</f>
        <v>4.184374083629284</v>
      </c>
      <c r="M22" s="7"/>
      <c r="N22" s="7">
        <f>SUM(C22:L22)</f>
        <v>5264.553812600595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20.944546312413674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4"/>
      <c r="B23" s="35" t="s">
        <v>809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4"/>
      <c r="B24" s="35"/>
      <c r="C24" s="35">
        <f aca="true" t="shared" si="9" ref="C24:L24">C23-AVERAGE(C21:C22)</f>
        <v>0.44597072321079567</v>
      </c>
      <c r="D24" s="35">
        <f t="shared" si="9"/>
        <v>7.268045292980155</v>
      </c>
      <c r="E24" s="35">
        <f t="shared" si="9"/>
        <v>6.407142319942068</v>
      </c>
      <c r="F24" s="35">
        <f t="shared" si="9"/>
        <v>-0.46045844829222915</v>
      </c>
      <c r="G24" s="35">
        <f t="shared" si="9"/>
        <v>-0.2072841705359707</v>
      </c>
      <c r="H24" s="35">
        <f t="shared" si="9"/>
        <v>1.9242563345026298</v>
      </c>
      <c r="I24" s="35">
        <f t="shared" si="9"/>
        <v>0.4258064058120232</v>
      </c>
      <c r="J24" s="35">
        <f t="shared" si="9"/>
        <v>2.956359592417858</v>
      </c>
      <c r="K24" s="35">
        <f t="shared" si="9"/>
        <v>0.9188576243616495</v>
      </c>
      <c r="L24" s="35">
        <f t="shared" si="9"/>
        <v>-0.7698796617489876</v>
      </c>
      <c r="M24" s="35"/>
      <c r="N24" s="35">
        <f>N23-AVERAGE(N21:N22)</f>
        <v>-5336.03118398735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5.428361757029299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4"/>
      <c r="B25" s="35"/>
      <c r="C25" s="35">
        <f aca="true" t="shared" si="11" ref="C25:L25">(C23-AVERAGE(C21:C22))/C23*100</f>
        <v>28.959137870830887</v>
      </c>
      <c r="D25" s="35">
        <f t="shared" si="11"/>
        <v>37.272027143487975</v>
      </c>
      <c r="E25" s="35">
        <f t="shared" si="11"/>
        <v>0.22825587174713458</v>
      </c>
      <c r="F25" s="35">
        <f t="shared" si="11"/>
        <v>-0.01871782310131013</v>
      </c>
      <c r="G25" s="35">
        <f t="shared" si="11"/>
        <v>-2.863041029502358</v>
      </c>
      <c r="H25" s="35">
        <f t="shared" si="11"/>
        <v>1.6588416676746809</v>
      </c>
      <c r="I25" s="35">
        <f t="shared" si="11"/>
        <v>12.825494150964555</v>
      </c>
      <c r="J25" s="35">
        <f t="shared" si="11"/>
        <v>43.993446315741934</v>
      </c>
      <c r="K25" s="35">
        <f t="shared" si="11"/>
        <v>3.3171755392117315</v>
      </c>
      <c r="L25" s="35">
        <f t="shared" si="11"/>
        <v>-13.004724016030195</v>
      </c>
      <c r="M25" s="35"/>
      <c r="N25" s="35">
        <f>(N23-AVERAGE(N21:N22))/N23*100</f>
        <v>-5336.03118398735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74.97737233465882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2">
        <f>'blk, drift &amp; conc calc'!A156</f>
        <v>11</v>
      </c>
      <c r="B27" s="32" t="str">
        <f>'blk, drift &amp; conc calc'!B156</f>
        <v>JA-3 (1)</v>
      </c>
      <c r="C27" s="32">
        <f>'blk, drift &amp; conc calc'!C121</f>
        <v>18.375191444004102</v>
      </c>
      <c r="D27" s="32">
        <f>'blk, drift &amp; conc calc'!D121</f>
        <v>319.4335980685576</v>
      </c>
      <c r="E27" s="32">
        <f>'blk, drift &amp; conc calc'!E121</f>
        <v>50.64356180309791</v>
      </c>
      <c r="F27" s="32">
        <f>'blk, drift &amp; conc calc'!F121</f>
        <v>32.01331202694655</v>
      </c>
      <c r="G27" s="32">
        <f>'blk, drift &amp; conc calc'!G121</f>
        <v>21.335181662213007</v>
      </c>
      <c r="H27" s="32">
        <f>'blk, drift &amp; conc calc'!H121</f>
        <v>23.234635097986004</v>
      </c>
      <c r="I27" s="32">
        <f>'blk, drift &amp; conc calc'!I121</f>
        <v>290.0755769921848</v>
      </c>
      <c r="J27" s="32">
        <f>'blk, drift &amp; conc calc'!J121</f>
        <v>41.0736085465008</v>
      </c>
      <c r="K27" s="32">
        <f>'blk, drift &amp; conc calc'!K121</f>
        <v>160.21489387572015</v>
      </c>
      <c r="L27" s="32">
        <f>'blk, drift &amp; conc calc'!L121</f>
        <v>110.98996160041781</v>
      </c>
      <c r="M27" s="7"/>
      <c r="N27" s="7">
        <f>SUM(C27:L27)</f>
        <v>1067.3895211176286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11.822752839231017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2">
        <f>'blk, drift &amp; conc calc'!A173</f>
        <v>28</v>
      </c>
      <c r="B28" s="32" t="str">
        <f>'blk, drift &amp; conc calc'!B173</f>
        <v>JA-3 (2)</v>
      </c>
      <c r="C28" s="32">
        <f>'blk, drift &amp; conc calc'!C138</f>
        <v>19.451144603883385</v>
      </c>
      <c r="D28" s="32">
        <f>'blk, drift &amp; conc calc'!D138</f>
        <v>322.18527264620025</v>
      </c>
      <c r="E28" s="32">
        <f>'blk, drift &amp; conc calc'!E138</f>
        <v>44.97921551707066</v>
      </c>
      <c r="F28" s="32">
        <f>'blk, drift &amp; conc calc'!F138</f>
        <v>38.74913412389423</v>
      </c>
      <c r="G28" s="32">
        <f>'blk, drift &amp; conc calc'!G138</f>
        <v>21.144224830182015</v>
      </c>
      <c r="H28" s="32">
        <f>'blk, drift &amp; conc calc'!H138</f>
        <v>21.45397739534176</v>
      </c>
      <c r="I28" s="32">
        <f>'blk, drift &amp; conc calc'!I138</f>
        <v>286.29148977485056</v>
      </c>
      <c r="J28" s="32">
        <f>'blk, drift &amp; conc calc'!J138</f>
        <v>39.48051495092355</v>
      </c>
      <c r="K28" s="32">
        <f>'blk, drift &amp; conc calc'!K138</f>
        <v>167.37558271642305</v>
      </c>
      <c r="L28" s="32">
        <f>'blk, drift &amp; conc calc'!L138</f>
        <v>125.74798678399065</v>
      </c>
      <c r="M28" s="7"/>
      <c r="N28" s="7">
        <f>SUM(C28:L28)</f>
        <v>1086.8585433427602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3.1893649585665726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3"/>
      <c r="B29" s="35" t="s">
        <v>707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4"/>
      <c r="B30" s="35"/>
      <c r="C30" s="35">
        <f>C29-AVERAGE(C27:C28)</f>
        <v>2.2868319760562557</v>
      </c>
      <c r="D30" s="35">
        <f aca="true" t="shared" si="13" ref="D30:L30">D29-AVERAGE(D27:D28)</f>
        <v>2.190564642621098</v>
      </c>
      <c r="E30" s="35">
        <f t="shared" si="13"/>
        <v>18.38861133991572</v>
      </c>
      <c r="F30" s="35">
        <f t="shared" si="13"/>
        <v>-3.181223075420391</v>
      </c>
      <c r="G30" s="35">
        <f t="shared" si="13"/>
        <v>0.7602967538024892</v>
      </c>
      <c r="H30" s="35">
        <f t="shared" si="13"/>
        <v>-1.2443062466638821</v>
      </c>
      <c r="I30" s="35">
        <f t="shared" si="13"/>
        <v>-1.1835333835176698</v>
      </c>
      <c r="J30" s="35">
        <f t="shared" si="13"/>
        <v>3.1229382512878274</v>
      </c>
      <c r="K30" s="35">
        <f t="shared" si="13"/>
        <v>5.204761703928398</v>
      </c>
      <c r="L30" s="35">
        <f t="shared" si="13"/>
        <v>-0.36897419220423444</v>
      </c>
      <c r="M30" s="35"/>
      <c r="N30" s="35">
        <f>N29-AVERAGE(N27:N28)</f>
        <v>-977.1240322301944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-14.493941101101205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4"/>
      <c r="B31" s="35"/>
      <c r="C31" s="35">
        <f aca="true" t="shared" si="15" ref="C31:L31">(C29-AVERAGE(C27:C28))/C29*100</f>
        <v>10.786943283284225</v>
      </c>
      <c r="D31" s="35">
        <f t="shared" si="15"/>
        <v>0.6781933878083894</v>
      </c>
      <c r="E31" s="35">
        <f t="shared" si="15"/>
        <v>27.77735851951015</v>
      </c>
      <c r="F31" s="35">
        <f t="shared" si="15"/>
        <v>-9.879574768386307</v>
      </c>
      <c r="G31" s="35">
        <f t="shared" si="15"/>
        <v>3.45589433546586</v>
      </c>
      <c r="H31" s="35">
        <f t="shared" si="15"/>
        <v>-5.89718600314636</v>
      </c>
      <c r="I31" s="35">
        <f t="shared" si="15"/>
        <v>-0.4123809698667839</v>
      </c>
      <c r="J31" s="35">
        <f t="shared" si="15"/>
        <v>7.195710256423565</v>
      </c>
      <c r="K31" s="35">
        <f t="shared" si="15"/>
        <v>3.07974065321207</v>
      </c>
      <c r="L31" s="35">
        <f t="shared" si="15"/>
        <v>-0.312689993393419</v>
      </c>
      <c r="M31" s="35"/>
      <c r="N31" s="35">
        <f>(N29-AVERAGE(N27:N28))/N29*100</f>
        <v>-977.1240322301944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-65.88155045955094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5">
        <f>'blk, drift &amp; conc calc'!A158</f>
        <v>13</v>
      </c>
      <c r="B33" s="1" t="str">
        <f>'blk, drift &amp; conc calc'!B158</f>
        <v>DTS-1 (1)</v>
      </c>
      <c r="C33" s="7">
        <f>'blk, drift &amp; conc calc'!C123</f>
        <v>0.5385277276793455</v>
      </c>
      <c r="D33" s="7">
        <f>'blk, drift &amp; conc calc'!D123</f>
        <v>2.7630219171582406</v>
      </c>
      <c r="E33" s="7">
        <f>'blk, drift &amp; conc calc'!E123</f>
        <v>4058.9530032740663</v>
      </c>
      <c r="F33" s="7">
        <f>'blk, drift &amp; conc calc'!F123</f>
        <v>2175.474607971175</v>
      </c>
      <c r="G33" s="7">
        <f>'blk, drift &amp; conc calc'!G123</f>
        <v>3.5121854027074115</v>
      </c>
      <c r="H33" s="7">
        <f>'blk, drift &amp; conc calc'!H123</f>
        <v>123.61556110930809</v>
      </c>
      <c r="I33" s="7">
        <f>'blk, drift &amp; conc calc'!I123</f>
        <v>2.757694125273062</v>
      </c>
      <c r="J33" s="7">
        <f>'blk, drift &amp; conc calc'!J123</f>
        <v>6.321488580731833</v>
      </c>
      <c r="K33" s="7">
        <f>'blk, drift &amp; conc calc'!K123</f>
        <v>13.022918258133314</v>
      </c>
      <c r="L33" s="7">
        <f>'blk, drift &amp; conc calc'!L123</f>
        <v>2.398849756342413</v>
      </c>
      <c r="N33" s="7">
        <f>SUM(C33:L33)</f>
        <v>6389.357858122575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8.959243819750103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2">
        <f>'blk, drift &amp; conc calc'!A175</f>
        <v>30</v>
      </c>
      <c r="B34" s="7" t="str">
        <f>'blk, drift &amp; conc calc'!B175</f>
        <v>DTS-1 (2)</v>
      </c>
      <c r="C34" s="7">
        <f>'blk, drift &amp; conc calc'!C140</f>
        <v>0.21023929578075812</v>
      </c>
      <c r="D34" s="7">
        <f>'blk, drift &amp; conc calc'!D140</f>
        <v>3.3025886906895168</v>
      </c>
      <c r="E34" s="7">
        <f>'blk, drift &amp; conc calc'!E140</f>
        <v>4058.8973099945374</v>
      </c>
      <c r="F34" s="7">
        <f>'blk, drift &amp; conc calc'!F140</f>
        <v>2272.1655045644657</v>
      </c>
      <c r="G34" s="7">
        <f>'blk, drift &amp; conc calc'!G140</f>
        <v>3.3886666730148014</v>
      </c>
      <c r="H34" s="7">
        <f>'blk, drift &amp; conc calc'!H140</f>
        <v>122.19892928793988</v>
      </c>
      <c r="I34" s="7">
        <f>'blk, drift &amp; conc calc'!I140</f>
        <v>2.7452331396115195</v>
      </c>
      <c r="J34" s="7">
        <f>'blk, drift &amp; conc calc'!J140</f>
        <v>3.443775035106044</v>
      </c>
      <c r="K34" s="7">
        <f>'blk, drift &amp; conc calc'!K140</f>
        <v>11.643479463437226</v>
      </c>
      <c r="L34" s="7">
        <f>'blk, drift &amp; conc calc'!L140</f>
        <v>0.6383905351564172</v>
      </c>
      <c r="N34" s="7">
        <f>SUM(C34:L34)</f>
        <v>6478.634116679739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40.24044179088838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4"/>
      <c r="B35" s="35" t="s">
        <v>833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-0.49852772767934556</v>
      </c>
      <c r="D36" s="35">
        <f t="shared" si="17"/>
        <v>-1.0630219171582407</v>
      </c>
      <c r="E36" s="35">
        <f t="shared" si="17"/>
        <v>-68.9530032740663</v>
      </c>
      <c r="F36" s="35">
        <f t="shared" si="17"/>
        <v>184.52539202882508</v>
      </c>
      <c r="G36" s="35">
        <f t="shared" si="17"/>
        <v>-0.01218540270741153</v>
      </c>
      <c r="H36" s="35">
        <f t="shared" si="17"/>
        <v>16.38443889069191</v>
      </c>
      <c r="I36" s="35">
        <f t="shared" si="17"/>
        <v>-2.437694125273062</v>
      </c>
      <c r="J36" s="35">
        <f t="shared" si="17"/>
        <v>-5.831488580731833</v>
      </c>
      <c r="K36" s="35">
        <f t="shared" si="17"/>
        <v>-2.0229182581333145</v>
      </c>
      <c r="L36" s="35">
        <f t="shared" si="17"/>
        <v>1.601150243657587</v>
      </c>
      <c r="M36" s="35"/>
      <c r="N36" s="35">
        <f>N35-N33</f>
        <v>-6289.357858122575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-5.459243819750103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-1246.319319198364</v>
      </c>
      <c r="D37" s="35">
        <f t="shared" si="19"/>
        <v>-62.530701009308274</v>
      </c>
      <c r="E37" s="35">
        <f t="shared" si="19"/>
        <v>-1.728145445465321</v>
      </c>
      <c r="F37" s="35">
        <f t="shared" si="19"/>
        <v>7.818872543594282</v>
      </c>
      <c r="G37" s="35">
        <f t="shared" si="19"/>
        <v>-0.34815436306890085</v>
      </c>
      <c r="H37" s="35">
        <f t="shared" si="19"/>
        <v>11.703170636208508</v>
      </c>
      <c r="I37" s="35">
        <f t="shared" si="19"/>
        <v>-761.7794141478319</v>
      </c>
      <c r="J37" s="35">
        <f t="shared" si="19"/>
        <v>-1190.0997103534353</v>
      </c>
      <c r="K37" s="35">
        <f t="shared" si="19"/>
        <v>-18.390165983030133</v>
      </c>
      <c r="L37" s="35">
        <f t="shared" si="19"/>
        <v>40.028756091439675</v>
      </c>
      <c r="M37" s="35"/>
      <c r="N37" s="35">
        <f>(N35-N33)/N35*100</f>
        <v>-6289.357858122575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-155.97839485000296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30" customFormat="1" ht="11.25">
      <c r="A38" s="166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2">
        <f>'blk, drift &amp; conc calc'!A166</f>
        <v>21</v>
      </c>
      <c r="B39" s="7" t="str">
        <f>'blk, drift &amp; conc calc'!B166</f>
        <v>JGb-1 (1)</v>
      </c>
      <c r="C39" s="7">
        <f>'blk, drift &amp; conc calc'!C131</f>
        <v>9.695321291240596</v>
      </c>
      <c r="D39" s="7">
        <f>'blk, drift &amp; conc calc'!D131</f>
        <v>63.88252185598762</v>
      </c>
      <c r="E39" s="7">
        <f>'blk, drift &amp; conc calc'!E131</f>
        <v>37.226162717209824</v>
      </c>
      <c r="F39" s="7">
        <f>'blk, drift &amp; conc calc'!F131</f>
        <v>27.156480201657672</v>
      </c>
      <c r="G39" s="7">
        <f>'blk, drift &amp; conc calc'!G131</f>
        <v>37.604827732492275</v>
      </c>
      <c r="H39" s="7">
        <f>'blk, drift &amp; conc calc'!H131</f>
        <v>63.44428567913334</v>
      </c>
      <c r="I39" s="7">
        <f>'blk, drift &amp; conc calc'!I131</f>
        <v>326.7140985604523</v>
      </c>
      <c r="J39" s="7">
        <f>'blk, drift &amp; conc calc'!J131</f>
        <v>83.94798920857738</v>
      </c>
      <c r="K39" s="7">
        <f>'blk, drift &amp; conc calc'!K131</f>
        <v>672.1909814735035</v>
      </c>
      <c r="L39" s="7">
        <f>'blk, drift &amp; conc calc'!L131</f>
        <v>26.216210378016996</v>
      </c>
      <c r="M39" s="7"/>
      <c r="N39" s="7">
        <f>SUM(C39:L39)</f>
        <v>1348.0788790982715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3.6516574643343382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2">
        <f>'blk, drift &amp; conc calc'!A176</f>
        <v>31</v>
      </c>
      <c r="B40" s="7" t="str">
        <f>'blk, drift &amp; conc calc'!B176</f>
        <v>JGb-1 (2)</v>
      </c>
      <c r="C40" s="7">
        <f>'blk, drift &amp; conc calc'!C141</f>
        <v>9.31331759400861</v>
      </c>
      <c r="D40" s="7">
        <f>'blk, drift &amp; conc calc'!D141</f>
        <v>66.46885752492008</v>
      </c>
      <c r="E40" s="7">
        <f>'blk, drift &amp; conc calc'!E141</f>
        <v>39.620939078258125</v>
      </c>
      <c r="F40" s="7">
        <f>'blk, drift &amp; conc calc'!F141</f>
        <v>30.049527617024392</v>
      </c>
      <c r="G40" s="7">
        <f>'blk, drift &amp; conc calc'!G141</f>
        <v>36.09308519479696</v>
      </c>
      <c r="H40" s="7">
        <f>'blk, drift &amp; conc calc'!H141</f>
        <v>62.06319790506043</v>
      </c>
      <c r="I40" s="7">
        <f>'blk, drift &amp; conc calc'!I141</f>
        <v>325.29061802292847</v>
      </c>
      <c r="J40" s="7">
        <f>'blk, drift &amp; conc calc'!J141</f>
        <v>80.12110288659605</v>
      </c>
      <c r="K40" s="7">
        <f>'blk, drift &amp; conc calc'!K141</f>
        <v>659.3946481349057</v>
      </c>
      <c r="L40" s="7">
        <f>'blk, drift &amp; conc calc'!L141</f>
        <v>26.636628281491188</v>
      </c>
      <c r="M40" s="7"/>
      <c r="N40" s="7">
        <f>SUM(C40:L40)</f>
        <v>1335.0519222399898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12.226557850025811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4"/>
      <c r="B41" s="35" t="s">
        <v>916</v>
      </c>
      <c r="C41" s="35">
        <v>10.4</v>
      </c>
      <c r="D41" s="35">
        <v>64.3</v>
      </c>
      <c r="E41" s="35">
        <v>57.8</v>
      </c>
      <c r="F41" s="35">
        <v>25.4</v>
      </c>
      <c r="G41" s="35">
        <v>35.8</v>
      </c>
      <c r="H41" s="35">
        <v>60.1</v>
      </c>
      <c r="I41" s="35">
        <v>327</v>
      </c>
      <c r="J41" s="35">
        <v>85.7</v>
      </c>
      <c r="K41" s="35">
        <v>635</v>
      </c>
      <c r="L41" s="35">
        <v>32.8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0.8956805573753979</v>
      </c>
      <c r="D42" s="35">
        <f t="shared" si="21"/>
        <v>-0.8756896904538536</v>
      </c>
      <c r="E42" s="35">
        <f t="shared" si="21"/>
        <v>19.376449102266022</v>
      </c>
      <c r="F42" s="35">
        <f t="shared" si="21"/>
        <v>-3.203003909341035</v>
      </c>
      <c r="G42" s="35">
        <f t="shared" si="21"/>
        <v>-1.0489564636446218</v>
      </c>
      <c r="H42" s="35">
        <f t="shared" si="21"/>
        <v>-2.6537417920968807</v>
      </c>
      <c r="I42" s="35">
        <f t="shared" si="21"/>
        <v>0.9976417083096294</v>
      </c>
      <c r="J42" s="35">
        <f t="shared" si="21"/>
        <v>3.665453952413287</v>
      </c>
      <c r="K42" s="35">
        <f t="shared" si="21"/>
        <v>-30.792814804204568</v>
      </c>
      <c r="L42" s="35">
        <f t="shared" si="21"/>
        <v>6.373580670245907</v>
      </c>
      <c r="M42" s="35"/>
      <c r="N42" s="35">
        <f>N41-N39</f>
        <v>-1248.0788790982715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38.19834253566566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8.612313051686519</v>
      </c>
      <c r="D43" s="35">
        <f t="shared" si="23"/>
        <v>-1.3618813226342978</v>
      </c>
      <c r="E43" s="35">
        <f t="shared" si="23"/>
        <v>33.5232683430208</v>
      </c>
      <c r="F43" s="35">
        <f t="shared" si="23"/>
        <v>-12.61025161157888</v>
      </c>
      <c r="G43" s="35">
        <f t="shared" si="23"/>
        <v>-2.930045987834139</v>
      </c>
      <c r="H43" s="35">
        <f t="shared" si="23"/>
        <v>-4.4155437472493855</v>
      </c>
      <c r="I43" s="35">
        <f t="shared" si="23"/>
        <v>0.3050892074341374</v>
      </c>
      <c r="J43" s="35">
        <f t="shared" si="23"/>
        <v>4.277075790447243</v>
      </c>
      <c r="K43" s="35">
        <f t="shared" si="23"/>
        <v>-4.849262173890483</v>
      </c>
      <c r="L43" s="35">
        <f t="shared" si="23"/>
        <v>19.43164838489606</v>
      </c>
      <c r="M43" s="35"/>
      <c r="N43" s="35">
        <f>(N41-N39)/N41*100</f>
        <v>-1248.0788790982715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91.27441466108878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2">
        <f>'blk, drift &amp; conc calc'!A153</f>
        <v>8</v>
      </c>
      <c r="B45" s="40" t="str">
        <f>'blk, drift &amp; conc calc'!B153</f>
        <v>1309D80R2(104-114)</v>
      </c>
      <c r="C45" s="32">
        <f>'blk, drift &amp; conc calc'!C118</f>
        <v>6.538829056869793</v>
      </c>
      <c r="D45" s="32">
        <f>'blk, drift &amp; conc calc'!D118</f>
        <v>5.6189904665532175</v>
      </c>
      <c r="E45" s="32">
        <f>'blk, drift &amp; conc calc'!E118</f>
        <v>2477.3546306044414</v>
      </c>
      <c r="F45" s="32">
        <f>'blk, drift &amp; conc calc'!F118</f>
        <v>580.6595662344855</v>
      </c>
      <c r="G45" s="32">
        <f>'blk, drift &amp; conc calc'!G118</f>
        <v>27.78291976921407</v>
      </c>
      <c r="H45" s="32">
        <f>'blk, drift &amp; conc calc'!H118</f>
        <v>55.367147800396886</v>
      </c>
      <c r="I45" s="32">
        <f>'blk, drift &amp; conc calc'!I118</f>
        <v>43.835350132501596</v>
      </c>
      <c r="J45" s="32">
        <f>'blk, drift &amp; conc calc'!J118</f>
        <v>74.93281757233589</v>
      </c>
      <c r="K45" s="7">
        <f>'blk, drift &amp; conc calc'!K118</f>
        <v>108.6321939314314</v>
      </c>
      <c r="L45" s="32">
        <f>'blk, drift &amp; conc calc'!L118</f>
        <v>7.543450530782882</v>
      </c>
      <c r="M45" s="109"/>
      <c r="N45" s="7">
        <f>SUM(C45:L45)</f>
        <v>3388.265896099012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6.324985009093622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2">
        <f>'blk, drift &amp; conc calc'!A161</f>
        <v>16</v>
      </c>
      <c r="B46" s="7" t="str">
        <f>'blk, drift &amp; conc calc'!B161</f>
        <v>1309D80R2(104-114)(II)</v>
      </c>
      <c r="C46" s="7">
        <f>'blk, drift &amp; conc calc'!C126</f>
        <v>6.562642268320518</v>
      </c>
      <c r="D46" s="7">
        <f>'blk, drift &amp; conc calc'!D126</f>
        <v>5.743878415855779</v>
      </c>
      <c r="E46" s="7">
        <f>'blk, drift &amp; conc calc'!E126</f>
        <v>2437.3155040270863</v>
      </c>
      <c r="F46" s="7">
        <f>'blk, drift &amp; conc calc'!F126</f>
        <v>600.4237656459824</v>
      </c>
      <c r="G46" s="7">
        <f>'blk, drift &amp; conc calc'!G126</f>
        <v>26.956915996175777</v>
      </c>
      <c r="H46" s="7">
        <f>'blk, drift &amp; conc calc'!H126</f>
        <v>51.58420275826802</v>
      </c>
      <c r="I46" s="7">
        <f>'blk, drift &amp; conc calc'!I126</f>
        <v>41.21359336279555</v>
      </c>
      <c r="J46" s="7">
        <f>'blk, drift &amp; conc calc'!J126</f>
        <v>83.15423605082756</v>
      </c>
      <c r="K46" s="7">
        <f>'blk, drift &amp; conc calc'!K126</f>
        <v>113.19022876346655</v>
      </c>
      <c r="L46" s="7">
        <f>'blk, drift &amp; conc calc'!L126</f>
        <v>2.2900236707540844</v>
      </c>
      <c r="M46" s="109"/>
      <c r="N46" s="35">
        <f>SUM(C46:L46)</f>
        <v>3368.434990959532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0.023813211450725014</v>
      </c>
      <c r="D47" s="7">
        <f aca="true" t="shared" si="25" ref="D47:L47">D46-D45</f>
        <v>0.1248879493025612</v>
      </c>
      <c r="E47" s="7">
        <f t="shared" si="25"/>
        <v>-40.03912657735509</v>
      </c>
      <c r="F47" s="7">
        <f t="shared" si="25"/>
        <v>19.76419941149686</v>
      </c>
      <c r="G47" s="7">
        <f t="shared" si="25"/>
        <v>-0.8260037730382948</v>
      </c>
      <c r="H47" s="7">
        <f t="shared" si="25"/>
        <v>-3.7829450421288655</v>
      </c>
      <c r="I47" s="7">
        <f t="shared" si="25"/>
        <v>-2.621756769706046</v>
      </c>
      <c r="J47" s="7">
        <f t="shared" si="25"/>
        <v>8.221418478491671</v>
      </c>
      <c r="K47" s="7">
        <f t="shared" si="25"/>
        <v>4.558034832035148</v>
      </c>
      <c r="L47" s="7">
        <f t="shared" si="25"/>
        <v>-5.253426860028798</v>
      </c>
      <c r="M47" s="109"/>
      <c r="N47" s="35">
        <f>N46-N45</f>
        <v>-19.83090513947991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37.67501499090638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0.3628601175730272</v>
      </c>
      <c r="D48" s="7">
        <f t="shared" si="27"/>
        <v>2.1742791239767945</v>
      </c>
      <c r="E48" s="7">
        <f t="shared" si="27"/>
        <v>-1.642755175158896</v>
      </c>
      <c r="F48" s="7">
        <f t="shared" si="27"/>
        <v>3.2917083803691556</v>
      </c>
      <c r="G48" s="7">
        <f t="shared" si="27"/>
        <v>-3.064162729725741</v>
      </c>
      <c r="H48" s="7">
        <f t="shared" si="27"/>
        <v>-7.3335339887995605</v>
      </c>
      <c r="I48" s="7">
        <f t="shared" si="27"/>
        <v>-6.3613884541132135</v>
      </c>
      <c r="J48" s="7">
        <f t="shared" si="27"/>
        <v>9.886950886622751</v>
      </c>
      <c r="K48" s="7">
        <f t="shared" si="27"/>
        <v>4.026880130757634</v>
      </c>
      <c r="L48" s="7">
        <f t="shared" si="27"/>
        <v>-229.4049152032953</v>
      </c>
      <c r="M48" s="109"/>
      <c r="N48" s="35">
        <f>(N46-N45)/N46*100</f>
        <v>-0.5887275602083352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85.62503407024177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7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2">
        <f>'blk, drift &amp; conc calc'!A160</f>
        <v>15</v>
      </c>
      <c r="B50" s="7" t="str">
        <f>'blk, drift &amp; conc calc'!B160</f>
        <v>1309D83R2(32-42)</v>
      </c>
      <c r="C50" s="7">
        <f>'blk, drift &amp; conc calc'!C160</f>
        <v>12.11251479721819</v>
      </c>
      <c r="D50" s="7">
        <f>'blk, drift &amp; conc calc'!D160</f>
        <v>11.498051979081739</v>
      </c>
      <c r="E50" s="7">
        <f>'blk, drift &amp; conc calc'!E160</f>
        <v>2276.4307584037874</v>
      </c>
      <c r="F50" s="7">
        <f>'blk, drift &amp; conc calc'!F160</f>
        <v>1201.617474225067</v>
      </c>
      <c r="G50" s="7">
        <f>'blk, drift &amp; conc calc'!G160</f>
        <v>25.488203437331023</v>
      </c>
      <c r="H50" s="7">
        <f>'blk, drift &amp; conc calc'!H160</f>
        <v>89.91029403341284</v>
      </c>
      <c r="I50" s="7">
        <f>'blk, drift &amp; conc calc'!I160</f>
        <v>66.96133249354641</v>
      </c>
      <c r="J50" s="7">
        <f>'blk, drift &amp; conc calc'!J160</f>
        <v>131.0669735558889</v>
      </c>
      <c r="K50" s="7">
        <f>'[1]Compar'!K50</f>
        <v>0.020084904120448346</v>
      </c>
      <c r="L50" s="7">
        <f>'blk, drift &amp; conc calc'!L160</f>
        <v>6.885105421800432</v>
      </c>
      <c r="M50" s="109"/>
      <c r="N50" s="7">
        <f>SUM(C50:L50)</f>
        <v>3821.9907932512538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8.456667773839488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2">
        <f>'blk, drift &amp; conc calc'!A171</f>
        <v>26</v>
      </c>
      <c r="B51" s="7" t="str">
        <f>'blk, drift &amp; conc calc'!B171</f>
        <v>1309D88R4(30-40)</v>
      </c>
      <c r="C51" s="7">
        <f>'blk, drift &amp; conc calc'!C171</f>
        <v>13.589197792275465</v>
      </c>
      <c r="D51" s="7">
        <f>'blk, drift &amp; conc calc'!D171</f>
        <v>7.039867340763787</v>
      </c>
      <c r="E51" s="7">
        <f>'blk, drift &amp; conc calc'!E171</f>
        <v>2958.5209704334384</v>
      </c>
      <c r="F51" s="7">
        <f>'blk, drift &amp; conc calc'!F171</f>
        <v>1001.7650827962974</v>
      </c>
      <c r="G51" s="7">
        <f>'blk, drift &amp; conc calc'!G171</f>
        <v>32.182995197822464</v>
      </c>
      <c r="H51" s="7">
        <f>'blk, drift &amp; conc calc'!H171</f>
        <v>75.19627518559041</v>
      </c>
      <c r="I51" s="7">
        <f>'blk, drift &amp; conc calc'!I171</f>
        <v>68.97711081343749</v>
      </c>
      <c r="J51" s="7">
        <f>'blk, drift &amp; conc calc'!J171</f>
        <v>97.27492275460519</v>
      </c>
      <c r="K51" s="7">
        <f>'[1]Compar'!K51</f>
        <v>0.05458348547527615</v>
      </c>
      <c r="L51" s="7">
        <f>'blk, drift &amp; conc calc'!L171</f>
        <v>10.815247448673047</v>
      </c>
      <c r="M51" s="109"/>
      <c r="N51" s="7">
        <f>SUM(C51:L51)</f>
        <v>4265.41625324838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8.776953631229368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8"/>
      <c r="B52" s="109" t="s">
        <v>832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7"/>
      <c r="B53" s="109"/>
      <c r="C53" s="109">
        <f aca="true" t="shared" si="29" ref="C53:L53">C52-AVERAGE(C50:C51)</f>
        <v>36.48572340503873</v>
      </c>
      <c r="D53" s="109">
        <f t="shared" si="29"/>
        <v>-1.3347209179642192</v>
      </c>
      <c r="E53" s="109">
        <f t="shared" si="29"/>
        <v>-2608.7587003728663</v>
      </c>
      <c r="F53" s="109">
        <f t="shared" si="29"/>
        <v>-1076.9783138930982</v>
      </c>
      <c r="G53" s="109">
        <f t="shared" si="29"/>
        <v>-28.688172584195758</v>
      </c>
      <c r="H53" s="109">
        <f t="shared" si="29"/>
        <v>-74.96527531714993</v>
      </c>
      <c r="I53" s="109">
        <f t="shared" si="29"/>
        <v>-67.12821915170497</v>
      </c>
      <c r="J53" s="109">
        <f t="shared" si="29"/>
        <v>-114.17094815524703</v>
      </c>
      <c r="K53" s="109">
        <f t="shared" si="29"/>
        <v>-0.03733419479786225</v>
      </c>
      <c r="L53" s="109">
        <f t="shared" si="29"/>
        <v>-8.12756206783145</v>
      </c>
      <c r="M53" s="109"/>
      <c r="N53" s="35">
        <f>N52-N50</f>
        <v>-3721.9907932512538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19.543332226160512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7"/>
      <c r="B54" s="109"/>
      <c r="C54" s="109">
        <f aca="true" t="shared" si="31" ref="C54:L54">(C52-AVERAGE(C50:C51))/C52*100</f>
        <v>73.95268100678109</v>
      </c>
      <c r="D54" s="109">
        <f t="shared" si="31"/>
        <v>-16.82229337145894</v>
      </c>
      <c r="E54" s="109">
        <f t="shared" si="31"/>
        <v>-29926.690454399097</v>
      </c>
      <c r="F54" s="109">
        <f t="shared" si="31"/>
        <v>-4357.948674141656</v>
      </c>
      <c r="G54" s="109">
        <f t="shared" si="31"/>
        <v>-19459.2743977163</v>
      </c>
      <c r="H54" s="109">
        <f t="shared" si="31"/>
        <v>-987.943905033314</v>
      </c>
      <c r="I54" s="109">
        <f t="shared" si="31"/>
        <v>-7981.928592253727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-1124.7440452942144</v>
      </c>
      <c r="M54" s="109"/>
      <c r="N54" s="35">
        <f>(N52-N50)/N52*100</f>
        <v>-3721.990793251254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69.7976150934304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7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7">
        <f>'blk, drift &amp; conc calc'!A176</f>
        <v>31</v>
      </c>
      <c r="B56" s="109" t="str">
        <f>'blk, drift &amp; conc calc'!B176</f>
        <v>JGb-1 (2)</v>
      </c>
      <c r="C56" s="109">
        <f>'blk, drift &amp; conc calc'!C176</f>
        <v>19.921186333584416</v>
      </c>
      <c r="D56" s="109">
        <f>'blk, drift &amp; conc calc'!D176</f>
        <v>125.55967186457404</v>
      </c>
      <c r="E56" s="109">
        <f>'blk, drift &amp; conc calc'!E176</f>
        <v>56.657942881909115</v>
      </c>
      <c r="F56" s="109">
        <f>'blk, drift &amp; conc calc'!F176</f>
        <v>49.82211678902644</v>
      </c>
      <c r="G56" s="109">
        <f>'blk, drift &amp; conc calc'!G176</f>
        <v>46.59617298648288</v>
      </c>
      <c r="H56" s="109">
        <f>'blk, drift &amp; conc calc'!H176</f>
        <v>86.82641386917953</v>
      </c>
      <c r="I56" s="109">
        <f>'blk, drift &amp; conc calc'!I176</f>
        <v>438.4917530949076</v>
      </c>
      <c r="J56" s="109">
        <f>'blk, drift &amp; conc calc'!J176</f>
        <v>96.54592897834824</v>
      </c>
      <c r="K56" s="109">
        <f>'[1]Compar'!K56</f>
        <v>0.11302949753552384</v>
      </c>
      <c r="L56" s="109">
        <f>'blk, drift &amp; conc calc'!L176</f>
        <v>44.4298959735273</v>
      </c>
      <c r="M56" s="122"/>
      <c r="N56" s="7">
        <f>SUM(C56:L56)</f>
        <v>964.9641122690751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39.50927314609247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7"/>
      <c r="B57" s="122" t="s">
        <v>810</v>
      </c>
      <c r="C57" s="169">
        <v>49.780526735834</v>
      </c>
      <c r="D57" s="169">
        <v>13.467677573822826</v>
      </c>
      <c r="E57" s="169">
        <v>12.270550678371908</v>
      </c>
      <c r="F57" s="169">
        <v>7.21268954509178</v>
      </c>
      <c r="G57" s="169">
        <v>0.1695929768555467</v>
      </c>
      <c r="H57" s="169">
        <v>11.37270550678372</v>
      </c>
      <c r="I57" s="169">
        <v>2.214684756584198</v>
      </c>
      <c r="J57" s="169">
        <v>0.5187549880287311</v>
      </c>
      <c r="K57" s="169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7"/>
      <c r="B58" s="122"/>
      <c r="C58" s="109">
        <f aca="true" t="shared" si="33" ref="C58:L58">C57-AVERAGE(C55:C56)</f>
        <v>29.859340402249586</v>
      </c>
      <c r="D58" s="109">
        <f t="shared" si="33"/>
        <v>-112.09199429075122</v>
      </c>
      <c r="E58" s="109">
        <f t="shared" si="33"/>
        <v>-44.3873922035372</v>
      </c>
      <c r="F58" s="109">
        <f t="shared" si="33"/>
        <v>-42.60942724393466</v>
      </c>
      <c r="G58" s="109">
        <f t="shared" si="33"/>
        <v>-46.42658000962733</v>
      </c>
      <c r="H58" s="109">
        <f t="shared" si="33"/>
        <v>-75.45370836239582</v>
      </c>
      <c r="I58" s="109">
        <f t="shared" si="33"/>
        <v>-436.27706833832343</v>
      </c>
      <c r="J58" s="109">
        <f t="shared" si="33"/>
        <v>-96.02717399031951</v>
      </c>
      <c r="K58" s="109">
        <f t="shared" si="33"/>
        <v>0.15632405394093274</v>
      </c>
      <c r="L58" s="109">
        <f t="shared" si="33"/>
        <v>-41.70643228637646</v>
      </c>
      <c r="M58" s="122"/>
    </row>
    <row r="59" spans="1:13" ht="11.25">
      <c r="A59" s="167"/>
      <c r="B59" s="122"/>
      <c r="C59" s="109">
        <f aca="true" t="shared" si="34" ref="C59:L59">(C57-AVERAGE(C55:C56))/C57*100</f>
        <v>59.98196957758514</v>
      </c>
      <c r="D59" s="109">
        <f t="shared" si="34"/>
        <v>-832.3038153855483</v>
      </c>
      <c r="E59" s="109">
        <f t="shared" si="34"/>
        <v>-361.7392028034609</v>
      </c>
      <c r="F59" s="109">
        <f t="shared" si="34"/>
        <v>-590.7564297278022</v>
      </c>
      <c r="G59" s="109">
        <f t="shared" si="34"/>
        <v>-27375.296353912017</v>
      </c>
      <c r="H59" s="109">
        <f t="shared" si="34"/>
        <v>-663.4631338812768</v>
      </c>
      <c r="I59" s="109">
        <f t="shared" si="34"/>
        <v>-19699.28528388898</v>
      </c>
      <c r="J59" s="109">
        <f t="shared" si="34"/>
        <v>-18511.084463056974</v>
      </c>
      <c r="K59" s="109">
        <f t="shared" si="34"/>
        <v>58.03675247051516</v>
      </c>
      <c r="L59" s="109">
        <f t="shared" si="34"/>
        <v>-1531.3746418997714</v>
      </c>
      <c r="M59" s="122"/>
    </row>
    <row r="62" ht="11.25">
      <c r="B62" s="1" t="s">
        <v>714</v>
      </c>
    </row>
    <row r="63" spans="2:25" ht="11.25">
      <c r="B63" s="1" t="s">
        <v>831</v>
      </c>
      <c r="C63" s="1" t="s">
        <v>867</v>
      </c>
      <c r="D63" s="1" t="s">
        <v>871</v>
      </c>
      <c r="E63" s="1" t="s">
        <v>868</v>
      </c>
      <c r="F63" s="1" t="s">
        <v>837</v>
      </c>
      <c r="G63" s="1" t="s">
        <v>836</v>
      </c>
      <c r="H63" s="1" t="s">
        <v>838</v>
      </c>
      <c r="I63" s="1" t="s">
        <v>872</v>
      </c>
      <c r="J63" s="1" t="s">
        <v>876</v>
      </c>
      <c r="K63" s="1" t="s">
        <v>702</v>
      </c>
      <c r="L63" s="7" t="s">
        <v>877</v>
      </c>
      <c r="N63" s="1" t="s">
        <v>700</v>
      </c>
      <c r="O63" s="1" t="s">
        <v>842</v>
      </c>
      <c r="P63" s="1" t="s">
        <v>822</v>
      </c>
      <c r="Q63" s="1" t="s">
        <v>824</v>
      </c>
      <c r="R63" s="1" t="s">
        <v>827</v>
      </c>
      <c r="S63" s="1" t="s">
        <v>820</v>
      </c>
      <c r="T63" s="1" t="s">
        <v>821</v>
      </c>
      <c r="U63" s="1" t="s">
        <v>845</v>
      </c>
      <c r="V63" s="1" t="s">
        <v>844</v>
      </c>
      <c r="W63" s="1" t="s">
        <v>826</v>
      </c>
      <c r="X63" s="1" t="s">
        <v>823</v>
      </c>
      <c r="Y63" s="1" t="s">
        <v>875</v>
      </c>
    </row>
    <row r="64" spans="2:25" ht="11.25">
      <c r="B64" s="1" t="s">
        <v>833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809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866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835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707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810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701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834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832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708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30">
      <selection activeCell="J41" sqref="J38:J41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854</v>
      </c>
      <c r="E1" s="127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27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3" ht="11.25">
      <c r="E3" s="39"/>
    </row>
    <row r="4" spans="1:5" ht="11.25">
      <c r="A4" s="22" t="s">
        <v>806</v>
      </c>
      <c r="E4" s="39"/>
    </row>
    <row r="5" spans="1:21" ht="11.25">
      <c r="A5" s="1" t="str">
        <f>'blk, drift &amp; conc calc'!B77</f>
        <v>Blank 1</v>
      </c>
      <c r="B5" s="1">
        <f>'blk, drift &amp; conc calc'!C77</f>
        <v>73.62082757096094</v>
      </c>
      <c r="C5" s="1">
        <f>'blk, drift &amp; conc calc'!D77</f>
        <v>228.75757193827084</v>
      </c>
      <c r="D5" s="1">
        <f>'blk, drift &amp; conc calc'!E77</f>
        <v>23.55673053260645</v>
      </c>
      <c r="E5" s="39">
        <f>'blk, drift &amp; conc calc'!F77</f>
        <v>-134.88766543633474</v>
      </c>
      <c r="F5" s="1">
        <f>'blk, drift &amp; conc calc'!G77</f>
        <v>-54.82717379888683</v>
      </c>
      <c r="G5" s="1">
        <f>'blk, drift &amp; conc calc'!H77</f>
        <v>273.65436716065517</v>
      </c>
      <c r="H5" s="1">
        <f>'blk, drift &amp; conc calc'!I77</f>
        <v>-417.1605372412228</v>
      </c>
      <c r="I5" s="1">
        <f>'blk, drift &amp; conc calc'!J77</f>
        <v>-11.522670967336415</v>
      </c>
      <c r="J5" s="1">
        <f>'blk, drift &amp; conc calc'!K77</f>
        <v>-66.76531929302395</v>
      </c>
      <c r="K5" s="1">
        <f>'blk, drift &amp; conc calc'!L77</f>
        <v>124.15675569911883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-361.4206622911658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7334.124250268613</v>
      </c>
      <c r="C6" s="1">
        <f>'blk, drift &amp; conc calc'!D78</f>
        <v>18188.118461486327</v>
      </c>
      <c r="D6" s="1">
        <f>'blk, drift &amp; conc calc'!E78</f>
        <v>5440.212286647572</v>
      </c>
      <c r="E6" s="39">
        <f>'blk, drift &amp; conc calc'!F78</f>
        <v>2452.154399455009</v>
      </c>
      <c r="F6" s="1">
        <f>'blk, drift &amp; conc calc'!G78</f>
        <v>25840.523980530004</v>
      </c>
      <c r="G6" s="1">
        <f>'blk, drift &amp; conc calc'!H78</f>
        <v>7172.241339059223</v>
      </c>
      <c r="H6" s="1">
        <f>'blk, drift &amp; conc calc'!I78</f>
        <v>1112461.4605874594</v>
      </c>
      <c r="I6" s="1">
        <f>'blk, drift &amp; conc calc'!J78</f>
        <v>12832.717753679868</v>
      </c>
      <c r="J6" s="1">
        <f>'blk, drift &amp; conc calc'!K78</f>
        <v>22269.961974939506</v>
      </c>
      <c r="K6" s="1">
        <f>'blk, drift &amp; conc calc'!L78</f>
        <v>1063.1785745604984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317.2043737225206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7696.76012174128</v>
      </c>
      <c r="C7" s="1">
        <f>'blk, drift &amp; conc calc'!D93</f>
        <v>17335.10517223373</v>
      </c>
      <c r="D7" s="1">
        <f>'blk, drift &amp; conc calc'!E93</f>
        <v>5809.591754855727</v>
      </c>
      <c r="E7" s="39">
        <f>'blk, drift &amp; conc calc'!F93</f>
        <v>2347.096340203255</v>
      </c>
      <c r="F7" s="1">
        <f>'blk, drift &amp; conc calc'!G93</f>
        <v>28160.47445274281</v>
      </c>
      <c r="G7" s="1">
        <f>'blk, drift &amp; conc calc'!H93</f>
        <v>7451.796488297047</v>
      </c>
      <c r="H7" s="1">
        <f>'blk, drift &amp; conc calc'!I93</f>
        <v>1161864.661008793</v>
      </c>
      <c r="I7" s="1">
        <f>'blk, drift &amp; conc calc'!J93</f>
        <v>14711.703076233282</v>
      </c>
      <c r="J7" s="1">
        <f>'blk, drift &amp; conc calc'!K93</f>
        <v>22931.735954713244</v>
      </c>
      <c r="K7" s="1">
        <f>'blk, drift &amp; conc calc'!L93</f>
        <v>1315.1557237385746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1344.4432663697037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139.27109017759858</v>
      </c>
      <c r="C8" s="1">
        <f>'blk, drift &amp; conc calc'!D80</f>
        <v>29804.020924194912</v>
      </c>
      <c r="D8" s="1">
        <f>'blk, drift &amp; conc calc'!E80</f>
        <v>39203.46531873583</v>
      </c>
      <c r="E8" s="39">
        <f>'blk, drift &amp; conc calc'!F80</f>
        <v>36522.53970851802</v>
      </c>
      <c r="F8" s="1">
        <f>'blk, drift &amp; conc calc'!G80</f>
        <v>4490.377392488126</v>
      </c>
      <c r="G8" s="1">
        <f>'blk, drift &amp; conc calc'!H80</f>
        <v>14657.869054340283</v>
      </c>
      <c r="H8" s="1">
        <f>'blk, drift &amp; conc calc'!I80</f>
        <v>4181.962218324083</v>
      </c>
      <c r="I8" s="1">
        <f>'blk, drift &amp; conc calc'!J80</f>
        <v>-299.76448264711206</v>
      </c>
      <c r="J8" s="1">
        <f>'blk, drift &amp; conc calc'!K80</f>
        <v>1635.2793555205762</v>
      </c>
      <c r="K8" s="1">
        <f>'blk, drift &amp; conc calc'!L80</f>
        <v>671.4488241600643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22636.278552936514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338.65826665048786</v>
      </c>
      <c r="C9" s="1">
        <f>'blk, drift &amp; conc calc'!D99</f>
        <v>29435.224719597332</v>
      </c>
      <c r="D9" s="1">
        <f>'blk, drift &amp; conc calc'!E99</f>
        <v>34569.77080793097</v>
      </c>
      <c r="E9" s="39">
        <f>'blk, drift &amp; conc calc'!F99</f>
        <v>36707.45358706977</v>
      </c>
      <c r="F9" s="1">
        <f>'blk, drift &amp; conc calc'!G99</f>
        <v>4524.735306958131</v>
      </c>
      <c r="G9" s="1">
        <f>'blk, drift &amp; conc calc'!H99</f>
        <v>14778.131051501185</v>
      </c>
      <c r="H9" s="1">
        <f>'blk, drift &amp; conc calc'!I99</f>
        <v>4779.8003410615065</v>
      </c>
      <c r="I9" s="1">
        <f>'blk, drift &amp; conc calc'!J99</f>
        <v>-29.716122809357234</v>
      </c>
      <c r="J9" s="1">
        <f>'blk, drift &amp; conc calc'!K99</f>
        <v>1681.3435133968546</v>
      </c>
      <c r="K9" s="1">
        <f>'blk, drift &amp; conc calc'!L99</f>
        <v>162.9319455549375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21975.15876472546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8483.9464388089</v>
      </c>
      <c r="C10" s="1">
        <f>'blk, drift &amp; conc calc'!D86</f>
        <v>958697.5436709931</v>
      </c>
      <c r="D10" s="1">
        <f>'blk, drift &amp; conc calc'!E86</f>
        <v>962.8060180949351</v>
      </c>
      <c r="E10" s="39">
        <f>'blk, drift &amp; conc calc'!F86</f>
        <v>377.41879878574264</v>
      </c>
      <c r="F10" s="1">
        <f>'blk, drift &amp; conc calc'!G86</f>
        <v>13045.431770405341</v>
      </c>
      <c r="G10" s="1">
        <f>'blk, drift &amp; conc calc'!H86</f>
        <v>3264.478820939411</v>
      </c>
      <c r="H10" s="1">
        <f>'blk, drift &amp; conc calc'!I86</f>
        <v>3136295.6697522528</v>
      </c>
      <c r="I10" s="1">
        <f>'blk, drift &amp; conc calc'!J86</f>
        <v>4093.657539169768</v>
      </c>
      <c r="J10" s="1">
        <f>'blk, drift &amp; conc calc'!K86</f>
        <v>11191.789168139316</v>
      </c>
      <c r="K10" s="1">
        <f>'blk, drift &amp; conc calc'!L86</f>
        <v>11001.551595003815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31935.103045442494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8997.292363834358</v>
      </c>
      <c r="C11" s="1">
        <f>'blk, drift &amp; conc calc'!D103</f>
        <v>967019.5046718358</v>
      </c>
      <c r="D11" s="1">
        <f>'blk, drift &amp; conc calc'!E103</f>
        <v>888.810140555129</v>
      </c>
      <c r="E11" s="39">
        <f>'blk, drift &amp; conc calc'!F103</f>
        <v>477.93153919061876</v>
      </c>
      <c r="F11" s="1">
        <f>'blk, drift &amp; conc calc'!G103</f>
        <v>12928.03706443305</v>
      </c>
      <c r="G11" s="1">
        <f>'blk, drift &amp; conc calc'!H103</f>
        <v>3039.968121700532</v>
      </c>
      <c r="H11" s="1">
        <f>'blk, drift &amp; conc calc'!I103</f>
        <v>3095028.857231564</v>
      </c>
      <c r="I11" s="1">
        <f>'blk, drift &amp; conc calc'!J103</f>
        <v>3911.828750035232</v>
      </c>
      <c r="J11" s="1">
        <f>'blk, drift &amp; conc calc'!K103</f>
        <v>11703.400861981367</v>
      </c>
      <c r="K11" s="1">
        <f>'blk, drift &amp; conc calc'!L103</f>
        <v>12499.194419323196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10902.62744539031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2</v>
      </c>
      <c r="B12" s="1">
        <f>'blk, drift &amp; conc calc'!C104</f>
        <v>-68.20890882163675</v>
      </c>
      <c r="C12" s="1">
        <f>'blk, drift &amp; conc calc'!D104</f>
        <v>-214.11362223931818</v>
      </c>
      <c r="D12" s="1">
        <f>'blk, drift &amp; conc calc'!E104</f>
        <v>-21.38876856507001</v>
      </c>
      <c r="E12" s="39">
        <f>'blk, drift &amp; conc calc'!F104</f>
        <v>115.9682131782725</v>
      </c>
      <c r="F12" s="1">
        <f>'blk, drift &amp; conc calc'!G104</f>
        <v>48.61895799361682</v>
      </c>
      <c r="G12" s="1">
        <f>'blk, drift &amp; conc calc'!H104</f>
        <v>-230.80580462758795</v>
      </c>
      <c r="H12" s="1">
        <f>'blk, drift &amp; conc calc'!I104</f>
        <v>387.0347915552899</v>
      </c>
      <c r="I12" s="1">
        <f>'blk, drift &amp; conc calc'!J104</f>
        <v>11.273119593578565</v>
      </c>
      <c r="J12" s="1">
        <f>'blk, drift &amp; conc calc'!K104</f>
        <v>59.494645244195574</v>
      </c>
      <c r="K12" s="1">
        <f>'blk, drift &amp; conc calc'!L104</f>
        <v>-109.94223892901265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-202.77211947066152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-26.069588145358072</v>
      </c>
      <c r="C13" s="1">
        <f>'blk, drift &amp; conc calc'!D88</f>
        <v>982.4830826693651</v>
      </c>
      <c r="D13" s="1">
        <f>'blk, drift &amp; conc calc'!E88</f>
        <v>53325.13692014095</v>
      </c>
      <c r="E13" s="39">
        <f>'blk, drift &amp; conc calc'!F88</f>
        <v>32362.403809712618</v>
      </c>
      <c r="F13" s="1">
        <f>'blk, drift &amp; conc calc'!G88</f>
        <v>2088.372087459161</v>
      </c>
      <c r="G13" s="1">
        <f>'blk, drift &amp; conc calc'!H88</f>
        <v>15920.809038466175</v>
      </c>
      <c r="H13" s="1">
        <f>'blk, drift &amp; conc calc'!I88</f>
        <v>2992.306183674363</v>
      </c>
      <c r="I13" s="1">
        <f>'blk, drift &amp; conc calc'!J88</f>
        <v>127.20138695338728</v>
      </c>
      <c r="J13" s="1">
        <f>'blk, drift &amp; conc calc'!K88</f>
        <v>675.323833460768</v>
      </c>
      <c r="K13" s="1">
        <f>'blk, drift &amp; conc calc'!L88</f>
        <v>-18.26287307061873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7219.205333644371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-182.6986450896637</v>
      </c>
      <c r="C14" s="1">
        <f>'blk, drift &amp; conc calc'!D105</f>
        <v>2614.3089108981776</v>
      </c>
      <c r="D14" s="1">
        <f>'blk, drift &amp; conc calc'!E105</f>
        <v>53324.40937403347</v>
      </c>
      <c r="E14" s="39">
        <f>'blk, drift &amp; conc calc'!F105</f>
        <v>33805.23689659003</v>
      </c>
      <c r="F14" s="1">
        <f>'blk, drift &amp; conc calc'!G105</f>
        <v>2012.4363652327809</v>
      </c>
      <c r="G14" s="1">
        <f>'blk, drift &amp; conc calc'!H105</f>
        <v>15742.195821390753</v>
      </c>
      <c r="H14" s="1">
        <f>'blk, drift &amp; conc calc'!I105</f>
        <v>2856.414717758277</v>
      </c>
      <c r="I14" s="1">
        <f>'blk, drift &amp; conc calc'!J105</f>
        <v>-201.248348159377</v>
      </c>
      <c r="J14" s="1">
        <f>'blk, drift &amp; conc calc'!K105</f>
        <v>576.7666926596844</v>
      </c>
      <c r="K14" s="1">
        <f>'blk, drift &amp; conc calc'!L105</f>
        <v>-196.91408739777845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47457.19847594635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12621.555465394798</v>
      </c>
      <c r="C15" s="1">
        <f>'blk, drift &amp; conc calc'!D76</f>
        <v>403055.58392915124</v>
      </c>
      <c r="D15" s="1">
        <f>'blk, drift &amp; conc calc'!E76</f>
        <v>4093.935221630948</v>
      </c>
      <c r="E15" s="39">
        <f>'blk, drift &amp; conc calc'!F76</f>
        <v>1557.6625</v>
      </c>
      <c r="F15" s="1">
        <f>'blk, drift &amp; conc calc'!G76</f>
        <v>19849.614204862643</v>
      </c>
      <c r="G15" s="1">
        <f>'blk, drift &amp; conc calc'!H76</f>
        <v>8510.221719039326</v>
      </c>
      <c r="H15" s="1">
        <f>'blk, drift &amp; conc calc'!I76</f>
        <v>4342566.553058016</v>
      </c>
      <c r="I15" s="1">
        <f>'blk, drift &amp; conc calc'!J76</f>
        <v>13242.4432563286</v>
      </c>
      <c r="J15" s="1">
        <f>'blk, drift &amp; conc calc'!K76</f>
        <v>21861.578172736416</v>
      </c>
      <c r="K15" s="1">
        <f>'blk, drift &amp; conc calc'!L76</f>
        <v>17191.348180610115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21566.780269906532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JGb-1 (1)</v>
      </c>
      <c r="B16" s="1">
        <f>'blk, drift &amp; conc calc'!C96</f>
        <v>4342.710427037558</v>
      </c>
      <c r="C16" s="1">
        <f>'blk, drift &amp; conc calc'!D96</f>
        <v>185827.7765685364</v>
      </c>
      <c r="D16" s="1">
        <f>'blk, drift &amp; conc calc'!E96</f>
        <v>787.5285598450416</v>
      </c>
      <c r="E16" s="39">
        <f>'blk, drift &amp; conc calc'!F96</f>
        <v>304.944575236012</v>
      </c>
      <c r="F16" s="1">
        <f>'blk, drift &amp; conc calc'!G96</f>
        <v>23047.53693930391</v>
      </c>
      <c r="G16" s="1">
        <f>'blk, drift &amp; conc calc'!H96</f>
        <v>8334.232965556163</v>
      </c>
      <c r="H16" s="1">
        <f>'blk, drift &amp; conc calc'!I96</f>
        <v>3535851.735391261</v>
      </c>
      <c r="I16" s="1">
        <f>'blk, drift &amp; conc calc'!J96</f>
        <v>8987.153277474945</v>
      </c>
      <c r="J16" s="1">
        <f>'blk, drift &amp; conc calc'!K96</f>
        <v>47771.08470932316</v>
      </c>
      <c r="K16" s="1">
        <f>'blk, drift &amp; conc calc'!L96</f>
        <v>2398.720346945979</v>
      </c>
    </row>
    <row r="17" spans="1:11" ht="10.5" customHeight="1">
      <c r="A17" s="1" t="str">
        <f>'blk, drift &amp; conc calc'!B106</f>
        <v>JGb-1 (2)</v>
      </c>
      <c r="B17" s="1">
        <f>'blk, drift &amp; conc calc'!C106</f>
        <v>4160.45338404444</v>
      </c>
      <c r="C17" s="1">
        <f>'blk, drift &amp; conc calc'!D106</f>
        <v>193649.69880702428</v>
      </c>
      <c r="D17" s="1">
        <f>'blk, drift &amp; conc calc'!E106</f>
        <v>818.8125897046701</v>
      </c>
      <c r="E17" s="39">
        <f>'blk, drift &amp; conc calc'!F106</f>
        <v>348.1149736899027</v>
      </c>
      <c r="F17" s="1">
        <f>'blk, drift &amp; conc calc'!G106</f>
        <v>22118.161599176023</v>
      </c>
      <c r="G17" s="1">
        <f>'blk, drift &amp; conc calc'!H106</f>
        <v>8160.101249276875</v>
      </c>
      <c r="H17" s="1">
        <f>'blk, drift &amp; conc calc'!I106</f>
        <v>3520328.175521986</v>
      </c>
      <c r="I17" s="1">
        <f>'blk, drift &amp; conc calc'!J106</f>
        <v>8550.369080982555</v>
      </c>
      <c r="J17" s="1">
        <f>'blk, drift &amp; conc calc'!K106</f>
        <v>46856.82158185497</v>
      </c>
      <c r="K17" s="1">
        <f>'blk, drift &amp; conc calc'!L106</f>
        <v>2441.3843110280004</v>
      </c>
    </row>
    <row r="18" ht="11.25">
      <c r="E18" s="39"/>
    </row>
    <row r="19" spans="1:5" ht="11.25">
      <c r="A19" s="22" t="s">
        <v>870</v>
      </c>
      <c r="E19" s="39"/>
    </row>
    <row r="20" spans="1:21" ht="11.25">
      <c r="A20" s="1" t="s">
        <v>855</v>
      </c>
      <c r="B20" s="1">
        <v>0</v>
      </c>
      <c r="C20" s="1">
        <v>0</v>
      </c>
      <c r="D20" s="1">
        <v>0</v>
      </c>
      <c r="E20" s="39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772</v>
      </c>
      <c r="B21" s="32">
        <f>AVERAGE(B9)</f>
        <v>338.65826665048786</v>
      </c>
      <c r="C21" s="32">
        <f aca="true" t="shared" si="0" ref="C21:K21">AVERAGE(C8:C9)</f>
        <v>29619.622821896122</v>
      </c>
      <c r="D21" s="32">
        <f t="shared" si="0"/>
        <v>36886.6180633334</v>
      </c>
      <c r="E21" s="32">
        <f t="shared" si="0"/>
        <v>36614.9966477939</v>
      </c>
      <c r="F21" s="32">
        <f t="shared" si="0"/>
        <v>4507.556349723129</v>
      </c>
      <c r="G21" s="32">
        <f t="shared" si="0"/>
        <v>14718.000052920734</v>
      </c>
      <c r="H21" s="32">
        <f t="shared" si="0"/>
        <v>4480.881279692794</v>
      </c>
      <c r="I21" s="32">
        <f t="shared" si="0"/>
        <v>-164.74030272823464</v>
      </c>
      <c r="J21" s="32">
        <f t="shared" si="0"/>
        <v>1658.3114344587154</v>
      </c>
      <c r="K21" s="32">
        <f t="shared" si="0"/>
        <v>417.19038485750093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11990.360909653109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7515.442186004946</v>
      </c>
      <c r="C22" s="32">
        <f aca="true" t="shared" si="2" ref="C22:K22">AVERAGE(C6:C7)</f>
        <v>17761.61181686003</v>
      </c>
      <c r="D22" s="32">
        <f t="shared" si="2"/>
        <v>5624.90202075165</v>
      </c>
      <c r="E22" s="32">
        <f t="shared" si="2"/>
        <v>2399.625369829132</v>
      </c>
      <c r="F22" s="32">
        <f t="shared" si="2"/>
        <v>27000.499216636406</v>
      </c>
      <c r="G22" s="32">
        <f t="shared" si="2"/>
        <v>7312.0189136781355</v>
      </c>
      <c r="H22" s="32">
        <f t="shared" si="2"/>
        <v>1137163.0607981263</v>
      </c>
      <c r="I22" s="32">
        <f t="shared" si="2"/>
        <v>13772.210414956575</v>
      </c>
      <c r="J22" s="32">
        <f t="shared" si="2"/>
        <v>22600.848964826375</v>
      </c>
      <c r="K22" s="32">
        <f t="shared" si="2"/>
        <v>1189.1671491495365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26955.130905083977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AVERAGE(B11)</f>
        <v>8997.292363834358</v>
      </c>
      <c r="C23" s="32">
        <f aca="true" t="shared" si="4" ref="C23:K23">AVERAGE(C10:C11)</f>
        <v>962858.5241714144</v>
      </c>
      <c r="D23" s="32">
        <f t="shared" si="4"/>
        <v>925.808079325032</v>
      </c>
      <c r="E23" s="32">
        <f t="shared" si="4"/>
        <v>427.6751689881807</v>
      </c>
      <c r="F23" s="32">
        <f t="shared" si="4"/>
        <v>12986.734417419197</v>
      </c>
      <c r="G23" s="32">
        <f t="shared" si="4"/>
        <v>3152.2234713199714</v>
      </c>
      <c r="H23" s="32">
        <f t="shared" si="4"/>
        <v>3115662.263491908</v>
      </c>
      <c r="I23" s="32">
        <f t="shared" si="4"/>
        <v>4002.7431446025003</v>
      </c>
      <c r="J23" s="32">
        <f t="shared" si="4"/>
        <v>11447.595015060342</v>
      </c>
      <c r="K23" s="32">
        <f t="shared" si="4"/>
        <v>11750.373007163505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10902.62744539031</v>
      </c>
      <c r="T23" s="7" t="e">
        <f>T11</f>
        <v>#DIV/0!</v>
      </c>
      <c r="U23" s="1" t="e">
        <f>U11</f>
        <v>#DIV/0!</v>
      </c>
    </row>
    <row r="24" spans="1:21" ht="11.25">
      <c r="A24" s="1" t="s">
        <v>927</v>
      </c>
      <c r="B24" s="1">
        <f>+B15</f>
        <v>12621.555465394798</v>
      </c>
      <c r="C24" s="1">
        <f aca="true" t="shared" si="6" ref="C24:K24">+C15</f>
        <v>403055.58392915124</v>
      </c>
      <c r="D24" s="1">
        <f t="shared" si="6"/>
        <v>4093.935221630948</v>
      </c>
      <c r="E24" s="1">
        <f t="shared" si="6"/>
        <v>1557.6625</v>
      </c>
      <c r="F24" s="1">
        <f t="shared" si="6"/>
        <v>19849.614204862643</v>
      </c>
      <c r="G24" s="1">
        <f t="shared" si="6"/>
        <v>8510.221719039326</v>
      </c>
      <c r="H24" s="1">
        <f t="shared" si="6"/>
        <v>4342566.553058016</v>
      </c>
      <c r="I24" s="1">
        <f t="shared" si="6"/>
        <v>13242.4432563286</v>
      </c>
      <c r="J24" s="1">
        <f t="shared" si="6"/>
        <v>21861.578172736416</v>
      </c>
      <c r="K24" s="1">
        <f t="shared" si="6"/>
        <v>17191.348180610115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27338.20190479536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 (1)</v>
      </c>
      <c r="E25" s="39"/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21566.780269906532</v>
      </c>
      <c r="T25" s="1" t="e">
        <f t="shared" si="8"/>
        <v>#DIV/0!</v>
      </c>
      <c r="U25" s="1" t="e">
        <f t="shared" si="8"/>
        <v>#DIV/0!</v>
      </c>
      <c r="V25" s="32"/>
    </row>
    <row r="26" spans="1:22" ht="11.25">
      <c r="A26" s="1" t="str">
        <f>$A$17</f>
        <v>JGb-1 (2)</v>
      </c>
      <c r="B26" s="32">
        <f>AVERAGE(B16:B17)</f>
        <v>4251.581905540999</v>
      </c>
      <c r="C26" s="32">
        <f aca="true" t="shared" si="9" ref="C26:K26">AVERAGE(C16:C17)</f>
        <v>189738.73768778035</v>
      </c>
      <c r="D26" s="32">
        <f t="shared" si="9"/>
        <v>803.1705747748558</v>
      </c>
      <c r="E26" s="32">
        <f t="shared" si="9"/>
        <v>326.52977446295733</v>
      </c>
      <c r="F26" s="32">
        <f t="shared" si="9"/>
        <v>22582.849269239967</v>
      </c>
      <c r="G26" s="32">
        <f t="shared" si="9"/>
        <v>8247.167107416519</v>
      </c>
      <c r="H26" s="32">
        <f t="shared" si="9"/>
        <v>3528089.955456624</v>
      </c>
      <c r="I26" s="32">
        <f t="shared" si="9"/>
        <v>8768.76117922875</v>
      </c>
      <c r="J26" s="32">
        <f t="shared" si="9"/>
        <v>47313.95314558907</v>
      </c>
      <c r="K26" s="32">
        <f t="shared" si="9"/>
        <v>2420.05232898699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ht="11.25">
      <c r="E28" s="39"/>
    </row>
    <row r="29" spans="1:21" ht="11.25">
      <c r="A29" s="22"/>
      <c r="B29" s="1" t="s">
        <v>845</v>
      </c>
      <c r="C29" s="1" t="s">
        <v>827</v>
      </c>
      <c r="D29" s="1" t="s">
        <v>822</v>
      </c>
      <c r="E29" s="39" t="s">
        <v>824</v>
      </c>
      <c r="F29" s="1" t="s">
        <v>826</v>
      </c>
      <c r="G29" s="1" t="s">
        <v>823</v>
      </c>
      <c r="H29" s="1" t="s">
        <v>820</v>
      </c>
      <c r="I29" s="1" t="s">
        <v>825</v>
      </c>
      <c r="J29" s="1" t="s">
        <v>821</v>
      </c>
      <c r="K29" s="1" t="s">
        <v>844</v>
      </c>
      <c r="L29" s="1" t="s">
        <v>822</v>
      </c>
      <c r="M29" s="1" t="s">
        <v>824</v>
      </c>
      <c r="N29" s="1" t="s">
        <v>827</v>
      </c>
      <c r="O29" s="1" t="s">
        <v>820</v>
      </c>
      <c r="P29" s="1" t="s">
        <v>821</v>
      </c>
      <c r="Q29" s="1" t="s">
        <v>845</v>
      </c>
      <c r="R29" s="1" t="s">
        <v>844</v>
      </c>
      <c r="S29" s="1" t="s">
        <v>712</v>
      </c>
      <c r="T29" s="1" t="s">
        <v>823</v>
      </c>
      <c r="U29" s="1" t="s">
        <v>875</v>
      </c>
    </row>
    <row r="30" spans="1:21" ht="11.25">
      <c r="A30" s="1" t="s">
        <v>855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809</v>
      </c>
      <c r="B31" s="1">
        <v>1.54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3.32</v>
      </c>
      <c r="I31" s="1">
        <v>6.72</v>
      </c>
      <c r="J31" s="1">
        <v>27.6</v>
      </c>
      <c r="K31" s="1">
        <v>5.92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866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698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927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701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28"/>
      <c r="F36" s="34"/>
      <c r="G36" s="34"/>
      <c r="H36" s="34"/>
      <c r="I36" s="34"/>
      <c r="J36" s="72"/>
      <c r="K36" s="7"/>
      <c r="L36" s="7"/>
    </row>
    <row r="37" ht="11.25">
      <c r="E37" s="39"/>
    </row>
    <row r="38" spans="1:22" ht="11.25">
      <c r="A38" s="1" t="s">
        <v>856</v>
      </c>
      <c r="B38" s="29">
        <f>SLOPE(B30:B34,B20:B24)</f>
        <v>0.0020959612367156158</v>
      </c>
      <c r="C38" s="29">
        <f aca="true" t="shared" si="10" ref="C38:U38">SLOPE(C30:C34,C20:C24)</f>
        <v>0.00033065218370573483</v>
      </c>
      <c r="D38" s="29">
        <f t="shared" si="10"/>
        <v>0.07654948457067917</v>
      </c>
      <c r="E38" s="129">
        <f t="shared" si="10"/>
        <v>0.0670146099869038</v>
      </c>
      <c r="F38" s="29">
        <f t="shared" si="10"/>
        <v>0.0016266221755865504</v>
      </c>
      <c r="G38" s="29">
        <f>SLOPE(G30:G33,G20:G23)</f>
        <v>0.007931282155732028</v>
      </c>
      <c r="H38" s="29">
        <f>SLOPE(H30:H33,H20:H23)</f>
        <v>9.169807373508831E-05</v>
      </c>
      <c r="I38" s="29">
        <f>SLOPE(I30:I33,I20:I23)</f>
        <v>0.008761503627450953</v>
      </c>
      <c r="J38" s="29">
        <f t="shared" si="10"/>
        <v>0.013996335359202323</v>
      </c>
      <c r="K38" s="29">
        <f t="shared" si="10"/>
        <v>0.009854168793737437</v>
      </c>
      <c r="L38" s="29" t="e">
        <f t="shared" si="10"/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0.0007774045256310889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857</v>
      </c>
      <c r="B39" s="29">
        <f>INTERCEPT(B30:B34,B20:B24)</f>
        <v>0.593168573889157</v>
      </c>
      <c r="C39" s="29">
        <f aca="true" t="shared" si="11" ref="C39:U39">INTERCEPT(C30:C34,C20:C24)</f>
        <v>2.438161740419673</v>
      </c>
      <c r="D39" s="29">
        <f t="shared" si="11"/>
        <v>-23.058742623617377</v>
      </c>
      <c r="E39" s="129">
        <f t="shared" si="11"/>
        <v>6.720738424594288</v>
      </c>
      <c r="F39" s="29">
        <f t="shared" si="11"/>
        <v>0.11519305437036564</v>
      </c>
      <c r="G39" s="29">
        <f>INTERCEPT(G30:G33,G20:G23)</f>
        <v>-2.656867522295876</v>
      </c>
      <c r="H39" s="29">
        <f>INTERCEPT(H30:H33,H20:H23)</f>
        <v>2.4833054122045297</v>
      </c>
      <c r="I39" s="29">
        <f>INTERCEPT(I30:I33,I20:I23)</f>
        <v>5.207013167522938</v>
      </c>
      <c r="J39" s="29">
        <f t="shared" si="11"/>
        <v>3.5708594089543055</v>
      </c>
      <c r="K39" s="29">
        <f t="shared" si="11"/>
        <v>2.578815190238892</v>
      </c>
      <c r="L39" s="29" t="e">
        <f t="shared" si="11"/>
        <v>#DIV/0!</v>
      </c>
      <c r="M39" s="29" t="e">
        <f t="shared" si="11"/>
        <v>#DIV/0!</v>
      </c>
      <c r="N39" s="29" t="e">
        <f t="shared" si="11"/>
        <v>#DIV/0!</v>
      </c>
      <c r="O39" s="29" t="e">
        <f t="shared" si="11"/>
        <v>#DIV/0!</v>
      </c>
      <c r="P39" s="29" t="e">
        <f t="shared" si="11"/>
        <v>#DIV/0!</v>
      </c>
      <c r="Q39" s="29" t="e">
        <f t="shared" si="11"/>
        <v>#DIV/0!</v>
      </c>
      <c r="R39" s="29" t="e">
        <f t="shared" si="11"/>
        <v>#DIV/0!</v>
      </c>
      <c r="S39" s="29">
        <f t="shared" si="11"/>
        <v>3.347000921914873</v>
      </c>
      <c r="T39" s="29" t="e">
        <f t="shared" si="11"/>
        <v>#DIV/0!</v>
      </c>
      <c r="U39" s="29" t="e">
        <f t="shared" si="11"/>
        <v>#DIV/0!</v>
      </c>
      <c r="V39" s="29"/>
    </row>
    <row r="40" spans="1:22" ht="11.25">
      <c r="A40" s="1" t="s">
        <v>858</v>
      </c>
      <c r="B40" s="29">
        <f>TREND(B30:B34,B20:B24,,TRUE)</f>
        <v>0.5931685738891604</v>
      </c>
      <c r="C40" s="29">
        <f aca="true" t="shared" si="12" ref="C40:U40">TREND(C30:C34,C20:C24,,TRUE)</f>
        <v>2.438161740419685</v>
      </c>
      <c r="D40" s="29">
        <f t="shared" si="12"/>
        <v>-23.058742623617423</v>
      </c>
      <c r="E40" s="129">
        <f t="shared" si="12"/>
        <v>6.72073842459401</v>
      </c>
      <c r="F40" s="29">
        <f t="shared" si="12"/>
        <v>0.11519305437038015</v>
      </c>
      <c r="G40" s="29">
        <f>TREND(G30:G33,G20:G23,,TRUE)</f>
        <v>-2.656867522295899</v>
      </c>
      <c r="H40" s="29">
        <f>TREND(H30:H33,H20:H23,,TRUE)</f>
        <v>2.4833054122044995</v>
      </c>
      <c r="I40" s="29">
        <f>TREND(I30:I33,I20:I23,,TRUE)</f>
        <v>5.207013167522934</v>
      </c>
      <c r="J40" s="29">
        <f t="shared" si="12"/>
        <v>3.570859408954272</v>
      </c>
      <c r="K40" s="29">
        <f t="shared" si="12"/>
        <v>2.5788151902389043</v>
      </c>
      <c r="L40" s="29" t="e">
        <f t="shared" si="12"/>
        <v>#VALUE!</v>
      </c>
      <c r="M40" s="29" t="e">
        <f t="shared" si="12"/>
        <v>#VALUE!</v>
      </c>
      <c r="N40" s="29" t="e">
        <f t="shared" si="12"/>
        <v>#VALUE!</v>
      </c>
      <c r="O40" s="29" t="e">
        <f t="shared" si="12"/>
        <v>#VALUE!</v>
      </c>
      <c r="P40" s="29" t="e">
        <f t="shared" si="12"/>
        <v>#VALUE!</v>
      </c>
      <c r="Q40" s="29" t="e">
        <f t="shared" si="12"/>
        <v>#VALUE!</v>
      </c>
      <c r="R40" s="29" t="e">
        <f t="shared" si="12"/>
        <v>#VALUE!</v>
      </c>
      <c r="S40" s="29">
        <f t="shared" si="12"/>
        <v>3.347000921914872</v>
      </c>
      <c r="T40" s="29" t="e">
        <f t="shared" si="12"/>
        <v>#VALUE!</v>
      </c>
      <c r="U40" s="29" t="e">
        <f t="shared" si="12"/>
        <v>#VALUE!</v>
      </c>
      <c r="V40" s="29"/>
    </row>
    <row r="41" spans="1:22" ht="11.25">
      <c r="A41" s="1" t="s">
        <v>859</v>
      </c>
      <c r="B41" s="29">
        <f>RSQ(B30:B34,B20:B24)</f>
        <v>0.9914163379936359</v>
      </c>
      <c r="C41" s="29">
        <f aca="true" t="shared" si="13" ref="C41:U41">RSQ(C30:C34,C20:C24)</f>
        <v>0.9987065138887059</v>
      </c>
      <c r="D41" s="29">
        <f t="shared" si="13"/>
        <v>0.9995680996411641</v>
      </c>
      <c r="E41" s="129">
        <f t="shared" si="13"/>
        <v>0.9999727615065147</v>
      </c>
      <c r="F41" s="29">
        <f t="shared" si="13"/>
        <v>0.9993772699299182</v>
      </c>
      <c r="G41" s="29">
        <f>RSQ(G30:G33,G20:G23)</f>
        <v>0.9969415779358775</v>
      </c>
      <c r="H41" s="29">
        <f>RSQ(H30:H33,H20:H23)</f>
        <v>0.9996645626256753</v>
      </c>
      <c r="I41" s="29">
        <f>RSQ(I30:I33,I20:I23)</f>
        <v>0.9953103229371163</v>
      </c>
      <c r="J41" s="29">
        <f t="shared" si="13"/>
        <v>0.9978506010166269</v>
      </c>
      <c r="K41" s="29">
        <f t="shared" si="13"/>
        <v>0.9991269495433556</v>
      </c>
      <c r="L41" s="29" t="e">
        <f t="shared" si="13"/>
        <v>#DIV/0!</v>
      </c>
      <c r="M41" s="29" t="e">
        <f t="shared" si="13"/>
        <v>#DIV/0!</v>
      </c>
      <c r="N41" s="29" t="e">
        <f t="shared" si="13"/>
        <v>#DIV/0!</v>
      </c>
      <c r="O41" s="29" t="e">
        <f t="shared" si="13"/>
        <v>#DIV/0!</v>
      </c>
      <c r="P41" s="29" t="e">
        <f t="shared" si="13"/>
        <v>#DIV/0!</v>
      </c>
      <c r="Q41" s="29" t="e">
        <f t="shared" si="13"/>
        <v>#DIV/0!</v>
      </c>
      <c r="R41" s="29" t="e">
        <f t="shared" si="13"/>
        <v>#DIV/0!</v>
      </c>
      <c r="S41" s="29">
        <f t="shared" si="13"/>
        <v>0.25205664026064434</v>
      </c>
      <c r="T41" s="29" t="e">
        <f t="shared" si="13"/>
        <v>#DIV/0!</v>
      </c>
      <c r="U41" s="29" t="e">
        <f t="shared" si="13"/>
        <v>#DIV/0!</v>
      </c>
      <c r="V41" s="29"/>
    </row>
    <row r="44" ht="11.25">
      <c r="A44" s="26" t="s">
        <v>864</v>
      </c>
    </row>
    <row r="69" spans="1:21" ht="11.25">
      <c r="A69" s="22"/>
      <c r="B69" s="1" t="s">
        <v>812</v>
      </c>
      <c r="C69" s="1" t="s">
        <v>811</v>
      </c>
      <c r="D69" s="1" t="s">
        <v>814</v>
      </c>
      <c r="E69" s="1" t="s">
        <v>816</v>
      </c>
      <c r="F69" s="1" t="s">
        <v>815</v>
      </c>
      <c r="G69" s="1" t="s">
        <v>817</v>
      </c>
      <c r="H69" s="1" t="s">
        <v>818</v>
      </c>
      <c r="I69" s="1" t="s">
        <v>819</v>
      </c>
      <c r="J69" s="1" t="s">
        <v>721</v>
      </c>
      <c r="K69" s="1" t="s">
        <v>813</v>
      </c>
      <c r="L69" s="1" t="s">
        <v>822</v>
      </c>
      <c r="M69" s="1" t="s">
        <v>824</v>
      </c>
      <c r="N69" s="1" t="s">
        <v>827</v>
      </c>
      <c r="O69" s="1" t="s">
        <v>820</v>
      </c>
      <c r="P69" s="1" t="s">
        <v>821</v>
      </c>
      <c r="Q69" s="1" t="s">
        <v>845</v>
      </c>
      <c r="R69" s="1" t="s">
        <v>844</v>
      </c>
      <c r="S69" s="1" t="s">
        <v>826</v>
      </c>
      <c r="T69" s="1" t="s">
        <v>823</v>
      </c>
      <c r="U69" s="1" t="s">
        <v>875</v>
      </c>
    </row>
    <row r="70" spans="1:21" ht="11.25">
      <c r="A70" s="1" t="s">
        <v>810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833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835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855</v>
      </c>
      <c r="B75" s="39">
        <v>0</v>
      </c>
    </row>
    <row r="76" spans="1:2" ht="11.25">
      <c r="A76" s="1" t="s">
        <v>768</v>
      </c>
      <c r="B76" s="93">
        <v>815775.5763590767</v>
      </c>
    </row>
    <row r="77" spans="1:2" ht="11.25">
      <c r="A77" s="1" t="s">
        <v>770</v>
      </c>
      <c r="B77" s="39">
        <v>324422.6703893792</v>
      </c>
    </row>
    <row r="78" spans="1:2" ht="11.25">
      <c r="A78" s="1" t="s">
        <v>769</v>
      </c>
      <c r="B78" s="93">
        <v>3725412.536306778</v>
      </c>
    </row>
    <row r="79" spans="1:2" ht="11.25">
      <c r="A79" s="1" t="s">
        <v>874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816</v>
      </c>
    </row>
    <row r="83" spans="1:2" ht="11.25">
      <c r="A83" s="1" t="s">
        <v>855</v>
      </c>
      <c r="B83" s="39">
        <v>0</v>
      </c>
    </row>
    <row r="84" spans="1:2" ht="11.25">
      <c r="A84" s="1" t="s">
        <v>866</v>
      </c>
      <c r="B84" s="120">
        <v>5.804982036802153</v>
      </c>
    </row>
    <row r="85" spans="1:2" ht="11.25">
      <c r="A85" s="1" t="s">
        <v>698</v>
      </c>
      <c r="B85" s="120">
        <v>2.245314319076767</v>
      </c>
    </row>
    <row r="86" spans="1:2" ht="11.25">
      <c r="A86" s="1" t="s">
        <v>833</v>
      </c>
      <c r="B86" s="120">
        <v>30.149666915583403</v>
      </c>
    </row>
    <row r="87" spans="1:2" ht="11.25">
      <c r="A87" s="34" t="s">
        <v>701</v>
      </c>
      <c r="B87" s="128">
        <v>4.922125747746678</v>
      </c>
    </row>
    <row r="88" ht="11.25">
      <c r="B88" s="128"/>
    </row>
    <row r="89" ht="11.25">
      <c r="B89" s="39"/>
    </row>
    <row r="90" spans="1:2" ht="11.25">
      <c r="A90" s="1" t="s">
        <v>856</v>
      </c>
      <c r="B90" s="129">
        <f>SLOPE(B83:B85,B75:B77)</f>
        <v>7.126336539044292E-06</v>
      </c>
    </row>
    <row r="91" spans="1:2" ht="11.25">
      <c r="A91" s="1" t="s">
        <v>857</v>
      </c>
      <c r="B91" s="129">
        <f>INTERCEPT(B83:B85,B75:B77)</f>
        <v>-0.02504669055961317</v>
      </c>
    </row>
    <row r="92" spans="1:2" ht="11.25">
      <c r="A92" s="1" t="s">
        <v>858</v>
      </c>
      <c r="B92" s="129">
        <f>TREND(B83:B85,B75:B77,,TRUE)</f>
        <v>-0.025046690559612284</v>
      </c>
    </row>
    <row r="93" spans="1:2" ht="11.25">
      <c r="A93" s="1" t="s">
        <v>859</v>
      </c>
      <c r="B93" s="129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831</v>
      </c>
      <c r="B1" s="3" t="s">
        <v>832</v>
      </c>
      <c r="C1" s="3" t="s">
        <v>833</v>
      </c>
      <c r="D1" s="3" t="s">
        <v>810</v>
      </c>
      <c r="E1" s="3" t="s">
        <v>866</v>
      </c>
      <c r="F1" s="3" t="s">
        <v>809</v>
      </c>
      <c r="G1" s="69" t="s">
        <v>701</v>
      </c>
      <c r="H1" s="3" t="s">
        <v>834</v>
      </c>
      <c r="I1" s="3" t="s">
        <v>835</v>
      </c>
      <c r="J1" s="3" t="s">
        <v>704</v>
      </c>
      <c r="K1" s="3" t="s">
        <v>705</v>
      </c>
      <c r="L1" s="12"/>
      <c r="M1" s="13" t="s">
        <v>713</v>
      </c>
      <c r="N1" s="54" t="s">
        <v>703</v>
      </c>
      <c r="O1" s="55" t="s">
        <v>833</v>
      </c>
      <c r="P1" s="55" t="s">
        <v>809</v>
      </c>
      <c r="Q1" s="55" t="s">
        <v>866</v>
      </c>
      <c r="R1" s="55" t="s">
        <v>835</v>
      </c>
      <c r="S1" s="55" t="s">
        <v>707</v>
      </c>
      <c r="T1" s="55" t="s">
        <v>810</v>
      </c>
      <c r="U1" s="55" t="s">
        <v>715</v>
      </c>
      <c r="V1" s="56" t="s">
        <v>834</v>
      </c>
      <c r="W1" s="55" t="s">
        <v>832</v>
      </c>
      <c r="X1" s="57" t="s">
        <v>708</v>
      </c>
    </row>
    <row r="2" spans="1:24" ht="11.25">
      <c r="A2" s="4" t="s">
        <v>846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812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847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811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848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814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849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816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837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815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836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817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838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818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850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819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851</v>
      </c>
      <c r="B10" s="5" t="s">
        <v>839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706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852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813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853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840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841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842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711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820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822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821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824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822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827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823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820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824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821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825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845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843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844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826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826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844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823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827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875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845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709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875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710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865</v>
      </c>
      <c r="B31" s="38"/>
      <c r="C31" s="12"/>
      <c r="E31" s="4"/>
      <c r="F31" s="44"/>
    </row>
    <row r="32" spans="1:11" ht="23.25" thickBot="1">
      <c r="A32" s="2" t="s">
        <v>831</v>
      </c>
      <c r="B32" s="3" t="s">
        <v>832</v>
      </c>
      <c r="C32" s="3" t="s">
        <v>833</v>
      </c>
      <c r="D32" s="3" t="s">
        <v>810</v>
      </c>
      <c r="E32" s="3" t="s">
        <v>866</v>
      </c>
      <c r="F32" s="3" t="s">
        <v>809</v>
      </c>
      <c r="G32" s="69" t="s">
        <v>701</v>
      </c>
      <c r="H32" s="3" t="s">
        <v>834</v>
      </c>
      <c r="I32" s="3" t="s">
        <v>835</v>
      </c>
      <c r="J32" s="3" t="s">
        <v>704</v>
      </c>
      <c r="K32" s="3" t="s">
        <v>705</v>
      </c>
    </row>
    <row r="33" spans="1:11" ht="11.25">
      <c r="A33" s="4" t="s">
        <v>846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847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848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849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837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836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838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850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851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852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841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J12" sqref="J12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807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458.3311513216039</v>
      </c>
      <c r="D4" s="7">
        <f>'blk, drift &amp; conc calc'!D5</f>
        <v>3632.445840905167</v>
      </c>
      <c r="E4" s="7">
        <f>'blk, drift &amp; conc calc'!E5</f>
        <v>467.8063140345083</v>
      </c>
      <c r="F4" s="7">
        <f>'blk, drift &amp; conc calc'!F5</f>
        <v>117.365</v>
      </c>
      <c r="G4" s="7">
        <f>'blk, drift &amp; conc calc'!G5</f>
        <v>114.80923107535504</v>
      </c>
      <c r="H4" s="7">
        <f>'blk, drift &amp; conc calc'!H5</f>
        <v>-624.3536894776832</v>
      </c>
      <c r="I4" s="7">
        <f>'blk, drift &amp; conc calc'!I5</f>
        <v>4971.863470686057</v>
      </c>
      <c r="J4" s="7">
        <f>'blk, drift &amp; conc calc'!J5</f>
        <v>4232.05788076746</v>
      </c>
      <c r="K4" s="7">
        <f>'blk, drift &amp; conc calc'!K5</f>
        <v>33.10001642465296</v>
      </c>
      <c r="L4" s="7">
        <f>'blk, drift &amp; conc calc'!L5</f>
        <v>1280.409446194198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33.10001642465296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2</v>
      </c>
      <c r="C5" s="7">
        <f>'blk, drift &amp; conc calc'!C32</f>
        <v>313.5375751116857</v>
      </c>
      <c r="D5" s="7">
        <f>'blk, drift &amp; conc calc'!D32</f>
        <v>3179.1681552173554</v>
      </c>
      <c r="E5" s="7">
        <f>'blk, drift &amp; conc calc'!E32</f>
        <v>420.20324270359504</v>
      </c>
      <c r="F5" s="7">
        <f>'blk, drift &amp; conc calc'!F32</f>
        <v>382.03</v>
      </c>
      <c r="G5" s="7">
        <f>'blk, drift &amp; conc calc'!G32</f>
        <v>224.95027529772048</v>
      </c>
      <c r="H5" s="7">
        <f>'blk, drift &amp; conc calc'!H32</f>
        <v>-1170.5929426548234</v>
      </c>
      <c r="I5" s="7">
        <f>'blk, drift &amp; conc calc'!I32</f>
        <v>5801.959143413937</v>
      </c>
      <c r="J5" s="7">
        <f>'blk, drift &amp; conc calc'!J32</f>
        <v>4255.211935318962</v>
      </c>
      <c r="K5" s="7">
        <f>'blk, drift &amp; conc calc'!K32</f>
        <v>166.69419434023143</v>
      </c>
      <c r="L5" s="7">
        <f>'blk, drift &amp; conc calc'!L32</f>
        <v>1026.6041925855673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756.29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828</v>
      </c>
      <c r="C9" s="7">
        <f>AVERAGE(C4:C5)</f>
        <v>385.9343632166448</v>
      </c>
      <c r="D9" s="7">
        <f>AVERAGE(D4:D5)</f>
        <v>3405.8069980612613</v>
      </c>
      <c r="E9" s="7">
        <f>AVERAGE(E4:E5)</f>
        <v>444.0047783690517</v>
      </c>
      <c r="F9" s="7">
        <f aca="true" t="shared" si="0" ref="F9:V9">AVERAGE(F4:F5)</f>
        <v>249.6975</v>
      </c>
      <c r="G9" s="7">
        <f t="shared" si="0"/>
        <v>169.87975318653776</v>
      </c>
      <c r="H9" s="7">
        <f t="shared" si="0"/>
        <v>-897.4733160662533</v>
      </c>
      <c r="I9" s="7">
        <f t="shared" si="0"/>
        <v>5386.911307049997</v>
      </c>
      <c r="J9" s="7">
        <f t="shared" si="0"/>
        <v>4243.634908043211</v>
      </c>
      <c r="K9" s="7">
        <f t="shared" si="0"/>
        <v>99.89710538244219</v>
      </c>
      <c r="L9" s="7">
        <f t="shared" si="0"/>
        <v>1153.5068193898826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394.69500821232646</v>
      </c>
      <c r="U9" s="7">
        <f t="shared" si="0"/>
        <v>0</v>
      </c>
      <c r="V9" s="7">
        <f t="shared" si="0"/>
        <v>0</v>
      </c>
    </row>
    <row r="12" ht="11.25">
      <c r="B12" s="71" t="s">
        <v>863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2005-02-10T14:46:52Z</dcterms:modified>
  <cp:category/>
  <cp:version/>
  <cp:contentType/>
  <cp:contentStatus/>
</cp:coreProperties>
</file>