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<sst xmlns="http://schemas.openxmlformats.org/spreadsheetml/2006/main" count="1379" uniqueCount="78">
  <si>
    <t>Meinhart</t>
  </si>
  <si>
    <t>Date</t>
  </si>
  <si>
    <t>Sample</t>
  </si>
  <si>
    <t>SiO2</t>
  </si>
  <si>
    <t>Al2O3</t>
  </si>
  <si>
    <t>Fe2O3</t>
  </si>
  <si>
    <t>MgO</t>
  </si>
  <si>
    <t>MnO</t>
  </si>
  <si>
    <t>CaO</t>
  </si>
  <si>
    <t>Na2O</t>
  </si>
  <si>
    <t>K2O</t>
  </si>
  <si>
    <t>P2O5</t>
  </si>
  <si>
    <t>TiO2</t>
  </si>
  <si>
    <t>Total</t>
  </si>
  <si>
    <t>Y</t>
  </si>
  <si>
    <t>Ba</t>
  </si>
  <si>
    <t>Cr</t>
  </si>
  <si>
    <t>Ni</t>
  </si>
  <si>
    <t>Sc</t>
  </si>
  <si>
    <t>Co</t>
  </si>
  <si>
    <t>Sr</t>
  </si>
  <si>
    <t>Cu</t>
  </si>
  <si>
    <t>V</t>
  </si>
  <si>
    <t>Zr</t>
  </si>
  <si>
    <t>Comments</t>
  </si>
  <si>
    <t>DTS-1</t>
  </si>
  <si>
    <t>Run#1</t>
  </si>
  <si>
    <t>23/1/2005</t>
  </si>
  <si>
    <t>DTS-1 (1)</t>
  </si>
  <si>
    <t>DTS-1 (2)</t>
  </si>
  <si>
    <t>Run#2</t>
  </si>
  <si>
    <t>25/1/2005</t>
  </si>
  <si>
    <t>26/1/2005</t>
  </si>
  <si>
    <t>Run#3</t>
  </si>
  <si>
    <t>27/1/2005</t>
  </si>
  <si>
    <t>28/1/2005</t>
  </si>
  <si>
    <t>Run#4</t>
  </si>
  <si>
    <t>30/1/2005</t>
  </si>
  <si>
    <t>31/1/2005</t>
  </si>
  <si>
    <t>Run#5</t>
  </si>
  <si>
    <t>Run#6</t>
  </si>
  <si>
    <t>Run#8</t>
  </si>
  <si>
    <t>Run#9</t>
  </si>
  <si>
    <t>Run#10</t>
  </si>
  <si>
    <t>13/2/2005</t>
  </si>
  <si>
    <t>Run#11</t>
  </si>
  <si>
    <t>15/2/2005</t>
  </si>
  <si>
    <t>Run#12</t>
  </si>
  <si>
    <t>17/2/2005</t>
  </si>
  <si>
    <t>Average</t>
  </si>
  <si>
    <t>Precision</t>
  </si>
  <si>
    <t>%</t>
  </si>
  <si>
    <t>Accuracy</t>
  </si>
  <si>
    <t>JGb-1</t>
  </si>
  <si>
    <t>JGb-1 (1)</t>
  </si>
  <si>
    <t>JGb-1 (2)</t>
  </si>
  <si>
    <t>JGB-1 (2)</t>
  </si>
  <si>
    <t>BIR-1</t>
  </si>
  <si>
    <t>BIR-1 (1)</t>
  </si>
  <si>
    <t>BIR-1 (2)</t>
  </si>
  <si>
    <t>JP-1</t>
  </si>
  <si>
    <t>JP-1 (1)</t>
  </si>
  <si>
    <t>JP-1 (2)</t>
  </si>
  <si>
    <t>jp-1-1</t>
  </si>
  <si>
    <t>jp-1-2</t>
  </si>
  <si>
    <t>JA-3</t>
  </si>
  <si>
    <t>JA-3 (1)</t>
  </si>
  <si>
    <t>JA-3 (2)</t>
  </si>
  <si>
    <t>JB-3</t>
  </si>
  <si>
    <t>JB-3 (1)</t>
  </si>
  <si>
    <t>JB-3 (2)</t>
  </si>
  <si>
    <t>N</t>
  </si>
  <si>
    <t>BLOD</t>
  </si>
  <si>
    <t xml:space="preserve"> - </t>
  </si>
  <si>
    <t>U1309D 171R4_18-30cm</t>
  </si>
  <si>
    <t>U1309D 171R4_18-30cm (1)</t>
  </si>
  <si>
    <t>U1309D 171R4_18-30cm (2)</t>
  </si>
  <si>
    <t>U1309D 171R4_18-30cm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</si>
</sst>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.\ mmm\ yy"/>
    <numFmt numFmtId="165" formatCode="0.000"/>
    <numFmt numFmtId="166" formatCode="0.0"/>
    <numFmt numFmtId="167" formatCode="0.0%"/>
  </numFmts>
  <fonts count="11">
    <font>
      <sz val="10"/>
      <name val="Arial"/>
      <family val="0"/>
    </font>
    <font>
      <b/>
      <sz val="8"/>
      <color indexed="8"/>
      <name val="Arial"/>
      <family val="2"/>
    </font>
    <font>
      <sz val="12"/>
      <name val="Genev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7" applyFont="1" applyFill="1" applyBorder="1" applyAlignment="1">
      <alignment horizontal="left"/>
      <protection/>
    </xf>
    <xf numFmtId="15" fontId="3" fillId="0" borderId="0" xfId="17" applyNumberFormat="1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164" fontId="1" fillId="0" borderId="0" xfId="17" applyNumberFormat="1" applyFont="1" applyFill="1" applyBorder="1" applyAlignment="1">
      <alignment horizontal="center"/>
      <protection/>
    </xf>
    <xf numFmtId="2" fontId="3" fillId="0" borderId="0" xfId="17" applyNumberFormat="1" applyFont="1" applyFill="1" applyBorder="1" applyAlignment="1">
      <alignment horizontal="center"/>
      <protection/>
    </xf>
    <xf numFmtId="2" fontId="3" fillId="0" borderId="0" xfId="17" applyNumberFormat="1" applyFont="1" applyFill="1" applyBorder="1" applyAlignment="1">
      <alignment horizontal="left"/>
      <protection/>
    </xf>
    <xf numFmtId="0" fontId="3" fillId="0" borderId="0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 horizontal="center"/>
      <protection/>
    </xf>
    <xf numFmtId="15" fontId="1" fillId="0" borderId="0" xfId="17" applyNumberFormat="1" applyFont="1" applyFill="1" applyBorder="1" applyAlignment="1">
      <alignment horizontal="center"/>
      <protection/>
    </xf>
    <xf numFmtId="2" fontId="1" fillId="0" borderId="0" xfId="17" applyNumberFormat="1" applyFont="1" applyFill="1" applyBorder="1" applyAlignment="1">
      <alignment horizontal="center"/>
      <protection/>
    </xf>
    <xf numFmtId="0" fontId="1" fillId="2" borderId="0" xfId="17" applyFont="1" applyFill="1" applyBorder="1" applyAlignment="1">
      <alignment horizontal="center"/>
      <protection/>
    </xf>
    <xf numFmtId="15" fontId="1" fillId="2" borderId="0" xfId="17" applyNumberFormat="1" applyFont="1" applyFill="1" applyBorder="1" applyAlignment="1">
      <alignment horizontal="center"/>
      <protection/>
    </xf>
    <xf numFmtId="164" fontId="1" fillId="2" borderId="0" xfId="17" applyNumberFormat="1" applyFont="1" applyFill="1" applyBorder="1" applyAlignment="1">
      <alignment horizontal="center"/>
      <protection/>
    </xf>
    <xf numFmtId="2" fontId="1" fillId="2" borderId="0" xfId="17" applyNumberFormat="1" applyFont="1" applyFill="1" applyBorder="1" applyAlignment="1">
      <alignment horizontal="center"/>
      <protection/>
    </xf>
    <xf numFmtId="2" fontId="1" fillId="2" borderId="0" xfId="17" applyNumberFormat="1" applyFont="1" applyFill="1" applyBorder="1" applyAlignment="1">
      <alignment horizontal="left"/>
      <protection/>
    </xf>
    <xf numFmtId="14" fontId="0" fillId="0" borderId="0" xfId="0" applyNumberFormat="1" applyAlignment="1">
      <alignment/>
    </xf>
    <xf numFmtId="1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6" fillId="0" borderId="0" xfId="17" applyNumberFormat="1" applyFont="1" applyFill="1" applyBorder="1" applyAlignment="1">
      <alignment horizontal="center"/>
      <protection/>
    </xf>
    <xf numFmtId="15" fontId="6" fillId="0" borderId="0" xfId="17" applyNumberFormat="1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/>
    </xf>
    <xf numFmtId="2" fontId="6" fillId="0" borderId="0" xfId="17" applyNumberFormat="1" applyFont="1" applyFill="1" applyBorder="1" applyAlignment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2" fontId="6" fillId="0" borderId="0" xfId="17" applyNumberFormat="1" applyFont="1" applyFill="1" applyBorder="1" applyAlignment="1">
      <alignment horizontal="left"/>
      <protection/>
    </xf>
    <xf numFmtId="165" fontId="1" fillId="0" borderId="0" xfId="17" applyNumberFormat="1" applyFont="1" applyFill="1" applyBorder="1" applyAlignment="1">
      <alignment horizontal="center"/>
      <protection/>
    </xf>
    <xf numFmtId="165" fontId="3" fillId="0" borderId="0" xfId="17" applyNumberFormat="1" applyFont="1" applyFill="1" applyBorder="1" applyAlignment="1">
      <alignment horizontal="center"/>
      <protection/>
    </xf>
    <xf numFmtId="166" fontId="3" fillId="0" borderId="0" xfId="17" applyNumberFormat="1" applyFont="1" applyFill="1" applyBorder="1" applyAlignment="1">
      <alignment horizontal="center"/>
      <protection/>
    </xf>
    <xf numFmtId="167" fontId="3" fillId="0" borderId="0" xfId="17" applyNumberFormat="1" applyFont="1" applyFill="1" applyBorder="1" applyAlignment="1">
      <alignment horizontal="center"/>
      <protection/>
    </xf>
    <xf numFmtId="10" fontId="1" fillId="0" borderId="0" xfId="17" applyNumberFormat="1" applyFont="1" applyFill="1" applyBorder="1" applyAlignment="1">
      <alignment horizontal="center"/>
      <protection/>
    </xf>
    <xf numFmtId="10" fontId="3" fillId="0" borderId="0" xfId="17" applyNumberFormat="1" applyFont="1" applyFill="1" applyBorder="1" applyAlignment="1">
      <alignment horizontal="center"/>
      <protection/>
    </xf>
    <xf numFmtId="10" fontId="1" fillId="2" borderId="0" xfId="17" applyNumberFormat="1" applyFont="1" applyFill="1" applyBorder="1" applyAlignment="1">
      <alignment horizontal="center"/>
      <protection/>
    </xf>
    <xf numFmtId="15" fontId="3" fillId="2" borderId="0" xfId="17" applyNumberFormat="1" applyFont="1" applyFill="1" applyBorder="1" applyAlignment="1">
      <alignment horizontal="center"/>
      <protection/>
    </xf>
    <xf numFmtId="10" fontId="3" fillId="2" borderId="0" xfId="17" applyNumberFormat="1" applyFont="1" applyFill="1" applyBorder="1" applyAlignment="1">
      <alignment horizontal="center"/>
      <protection/>
    </xf>
    <xf numFmtId="2" fontId="3" fillId="2" borderId="0" xfId="17" applyNumberFormat="1" applyFont="1" applyFill="1" applyBorder="1" applyAlignment="1">
      <alignment horizontal="center"/>
      <protection/>
    </xf>
    <xf numFmtId="2" fontId="3" fillId="2" borderId="0" xfId="17" applyNumberFormat="1" applyFont="1" applyFill="1" applyBorder="1" applyAlignment="1">
      <alignment horizontal="left"/>
      <protection/>
    </xf>
    <xf numFmtId="15" fontId="7" fillId="0" borderId="0" xfId="17" applyNumberFormat="1" applyFont="1" applyFill="1" applyBorder="1" applyAlignment="1">
      <alignment horizontal="center"/>
      <protection/>
    </xf>
    <xf numFmtId="2" fontId="7" fillId="0" borderId="0" xfId="17" applyNumberFormat="1" applyFont="1" applyFill="1" applyBorder="1" applyAlignment="1">
      <alignment horizontal="center"/>
      <protection/>
    </xf>
    <xf numFmtId="2" fontId="7" fillId="0" borderId="0" xfId="17" applyNumberFormat="1" applyFont="1" applyFill="1" applyBorder="1" applyAlignment="1">
      <alignment horizontal="left"/>
      <protection/>
    </xf>
    <xf numFmtId="0" fontId="3" fillId="2" borderId="0" xfId="17" applyFont="1" applyFill="1" applyBorder="1" applyAlignment="1">
      <alignment horizontal="center"/>
      <protection/>
    </xf>
    <xf numFmtId="2" fontId="8" fillId="0" borderId="0" xfId="17" applyNumberFormat="1" applyFont="1" applyFill="1" applyBorder="1" applyAlignment="1">
      <alignment horizontal="center"/>
      <protection/>
    </xf>
    <xf numFmtId="2" fontId="9" fillId="0" borderId="0" xfId="17" applyNumberFormat="1" applyFont="1" applyFill="1" applyBorder="1" applyAlignment="1">
      <alignment horizontal="center"/>
      <protection/>
    </xf>
    <xf numFmtId="1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4" fillId="0" borderId="0" xfId="17" applyNumberFormat="1" applyFont="1" applyFill="1" applyBorder="1" applyAlignment="1">
      <alignment horizontal="center"/>
      <protection/>
    </xf>
    <xf numFmtId="15" fontId="6" fillId="0" borderId="0" xfId="0" applyNumberFormat="1" applyFont="1" applyFill="1" applyBorder="1" applyAlignment="1">
      <alignment horizontal="center"/>
    </xf>
    <xf numFmtId="1" fontId="1" fillId="0" borderId="0" xfId="17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17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0" xfId="17" applyNumberFormat="1" applyFont="1" applyFill="1" applyBorder="1" applyAlignment="1">
      <alignment horizontal="left"/>
      <protection/>
    </xf>
    <xf numFmtId="14" fontId="0" fillId="0" borderId="0" xfId="0" applyNumberForma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1" fontId="4" fillId="0" borderId="0" xfId="17" applyNumberFormat="1" applyFont="1" applyFill="1" applyBorder="1" applyAlignment="1">
      <alignment horizontal="center"/>
      <protection/>
    </xf>
    <xf numFmtId="166" fontId="1" fillId="0" borderId="0" xfId="17" applyNumberFormat="1" applyFont="1" applyFill="1" applyBorder="1" applyAlignment="1">
      <alignment horizontal="center"/>
      <protection/>
    </xf>
    <xf numFmtId="166" fontId="4" fillId="0" borderId="0" xfId="0" applyNumberFormat="1" applyFont="1" applyFill="1" applyBorder="1" applyAlignment="1">
      <alignment horizontal="center"/>
    </xf>
    <xf numFmtId="166" fontId="3" fillId="0" borderId="0" xfId="17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_Table Exp-C-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"/>
  <sheetViews>
    <sheetView tabSelected="1" workbookViewId="0" topLeftCell="N168">
      <selection activeCell="U189" sqref="U189"/>
    </sheetView>
  </sheetViews>
  <sheetFormatPr defaultColWidth="11.421875" defaultRowHeight="12.75"/>
  <cols>
    <col min="1" max="1" width="20.00390625" style="8" customWidth="1"/>
    <col min="2" max="2" width="10.140625" style="8" customWidth="1"/>
    <col min="3" max="3" width="9.00390625" style="2" bestFit="1" customWidth="1"/>
    <col min="4" max="4" width="6.8515625" style="2" bestFit="1" customWidth="1"/>
    <col min="5" max="5" width="21.140625" style="3" customWidth="1"/>
    <col min="6" max="6" width="7.28125" style="3" bestFit="1" customWidth="1"/>
    <col min="7" max="11" width="7.57421875" style="3" bestFit="1" customWidth="1"/>
    <col min="12" max="12" width="7.28125" style="3" bestFit="1" customWidth="1"/>
    <col min="13" max="13" width="8.140625" style="3" bestFit="1" customWidth="1"/>
    <col min="14" max="14" width="7.8515625" style="3" customWidth="1"/>
    <col min="15" max="15" width="7.28125" style="3" customWidth="1"/>
    <col min="16" max="16" width="7.7109375" style="3" bestFit="1" customWidth="1"/>
    <col min="17" max="17" width="7.140625" style="3" customWidth="1"/>
    <col min="18" max="18" width="9.57421875" style="4" customWidth="1"/>
    <col min="19" max="19" width="9.140625" style="5" bestFit="1" customWidth="1"/>
    <col min="20" max="20" width="7.57421875" style="5" bestFit="1" customWidth="1"/>
    <col min="21" max="22" width="8.7109375" style="5" bestFit="1" customWidth="1"/>
    <col min="23" max="23" width="7.8515625" style="5" customWidth="1"/>
    <col min="24" max="24" width="8.140625" style="5" bestFit="1" customWidth="1"/>
    <col min="25" max="25" width="7.7109375" style="5" bestFit="1" customWidth="1"/>
    <col min="26" max="26" width="7.57421875" style="5" bestFit="1" customWidth="1"/>
    <col min="27" max="27" width="8.140625" style="5" customWidth="1"/>
    <col min="28" max="28" width="7.421875" style="5" bestFit="1" customWidth="1"/>
    <col min="29" max="29" width="13.7109375" style="6" customWidth="1"/>
    <col min="30" max="31" width="13.7109375" style="5" customWidth="1"/>
    <col min="32" max="16384" width="13.7109375" style="3" customWidth="1"/>
  </cols>
  <sheetData>
    <row r="1" spans="1:2" ht="11.25">
      <c r="A1" s="1" t="s">
        <v>0</v>
      </c>
      <c r="B1" s="1"/>
    </row>
    <row r="2" spans="1:5" ht="11.25">
      <c r="A2" s="1"/>
      <c r="B2" s="1"/>
      <c r="E2" s="7"/>
    </row>
    <row r="3" spans="3:31" s="8" customFormat="1" ht="11.25">
      <c r="C3" s="9" t="s">
        <v>1</v>
      </c>
      <c r="D3" s="9"/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R3" s="4" t="s">
        <v>1</v>
      </c>
      <c r="S3" s="10" t="s">
        <v>14</v>
      </c>
      <c r="T3" s="10" t="s">
        <v>15</v>
      </c>
      <c r="U3" s="10" t="s">
        <v>16</v>
      </c>
      <c r="V3" s="10" t="s">
        <v>17</v>
      </c>
      <c r="W3" s="10" t="s">
        <v>18</v>
      </c>
      <c r="X3" s="10" t="s">
        <v>19</v>
      </c>
      <c r="Y3" s="10" t="s">
        <v>20</v>
      </c>
      <c r="Z3" s="10" t="s">
        <v>21</v>
      </c>
      <c r="AA3" s="10" t="s">
        <v>22</v>
      </c>
      <c r="AB3" s="10" t="s">
        <v>23</v>
      </c>
      <c r="AC3" s="10" t="s">
        <v>24</v>
      </c>
      <c r="AD3" s="10"/>
      <c r="AE3" s="10"/>
    </row>
    <row r="4" spans="3:31" s="11" customFormat="1" ht="11.25">
      <c r="C4" s="12"/>
      <c r="D4" s="12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4"/>
      <c r="AE4" s="14"/>
    </row>
    <row r="5" spans="1:29" s="5" customFormat="1" ht="12.75">
      <c r="A5" s="10" t="s">
        <v>25</v>
      </c>
      <c r="B5" s="10" t="s">
        <v>26</v>
      </c>
      <c r="C5" s="16" t="s">
        <v>27</v>
      </c>
      <c r="D5" s="17" t="s">
        <v>0</v>
      </c>
      <c r="E5" s="5" t="s">
        <v>28</v>
      </c>
      <c r="F5" s="18">
        <v>40.82877081180665</v>
      </c>
      <c r="G5" s="18">
        <v>0.18103185076802367</v>
      </c>
      <c r="H5" s="18">
        <v>8.744825991927891</v>
      </c>
      <c r="I5" s="18">
        <v>48.097254781612854</v>
      </c>
      <c r="J5" s="18">
        <v>0.11804120373505164</v>
      </c>
      <c r="K5" s="18">
        <v>0.10198381367844413</v>
      </c>
      <c r="L5" s="18" t="s">
        <v>72</v>
      </c>
      <c r="M5" s="18" t="s">
        <v>72</v>
      </c>
      <c r="N5" s="18" t="s">
        <v>72</v>
      </c>
      <c r="O5" s="18" t="s">
        <v>72</v>
      </c>
      <c r="P5" s="18">
        <v>98.07922423489816</v>
      </c>
      <c r="Q5" s="10" t="s">
        <v>26</v>
      </c>
      <c r="R5" s="19" t="s">
        <v>27</v>
      </c>
      <c r="S5" s="18" t="s">
        <v>72</v>
      </c>
      <c r="T5" s="18" t="s">
        <v>72</v>
      </c>
      <c r="U5" s="18">
        <v>4058.9530032740663</v>
      </c>
      <c r="V5" s="18">
        <v>2175.474607971175</v>
      </c>
      <c r="W5" s="18">
        <v>3.5121854027074115</v>
      </c>
      <c r="X5" s="18">
        <v>123.61556110930809</v>
      </c>
      <c r="Y5" s="18" t="s">
        <v>72</v>
      </c>
      <c r="Z5" s="18" t="s">
        <v>72</v>
      </c>
      <c r="AA5" s="18" t="s">
        <v>72</v>
      </c>
      <c r="AB5" s="18" t="s">
        <v>72</v>
      </c>
      <c r="AC5" s="6"/>
    </row>
    <row r="6" spans="1:28" s="5" customFormat="1" ht="12.75">
      <c r="A6" s="10"/>
      <c r="B6" s="10" t="s">
        <v>26</v>
      </c>
      <c r="C6" s="16" t="s">
        <v>27</v>
      </c>
      <c r="D6" s="17" t="s">
        <v>0</v>
      </c>
      <c r="E6" s="5" t="s">
        <v>29</v>
      </c>
      <c r="F6" s="18">
        <v>41.22830900818928</v>
      </c>
      <c r="G6" s="18">
        <v>0.1881795251865251</v>
      </c>
      <c r="H6" s="18">
        <v>8.394346487281597</v>
      </c>
      <c r="I6" s="18">
        <v>50.61782323178014</v>
      </c>
      <c r="J6" s="18">
        <v>0.11886020453776411</v>
      </c>
      <c r="K6" s="18">
        <v>0.10117189635668875</v>
      </c>
      <c r="L6" s="18" t="s">
        <v>72</v>
      </c>
      <c r="M6" s="18" t="s">
        <v>72</v>
      </c>
      <c r="N6" s="18" t="s">
        <v>72</v>
      </c>
      <c r="O6" s="18" t="s">
        <v>72</v>
      </c>
      <c r="P6" s="18">
        <v>100.64387506579769</v>
      </c>
      <c r="Q6" s="10" t="s">
        <v>26</v>
      </c>
      <c r="R6" s="19" t="s">
        <v>27</v>
      </c>
      <c r="S6" s="18" t="s">
        <v>72</v>
      </c>
      <c r="T6" s="18" t="s">
        <v>72</v>
      </c>
      <c r="U6" s="18">
        <v>4058.8973099945374</v>
      </c>
      <c r="V6" s="18">
        <v>2272.1655045644657</v>
      </c>
      <c r="W6" s="18">
        <v>3.3886666730148014</v>
      </c>
      <c r="X6" s="18">
        <v>122.19892928793988</v>
      </c>
      <c r="Y6" s="18" t="s">
        <v>72</v>
      </c>
      <c r="Z6" s="18" t="s">
        <v>72</v>
      </c>
      <c r="AA6" s="18" t="s">
        <v>72</v>
      </c>
      <c r="AB6" s="18" t="s">
        <v>72</v>
      </c>
    </row>
    <row r="7" spans="1:29" s="5" customFormat="1" ht="12.75">
      <c r="A7" s="10"/>
      <c r="B7" s="10" t="s">
        <v>30</v>
      </c>
      <c r="C7" s="16" t="s">
        <v>31</v>
      </c>
      <c r="D7" s="17" t="s">
        <v>0</v>
      </c>
      <c r="E7" s="5" t="s">
        <v>28</v>
      </c>
      <c r="F7" s="18">
        <v>39.77160902860076</v>
      </c>
      <c r="G7" s="18">
        <v>0.17628004246627224</v>
      </c>
      <c r="H7" s="18">
        <v>8.670127274216354</v>
      </c>
      <c r="I7" s="18">
        <v>49.7389835439739</v>
      </c>
      <c r="J7" s="18">
        <v>0.12466816147253429</v>
      </c>
      <c r="K7" s="18">
        <v>0.09142137754623979</v>
      </c>
      <c r="L7" s="18" t="s">
        <v>72</v>
      </c>
      <c r="M7" s="18" t="s">
        <v>72</v>
      </c>
      <c r="N7" s="18" t="s">
        <v>72</v>
      </c>
      <c r="O7" s="18" t="s">
        <v>72</v>
      </c>
      <c r="P7" s="18">
        <v>98.60667313610803</v>
      </c>
      <c r="Q7" s="10" t="s">
        <v>30</v>
      </c>
      <c r="R7" s="19" t="s">
        <v>32</v>
      </c>
      <c r="S7" s="18" t="s">
        <v>72</v>
      </c>
      <c r="T7" s="18" t="s">
        <v>72</v>
      </c>
      <c r="U7" s="18">
        <v>3503.4227991889006</v>
      </c>
      <c r="V7" s="18">
        <v>2283.6219624293103</v>
      </c>
      <c r="W7" s="18">
        <v>3.801274052496183</v>
      </c>
      <c r="X7" s="18">
        <v>134.2128842722763</v>
      </c>
      <c r="Y7" s="18" t="s">
        <v>72</v>
      </c>
      <c r="Z7" s="18" t="s">
        <v>72</v>
      </c>
      <c r="AA7" s="18" t="s">
        <v>72</v>
      </c>
      <c r="AB7" s="18" t="s">
        <v>72</v>
      </c>
      <c r="AC7" s="6"/>
    </row>
    <row r="8" spans="1:29" s="5" customFormat="1" ht="12.75">
      <c r="A8" s="10"/>
      <c r="B8" s="10" t="s">
        <v>30</v>
      </c>
      <c r="C8" s="16" t="s">
        <v>31</v>
      </c>
      <c r="D8" s="17" t="s">
        <v>0</v>
      </c>
      <c r="E8" s="5" t="s">
        <v>29</v>
      </c>
      <c r="F8" s="18">
        <v>40.22252688947772</v>
      </c>
      <c r="G8" s="18">
        <v>0.18396271818627083</v>
      </c>
      <c r="H8" s="18">
        <v>9.513042912878875</v>
      </c>
      <c r="I8" s="18">
        <v>50.495792708437996</v>
      </c>
      <c r="J8" s="18">
        <v>0.11468615364604379</v>
      </c>
      <c r="K8" s="18">
        <v>0.09451031120436267</v>
      </c>
      <c r="L8" s="18" t="s">
        <v>72</v>
      </c>
      <c r="M8" s="18" t="s">
        <v>72</v>
      </c>
      <c r="N8" s="18" t="s">
        <v>72</v>
      </c>
      <c r="O8" s="18" t="s">
        <v>72</v>
      </c>
      <c r="P8" s="18">
        <v>100.66882268698484</v>
      </c>
      <c r="Q8" s="10" t="s">
        <v>30</v>
      </c>
      <c r="R8" s="19" t="s">
        <v>32</v>
      </c>
      <c r="S8" s="18" t="s">
        <v>72</v>
      </c>
      <c r="T8" s="18" t="s">
        <v>72</v>
      </c>
      <c r="U8" s="18">
        <v>3495.0590298596667</v>
      </c>
      <c r="V8" s="18">
        <v>2206.137429863893</v>
      </c>
      <c r="W8" s="18">
        <v>3.6551143658678</v>
      </c>
      <c r="X8" s="18">
        <v>123.9907922430948</v>
      </c>
      <c r="Y8" s="18" t="s">
        <v>72</v>
      </c>
      <c r="Z8" s="18" t="s">
        <v>72</v>
      </c>
      <c r="AA8" s="18" t="s">
        <v>72</v>
      </c>
      <c r="AB8" s="18" t="s">
        <v>72</v>
      </c>
      <c r="AC8" s="6"/>
    </row>
    <row r="9" spans="1:29" s="5" customFormat="1" ht="12.75">
      <c r="A9" s="10"/>
      <c r="B9" s="10" t="s">
        <v>33</v>
      </c>
      <c r="C9" s="16" t="s">
        <v>34</v>
      </c>
      <c r="D9" s="17" t="s">
        <v>0</v>
      </c>
      <c r="E9" s="5" t="s">
        <v>28</v>
      </c>
      <c r="F9" s="18">
        <v>39.508798803537694</v>
      </c>
      <c r="G9" s="55">
        <v>0.27997597803287516</v>
      </c>
      <c r="H9" s="18">
        <v>8.336237482782861</v>
      </c>
      <c r="I9" s="18">
        <v>51.33335772082565</v>
      </c>
      <c r="J9" s="18">
        <v>0.11884326882693583</v>
      </c>
      <c r="K9" s="18">
        <v>0.11467956659313774</v>
      </c>
      <c r="L9" s="18" t="s">
        <v>72</v>
      </c>
      <c r="M9" s="18" t="s">
        <v>72</v>
      </c>
      <c r="N9" s="18" t="s">
        <v>72</v>
      </c>
      <c r="O9" s="18" t="s">
        <v>72</v>
      </c>
      <c r="P9" s="18">
        <v>99.69686161414873</v>
      </c>
      <c r="Q9" s="10" t="s">
        <v>33</v>
      </c>
      <c r="R9" s="19" t="s">
        <v>35</v>
      </c>
      <c r="S9" s="18" t="s">
        <v>72</v>
      </c>
      <c r="T9" s="18" t="s">
        <v>72</v>
      </c>
      <c r="U9" s="18">
        <v>3688.4576841625417</v>
      </c>
      <c r="V9" s="18">
        <v>2322.774733596728</v>
      </c>
      <c r="W9" s="18">
        <v>3.364862178151838</v>
      </c>
      <c r="X9" s="18">
        <v>130.93465419158719</v>
      </c>
      <c r="Y9" s="18" t="s">
        <v>72</v>
      </c>
      <c r="Z9" s="18" t="s">
        <v>72</v>
      </c>
      <c r="AA9" s="18" t="s">
        <v>72</v>
      </c>
      <c r="AB9" s="18" t="s">
        <v>72</v>
      </c>
      <c r="AC9" s="6"/>
    </row>
    <row r="10" spans="1:29" s="5" customFormat="1" ht="12.75">
      <c r="A10" s="10"/>
      <c r="B10" s="10" t="s">
        <v>33</v>
      </c>
      <c r="C10" s="16" t="s">
        <v>34</v>
      </c>
      <c r="D10" s="17" t="s">
        <v>0</v>
      </c>
      <c r="E10" s="5" t="s">
        <v>29</v>
      </c>
      <c r="F10" s="18">
        <v>39.85144105059237</v>
      </c>
      <c r="G10" s="18">
        <v>0.20280913800491518</v>
      </c>
      <c r="H10" s="18">
        <v>8.320053809819786</v>
      </c>
      <c r="I10" s="18">
        <v>47.360377308836426</v>
      </c>
      <c r="J10" s="18">
        <v>0.10724262597564256</v>
      </c>
      <c r="K10" s="18">
        <v>0.09869153726892116</v>
      </c>
      <c r="L10" s="18" t="s">
        <v>72</v>
      </c>
      <c r="M10" s="18" t="s">
        <v>72</v>
      </c>
      <c r="N10" s="18" t="s">
        <v>72</v>
      </c>
      <c r="O10" s="18" t="s">
        <v>72</v>
      </c>
      <c r="P10" s="18">
        <v>96.01109674852688</v>
      </c>
      <c r="Q10" s="10" t="s">
        <v>33</v>
      </c>
      <c r="R10" s="19" t="s">
        <v>35</v>
      </c>
      <c r="S10" s="18" t="s">
        <v>72</v>
      </c>
      <c r="T10" s="18" t="s">
        <v>72</v>
      </c>
      <c r="U10" s="18">
        <v>3613.026557548814</v>
      </c>
      <c r="V10" s="18">
        <v>2232.7274409429747</v>
      </c>
      <c r="W10" s="18">
        <v>3.6388613883686536</v>
      </c>
      <c r="X10" s="18">
        <v>130.13775142847425</v>
      </c>
      <c r="Y10" s="18" t="s">
        <v>72</v>
      </c>
      <c r="Z10" s="18" t="s">
        <v>72</v>
      </c>
      <c r="AA10" s="18" t="s">
        <v>72</v>
      </c>
      <c r="AB10" s="18" t="s">
        <v>72</v>
      </c>
      <c r="AC10" s="6"/>
    </row>
    <row r="11" spans="1:29" s="5" customFormat="1" ht="12.75">
      <c r="A11" s="10"/>
      <c r="B11" s="10" t="s">
        <v>36</v>
      </c>
      <c r="C11" s="16" t="s">
        <v>37</v>
      </c>
      <c r="D11" s="17" t="s">
        <v>0</v>
      </c>
      <c r="E11" s="5" t="s">
        <v>28</v>
      </c>
      <c r="F11" s="18">
        <v>40.266754727857325</v>
      </c>
      <c r="G11" s="18">
        <v>0.15295080590274412</v>
      </c>
      <c r="H11" s="18">
        <v>8.524374340660595</v>
      </c>
      <c r="I11" s="18">
        <v>48.29439149646083</v>
      </c>
      <c r="J11" s="18">
        <v>0.12312246964710921</v>
      </c>
      <c r="K11" s="18">
        <v>0.07765169274866347</v>
      </c>
      <c r="L11" s="18" t="s">
        <v>72</v>
      </c>
      <c r="M11" s="18" t="s">
        <v>72</v>
      </c>
      <c r="N11" s="18" t="s">
        <v>72</v>
      </c>
      <c r="O11" s="18" t="s">
        <v>72</v>
      </c>
      <c r="P11" s="18">
        <v>97.48142554679258</v>
      </c>
      <c r="Q11" s="10" t="s">
        <v>36</v>
      </c>
      <c r="R11" s="19" t="s">
        <v>38</v>
      </c>
      <c r="S11" s="18" t="s">
        <v>72</v>
      </c>
      <c r="T11" s="18" t="s">
        <v>72</v>
      </c>
      <c r="U11" s="18">
        <v>3652.667436977102</v>
      </c>
      <c r="V11" s="18">
        <v>2371.562624343951</v>
      </c>
      <c r="W11" s="18">
        <v>3.5865791184418105</v>
      </c>
      <c r="X11" s="18">
        <v>150.89707055594397</v>
      </c>
      <c r="Y11" s="18" t="s">
        <v>72</v>
      </c>
      <c r="Z11" s="18" t="s">
        <v>72</v>
      </c>
      <c r="AA11" s="18" t="s">
        <v>72</v>
      </c>
      <c r="AB11" s="18" t="s">
        <v>72</v>
      </c>
      <c r="AC11" s="6"/>
    </row>
    <row r="12" spans="1:29" s="5" customFormat="1" ht="12.75">
      <c r="A12" s="10"/>
      <c r="B12" s="10" t="s">
        <v>36</v>
      </c>
      <c r="C12" s="16" t="s">
        <v>37</v>
      </c>
      <c r="D12" s="17" t="s">
        <v>0</v>
      </c>
      <c r="E12" s="5" t="s">
        <v>29</v>
      </c>
      <c r="F12" s="18">
        <v>40.13765475523472</v>
      </c>
      <c r="G12" s="18">
        <v>0.1962689599153499</v>
      </c>
      <c r="H12" s="18">
        <v>8.494477143564641</v>
      </c>
      <c r="I12" s="18">
        <v>49.8604964007275</v>
      </c>
      <c r="J12" s="18">
        <v>0.1188963130968346</v>
      </c>
      <c r="K12" s="18">
        <v>0.11638104382657784</v>
      </c>
      <c r="L12" s="18" t="s">
        <v>72</v>
      </c>
      <c r="M12" s="18" t="s">
        <v>72</v>
      </c>
      <c r="N12" s="18" t="s">
        <v>72</v>
      </c>
      <c r="O12" s="18" t="s">
        <v>72</v>
      </c>
      <c r="P12" s="18">
        <v>98.94556693635884</v>
      </c>
      <c r="Q12" s="10" t="s">
        <v>36</v>
      </c>
      <c r="R12" s="19" t="s">
        <v>38</v>
      </c>
      <c r="S12" s="18" t="s">
        <v>72</v>
      </c>
      <c r="T12" s="18" t="s">
        <v>72</v>
      </c>
      <c r="U12" s="18">
        <v>3581.9402334128476</v>
      </c>
      <c r="V12" s="18">
        <v>2352.856473454186</v>
      </c>
      <c r="W12" s="18">
        <v>3.5604689275285946</v>
      </c>
      <c r="X12" s="18">
        <v>108.84143614638145</v>
      </c>
      <c r="Y12" s="18" t="s">
        <v>72</v>
      </c>
      <c r="Z12" s="18" t="s">
        <v>72</v>
      </c>
      <c r="AA12" s="18" t="s">
        <v>72</v>
      </c>
      <c r="AB12" s="18" t="s">
        <v>72</v>
      </c>
      <c r="AC12" s="6"/>
    </row>
    <row r="13" spans="1:29" s="5" customFormat="1" ht="12.75">
      <c r="A13" s="10"/>
      <c r="B13" s="10" t="s">
        <v>39</v>
      </c>
      <c r="C13" s="16">
        <v>38385</v>
      </c>
      <c r="D13" s="17" t="s">
        <v>0</v>
      </c>
      <c r="E13" s="5" t="s">
        <v>28</v>
      </c>
      <c r="F13" s="18">
        <v>41.64691114600031</v>
      </c>
      <c r="G13" s="18">
        <v>0.1711965136230288</v>
      </c>
      <c r="H13" s="18">
        <v>8.758135837359267</v>
      </c>
      <c r="I13" s="18">
        <v>49.62061554803954</v>
      </c>
      <c r="J13" s="18">
        <v>0.12333999560736526</v>
      </c>
      <c r="K13" s="18">
        <v>0.07268836566742715</v>
      </c>
      <c r="L13" s="18" t="s">
        <v>72</v>
      </c>
      <c r="M13" s="18" t="s">
        <v>72</v>
      </c>
      <c r="N13" s="18" t="s">
        <v>72</v>
      </c>
      <c r="O13" s="18" t="s">
        <v>72</v>
      </c>
      <c r="P13" s="18">
        <v>100.4081111856675</v>
      </c>
      <c r="Q13" s="10" t="s">
        <v>39</v>
      </c>
      <c r="R13" s="19">
        <v>38385</v>
      </c>
      <c r="S13" s="18" t="s">
        <v>72</v>
      </c>
      <c r="T13" s="18" t="s">
        <v>72</v>
      </c>
      <c r="U13" s="18">
        <v>3659.4358175731845</v>
      </c>
      <c r="V13" s="18">
        <v>2430.64484276691</v>
      </c>
      <c r="W13" s="18">
        <v>3.2031413873381496</v>
      </c>
      <c r="X13" s="18">
        <v>129.40661753849778</v>
      </c>
      <c r="Y13" s="18" t="s">
        <v>72</v>
      </c>
      <c r="Z13" s="18" t="s">
        <v>72</v>
      </c>
      <c r="AA13" s="18" t="s">
        <v>72</v>
      </c>
      <c r="AB13" s="18" t="s">
        <v>72</v>
      </c>
      <c r="AC13" s="6"/>
    </row>
    <row r="14" spans="1:29" s="5" customFormat="1" ht="12.75">
      <c r="A14" s="10"/>
      <c r="B14" s="10" t="s">
        <v>39</v>
      </c>
      <c r="C14" s="16">
        <v>38385</v>
      </c>
      <c r="D14" s="17" t="s">
        <v>0</v>
      </c>
      <c r="E14" s="5" t="s">
        <v>29</v>
      </c>
      <c r="F14" s="18">
        <v>41.10231143791233</v>
      </c>
      <c r="G14" s="18">
        <v>0.17611209934458355</v>
      </c>
      <c r="H14" s="18">
        <v>8.509614409586002</v>
      </c>
      <c r="I14" s="18">
        <v>49.19613749252365</v>
      </c>
      <c r="J14" s="18">
        <v>0.11936920516283564</v>
      </c>
      <c r="K14" s="18">
        <v>0.0774994967057999</v>
      </c>
      <c r="L14" s="18" t="s">
        <v>72</v>
      </c>
      <c r="M14" s="18" t="s">
        <v>72</v>
      </c>
      <c r="N14" s="18" t="s">
        <v>72</v>
      </c>
      <c r="O14" s="18" t="s">
        <v>72</v>
      </c>
      <c r="P14" s="18">
        <v>99.21636328401694</v>
      </c>
      <c r="Q14" s="10" t="s">
        <v>39</v>
      </c>
      <c r="R14" s="19">
        <v>38385</v>
      </c>
      <c r="S14" s="18" t="s">
        <v>72</v>
      </c>
      <c r="T14" s="18" t="s">
        <v>72</v>
      </c>
      <c r="U14" s="18">
        <v>3581.693491099821</v>
      </c>
      <c r="V14" s="18">
        <v>2380.6384443854504</v>
      </c>
      <c r="W14" s="18">
        <v>3.2234991872299728</v>
      </c>
      <c r="X14" s="18">
        <v>136.60682815919282</v>
      </c>
      <c r="Y14" s="18" t="s">
        <v>72</v>
      </c>
      <c r="Z14" s="18" t="s">
        <v>72</v>
      </c>
      <c r="AA14" s="18" t="s">
        <v>72</v>
      </c>
      <c r="AB14" s="18" t="s">
        <v>72</v>
      </c>
      <c r="AC14" s="6"/>
    </row>
    <row r="15" spans="1:29" s="5" customFormat="1" ht="12.75">
      <c r="A15" s="10"/>
      <c r="B15" s="10" t="s">
        <v>40</v>
      </c>
      <c r="C15" s="16">
        <v>38413</v>
      </c>
      <c r="D15" s="17" t="s">
        <v>0</v>
      </c>
      <c r="E15" s="5" t="s">
        <v>28</v>
      </c>
      <c r="F15" s="18">
        <v>40.90604834814508</v>
      </c>
      <c r="G15" s="18">
        <v>0.17920647320797292</v>
      </c>
      <c r="H15" s="18">
        <v>8.64464267102661</v>
      </c>
      <c r="I15" s="18">
        <v>50.50818370869043</v>
      </c>
      <c r="J15" s="18">
        <v>0.12033618219179741</v>
      </c>
      <c r="K15" s="18">
        <v>0.06986786537351648</v>
      </c>
      <c r="L15" s="18" t="s">
        <v>72</v>
      </c>
      <c r="M15" s="18" t="s">
        <v>72</v>
      </c>
      <c r="N15" s="18" t="s">
        <v>72</v>
      </c>
      <c r="O15" s="18" t="s">
        <v>72</v>
      </c>
      <c r="P15" s="18">
        <v>100.42051536818641</v>
      </c>
      <c r="Q15" s="10" t="s">
        <v>40</v>
      </c>
      <c r="R15" s="19">
        <v>38386</v>
      </c>
      <c r="S15" s="18" t="s">
        <v>72</v>
      </c>
      <c r="T15" s="18" t="s">
        <v>72</v>
      </c>
      <c r="U15" s="20">
        <v>3662.1691612266036</v>
      </c>
      <c r="V15" s="20">
        <v>2311.849078502269</v>
      </c>
      <c r="W15" s="20">
        <v>3.516542589177088</v>
      </c>
      <c r="X15" s="20">
        <v>128.1255792249397</v>
      </c>
      <c r="Y15" s="18" t="s">
        <v>72</v>
      </c>
      <c r="Z15" s="18" t="s">
        <v>72</v>
      </c>
      <c r="AA15" s="18" t="s">
        <v>72</v>
      </c>
      <c r="AB15" s="18" t="s">
        <v>72</v>
      </c>
      <c r="AC15" s="6"/>
    </row>
    <row r="16" spans="1:29" s="5" customFormat="1" ht="12.75">
      <c r="A16" s="10"/>
      <c r="B16" s="10" t="s">
        <v>40</v>
      </c>
      <c r="C16" s="16">
        <v>38413</v>
      </c>
      <c r="D16" s="17" t="s">
        <v>0</v>
      </c>
      <c r="E16" s="5" t="s">
        <v>29</v>
      </c>
      <c r="F16" s="18">
        <v>40.46189957958339</v>
      </c>
      <c r="G16" s="18">
        <v>0.18145640182619963</v>
      </c>
      <c r="H16" s="18">
        <v>8.665645423632323</v>
      </c>
      <c r="I16" s="18">
        <v>49.60082393572582</v>
      </c>
      <c r="J16" s="18">
        <v>0.11744795814686015</v>
      </c>
      <c r="K16" s="18">
        <v>0.07302248642645573</v>
      </c>
      <c r="L16" s="18" t="s">
        <v>72</v>
      </c>
      <c r="M16" s="18" t="s">
        <v>72</v>
      </c>
      <c r="N16" s="18" t="s">
        <v>72</v>
      </c>
      <c r="O16" s="18" t="s">
        <v>72</v>
      </c>
      <c r="P16" s="18">
        <v>99.1088211851412</v>
      </c>
      <c r="Q16" s="10" t="s">
        <v>40</v>
      </c>
      <c r="R16" s="19">
        <v>38386</v>
      </c>
      <c r="S16" s="18" t="s">
        <v>72</v>
      </c>
      <c r="T16" s="18" t="s">
        <v>72</v>
      </c>
      <c r="U16" s="20">
        <v>3601.831008636121</v>
      </c>
      <c r="V16" s="20">
        <v>2335.665763478328</v>
      </c>
      <c r="W16" s="20">
        <v>3.4696824664333423</v>
      </c>
      <c r="X16" s="20">
        <v>124.84685689886015</v>
      </c>
      <c r="Y16" s="18" t="s">
        <v>72</v>
      </c>
      <c r="Z16" s="18" t="s">
        <v>72</v>
      </c>
      <c r="AA16" s="18" t="s">
        <v>72</v>
      </c>
      <c r="AB16" s="18" t="s">
        <v>72</v>
      </c>
      <c r="AC16" s="6"/>
    </row>
    <row r="17" spans="1:29" s="5" customFormat="1" ht="12.75">
      <c r="A17" s="10"/>
      <c r="B17" s="10" t="s">
        <v>41</v>
      </c>
      <c r="C17" s="16">
        <v>38597</v>
      </c>
      <c r="D17" s="17" t="s">
        <v>0</v>
      </c>
      <c r="E17" s="5" t="s">
        <v>28</v>
      </c>
      <c r="F17" s="18">
        <v>41.642157547551534</v>
      </c>
      <c r="G17" s="18">
        <v>0.1903756127119946</v>
      </c>
      <c r="H17" s="18">
        <v>8.573775935439242</v>
      </c>
      <c r="I17" s="18">
        <v>50.77820807188872</v>
      </c>
      <c r="J17" s="18">
        <v>0.11812657053330607</v>
      </c>
      <c r="K17" s="18">
        <v>0.09518503624391306</v>
      </c>
      <c r="L17" s="18" t="s">
        <v>72</v>
      </c>
      <c r="M17" s="18" t="s">
        <v>72</v>
      </c>
      <c r="N17" s="18" t="s">
        <v>72</v>
      </c>
      <c r="O17" s="18" t="s">
        <v>72</v>
      </c>
      <c r="P17" s="18">
        <v>101.45170009964818</v>
      </c>
      <c r="Q17" s="10" t="s">
        <v>41</v>
      </c>
      <c r="R17" s="19">
        <v>38393</v>
      </c>
      <c r="S17" s="18" t="s">
        <v>72</v>
      </c>
      <c r="T17" s="18" t="s">
        <v>72</v>
      </c>
      <c r="U17" s="20">
        <v>3814.120591639024</v>
      </c>
      <c r="V17" s="20">
        <v>2361.315130642425</v>
      </c>
      <c r="W17" s="20">
        <v>3.467511160992195</v>
      </c>
      <c r="X17" s="20">
        <v>115.45331784254573</v>
      </c>
      <c r="Y17" s="18" t="s">
        <v>72</v>
      </c>
      <c r="Z17" s="18" t="s">
        <v>72</v>
      </c>
      <c r="AA17" s="18" t="s">
        <v>72</v>
      </c>
      <c r="AB17" s="18" t="s">
        <v>72</v>
      </c>
      <c r="AC17" s="6"/>
    </row>
    <row r="18" spans="1:29" s="5" customFormat="1" ht="12.75">
      <c r="A18" s="10"/>
      <c r="B18" s="10" t="s">
        <v>41</v>
      </c>
      <c r="C18" s="16">
        <v>38597</v>
      </c>
      <c r="D18" s="17" t="s">
        <v>0</v>
      </c>
      <c r="E18" s="5" t="s">
        <v>29</v>
      </c>
      <c r="F18" s="18">
        <v>40.64225876252657</v>
      </c>
      <c r="G18" s="18">
        <v>0.1849809790691267</v>
      </c>
      <c r="H18" s="18">
        <v>8.499842553825191</v>
      </c>
      <c r="I18" s="18">
        <v>49.696860049375154</v>
      </c>
      <c r="J18" s="18">
        <v>0.11421328354214746</v>
      </c>
      <c r="K18" s="18">
        <v>0.10119883573985458</v>
      </c>
      <c r="L18" s="18" t="s">
        <v>72</v>
      </c>
      <c r="M18" s="18" t="s">
        <v>72</v>
      </c>
      <c r="N18" s="18" t="s">
        <v>72</v>
      </c>
      <c r="O18" s="18" t="s">
        <v>72</v>
      </c>
      <c r="P18" s="18">
        <v>99.28005939433059</v>
      </c>
      <c r="Q18" s="10" t="s">
        <v>41</v>
      </c>
      <c r="R18" s="19">
        <v>38393</v>
      </c>
      <c r="S18" s="18" t="s">
        <v>72</v>
      </c>
      <c r="T18" s="18" t="s">
        <v>72</v>
      </c>
      <c r="U18" s="20">
        <v>3876.3442945907527</v>
      </c>
      <c r="V18" s="20">
        <v>2374.279950688987</v>
      </c>
      <c r="W18" s="20">
        <v>3.704465532087209</v>
      </c>
      <c r="X18" s="20">
        <v>108.26534600529033</v>
      </c>
      <c r="Y18" s="18" t="s">
        <v>72</v>
      </c>
      <c r="Z18" s="18" t="s">
        <v>72</v>
      </c>
      <c r="AA18" s="18" t="s">
        <v>72</v>
      </c>
      <c r="AB18" s="18" t="s">
        <v>72</v>
      </c>
      <c r="AC18" s="6"/>
    </row>
    <row r="19" spans="1:29" s="5" customFormat="1" ht="12.75">
      <c r="A19" s="10"/>
      <c r="B19" s="10" t="s">
        <v>42</v>
      </c>
      <c r="C19" s="16">
        <v>38658</v>
      </c>
      <c r="D19" s="17" t="s">
        <v>0</v>
      </c>
      <c r="E19" s="5" t="s">
        <v>28</v>
      </c>
      <c r="F19" s="18">
        <v>40.394285660535346</v>
      </c>
      <c r="G19" s="18">
        <v>0.1731502673248138</v>
      </c>
      <c r="H19" s="18">
        <v>8.777760783614415</v>
      </c>
      <c r="I19" s="18">
        <v>49.589252338658746</v>
      </c>
      <c r="J19" s="18">
        <v>0.11987324770193392</v>
      </c>
      <c r="K19" s="18">
        <v>0.07802229689381213</v>
      </c>
      <c r="L19" s="18" t="s">
        <v>72</v>
      </c>
      <c r="M19" s="18" t="s">
        <v>72</v>
      </c>
      <c r="N19" s="18" t="s">
        <v>72</v>
      </c>
      <c r="O19" s="18" t="s">
        <v>72</v>
      </c>
      <c r="P19" s="18">
        <v>99.16434916412253</v>
      </c>
      <c r="Q19" s="10" t="s">
        <v>42</v>
      </c>
      <c r="R19" s="19">
        <v>38394</v>
      </c>
      <c r="S19" s="18" t="s">
        <v>72</v>
      </c>
      <c r="T19" s="18" t="s">
        <v>72</v>
      </c>
      <c r="U19" s="20">
        <v>3708.583640122578</v>
      </c>
      <c r="V19" s="20">
        <v>2506.500800872179</v>
      </c>
      <c r="W19" s="20">
        <v>3.668772260391543</v>
      </c>
      <c r="X19" s="20">
        <v>125.88198353894683</v>
      </c>
      <c r="Y19" s="18" t="s">
        <v>72</v>
      </c>
      <c r="Z19" s="18" t="s">
        <v>72</v>
      </c>
      <c r="AA19" s="18" t="s">
        <v>72</v>
      </c>
      <c r="AB19" s="18" t="s">
        <v>72</v>
      </c>
      <c r="AC19" s="6"/>
    </row>
    <row r="20" spans="1:29" s="5" customFormat="1" ht="12.75">
      <c r="A20" s="10"/>
      <c r="B20" s="10" t="s">
        <v>42</v>
      </c>
      <c r="C20" s="16">
        <v>38658</v>
      </c>
      <c r="D20" s="17" t="s">
        <v>0</v>
      </c>
      <c r="E20" s="5" t="s">
        <v>29</v>
      </c>
      <c r="F20" s="18">
        <v>39.91035319682758</v>
      </c>
      <c r="G20" s="18">
        <v>0.17544563623376794</v>
      </c>
      <c r="H20" s="18">
        <v>8.540559789474182</v>
      </c>
      <c r="I20" s="18">
        <v>48.10930666091353</v>
      </c>
      <c r="J20" s="18">
        <v>0.12045589365729632</v>
      </c>
      <c r="K20" s="18">
        <v>0.07696184393686104</v>
      </c>
      <c r="L20" s="18" t="s">
        <v>72</v>
      </c>
      <c r="M20" s="18" t="s">
        <v>72</v>
      </c>
      <c r="N20" s="18" t="s">
        <v>72</v>
      </c>
      <c r="O20" s="18" t="s">
        <v>72</v>
      </c>
      <c r="P20" s="18">
        <v>96.94886208959541</v>
      </c>
      <c r="Q20" s="10" t="s">
        <v>42</v>
      </c>
      <c r="R20" s="19">
        <v>38394</v>
      </c>
      <c r="S20" s="18" t="s">
        <v>72</v>
      </c>
      <c r="T20" s="18" t="s">
        <v>72</v>
      </c>
      <c r="U20" s="20">
        <v>3706.996195713207</v>
      </c>
      <c r="V20" s="20">
        <v>2397.676260702109</v>
      </c>
      <c r="W20" s="20">
        <v>3.7239144554783263</v>
      </c>
      <c r="X20" s="20">
        <v>121.12523043642108</v>
      </c>
      <c r="Y20" s="18" t="s">
        <v>72</v>
      </c>
      <c r="Z20" s="18" t="s">
        <v>72</v>
      </c>
      <c r="AA20" s="18" t="s">
        <v>72</v>
      </c>
      <c r="AB20" s="18" t="s">
        <v>72</v>
      </c>
      <c r="AC20" s="6"/>
    </row>
    <row r="21" spans="1:29" s="5" customFormat="1" ht="12.75">
      <c r="A21" s="10"/>
      <c r="B21" s="10" t="s">
        <v>43</v>
      </c>
      <c r="C21" s="16" t="s">
        <v>44</v>
      </c>
      <c r="D21" s="17" t="s">
        <v>0</v>
      </c>
      <c r="E21" s="5" t="s">
        <v>28</v>
      </c>
      <c r="F21" s="18">
        <v>40.274906354663216</v>
      </c>
      <c r="G21" s="18">
        <v>0.18676165531290123</v>
      </c>
      <c r="H21" s="18">
        <v>8.514756709643779</v>
      </c>
      <c r="I21" s="18">
        <v>48.99386150868048</v>
      </c>
      <c r="J21" s="18">
        <v>0.1188505750845145</v>
      </c>
      <c r="K21" s="18">
        <v>0.05805399057622253</v>
      </c>
      <c r="L21" s="18" t="s">
        <v>72</v>
      </c>
      <c r="M21" s="18" t="s">
        <v>72</v>
      </c>
      <c r="N21" s="18" t="s">
        <v>72</v>
      </c>
      <c r="O21" s="18" t="s">
        <v>72</v>
      </c>
      <c r="P21" s="18">
        <v>98.18139656683988</v>
      </c>
      <c r="Q21" s="10" t="s">
        <v>43</v>
      </c>
      <c r="R21" s="19">
        <v>38397</v>
      </c>
      <c r="S21" s="18" t="s">
        <v>72</v>
      </c>
      <c r="T21" s="18" t="s">
        <v>72</v>
      </c>
      <c r="U21" s="20">
        <v>3724.196177972589</v>
      </c>
      <c r="V21" s="20">
        <v>2328.966414242828</v>
      </c>
      <c r="W21" s="20">
        <v>3.343095884570374</v>
      </c>
      <c r="X21" s="20">
        <v>126.13409918539728</v>
      </c>
      <c r="Y21" s="18" t="s">
        <v>72</v>
      </c>
      <c r="Z21" s="18" t="s">
        <v>72</v>
      </c>
      <c r="AA21" s="18" t="s">
        <v>72</v>
      </c>
      <c r="AB21" s="18" t="s">
        <v>72</v>
      </c>
      <c r="AC21" s="6"/>
    </row>
    <row r="22" spans="1:29" s="5" customFormat="1" ht="12.75">
      <c r="A22" s="10"/>
      <c r="B22" s="10" t="s">
        <v>43</v>
      </c>
      <c r="C22" s="16" t="s">
        <v>44</v>
      </c>
      <c r="D22" s="17" t="s">
        <v>0</v>
      </c>
      <c r="E22" s="5" t="s">
        <v>29</v>
      </c>
      <c r="F22" s="18">
        <v>39.48198612188059</v>
      </c>
      <c r="G22" s="18">
        <v>0.18315817278525917</v>
      </c>
      <c r="H22" s="18">
        <v>8.33209583487952</v>
      </c>
      <c r="I22" s="18">
        <v>49.01232332910987</v>
      </c>
      <c r="J22" s="18">
        <v>0.11875146427176628</v>
      </c>
      <c r="K22" s="18">
        <v>0.05076899666034907</v>
      </c>
      <c r="L22" s="18" t="s">
        <v>72</v>
      </c>
      <c r="M22" s="18" t="s">
        <v>72</v>
      </c>
      <c r="N22" s="18" t="s">
        <v>72</v>
      </c>
      <c r="O22" s="18" t="s">
        <v>72</v>
      </c>
      <c r="P22" s="18">
        <v>97.1829596734324</v>
      </c>
      <c r="Q22" s="10" t="s">
        <v>43</v>
      </c>
      <c r="R22" s="19">
        <v>38397</v>
      </c>
      <c r="S22" s="18" t="s">
        <v>72</v>
      </c>
      <c r="T22" s="18" t="s">
        <v>72</v>
      </c>
      <c r="U22" s="20">
        <v>3728.6335038910306</v>
      </c>
      <c r="V22" s="20">
        <v>2284.8058627222745</v>
      </c>
      <c r="W22" s="20">
        <v>3.6280752515727643</v>
      </c>
      <c r="X22" s="20">
        <v>119.40657370593635</v>
      </c>
      <c r="Y22" s="18" t="s">
        <v>72</v>
      </c>
      <c r="Z22" s="18" t="s">
        <v>72</v>
      </c>
      <c r="AA22" s="18" t="s">
        <v>72</v>
      </c>
      <c r="AB22" s="18" t="s">
        <v>72</v>
      </c>
      <c r="AC22" s="6"/>
    </row>
    <row r="23" spans="1:29" s="5" customFormat="1" ht="12.75">
      <c r="A23" s="10"/>
      <c r="B23" s="10" t="s">
        <v>45</v>
      </c>
      <c r="C23" s="16" t="s">
        <v>46</v>
      </c>
      <c r="D23" s="17" t="s">
        <v>0</v>
      </c>
      <c r="E23" s="5" t="s">
        <v>28</v>
      </c>
      <c r="F23" s="18">
        <v>40.73774162775094</v>
      </c>
      <c r="G23" s="18">
        <v>0.18903038309875692</v>
      </c>
      <c r="H23" s="18">
        <v>8.782240075027213</v>
      </c>
      <c r="I23" s="18">
        <v>49.39386523140337</v>
      </c>
      <c r="J23" s="18">
        <v>0.11927674020096574</v>
      </c>
      <c r="K23" s="18">
        <v>0.06663225695235944</v>
      </c>
      <c r="L23" s="18" t="s">
        <v>72</v>
      </c>
      <c r="M23" s="18" t="s">
        <v>72</v>
      </c>
      <c r="N23" s="18" t="s">
        <v>72</v>
      </c>
      <c r="O23" s="18" t="s">
        <v>72</v>
      </c>
      <c r="P23" s="18">
        <v>99.28522778338385</v>
      </c>
      <c r="Q23" s="10" t="s">
        <v>45</v>
      </c>
      <c r="R23" s="19">
        <v>38399</v>
      </c>
      <c r="S23" s="18" t="s">
        <v>72</v>
      </c>
      <c r="T23" s="18" t="s">
        <v>72</v>
      </c>
      <c r="U23" s="20">
        <v>3816.7833928061373</v>
      </c>
      <c r="V23" s="20">
        <v>2441.7740756680028</v>
      </c>
      <c r="W23" s="20">
        <v>3.5116520618115405</v>
      </c>
      <c r="X23" s="20">
        <v>128.7296449029013</v>
      </c>
      <c r="Y23" s="18" t="s">
        <v>72</v>
      </c>
      <c r="Z23" s="18" t="s">
        <v>72</v>
      </c>
      <c r="AA23" s="18" t="s">
        <v>72</v>
      </c>
      <c r="AB23" s="18" t="s">
        <v>72</v>
      </c>
      <c r="AC23" s="6"/>
    </row>
    <row r="24" spans="1:29" s="5" customFormat="1" ht="12.75">
      <c r="A24" s="10"/>
      <c r="B24" s="10" t="s">
        <v>45</v>
      </c>
      <c r="C24" s="16" t="s">
        <v>46</v>
      </c>
      <c r="D24" s="17" t="s">
        <v>0</v>
      </c>
      <c r="E24" s="5" t="s">
        <v>29</v>
      </c>
      <c r="F24" s="18">
        <v>39.91989003912475</v>
      </c>
      <c r="G24" s="18">
        <v>0.1886932424338499</v>
      </c>
      <c r="H24" s="18">
        <v>8.502877174094737</v>
      </c>
      <c r="I24" s="18">
        <v>49.7362247551696</v>
      </c>
      <c r="J24" s="18">
        <v>0.11800627470153802</v>
      </c>
      <c r="K24" s="18">
        <v>0.0694361833836318</v>
      </c>
      <c r="L24" s="18" t="s">
        <v>72</v>
      </c>
      <c r="M24" s="18" t="s">
        <v>72</v>
      </c>
      <c r="N24" s="18" t="s">
        <v>72</v>
      </c>
      <c r="O24" s="18" t="s">
        <v>72</v>
      </c>
      <c r="P24" s="18">
        <v>98.53632762599963</v>
      </c>
      <c r="Q24" s="10" t="s">
        <v>45</v>
      </c>
      <c r="R24" s="19">
        <v>38399</v>
      </c>
      <c r="S24" s="18" t="s">
        <v>72</v>
      </c>
      <c r="T24" s="18" t="s">
        <v>72</v>
      </c>
      <c r="U24" s="20">
        <v>3742.843832575196</v>
      </c>
      <c r="V24" s="20">
        <v>2348.879135488794</v>
      </c>
      <c r="W24" s="20">
        <v>3.432255078980438</v>
      </c>
      <c r="X24" s="20">
        <v>124.37102434519684</v>
      </c>
      <c r="Y24" s="18" t="s">
        <v>72</v>
      </c>
      <c r="Z24" s="18" t="s">
        <v>72</v>
      </c>
      <c r="AA24" s="18" t="s">
        <v>72</v>
      </c>
      <c r="AB24" s="18" t="s">
        <v>72</v>
      </c>
      <c r="AC24" s="6"/>
    </row>
    <row r="25" spans="1:29" s="5" customFormat="1" ht="12.75">
      <c r="A25" s="10"/>
      <c r="B25" s="10" t="s">
        <v>47</v>
      </c>
      <c r="C25" s="16" t="s">
        <v>48</v>
      </c>
      <c r="D25" s="17" t="s">
        <v>0</v>
      </c>
      <c r="E25" s="5" t="s">
        <v>28</v>
      </c>
      <c r="F25" s="18">
        <v>40.00703031565932</v>
      </c>
      <c r="G25" s="18">
        <v>0.18877580626117088</v>
      </c>
      <c r="H25" s="18">
        <v>8.500989307879848</v>
      </c>
      <c r="I25" s="18">
        <v>49.59709492751209</v>
      </c>
      <c r="J25" s="18">
        <v>0.12257409410202093</v>
      </c>
      <c r="K25" s="18">
        <v>0.1029000384420589</v>
      </c>
      <c r="L25" s="18" t="s">
        <v>72</v>
      </c>
      <c r="M25" s="18" t="s">
        <v>72</v>
      </c>
      <c r="N25" s="18" t="s">
        <v>72</v>
      </c>
      <c r="O25" s="18" t="s">
        <v>72</v>
      </c>
      <c r="P25" s="18">
        <v>98.59890411849965</v>
      </c>
      <c r="Q25" s="10" t="s">
        <v>47</v>
      </c>
      <c r="R25" s="19">
        <v>38401</v>
      </c>
      <c r="S25" s="18" t="s">
        <v>72</v>
      </c>
      <c r="T25" s="18" t="s">
        <v>72</v>
      </c>
      <c r="U25" s="20">
        <v>3683.463365090379</v>
      </c>
      <c r="V25" s="20">
        <v>2291.0838718668224</v>
      </c>
      <c r="W25" s="20">
        <v>3.599266634937527</v>
      </c>
      <c r="X25" s="20">
        <v>127.55237349028562</v>
      </c>
      <c r="Y25" s="18" t="s">
        <v>72</v>
      </c>
      <c r="Z25" s="18" t="s">
        <v>72</v>
      </c>
      <c r="AA25" s="18" t="s">
        <v>72</v>
      </c>
      <c r="AB25" s="18" t="s">
        <v>72</v>
      </c>
      <c r="AC25" s="6"/>
    </row>
    <row r="26" spans="1:29" s="5" customFormat="1" ht="12.75">
      <c r="A26" s="10"/>
      <c r="B26" s="10" t="s">
        <v>47</v>
      </c>
      <c r="C26" s="16" t="s">
        <v>48</v>
      </c>
      <c r="D26" s="17" t="s">
        <v>0</v>
      </c>
      <c r="E26" s="5" t="s">
        <v>29</v>
      </c>
      <c r="F26" s="18">
        <v>39.44575775809893</v>
      </c>
      <c r="G26" s="18">
        <v>0.1880554618028257</v>
      </c>
      <c r="H26" s="18">
        <v>8.517474328771014</v>
      </c>
      <c r="I26" s="18">
        <v>48.487438973702375</v>
      </c>
      <c r="J26" s="18">
        <v>0.12048180776086906</v>
      </c>
      <c r="K26" s="18">
        <v>0.10179766256519181</v>
      </c>
      <c r="L26" s="18" t="s">
        <v>72</v>
      </c>
      <c r="M26" s="18" t="s">
        <v>72</v>
      </c>
      <c r="N26" s="18" t="s">
        <v>72</v>
      </c>
      <c r="O26" s="18" t="s">
        <v>72</v>
      </c>
      <c r="P26" s="18">
        <v>96.9521414499271</v>
      </c>
      <c r="Q26" s="10" t="s">
        <v>47</v>
      </c>
      <c r="R26" s="19">
        <v>38401</v>
      </c>
      <c r="S26" s="18" t="s">
        <v>72</v>
      </c>
      <c r="T26" s="18" t="s">
        <v>72</v>
      </c>
      <c r="U26" s="20">
        <v>3557.564970975217</v>
      </c>
      <c r="V26" s="20">
        <v>2339.0430085990215</v>
      </c>
      <c r="W26" s="20">
        <v>3.4103361635756904</v>
      </c>
      <c r="X26" s="20">
        <v>124.78734746641348</v>
      </c>
      <c r="Y26" s="18" t="s">
        <v>72</v>
      </c>
      <c r="Z26" s="18" t="s">
        <v>72</v>
      </c>
      <c r="AA26" s="18" t="s">
        <v>72</v>
      </c>
      <c r="AB26" s="18" t="s">
        <v>72</v>
      </c>
      <c r="AC26" s="6"/>
    </row>
    <row r="27" spans="1:29" s="50" customFormat="1" ht="12.75">
      <c r="A27" s="48"/>
      <c r="B27" s="48"/>
      <c r="C27" s="49"/>
      <c r="D27" s="44"/>
      <c r="E27" s="50" t="s">
        <v>71</v>
      </c>
      <c r="F27" s="44">
        <v>22</v>
      </c>
      <c r="G27" s="44">
        <v>21</v>
      </c>
      <c r="H27" s="44">
        <v>22</v>
      </c>
      <c r="I27" s="44">
        <v>22</v>
      </c>
      <c r="J27" s="44">
        <v>22</v>
      </c>
      <c r="K27" s="44">
        <v>22</v>
      </c>
      <c r="L27" s="52"/>
      <c r="M27" s="52"/>
      <c r="N27" s="52"/>
      <c r="O27" s="52"/>
      <c r="P27" s="44">
        <v>22</v>
      </c>
      <c r="Q27" s="48"/>
      <c r="R27" s="51"/>
      <c r="S27" s="52"/>
      <c r="T27" s="52"/>
      <c r="U27" s="52">
        <v>22</v>
      </c>
      <c r="V27" s="52">
        <v>22</v>
      </c>
      <c r="W27" s="52">
        <v>22</v>
      </c>
      <c r="X27" s="52">
        <v>22</v>
      </c>
      <c r="Y27" s="52"/>
      <c r="Z27" s="52"/>
      <c r="AA27" s="52"/>
      <c r="AB27" s="52"/>
      <c r="AC27" s="53"/>
    </row>
    <row r="28" spans="1:29" s="5" customFormat="1" ht="11.25">
      <c r="A28" s="10"/>
      <c r="B28" s="10"/>
      <c r="C28" s="2"/>
      <c r="D28" s="17"/>
      <c r="E28" s="5" t="s">
        <v>49</v>
      </c>
      <c r="F28" s="10">
        <f>AVERAGE(F5:F26)</f>
        <v>40.381336498707114</v>
      </c>
      <c r="G28" s="10">
        <f>AVERAGE(G5:G8,G10:G26)</f>
        <v>0.18275627359363583</v>
      </c>
      <c r="H28" s="10">
        <f aca="true" t="shared" si="0" ref="G28:P28">AVERAGE(H5:H26)</f>
        <v>8.596268012608453</v>
      </c>
      <c r="I28" s="10">
        <f t="shared" si="0"/>
        <v>49.45993971472949</v>
      </c>
      <c r="J28" s="10">
        <f t="shared" si="0"/>
        <v>0.11888471334559697</v>
      </c>
      <c r="K28" s="10">
        <f t="shared" si="0"/>
        <v>0.08593302703593132</v>
      </c>
      <c r="L28" s="18" t="s">
        <v>72</v>
      </c>
      <c r="M28" s="18" t="s">
        <v>72</v>
      </c>
      <c r="N28" s="18" t="s">
        <v>72</v>
      </c>
      <c r="O28" s="18" t="s">
        <v>72</v>
      </c>
      <c r="P28" s="10">
        <f t="shared" si="0"/>
        <v>98.85769477083669</v>
      </c>
      <c r="Q28" s="10"/>
      <c r="R28" s="5" t="s">
        <v>49</v>
      </c>
      <c r="S28" s="18" t="s">
        <v>72</v>
      </c>
      <c r="T28" s="18" t="s">
        <v>72</v>
      </c>
      <c r="U28" s="10">
        <f>AVERAGE(U5:U26)</f>
        <v>3705.321977196832</v>
      </c>
      <c r="V28" s="10">
        <f>AVERAGE(V5:V26)</f>
        <v>2334.11106444514</v>
      </c>
      <c r="W28" s="10">
        <f>AVERAGE(W5:W26)</f>
        <v>3.518646464597875</v>
      </c>
      <c r="X28" s="10">
        <f>AVERAGE(X5:X26)</f>
        <v>125.70554099890141</v>
      </c>
      <c r="Y28" s="18" t="s">
        <v>72</v>
      </c>
      <c r="Z28" s="18" t="s">
        <v>72</v>
      </c>
      <c r="AA28" s="18" t="s">
        <v>72</v>
      </c>
      <c r="AB28" s="18" t="s">
        <v>72</v>
      </c>
      <c r="AC28" s="6"/>
    </row>
    <row r="29" spans="3:31" s="21" customFormat="1" ht="11.25">
      <c r="C29" s="22"/>
      <c r="D29" s="17"/>
      <c r="E29" s="21" t="s">
        <v>25</v>
      </c>
      <c r="F29" s="23">
        <v>40.74122616875194</v>
      </c>
      <c r="G29" s="24">
        <v>0.19155736134775725</v>
      </c>
      <c r="H29" s="23">
        <v>8.751146823676487</v>
      </c>
      <c r="I29" s="23">
        <v>49.996471311764644</v>
      </c>
      <c r="J29" s="23">
        <v>0.12098359664068876</v>
      </c>
      <c r="K29" s="23">
        <v>0.17139342857430911</v>
      </c>
      <c r="L29" s="23">
        <v>0.010081966386724065</v>
      </c>
      <c r="M29" s="23">
        <v>0.010081966386724065</v>
      </c>
      <c r="N29" s="23">
        <v>0.0020163932773448134</v>
      </c>
      <c r="O29" s="23">
        <v>0.005040983193362033</v>
      </c>
      <c r="P29" s="23">
        <v>100</v>
      </c>
      <c r="Q29" s="23"/>
      <c r="R29" s="21" t="s">
        <v>25</v>
      </c>
      <c r="S29" s="23">
        <v>0.04</v>
      </c>
      <c r="T29" s="23">
        <v>1.7</v>
      </c>
      <c r="U29" s="25">
        <v>3990</v>
      </c>
      <c r="V29" s="25">
        <v>2360</v>
      </c>
      <c r="W29" s="23">
        <v>3.5</v>
      </c>
      <c r="X29" s="23">
        <v>140</v>
      </c>
      <c r="Y29" s="23">
        <v>0.32</v>
      </c>
      <c r="Z29" s="24">
        <v>7.1</v>
      </c>
      <c r="AA29" s="23">
        <v>11</v>
      </c>
      <c r="AB29" s="23">
        <v>4</v>
      </c>
      <c r="AC29" s="26"/>
      <c r="AD29" s="24"/>
      <c r="AE29" s="24"/>
    </row>
    <row r="30" spans="1:29" s="5" customFormat="1" ht="11.25">
      <c r="A30" s="10"/>
      <c r="B30" s="10"/>
      <c r="C30" s="2"/>
      <c r="D30" s="17"/>
      <c r="E30" s="5" t="s">
        <v>50</v>
      </c>
      <c r="F30" s="5">
        <f aca="true" t="shared" si="1" ref="F30:K30">STDEV(F7:F26)</f>
        <v>0.6442622596939965</v>
      </c>
      <c r="G30" s="5">
        <f>STDEV(G5:G8,G10:G26)</f>
        <v>0.010258604755493094</v>
      </c>
      <c r="H30" s="5">
        <f t="shared" si="1"/>
        <v>0.25412019536712815</v>
      </c>
      <c r="I30" s="5">
        <f t="shared" si="1"/>
        <v>0.9430462799644512</v>
      </c>
      <c r="J30" s="5">
        <f t="shared" si="1"/>
        <v>0.0037818247998317144</v>
      </c>
      <c r="K30" s="5">
        <f t="shared" si="1"/>
        <v>0.0183109828467753</v>
      </c>
      <c r="L30" s="5" t="s">
        <v>73</v>
      </c>
      <c r="M30" s="5" t="s">
        <v>73</v>
      </c>
      <c r="N30" s="5" t="s">
        <v>73</v>
      </c>
      <c r="O30" s="5" t="s">
        <v>73</v>
      </c>
      <c r="P30" s="5" t="s">
        <v>73</v>
      </c>
      <c r="R30" s="5" t="s">
        <v>50</v>
      </c>
      <c r="S30" s="5" t="s">
        <v>73</v>
      </c>
      <c r="T30" s="5" t="s">
        <v>73</v>
      </c>
      <c r="U30" s="5">
        <f>STDEV(U5:U26)</f>
        <v>149.5939011536741</v>
      </c>
      <c r="V30" s="5">
        <f>STDEV(V5:V26)</f>
        <v>76.94364966671475</v>
      </c>
      <c r="W30" s="5">
        <f>STDEV(W5:W26)</f>
        <v>0.15725515205120744</v>
      </c>
      <c r="X30" s="5">
        <f>STDEV(X5:X26)</f>
        <v>8.950733869533412</v>
      </c>
      <c r="Y30" s="5" t="s">
        <v>73</v>
      </c>
      <c r="Z30" s="5" t="s">
        <v>73</v>
      </c>
      <c r="AA30" s="5" t="s">
        <v>73</v>
      </c>
      <c r="AB30" s="5" t="s">
        <v>73</v>
      </c>
      <c r="AC30" s="6"/>
    </row>
    <row r="31" spans="1:31" s="28" customFormat="1" ht="11.25">
      <c r="A31" s="27"/>
      <c r="B31" s="27"/>
      <c r="C31" s="2"/>
      <c r="D31" s="17"/>
      <c r="E31" s="28" t="s">
        <v>51</v>
      </c>
      <c r="F31" s="29">
        <f aca="true" t="shared" si="2" ref="F31:K31">F30/(F29/100)</f>
        <v>1.5813521591751658</v>
      </c>
      <c r="G31" s="29">
        <f t="shared" si="2"/>
        <v>5.355369630963651</v>
      </c>
      <c r="H31" s="29">
        <f t="shared" si="2"/>
        <v>2.903850209433105</v>
      </c>
      <c r="I31" s="29">
        <f t="shared" si="2"/>
        <v>1.8862256779760844</v>
      </c>
      <c r="J31" s="29">
        <f t="shared" si="2"/>
        <v>3.1258988035075697</v>
      </c>
      <c r="K31" s="29">
        <f t="shared" si="2"/>
        <v>10.683596797782952</v>
      </c>
      <c r="L31" s="5" t="s">
        <v>73</v>
      </c>
      <c r="M31" s="5" t="s">
        <v>73</v>
      </c>
      <c r="N31" s="5" t="s">
        <v>73</v>
      </c>
      <c r="O31" s="5" t="s">
        <v>73</v>
      </c>
      <c r="P31" s="5" t="s">
        <v>73</v>
      </c>
      <c r="Q31" s="30"/>
      <c r="R31" s="28" t="s">
        <v>51</v>
      </c>
      <c r="S31" s="5" t="s">
        <v>73</v>
      </c>
      <c r="T31" s="5" t="s">
        <v>73</v>
      </c>
      <c r="U31" s="5">
        <f>U30/(U29/100)</f>
        <v>3.749220580292584</v>
      </c>
      <c r="V31" s="5">
        <f>V30/(V29/100)</f>
        <v>3.260324138420116</v>
      </c>
      <c r="W31" s="5">
        <f>W30/(W29/100)</f>
        <v>4.493004344320212</v>
      </c>
      <c r="X31" s="5">
        <f>X30/(X29/100)</f>
        <v>6.393381335381009</v>
      </c>
      <c r="Y31" s="5" t="s">
        <v>73</v>
      </c>
      <c r="Z31" s="5" t="s">
        <v>73</v>
      </c>
      <c r="AA31" s="5" t="s">
        <v>73</v>
      </c>
      <c r="AB31" s="5" t="s">
        <v>73</v>
      </c>
      <c r="AC31" s="6"/>
      <c r="AD31" s="5"/>
      <c r="AE31" s="5"/>
    </row>
    <row r="32" spans="1:31" s="32" customFormat="1" ht="11.25">
      <c r="A32" s="31"/>
      <c r="B32" s="31"/>
      <c r="C32" s="2"/>
      <c r="D32" s="17"/>
      <c r="E32" s="32" t="s">
        <v>52</v>
      </c>
      <c r="F32" s="5">
        <f aca="true" t="shared" si="3" ref="F32:K32">F29-F28</f>
        <v>0.3598896700448293</v>
      </c>
      <c r="G32" s="5">
        <f t="shared" si="3"/>
        <v>0.008801087754121417</v>
      </c>
      <c r="H32" s="5">
        <f t="shared" si="3"/>
        <v>0.15487881106803414</v>
      </c>
      <c r="I32" s="5">
        <f t="shared" si="3"/>
        <v>0.5365315970351574</v>
      </c>
      <c r="J32" s="5">
        <f t="shared" si="3"/>
        <v>0.002098883295091794</v>
      </c>
      <c r="K32" s="5">
        <f t="shared" si="3"/>
        <v>0.08546040153837779</v>
      </c>
      <c r="L32" s="5" t="s">
        <v>73</v>
      </c>
      <c r="M32" s="5" t="s">
        <v>73</v>
      </c>
      <c r="N32" s="5" t="s">
        <v>73</v>
      </c>
      <c r="O32" s="5" t="s">
        <v>73</v>
      </c>
      <c r="P32" s="5" t="s">
        <v>73</v>
      </c>
      <c r="Q32" s="5"/>
      <c r="R32" s="32" t="s">
        <v>52</v>
      </c>
      <c r="S32" s="5" t="s">
        <v>73</v>
      </c>
      <c r="T32" s="5" t="s">
        <v>73</v>
      </c>
      <c r="U32" s="5">
        <f>U29-U28</f>
        <v>284.678022803168</v>
      </c>
      <c r="V32" s="5">
        <f>V29-V28</f>
        <v>25.888935554859927</v>
      </c>
      <c r="W32" s="5">
        <f>W29-W28</f>
        <v>-0.01864646459787478</v>
      </c>
      <c r="X32" s="5">
        <f>X29-X28</f>
        <v>14.294459001098588</v>
      </c>
      <c r="Y32" s="5" t="s">
        <v>73</v>
      </c>
      <c r="Z32" s="5" t="s">
        <v>73</v>
      </c>
      <c r="AA32" s="5" t="s">
        <v>73</v>
      </c>
      <c r="AB32" s="5" t="s">
        <v>73</v>
      </c>
      <c r="AC32" s="6"/>
      <c r="AD32" s="5"/>
      <c r="AE32" s="5"/>
    </row>
    <row r="33" spans="4:28" ht="11.25">
      <c r="D33" s="17"/>
      <c r="E33" s="3" t="s">
        <v>51</v>
      </c>
      <c r="F33" s="29">
        <f aca="true" t="shared" si="4" ref="F33:K33">F32/(F29/100)</f>
        <v>0.8833550285260207</v>
      </c>
      <c r="G33" s="29">
        <f t="shared" si="4"/>
        <v>4.594492058252848</v>
      </c>
      <c r="H33" s="29">
        <f t="shared" si="4"/>
        <v>1.7698115937102659</v>
      </c>
      <c r="I33" s="29">
        <f t="shared" si="4"/>
        <v>1.0731389295246252</v>
      </c>
      <c r="J33" s="29">
        <f t="shared" si="4"/>
        <v>1.7348494782522486</v>
      </c>
      <c r="K33" s="29">
        <f t="shared" si="4"/>
        <v>49.8621226316887</v>
      </c>
      <c r="L33" s="5" t="s">
        <v>73</v>
      </c>
      <c r="M33" s="5" t="s">
        <v>73</v>
      </c>
      <c r="N33" s="5" t="s">
        <v>73</v>
      </c>
      <c r="O33" s="5" t="s">
        <v>73</v>
      </c>
      <c r="P33" s="5" t="s">
        <v>73</v>
      </c>
      <c r="Q33" s="30"/>
      <c r="R33" s="3" t="s">
        <v>51</v>
      </c>
      <c r="S33" s="5" t="s">
        <v>73</v>
      </c>
      <c r="T33" s="5" t="s">
        <v>73</v>
      </c>
      <c r="U33" s="5">
        <f>U32/(U29/100)</f>
        <v>7.134787538926517</v>
      </c>
      <c r="V33" s="5">
        <f>V32/(V29/100)</f>
        <v>1.0969887946974544</v>
      </c>
      <c r="W33" s="5">
        <f>W32/(W29/100)</f>
        <v>-0.5327561313678508</v>
      </c>
      <c r="X33" s="5">
        <f>X32/(X29/100)</f>
        <v>10.210327857927563</v>
      </c>
      <c r="Y33" s="5" t="s">
        <v>73</v>
      </c>
      <c r="Z33" s="5" t="s">
        <v>73</v>
      </c>
      <c r="AA33" s="5" t="s">
        <v>73</v>
      </c>
      <c r="AB33" s="5" t="s">
        <v>73</v>
      </c>
    </row>
    <row r="34" spans="1:31" s="35" customFormat="1" ht="11.25">
      <c r="A34" s="33"/>
      <c r="B34" s="33"/>
      <c r="C34" s="34"/>
      <c r="D34" s="34"/>
      <c r="R34" s="1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6"/>
      <c r="AE34" s="36"/>
    </row>
    <row r="35" spans="1:29" s="5" customFormat="1" ht="12.75">
      <c r="A35" s="10" t="s">
        <v>53</v>
      </c>
      <c r="B35" s="10" t="s">
        <v>26</v>
      </c>
      <c r="C35" s="16" t="s">
        <v>27</v>
      </c>
      <c r="D35" s="17" t="s">
        <v>0</v>
      </c>
      <c r="E35" s="5" t="s">
        <v>54</v>
      </c>
      <c r="F35" s="18">
        <v>41.87177876016876</v>
      </c>
      <c r="G35" s="18">
        <v>18.219926573433984</v>
      </c>
      <c r="H35" s="18">
        <v>15.183355013914102</v>
      </c>
      <c r="I35" s="18">
        <v>8.312506131348933</v>
      </c>
      <c r="J35" s="18">
        <v>0.19240453840586366</v>
      </c>
      <c r="K35" s="18">
        <v>11.875617892188327</v>
      </c>
      <c r="L35" s="18">
        <v>1.2313012548437776</v>
      </c>
      <c r="M35" s="18">
        <v>0.22748059360734385</v>
      </c>
      <c r="N35" s="18" t="s">
        <v>72</v>
      </c>
      <c r="O35" s="18">
        <v>1.5077560316269967</v>
      </c>
      <c r="P35" s="18">
        <v>98.67170119124162</v>
      </c>
      <c r="Q35" s="10" t="s">
        <v>26</v>
      </c>
      <c r="R35" s="19" t="s">
        <v>27</v>
      </c>
      <c r="S35" s="18">
        <v>9.695321291240596</v>
      </c>
      <c r="T35" s="18">
        <v>63.88252185598762</v>
      </c>
      <c r="U35" s="18">
        <v>37.226162717209824</v>
      </c>
      <c r="V35" s="18" t="s">
        <v>72</v>
      </c>
      <c r="W35" s="18">
        <v>37.604827732492275</v>
      </c>
      <c r="X35" s="18">
        <v>63.44428567913334</v>
      </c>
      <c r="Y35" s="18">
        <v>326.7140985604523</v>
      </c>
      <c r="Z35" s="18">
        <v>83.94798920857738</v>
      </c>
      <c r="AA35" s="18">
        <v>672.1909814735035</v>
      </c>
      <c r="AB35" s="18">
        <v>26.216210378016996</v>
      </c>
      <c r="AC35" s="6"/>
    </row>
    <row r="36" spans="1:29" s="5" customFormat="1" ht="12.75">
      <c r="A36" s="10"/>
      <c r="B36" s="10" t="s">
        <v>26</v>
      </c>
      <c r="C36" s="16" t="s">
        <v>27</v>
      </c>
      <c r="D36" s="17" t="s">
        <v>0</v>
      </c>
      <c r="E36" s="5" t="s">
        <v>55</v>
      </c>
      <c r="F36" s="18">
        <v>46.29080418555739</v>
      </c>
      <c r="G36" s="18">
        <v>18.225734931769306</v>
      </c>
      <c r="H36" s="18">
        <v>15.886307630621527</v>
      </c>
      <c r="I36" s="18">
        <v>8.07737538917649</v>
      </c>
      <c r="J36" s="18">
        <v>0.1895462034306216</v>
      </c>
      <c r="K36" s="18">
        <v>11.54896432914273</v>
      </c>
      <c r="L36" s="18">
        <v>1.2396950749744853</v>
      </c>
      <c r="M36" s="18">
        <v>0.23480115835618073</v>
      </c>
      <c r="N36" s="18" t="s">
        <v>72</v>
      </c>
      <c r="O36" s="18">
        <v>1.602300948112617</v>
      </c>
      <c r="P36" s="18">
        <v>103.34494865056324</v>
      </c>
      <c r="Q36" s="10" t="s">
        <v>26</v>
      </c>
      <c r="R36" s="19" t="s">
        <v>27</v>
      </c>
      <c r="S36" s="18">
        <v>9.31331759400861</v>
      </c>
      <c r="T36" s="18">
        <v>66.46885752492008</v>
      </c>
      <c r="U36" s="18">
        <v>39.620939078258125</v>
      </c>
      <c r="V36" s="18" t="s">
        <v>72</v>
      </c>
      <c r="W36" s="18">
        <v>36.09308519479696</v>
      </c>
      <c r="X36" s="18">
        <v>62.06319790506043</v>
      </c>
      <c r="Y36" s="18">
        <v>325.29061802292847</v>
      </c>
      <c r="Z36" s="18">
        <v>80.12110288659605</v>
      </c>
      <c r="AA36" s="18">
        <v>659.3946481349057</v>
      </c>
      <c r="AB36" s="18">
        <v>26.636628281491188</v>
      </c>
      <c r="AC36" s="6"/>
    </row>
    <row r="37" spans="1:29" s="5" customFormat="1" ht="12.75">
      <c r="A37" s="10"/>
      <c r="B37" s="10" t="s">
        <v>30</v>
      </c>
      <c r="C37" s="16" t="s">
        <v>31</v>
      </c>
      <c r="D37" s="17" t="s">
        <v>0</v>
      </c>
      <c r="E37" s="5" t="s">
        <v>54</v>
      </c>
      <c r="F37" s="18">
        <v>45.01474534207557</v>
      </c>
      <c r="G37" s="18">
        <v>17.464659779038236</v>
      </c>
      <c r="H37" s="18">
        <v>13.664465116628454</v>
      </c>
      <c r="I37" s="18">
        <v>7.576480990503514</v>
      </c>
      <c r="J37" s="18">
        <v>0.19505579594480987</v>
      </c>
      <c r="K37" s="18">
        <v>11.853153814595839</v>
      </c>
      <c r="L37" s="18">
        <v>1.2846510384262275</v>
      </c>
      <c r="M37" s="18">
        <v>0.22242314123408255</v>
      </c>
      <c r="N37" s="18" t="s">
        <v>72</v>
      </c>
      <c r="O37" s="18">
        <v>1.5925821659628945</v>
      </c>
      <c r="P37" s="18">
        <v>98.93295206702952</v>
      </c>
      <c r="Q37" s="10" t="s">
        <v>30</v>
      </c>
      <c r="R37" s="19" t="s">
        <v>32</v>
      </c>
      <c r="S37" s="18">
        <v>10.205345003008429</v>
      </c>
      <c r="T37" s="18">
        <v>66.80193743958061</v>
      </c>
      <c r="U37" s="18">
        <v>52.282791129998834</v>
      </c>
      <c r="V37" s="18" t="s">
        <v>72</v>
      </c>
      <c r="W37" s="18">
        <v>36.70780134207952</v>
      </c>
      <c r="X37" s="18">
        <v>72.02250776324114</v>
      </c>
      <c r="Y37" s="18">
        <v>344.14928965930915</v>
      </c>
      <c r="Z37" s="18">
        <v>84.80230371940488</v>
      </c>
      <c r="AA37" s="18">
        <v>620.9448424695207</v>
      </c>
      <c r="AB37" s="18">
        <v>31.213216209379233</v>
      </c>
      <c r="AC37" s="6"/>
    </row>
    <row r="38" spans="1:29" s="5" customFormat="1" ht="12.75">
      <c r="A38" s="10"/>
      <c r="B38" s="10" t="s">
        <v>30</v>
      </c>
      <c r="C38" s="16" t="s">
        <v>31</v>
      </c>
      <c r="D38" s="17" t="s">
        <v>0</v>
      </c>
      <c r="E38" s="5" t="s">
        <v>56</v>
      </c>
      <c r="F38" s="18">
        <v>45.028003029737505</v>
      </c>
      <c r="G38" s="18">
        <v>19.310018819428546</v>
      </c>
      <c r="H38" s="55">
        <v>17.35434400105544</v>
      </c>
      <c r="I38" s="18">
        <v>7.620181770888875</v>
      </c>
      <c r="J38" s="18">
        <v>0.19345189810199764</v>
      </c>
      <c r="K38" s="18">
        <v>10.236970782089042</v>
      </c>
      <c r="L38" s="18">
        <v>1.4012503461646442</v>
      </c>
      <c r="M38" s="55">
        <v>0.45193137128967875</v>
      </c>
      <c r="N38" s="18" t="s">
        <v>72</v>
      </c>
      <c r="O38" s="18">
        <v>1.7565055779110241</v>
      </c>
      <c r="P38" s="18">
        <v>103.4268807454453</v>
      </c>
      <c r="Q38" s="10" t="s">
        <v>30</v>
      </c>
      <c r="R38" s="19" t="s">
        <v>32</v>
      </c>
      <c r="S38" s="18">
        <v>10.705617251092294</v>
      </c>
      <c r="T38" s="18">
        <v>71.35653143019202</v>
      </c>
      <c r="U38" s="18">
        <v>47.90719929578866</v>
      </c>
      <c r="V38" s="18" t="s">
        <v>72</v>
      </c>
      <c r="W38" s="18">
        <v>36.10076303270319</v>
      </c>
      <c r="X38" s="18">
        <v>64.88541616588519</v>
      </c>
      <c r="Y38" s="18">
        <v>359.18000195001457</v>
      </c>
      <c r="Z38" s="18">
        <v>81.064117114379</v>
      </c>
      <c r="AA38" s="18">
        <v>625.1147003055768</v>
      </c>
      <c r="AB38" s="18">
        <v>27.374971296225688</v>
      </c>
      <c r="AC38" s="6"/>
    </row>
    <row r="39" spans="1:29" s="5" customFormat="1" ht="12.75">
      <c r="A39" s="10"/>
      <c r="B39" s="10" t="s">
        <v>33</v>
      </c>
      <c r="C39" s="16" t="s">
        <v>34</v>
      </c>
      <c r="D39" s="17" t="s">
        <v>0</v>
      </c>
      <c r="E39" s="5" t="s">
        <v>54</v>
      </c>
      <c r="F39" s="18">
        <v>44.58728005295663</v>
      </c>
      <c r="G39" s="18">
        <v>17.690940843598288</v>
      </c>
      <c r="H39" s="55">
        <v>14.867449759197843</v>
      </c>
      <c r="I39" s="18">
        <v>8.362663292681638</v>
      </c>
      <c r="J39" s="18">
        <v>0.2011734687137903</v>
      </c>
      <c r="K39" s="18">
        <v>12.034543591689824</v>
      </c>
      <c r="L39" s="18">
        <v>1.2411500346895779</v>
      </c>
      <c r="M39" s="18">
        <v>0.23468703573332597</v>
      </c>
      <c r="N39" s="18" t="s">
        <v>72</v>
      </c>
      <c r="O39" s="18">
        <v>1.5727948079803415</v>
      </c>
      <c r="P39" s="18">
        <v>100.82466667212961</v>
      </c>
      <c r="Q39" s="10" t="s">
        <v>33</v>
      </c>
      <c r="R39" s="19" t="s">
        <v>35</v>
      </c>
      <c r="S39" s="18">
        <v>10.998275179199647</v>
      </c>
      <c r="T39" s="18">
        <v>67.46257172314893</v>
      </c>
      <c r="U39" s="18">
        <v>48.9042580110031</v>
      </c>
      <c r="V39" s="18" t="s">
        <v>72</v>
      </c>
      <c r="W39" s="18">
        <v>36.21149766415561</v>
      </c>
      <c r="X39" s="18">
        <v>73.18786186247655</v>
      </c>
      <c r="Y39" s="18">
        <v>339.33716164289535</v>
      </c>
      <c r="Z39" s="5">
        <v>86.49064838740898</v>
      </c>
      <c r="AA39" s="5">
        <v>618.0432253729432</v>
      </c>
      <c r="AB39" s="18">
        <v>25.741744272843505</v>
      </c>
      <c r="AC39" s="6"/>
    </row>
    <row r="40" spans="1:29" s="5" customFormat="1" ht="12.75">
      <c r="A40" s="10"/>
      <c r="B40" s="10" t="s">
        <v>33</v>
      </c>
      <c r="C40" s="16" t="s">
        <v>34</v>
      </c>
      <c r="D40" s="17" t="s">
        <v>0</v>
      </c>
      <c r="E40" s="5" t="s">
        <v>56</v>
      </c>
      <c r="F40" s="18">
        <v>46.45420098975303</v>
      </c>
      <c r="G40" s="18">
        <v>18.03048571943935</v>
      </c>
      <c r="H40" s="55">
        <v>16.04532060602963</v>
      </c>
      <c r="I40" s="18">
        <v>8.216166929454673</v>
      </c>
      <c r="J40" s="18">
        <v>0.20154564758890015</v>
      </c>
      <c r="K40" s="18">
        <v>11.775637911201995</v>
      </c>
      <c r="L40" s="18">
        <v>1.2515891518494622</v>
      </c>
      <c r="M40" s="18">
        <v>0.2355600224565893</v>
      </c>
      <c r="N40" s="18" t="s">
        <v>72</v>
      </c>
      <c r="O40" s="18">
        <v>1.652980338053744</v>
      </c>
      <c r="P40" s="18">
        <v>103.89331655337006</v>
      </c>
      <c r="Q40" s="10" t="s">
        <v>33</v>
      </c>
      <c r="R40" s="19" t="s">
        <v>35</v>
      </c>
      <c r="S40" s="18">
        <v>10.667792586429586</v>
      </c>
      <c r="T40" s="18">
        <v>66.56581912664461</v>
      </c>
      <c r="U40" s="18">
        <v>45.31998021964084</v>
      </c>
      <c r="V40" s="18" t="s">
        <v>72</v>
      </c>
      <c r="W40" s="18">
        <v>36.24502602162713</v>
      </c>
      <c r="X40" s="18">
        <v>73.60011776931626</v>
      </c>
      <c r="Y40" s="18">
        <v>333.4156488002484</v>
      </c>
      <c r="Z40" s="5">
        <v>85.51049224515997</v>
      </c>
      <c r="AA40" s="5">
        <v>643.6329451071182</v>
      </c>
      <c r="AB40" s="18">
        <v>27.739264746069264</v>
      </c>
      <c r="AC40" s="6"/>
    </row>
    <row r="41" spans="1:29" s="5" customFormat="1" ht="12.75">
      <c r="A41" s="10"/>
      <c r="B41" s="10" t="s">
        <v>36</v>
      </c>
      <c r="C41" s="16" t="s">
        <v>37</v>
      </c>
      <c r="D41" s="17" t="s">
        <v>0</v>
      </c>
      <c r="E41" s="5" t="s">
        <v>54</v>
      </c>
      <c r="F41" s="18">
        <v>44.42887975051955</v>
      </c>
      <c r="G41" s="18">
        <v>18.0979831997834</v>
      </c>
      <c r="H41" s="18">
        <v>15.978146461855426</v>
      </c>
      <c r="I41" s="18">
        <v>8.04552336288346</v>
      </c>
      <c r="J41" s="18">
        <v>0.1948689944003602</v>
      </c>
      <c r="K41" s="18">
        <v>11.920215151433032</v>
      </c>
      <c r="L41" s="18">
        <v>1.2492968715992627</v>
      </c>
      <c r="M41" s="18">
        <v>0.2358101927782962</v>
      </c>
      <c r="N41" s="18" t="s">
        <v>72</v>
      </c>
      <c r="O41" s="18">
        <v>1.6137119196610665</v>
      </c>
      <c r="P41" s="18">
        <v>101.79795282890053</v>
      </c>
      <c r="Q41" s="10" t="s">
        <v>36</v>
      </c>
      <c r="R41" s="19" t="s">
        <v>38</v>
      </c>
      <c r="S41" s="18">
        <v>10.420381723848307</v>
      </c>
      <c r="T41" s="18">
        <v>66.2677720482806</v>
      </c>
      <c r="U41" s="18">
        <v>46.13425648608464</v>
      </c>
      <c r="V41" s="18" t="s">
        <v>72</v>
      </c>
      <c r="W41" s="18">
        <v>36.725085529765785</v>
      </c>
      <c r="X41" s="18">
        <v>63.05640847960725</v>
      </c>
      <c r="Y41" s="18">
        <v>330.7656252651565</v>
      </c>
      <c r="Z41" s="18">
        <v>81.8192273881611</v>
      </c>
      <c r="AA41" s="18">
        <v>641.6089749948596</v>
      </c>
      <c r="AB41" s="18">
        <v>29.562288008984577</v>
      </c>
      <c r="AC41" s="6"/>
    </row>
    <row r="42" spans="1:29" s="5" customFormat="1" ht="12.75">
      <c r="A42" s="10"/>
      <c r="B42" s="10" t="s">
        <v>36</v>
      </c>
      <c r="C42" s="16" t="s">
        <v>37</v>
      </c>
      <c r="D42" s="17" t="s">
        <v>0</v>
      </c>
      <c r="E42" s="5" t="s">
        <v>56</v>
      </c>
      <c r="F42" s="18">
        <v>44.52500493192291</v>
      </c>
      <c r="G42" s="18">
        <v>17.610290641305497</v>
      </c>
      <c r="H42" s="18">
        <v>15.339367473149599</v>
      </c>
      <c r="I42" s="18">
        <v>8.178238885018224</v>
      </c>
      <c r="J42" s="18">
        <v>0.1897453244237098</v>
      </c>
      <c r="K42" s="18">
        <v>11.84755389184953</v>
      </c>
      <c r="L42" s="18">
        <v>1.233359780683928</v>
      </c>
      <c r="M42" s="18">
        <v>0.23339227259744616</v>
      </c>
      <c r="N42" s="18" t="s">
        <v>72</v>
      </c>
      <c r="O42" s="18">
        <v>1.586207551955006</v>
      </c>
      <c r="P42" s="18">
        <v>100.79199109000024</v>
      </c>
      <c r="Q42" s="10" t="s">
        <v>36</v>
      </c>
      <c r="R42" s="19" t="s">
        <v>38</v>
      </c>
      <c r="S42" s="18">
        <v>10.45221659859588</v>
      </c>
      <c r="T42" s="18">
        <v>67.93503978767497</v>
      </c>
      <c r="U42" s="18">
        <v>50.43462415466544</v>
      </c>
      <c r="V42" s="18" t="s">
        <v>72</v>
      </c>
      <c r="W42" s="18">
        <v>36.14889586485817</v>
      </c>
      <c r="X42" s="18">
        <v>51.1816859718198</v>
      </c>
      <c r="Y42" s="18">
        <v>336.144088499948</v>
      </c>
      <c r="Z42" s="18">
        <v>86.43448704948486</v>
      </c>
      <c r="AA42" s="18">
        <v>643.1582677581458</v>
      </c>
      <c r="AB42" s="5">
        <v>29.701543931488178</v>
      </c>
      <c r="AC42" s="6"/>
    </row>
    <row r="43" spans="1:29" s="5" customFormat="1" ht="12.75">
      <c r="A43" s="10"/>
      <c r="B43" s="10" t="s">
        <v>40</v>
      </c>
      <c r="C43" s="16">
        <v>38413</v>
      </c>
      <c r="D43" s="17" t="s">
        <v>0</v>
      </c>
      <c r="E43" s="5" t="s">
        <v>54</v>
      </c>
      <c r="F43" s="18">
        <v>44.005714281366096</v>
      </c>
      <c r="G43" s="18">
        <v>17.42581449034394</v>
      </c>
      <c r="H43" s="18">
        <v>15.76961705426875</v>
      </c>
      <c r="I43" s="18">
        <v>7.937553105171699</v>
      </c>
      <c r="J43" s="18">
        <v>0.19438928726732135</v>
      </c>
      <c r="K43" s="18">
        <v>12.254940638014483</v>
      </c>
      <c r="L43" s="18">
        <v>1.2661985654870873</v>
      </c>
      <c r="M43" s="18">
        <v>0.23528172686302706</v>
      </c>
      <c r="N43" s="18" t="s">
        <v>72</v>
      </c>
      <c r="O43" s="18">
        <v>1.6022216055866352</v>
      </c>
      <c r="P43" s="18">
        <v>100.71094984204412</v>
      </c>
      <c r="Q43" s="10" t="s">
        <v>40</v>
      </c>
      <c r="R43" s="19">
        <v>38385</v>
      </c>
      <c r="S43" s="18">
        <v>10.703610865096458</v>
      </c>
      <c r="T43" s="18">
        <v>67.57885561352919</v>
      </c>
      <c r="U43" s="18">
        <v>53.311771721977316</v>
      </c>
      <c r="V43" s="18" t="s">
        <v>72</v>
      </c>
      <c r="W43" s="18">
        <v>34.49502645442982</v>
      </c>
      <c r="X43" s="18">
        <v>69.51652836918927</v>
      </c>
      <c r="Y43" s="18">
        <v>352.7362849422435</v>
      </c>
      <c r="Z43" s="18">
        <v>88.73646748433346</v>
      </c>
      <c r="AA43" s="18">
        <v>638.822459282988</v>
      </c>
      <c r="AB43" s="5">
        <v>30.307712033820046</v>
      </c>
      <c r="AC43" s="6"/>
    </row>
    <row r="44" spans="1:29" s="50" customFormat="1" ht="12.75">
      <c r="A44" s="48"/>
      <c r="B44" s="48"/>
      <c r="C44" s="49"/>
      <c r="D44" s="44"/>
      <c r="E44" s="50" t="s">
        <v>71</v>
      </c>
      <c r="F44" s="44">
        <v>6</v>
      </c>
      <c r="G44" s="44">
        <v>6</v>
      </c>
      <c r="H44" s="44">
        <v>6</v>
      </c>
      <c r="I44" s="44">
        <v>6</v>
      </c>
      <c r="J44" s="44">
        <v>6</v>
      </c>
      <c r="K44" s="44">
        <v>6</v>
      </c>
      <c r="L44" s="44">
        <v>6</v>
      </c>
      <c r="M44" s="44">
        <v>6</v>
      </c>
      <c r="N44" s="44">
        <v>6</v>
      </c>
      <c r="O44" s="44">
        <v>6</v>
      </c>
      <c r="P44" s="44">
        <v>6</v>
      </c>
      <c r="Q44" s="48"/>
      <c r="R44" s="51"/>
      <c r="S44" s="44">
        <v>9</v>
      </c>
      <c r="T44" s="44">
        <v>9</v>
      </c>
      <c r="U44" s="44">
        <v>9</v>
      </c>
      <c r="V44" s="44"/>
      <c r="W44" s="44">
        <v>9</v>
      </c>
      <c r="X44" s="44">
        <v>9</v>
      </c>
      <c r="Y44" s="44">
        <v>9</v>
      </c>
      <c r="Z44" s="44">
        <v>9</v>
      </c>
      <c r="AA44" s="44">
        <v>9</v>
      </c>
      <c r="AB44" s="44">
        <v>9</v>
      </c>
      <c r="AC44" s="53"/>
    </row>
    <row r="45" spans="1:29" s="5" customFormat="1" ht="11.25">
      <c r="A45" s="10"/>
      <c r="B45" s="10"/>
      <c r="C45" s="2"/>
      <c r="D45" s="17"/>
      <c r="E45" s="5" t="s">
        <v>49</v>
      </c>
      <c r="F45" s="10">
        <f>AVERAGE(F35,F37,F39,F41:F43)</f>
        <v>44.07223385316826</v>
      </c>
      <c r="G45" s="10">
        <f aca="true" t="shared" si="5" ref="G45:P45">AVERAGE(G35,G37,G39,G41:G43)</f>
        <v>17.751602587917223</v>
      </c>
      <c r="H45" s="10">
        <f t="shared" si="5"/>
        <v>15.133733479835696</v>
      </c>
      <c r="I45" s="10">
        <f t="shared" si="5"/>
        <v>8.068827627934578</v>
      </c>
      <c r="J45" s="10">
        <f t="shared" si="5"/>
        <v>0.1946062348593092</v>
      </c>
      <c r="K45" s="10">
        <f t="shared" si="5"/>
        <v>11.964337496628508</v>
      </c>
      <c r="L45" s="10">
        <f t="shared" si="5"/>
        <v>1.2509929242883102</v>
      </c>
      <c r="M45" s="10">
        <f t="shared" si="5"/>
        <v>0.2315124938022536</v>
      </c>
      <c r="N45" s="18" t="s">
        <v>72</v>
      </c>
      <c r="O45" s="10">
        <f t="shared" si="5"/>
        <v>1.5792123471288235</v>
      </c>
      <c r="P45" s="10">
        <f t="shared" si="5"/>
        <v>100.2883689485576</v>
      </c>
      <c r="Q45" s="10"/>
      <c r="R45" s="5" t="s">
        <v>49</v>
      </c>
      <c r="S45" s="10">
        <f>AVERAGE(S35:S43)</f>
        <v>10.351319788057756</v>
      </c>
      <c r="T45" s="10">
        <f aca="true" t="shared" si="6" ref="T45:AB45">AVERAGE(T35:T43)</f>
        <v>67.14665628332874</v>
      </c>
      <c r="U45" s="10">
        <f t="shared" si="6"/>
        <v>46.79355364606965</v>
      </c>
      <c r="V45" s="18" t="s">
        <v>72</v>
      </c>
      <c r="W45" s="10">
        <f t="shared" si="6"/>
        <v>36.25911209298983</v>
      </c>
      <c r="X45" s="10">
        <f t="shared" si="6"/>
        <v>65.88422332952547</v>
      </c>
      <c r="Y45" s="10">
        <f t="shared" si="6"/>
        <v>338.63697970479956</v>
      </c>
      <c r="Z45" s="10">
        <f t="shared" si="6"/>
        <v>84.32520394261176</v>
      </c>
      <c r="AA45" s="10">
        <f t="shared" si="6"/>
        <v>640.3234494332846</v>
      </c>
      <c r="AB45" s="10">
        <f t="shared" si="6"/>
        <v>28.2770643509243</v>
      </c>
      <c r="AC45" s="6"/>
    </row>
    <row r="46" spans="1:29" s="39" customFormat="1" ht="11.25">
      <c r="A46" s="24"/>
      <c r="B46" s="24"/>
      <c r="C46" s="38"/>
      <c r="D46" s="17"/>
      <c r="E46" s="39" t="s">
        <v>53</v>
      </c>
      <c r="F46" s="24">
        <v>43.66</v>
      </c>
      <c r="G46" s="24">
        <v>17.49</v>
      </c>
      <c r="H46" s="24">
        <v>15.06</v>
      </c>
      <c r="I46" s="24">
        <v>7.85</v>
      </c>
      <c r="J46" s="24">
        <v>0.189</v>
      </c>
      <c r="K46" s="24">
        <v>11.9</v>
      </c>
      <c r="L46" s="24">
        <v>1.2</v>
      </c>
      <c r="M46" s="24">
        <v>0.24</v>
      </c>
      <c r="N46" s="24">
        <v>0.056</v>
      </c>
      <c r="O46" s="24">
        <v>1.6</v>
      </c>
      <c r="P46" s="24">
        <v>100</v>
      </c>
      <c r="Q46" s="24"/>
      <c r="R46" s="39" t="s">
        <v>53</v>
      </c>
      <c r="S46" s="24">
        <v>10.4</v>
      </c>
      <c r="T46" s="24">
        <v>64.3</v>
      </c>
      <c r="U46" s="24">
        <v>57.8</v>
      </c>
      <c r="V46" s="24">
        <v>25.4</v>
      </c>
      <c r="W46" s="24">
        <v>35.8</v>
      </c>
      <c r="X46" s="24">
        <v>60.1</v>
      </c>
      <c r="Y46" s="24">
        <v>327</v>
      </c>
      <c r="Z46" s="24">
        <v>85.7</v>
      </c>
      <c r="AA46" s="24">
        <v>635</v>
      </c>
      <c r="AB46" s="24">
        <v>32.8</v>
      </c>
      <c r="AC46" s="40"/>
    </row>
    <row r="47" spans="1:29" s="5" customFormat="1" ht="11.25">
      <c r="A47" s="10"/>
      <c r="B47" s="10"/>
      <c r="C47" s="2"/>
      <c r="D47" s="17"/>
      <c r="E47" s="5" t="s">
        <v>50</v>
      </c>
      <c r="F47" s="5">
        <f>STDEV(F35,F37,F39,F41:F43)</f>
        <v>1.1253644663156626</v>
      </c>
      <c r="G47" s="5">
        <f aca="true" t="shared" si="7" ref="G47:P47">STDEV(G35,G37,G39,G41:G43)</f>
        <v>0.3320933173834966</v>
      </c>
      <c r="H47" s="5">
        <f t="shared" si="7"/>
        <v>0.8236243540942807</v>
      </c>
      <c r="I47" s="5">
        <f t="shared" si="7"/>
        <v>0.28909193505390823</v>
      </c>
      <c r="J47" s="5">
        <f t="shared" si="7"/>
        <v>0.0037926954014031364</v>
      </c>
      <c r="K47" s="5">
        <f t="shared" si="7"/>
        <v>0.15823858734206955</v>
      </c>
      <c r="L47" s="5">
        <f t="shared" si="7"/>
        <v>0.02079677302298924</v>
      </c>
      <c r="M47" s="5">
        <f t="shared" si="7"/>
        <v>0.005388156798689607</v>
      </c>
      <c r="N47" s="5" t="s">
        <v>73</v>
      </c>
      <c r="O47" s="5">
        <f t="shared" si="7"/>
        <v>0.03766834548986306</v>
      </c>
      <c r="P47" s="5">
        <f t="shared" si="7"/>
        <v>1.220609534066129</v>
      </c>
      <c r="R47" s="5" t="s">
        <v>50</v>
      </c>
      <c r="S47" s="5">
        <f>STDEV(S35:S43)</f>
        <v>0.5376317214657792</v>
      </c>
      <c r="T47" s="5">
        <f aca="true" t="shared" si="8" ref="T47:AB47">STDEV(T35:T43)</f>
        <v>1.9676706160880182</v>
      </c>
      <c r="U47" s="5">
        <f t="shared" si="8"/>
        <v>5.4447110730294686</v>
      </c>
      <c r="V47" s="5" t="s">
        <v>73</v>
      </c>
      <c r="W47" s="5">
        <f t="shared" si="8"/>
        <v>0.8222419452786149</v>
      </c>
      <c r="X47" s="5">
        <f t="shared" si="8"/>
        <v>7.154217522542764</v>
      </c>
      <c r="Y47" s="5">
        <f t="shared" si="8"/>
        <v>11.550960325559624</v>
      </c>
      <c r="Z47" s="5">
        <f t="shared" si="8"/>
        <v>2.849591328102902</v>
      </c>
      <c r="AA47" s="5">
        <f t="shared" si="8"/>
        <v>17.6967142581131</v>
      </c>
      <c r="AB47" s="5">
        <f t="shared" si="8"/>
        <v>1.9651481325469518</v>
      </c>
      <c r="AC47" s="6"/>
    </row>
    <row r="48" spans="1:31" s="28" customFormat="1" ht="11.25">
      <c r="A48" s="27"/>
      <c r="B48" s="27"/>
      <c r="C48" s="2"/>
      <c r="D48" s="17"/>
      <c r="E48" s="28" t="s">
        <v>51</v>
      </c>
      <c r="F48" s="29">
        <f>F47/(F46/100)</f>
        <v>2.577564054777056</v>
      </c>
      <c r="G48" s="29">
        <f aca="true" t="shared" si="9" ref="G48:P48">G47/(G46/100)</f>
        <v>1.8987611056803697</v>
      </c>
      <c r="H48" s="29">
        <f t="shared" si="9"/>
        <v>5.468953214437454</v>
      </c>
      <c r="I48" s="29">
        <f t="shared" si="9"/>
        <v>3.6826998096039265</v>
      </c>
      <c r="J48" s="29">
        <f t="shared" si="9"/>
        <v>2.006717143599543</v>
      </c>
      <c r="K48" s="29">
        <f t="shared" si="9"/>
        <v>1.329736028084618</v>
      </c>
      <c r="L48" s="29">
        <f t="shared" si="9"/>
        <v>1.7330644185824366</v>
      </c>
      <c r="M48" s="29">
        <f t="shared" si="9"/>
        <v>2.2450653327873367</v>
      </c>
      <c r="N48" s="5" t="s">
        <v>73</v>
      </c>
      <c r="O48" s="29">
        <f t="shared" si="9"/>
        <v>2.354271593116441</v>
      </c>
      <c r="P48" s="29">
        <f t="shared" si="9"/>
        <v>1.220609534066129</v>
      </c>
      <c r="Q48" s="30"/>
      <c r="R48" s="28" t="s">
        <v>51</v>
      </c>
      <c r="S48" s="29">
        <f>S47/(S46/100)</f>
        <v>5.1695357833247995</v>
      </c>
      <c r="T48" s="29">
        <f aca="true" t="shared" si="10" ref="T48:AB48">T47/(T46/100)</f>
        <v>3.060140927042019</v>
      </c>
      <c r="U48" s="29">
        <f t="shared" si="10"/>
        <v>9.419915351262057</v>
      </c>
      <c r="V48" s="5" t="s">
        <v>73</v>
      </c>
      <c r="W48" s="29">
        <f t="shared" si="10"/>
        <v>2.2967652102754608</v>
      </c>
      <c r="X48" s="29">
        <f t="shared" si="10"/>
        <v>11.903856110720072</v>
      </c>
      <c r="Y48" s="29">
        <f t="shared" si="10"/>
        <v>3.5324037692842887</v>
      </c>
      <c r="Z48" s="29">
        <f t="shared" si="10"/>
        <v>3.325077395686</v>
      </c>
      <c r="AA48" s="29">
        <f t="shared" si="10"/>
        <v>2.7868841351359217</v>
      </c>
      <c r="AB48" s="29">
        <f t="shared" si="10"/>
        <v>5.991305282155341</v>
      </c>
      <c r="AC48" s="6"/>
      <c r="AD48" s="5"/>
      <c r="AE48" s="5"/>
    </row>
    <row r="49" spans="1:31" s="32" customFormat="1" ht="11.25">
      <c r="A49" s="31"/>
      <c r="B49" s="31"/>
      <c r="C49" s="2"/>
      <c r="D49" s="17"/>
      <c r="E49" s="32" t="s">
        <v>52</v>
      </c>
      <c r="F49" s="5">
        <f>F46-F45</f>
        <v>-0.4122338531682601</v>
      </c>
      <c r="G49" s="5">
        <f aca="true" t="shared" si="11" ref="G49:AB49">G46-G45</f>
        <v>-0.2616025879172241</v>
      </c>
      <c r="H49" s="5">
        <f t="shared" si="11"/>
        <v>-0.07373347983569545</v>
      </c>
      <c r="I49" s="5">
        <f t="shared" si="11"/>
        <v>-0.21882762793457822</v>
      </c>
      <c r="J49" s="5">
        <f t="shared" si="11"/>
        <v>-0.005606234859309195</v>
      </c>
      <c r="K49" s="5">
        <f t="shared" si="11"/>
        <v>-0.0643374966285073</v>
      </c>
      <c r="L49" s="5">
        <f t="shared" si="11"/>
        <v>-0.05099292428831026</v>
      </c>
      <c r="M49" s="5">
        <f t="shared" si="11"/>
        <v>0.00848750619774638</v>
      </c>
      <c r="N49" s="5" t="s">
        <v>73</v>
      </c>
      <c r="O49" s="5">
        <f t="shared" si="11"/>
        <v>0.020787652871176565</v>
      </c>
      <c r="P49" s="5">
        <f t="shared" si="11"/>
        <v>-0.2883689485576042</v>
      </c>
      <c r="Q49" s="5"/>
      <c r="R49" s="32" t="s">
        <v>52</v>
      </c>
      <c r="S49" s="5">
        <f t="shared" si="11"/>
        <v>0.048680211942244256</v>
      </c>
      <c r="T49" s="5">
        <f t="shared" si="11"/>
        <v>-2.846656283328741</v>
      </c>
      <c r="U49" s="5">
        <f t="shared" si="11"/>
        <v>11.00644635393035</v>
      </c>
      <c r="V49" s="5" t="s">
        <v>73</v>
      </c>
      <c r="W49" s="5">
        <f t="shared" si="11"/>
        <v>-0.4591120929898338</v>
      </c>
      <c r="X49" s="5">
        <f t="shared" si="11"/>
        <v>-5.784223329525467</v>
      </c>
      <c r="Y49" s="5">
        <f t="shared" si="11"/>
        <v>-11.636979704799558</v>
      </c>
      <c r="Z49" s="5">
        <f t="shared" si="11"/>
        <v>1.374796057388238</v>
      </c>
      <c r="AA49" s="5">
        <f t="shared" si="11"/>
        <v>-5.3234494332846225</v>
      </c>
      <c r="AB49" s="5">
        <f t="shared" si="11"/>
        <v>4.5229356490756984</v>
      </c>
      <c r="AC49" s="6"/>
      <c r="AD49" s="5"/>
      <c r="AE49" s="5"/>
    </row>
    <row r="50" spans="4:28" ht="11.25">
      <c r="D50" s="17"/>
      <c r="E50" s="3" t="s">
        <v>51</v>
      </c>
      <c r="F50" s="29">
        <f>F49/(F46/100)</f>
        <v>-0.9441911433079709</v>
      </c>
      <c r="G50" s="29">
        <f aca="true" t="shared" si="12" ref="G50:P50">G49/(G46/100)</f>
        <v>-1.4957266318880742</v>
      </c>
      <c r="H50" s="29">
        <f t="shared" si="12"/>
        <v>-0.4895981396792526</v>
      </c>
      <c r="I50" s="29">
        <f t="shared" si="12"/>
        <v>-2.7876130947080027</v>
      </c>
      <c r="J50" s="29">
        <f t="shared" si="12"/>
        <v>-2.9662618303223254</v>
      </c>
      <c r="K50" s="29">
        <f t="shared" si="12"/>
        <v>-0.5406512321723301</v>
      </c>
      <c r="L50" s="29">
        <f t="shared" si="12"/>
        <v>-4.249410357359189</v>
      </c>
      <c r="M50" s="29">
        <f t="shared" si="12"/>
        <v>3.536460915727659</v>
      </c>
      <c r="N50" s="5" t="s">
        <v>73</v>
      </c>
      <c r="O50" s="29">
        <f t="shared" si="12"/>
        <v>1.2992283044485353</v>
      </c>
      <c r="P50" s="29">
        <f t="shared" si="12"/>
        <v>-0.2883689485576042</v>
      </c>
      <c r="Q50" s="30"/>
      <c r="R50" s="3" t="s">
        <v>51</v>
      </c>
      <c r="S50" s="29">
        <f>S49/(S46/100)</f>
        <v>0.4680789609831178</v>
      </c>
      <c r="T50" s="29">
        <f aca="true" t="shared" si="13" ref="T50:AB50">T49/(T46/100)</f>
        <v>-4.427148185581246</v>
      </c>
      <c r="U50" s="29">
        <f t="shared" si="13"/>
        <v>19.042294729983308</v>
      </c>
      <c r="V50" s="5" t="s">
        <v>73</v>
      </c>
      <c r="W50" s="29">
        <f t="shared" si="13"/>
        <v>-1.2824360139380833</v>
      </c>
      <c r="X50" s="29">
        <f t="shared" si="13"/>
        <v>-9.62433166310394</v>
      </c>
      <c r="Y50" s="29">
        <f t="shared" si="13"/>
        <v>-3.5587093898469595</v>
      </c>
      <c r="Z50" s="29">
        <f t="shared" si="13"/>
        <v>1.6041960996362172</v>
      </c>
      <c r="AA50" s="29">
        <f t="shared" si="13"/>
        <v>-0.8383384934306493</v>
      </c>
      <c r="AB50" s="29">
        <f t="shared" si="13"/>
        <v>13.789437954499082</v>
      </c>
    </row>
    <row r="51" spans="1:31" s="41" customFormat="1" ht="11.25">
      <c r="A51" s="11"/>
      <c r="B51" s="11"/>
      <c r="C51" s="34"/>
      <c r="D51" s="34"/>
      <c r="R51" s="1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7"/>
      <c r="AD51" s="36"/>
      <c r="AE51" s="36"/>
    </row>
    <row r="52" spans="1:29" s="5" customFormat="1" ht="12.75">
      <c r="A52" s="10" t="s">
        <v>57</v>
      </c>
      <c r="B52" s="10" t="s">
        <v>26</v>
      </c>
      <c r="C52" s="16" t="s">
        <v>27</v>
      </c>
      <c r="D52" s="17" t="s">
        <v>0</v>
      </c>
      <c r="E52" s="5" t="s">
        <v>58</v>
      </c>
      <c r="F52" s="18">
        <v>49.5490080813176</v>
      </c>
      <c r="G52" s="18">
        <v>15.46449413089824</v>
      </c>
      <c r="H52" s="18">
        <v>11.408688330023244</v>
      </c>
      <c r="I52" s="18">
        <v>9.655396607414984</v>
      </c>
      <c r="J52" s="18">
        <v>0.17767013501318948</v>
      </c>
      <c r="K52" s="18">
        <v>12.812763969358214</v>
      </c>
      <c r="L52" s="18">
        <v>1.7760050851407232</v>
      </c>
      <c r="M52" s="18">
        <v>0.025012690688844933</v>
      </c>
      <c r="N52" s="18" t="s">
        <v>72</v>
      </c>
      <c r="O52" s="18">
        <v>1.0080312370721891</v>
      </c>
      <c r="P52" s="18">
        <v>101.87537169520549</v>
      </c>
      <c r="Q52" s="10" t="s">
        <v>26</v>
      </c>
      <c r="R52" s="19" t="s">
        <v>27</v>
      </c>
      <c r="S52" s="18">
        <v>15.965208707708147</v>
      </c>
      <c r="T52" s="18" t="s">
        <v>72</v>
      </c>
      <c r="U52" s="18">
        <v>393.3867038743302</v>
      </c>
      <c r="V52" s="18">
        <v>171.050909131742</v>
      </c>
      <c r="W52" s="18">
        <v>42.14796238987651</v>
      </c>
      <c r="X52" s="18">
        <v>54.22820222678812</v>
      </c>
      <c r="Y52" s="18">
        <v>104.49387845259741</v>
      </c>
      <c r="Z52" s="18">
        <v>117.64091631644334</v>
      </c>
      <c r="AA52" s="18">
        <v>315.26871564689134</v>
      </c>
      <c r="AB52" s="18" t="s">
        <v>72</v>
      </c>
      <c r="AC52" s="6"/>
    </row>
    <row r="53" spans="1:29" s="5" customFormat="1" ht="12.75">
      <c r="A53" s="10"/>
      <c r="B53" s="10" t="s">
        <v>26</v>
      </c>
      <c r="C53" s="16" t="s">
        <v>27</v>
      </c>
      <c r="D53" s="17" t="s">
        <v>0</v>
      </c>
      <c r="E53" s="5" t="s">
        <v>59</v>
      </c>
      <c r="F53" s="18">
        <v>46.577633298098995</v>
      </c>
      <c r="G53" s="18">
        <v>15.805677209240631</v>
      </c>
      <c r="H53" s="18">
        <v>11.376734773218653</v>
      </c>
      <c r="I53" s="18">
        <v>9.978036654493057</v>
      </c>
      <c r="J53" s="18">
        <v>0.1717401561267924</v>
      </c>
      <c r="K53" s="18">
        <v>13.483026850821933</v>
      </c>
      <c r="L53" s="18">
        <v>1.830571437391038</v>
      </c>
      <c r="M53" s="18">
        <v>0.023107554887555247</v>
      </c>
      <c r="N53" s="18" t="s">
        <v>72</v>
      </c>
      <c r="O53" s="18">
        <v>0.9796613244355413</v>
      </c>
      <c r="P53" s="18">
        <v>100.25319768595786</v>
      </c>
      <c r="Q53" s="10" t="s">
        <v>26</v>
      </c>
      <c r="R53" s="19" t="s">
        <v>27</v>
      </c>
      <c r="S53" s="18">
        <v>16.725279437357443</v>
      </c>
      <c r="T53" s="18" t="s">
        <v>72</v>
      </c>
      <c r="U53" s="18">
        <v>421.66251177665606</v>
      </c>
      <c r="V53" s="18">
        <v>164.0104842650047</v>
      </c>
      <c r="W53" s="18">
        <v>45.92164527424035</v>
      </c>
      <c r="X53" s="18">
        <v>56.445432993481084</v>
      </c>
      <c r="Y53" s="18">
        <v>109.02405676758221</v>
      </c>
      <c r="Z53" s="18">
        <v>134.10365303592218</v>
      </c>
      <c r="AA53" s="18">
        <v>324.53112619979856</v>
      </c>
      <c r="AB53" s="18" t="s">
        <v>72</v>
      </c>
      <c r="AC53" s="6"/>
    </row>
    <row r="54" spans="1:29" s="5" customFormat="1" ht="12.75">
      <c r="A54" s="10"/>
      <c r="B54" s="10" t="s">
        <v>30</v>
      </c>
      <c r="C54" s="16" t="s">
        <v>31</v>
      </c>
      <c r="D54" s="17" t="s">
        <v>0</v>
      </c>
      <c r="E54" s="5" t="s">
        <v>58</v>
      </c>
      <c r="F54" s="18">
        <v>48.49954000161337</v>
      </c>
      <c r="G54" s="18">
        <v>15.164699261068899</v>
      </c>
      <c r="H54" s="18">
        <v>11.345719414922325</v>
      </c>
      <c r="I54" s="18">
        <v>9.517296561548854</v>
      </c>
      <c r="J54" s="18">
        <v>0.17534052471852393</v>
      </c>
      <c r="K54" s="18">
        <v>13.577025697876573</v>
      </c>
      <c r="L54" s="18">
        <v>1.8205235180058033</v>
      </c>
      <c r="M54" s="18">
        <v>0.026648453633548657</v>
      </c>
      <c r="N54" s="18" t="s">
        <v>72</v>
      </c>
      <c r="O54" s="18">
        <v>0.9438168373531788</v>
      </c>
      <c r="P54" s="18">
        <v>101.10922210156065</v>
      </c>
      <c r="Q54" s="10" t="s">
        <v>30</v>
      </c>
      <c r="R54" s="19" t="s">
        <v>32</v>
      </c>
      <c r="S54" s="18">
        <v>16.471383253654373</v>
      </c>
      <c r="T54" s="18" t="s">
        <v>72</v>
      </c>
      <c r="U54" s="18">
        <v>383.17290716035166</v>
      </c>
      <c r="V54" s="18">
        <v>173.02758362480182</v>
      </c>
      <c r="W54" s="18">
        <v>47.028068867698686</v>
      </c>
      <c r="X54" s="18">
        <v>59.29225325931859</v>
      </c>
      <c r="Y54" s="18">
        <v>106.063866235077</v>
      </c>
      <c r="Z54" s="5">
        <v>126.16829779745845</v>
      </c>
      <c r="AA54" s="5">
        <v>310.40378905516997</v>
      </c>
      <c r="AB54" s="18" t="s">
        <v>72</v>
      </c>
      <c r="AC54" s="6"/>
    </row>
    <row r="55" spans="1:28" ht="12.75">
      <c r="A55" s="10"/>
      <c r="B55" s="10" t="s">
        <v>30</v>
      </c>
      <c r="C55" s="16" t="s">
        <v>31</v>
      </c>
      <c r="D55" s="17" t="s">
        <v>0</v>
      </c>
      <c r="E55" s="5" t="s">
        <v>59</v>
      </c>
      <c r="F55" s="18">
        <v>48.21363566190098</v>
      </c>
      <c r="G55" s="18">
        <v>15.522569312396755</v>
      </c>
      <c r="H55" s="18">
        <v>11.259726720952829</v>
      </c>
      <c r="I55" s="18">
        <v>9.915172670959599</v>
      </c>
      <c r="J55" s="18">
        <v>0.1781047829516528</v>
      </c>
      <c r="K55" s="18">
        <v>12.700594531496895</v>
      </c>
      <c r="L55" s="18">
        <v>1.8272394952669093</v>
      </c>
      <c r="M55" s="18">
        <v>0.023202092472330557</v>
      </c>
      <c r="N55" s="18" t="s">
        <v>72</v>
      </c>
      <c r="O55" s="18">
        <v>0.9532399417378847</v>
      </c>
      <c r="P55" s="18">
        <v>100.62597776144801</v>
      </c>
      <c r="Q55" s="10" t="s">
        <v>30</v>
      </c>
      <c r="R55" s="19" t="s">
        <v>32</v>
      </c>
      <c r="S55" s="18">
        <v>16.518816146836322</v>
      </c>
      <c r="T55" s="18" t="s">
        <v>72</v>
      </c>
      <c r="U55" s="18">
        <v>374.75186557235054</v>
      </c>
      <c r="V55" s="18">
        <v>167.95513918729182</v>
      </c>
      <c r="W55" s="18">
        <v>42.420179716934896</v>
      </c>
      <c r="X55" s="18">
        <v>60.109550771109355</v>
      </c>
      <c r="Y55" s="18">
        <v>113.37188213081838</v>
      </c>
      <c r="Z55" s="18">
        <v>123.78846033663481</v>
      </c>
      <c r="AA55" s="18">
        <v>317.1741421399183</v>
      </c>
      <c r="AB55" s="18" t="s">
        <v>72</v>
      </c>
    </row>
    <row r="56" spans="1:28" ht="12.75">
      <c r="A56" s="10"/>
      <c r="B56" s="10" t="s">
        <v>33</v>
      </c>
      <c r="C56" s="16" t="s">
        <v>34</v>
      </c>
      <c r="D56" s="17" t="s">
        <v>0</v>
      </c>
      <c r="E56" s="5" t="s">
        <v>58</v>
      </c>
      <c r="F56" s="18">
        <v>47.945793134991874</v>
      </c>
      <c r="G56" s="18">
        <v>15.554526223577271</v>
      </c>
      <c r="H56" s="18">
        <v>11.224037295850465</v>
      </c>
      <c r="I56" s="18">
        <v>9.848354416133384</v>
      </c>
      <c r="J56" s="18">
        <v>0.17033617475193577</v>
      </c>
      <c r="K56" s="18">
        <v>13.199668348860124</v>
      </c>
      <c r="L56" s="18">
        <v>1.803022089806295</v>
      </c>
      <c r="M56" s="18">
        <v>0.024028002592439212</v>
      </c>
      <c r="N56" s="18" t="s">
        <v>72</v>
      </c>
      <c r="O56" s="18">
        <v>0.960674368314211</v>
      </c>
      <c r="P56" s="18">
        <v>100.7558898504067</v>
      </c>
      <c r="Q56" s="10" t="s">
        <v>33</v>
      </c>
      <c r="R56" s="19" t="s">
        <v>35</v>
      </c>
      <c r="S56" s="18">
        <v>15.800321870029036</v>
      </c>
      <c r="T56" s="18" t="s">
        <v>72</v>
      </c>
      <c r="U56" s="18">
        <v>383.74115365428344</v>
      </c>
      <c r="V56" s="18">
        <v>170.58966159684272</v>
      </c>
      <c r="W56" s="18">
        <v>44.230400881004044</v>
      </c>
      <c r="X56" s="18">
        <v>55.859032134367915</v>
      </c>
      <c r="Y56" s="18">
        <v>110.23929885692758</v>
      </c>
      <c r="Z56" s="18">
        <v>122.32008836722734</v>
      </c>
      <c r="AA56" s="18">
        <v>319.1471171791506</v>
      </c>
      <c r="AB56" s="18" t="s">
        <v>72</v>
      </c>
    </row>
    <row r="57" spans="1:28" ht="12.75">
      <c r="A57" s="10"/>
      <c r="B57" s="10" t="s">
        <v>33</v>
      </c>
      <c r="C57" s="16" t="s">
        <v>34</v>
      </c>
      <c r="D57" s="17" t="s">
        <v>0</v>
      </c>
      <c r="E57" s="5" t="s">
        <v>59</v>
      </c>
      <c r="F57" s="18">
        <v>47.88041292876559</v>
      </c>
      <c r="G57" s="18">
        <v>15.907933143085934</v>
      </c>
      <c r="H57" s="18">
        <v>11.644677474150637</v>
      </c>
      <c r="I57" s="18">
        <v>10.085175245869165</v>
      </c>
      <c r="J57" s="18">
        <v>0.16337253595906678</v>
      </c>
      <c r="K57" s="18">
        <v>13.145863604851039</v>
      </c>
      <c r="L57" s="18">
        <v>1.7570009036098873</v>
      </c>
      <c r="M57" s="18">
        <v>0.025084003519471706</v>
      </c>
      <c r="N57" s="18" t="s">
        <v>72</v>
      </c>
      <c r="O57" s="18">
        <v>0.9788214201379446</v>
      </c>
      <c r="P57" s="18">
        <v>101.58945076324918</v>
      </c>
      <c r="Q57" s="10" t="s">
        <v>33</v>
      </c>
      <c r="R57" s="19" t="s">
        <v>35</v>
      </c>
      <c r="S57" s="18">
        <v>15.88228650777688</v>
      </c>
      <c r="T57" s="18" t="s">
        <v>72</v>
      </c>
      <c r="U57" s="18">
        <v>383.3736155401605</v>
      </c>
      <c r="V57" s="18">
        <v>167.48587224694583</v>
      </c>
      <c r="W57" s="18">
        <v>44.49833517231336</v>
      </c>
      <c r="X57" s="18">
        <v>56.69108432908078</v>
      </c>
      <c r="Y57" s="18">
        <v>109.10245762045413</v>
      </c>
      <c r="Z57" s="18">
        <v>127.9401238993195</v>
      </c>
      <c r="AA57" s="18">
        <v>307.24443608127484</v>
      </c>
      <c r="AB57" s="18" t="s">
        <v>72</v>
      </c>
    </row>
    <row r="58" spans="1:28" ht="12.75">
      <c r="A58" s="10"/>
      <c r="B58" s="10" t="s">
        <v>36</v>
      </c>
      <c r="C58" s="16" t="s">
        <v>37</v>
      </c>
      <c r="D58" s="17" t="s">
        <v>0</v>
      </c>
      <c r="E58" s="5" t="s">
        <v>58</v>
      </c>
      <c r="F58" s="18">
        <v>47.83849419077938</v>
      </c>
      <c r="G58" s="18">
        <v>15.362278427080588</v>
      </c>
      <c r="H58" s="18">
        <v>11.471665815355445</v>
      </c>
      <c r="I58" s="18">
        <v>9.432217429991834</v>
      </c>
      <c r="J58" s="18">
        <v>0.17532054313931056</v>
      </c>
      <c r="K58" s="18">
        <v>13.305677651948827</v>
      </c>
      <c r="L58" s="18">
        <v>1.8387876973252675</v>
      </c>
      <c r="M58" s="18">
        <v>0.02758374354688222</v>
      </c>
      <c r="N58" s="18" t="s">
        <v>72</v>
      </c>
      <c r="O58" s="18">
        <v>0.9736837632353303</v>
      </c>
      <c r="P58" s="18">
        <v>100.50594009732235</v>
      </c>
      <c r="Q58" s="10" t="s">
        <v>36</v>
      </c>
      <c r="R58" s="19" t="s">
        <v>38</v>
      </c>
      <c r="S58" s="18">
        <v>15.131968028147378</v>
      </c>
      <c r="T58" s="18" t="s">
        <v>72</v>
      </c>
      <c r="U58" s="18">
        <v>373.1570537533732</v>
      </c>
      <c r="V58" s="18">
        <v>123.02274413363446</v>
      </c>
      <c r="W58" s="18">
        <v>43.146062004954025</v>
      </c>
      <c r="X58" s="18">
        <v>49.31442304537054</v>
      </c>
      <c r="Y58" s="18">
        <v>108.43945989229618</v>
      </c>
      <c r="Z58" s="18">
        <v>122.37516468233406</v>
      </c>
      <c r="AA58" s="18">
        <v>306.6035297975742</v>
      </c>
      <c r="AB58" s="18" t="s">
        <v>72</v>
      </c>
    </row>
    <row r="59" spans="1:28" ht="12.75">
      <c r="A59" s="10"/>
      <c r="B59" s="10" t="s">
        <v>36</v>
      </c>
      <c r="C59" s="16" t="s">
        <v>37</v>
      </c>
      <c r="D59" s="17" t="s">
        <v>0</v>
      </c>
      <c r="E59" s="5" t="s">
        <v>59</v>
      </c>
      <c r="F59" s="18">
        <v>47.875886232507696</v>
      </c>
      <c r="G59" s="18">
        <v>15.309981941545555</v>
      </c>
      <c r="H59" s="18">
        <v>11.363650411176515</v>
      </c>
      <c r="I59" s="18">
        <v>9.533416227459034</v>
      </c>
      <c r="J59" s="18">
        <v>0.17732665549940027</v>
      </c>
      <c r="K59" s="18">
        <v>12.96498131631445</v>
      </c>
      <c r="L59" s="18">
        <v>1.8474549855061122</v>
      </c>
      <c r="M59" s="18">
        <v>0.023260403856969078</v>
      </c>
      <c r="N59" s="18" t="s">
        <v>72</v>
      </c>
      <c r="O59" s="18">
        <v>0.9337691134171078</v>
      </c>
      <c r="P59" s="18">
        <v>100.04510161787819</v>
      </c>
      <c r="Q59" s="10" t="s">
        <v>36</v>
      </c>
      <c r="R59" s="19" t="s">
        <v>38</v>
      </c>
      <c r="S59" s="18">
        <v>16.880435400719648</v>
      </c>
      <c r="T59" s="18" t="s">
        <v>72</v>
      </c>
      <c r="U59" s="18">
        <v>384.0805076181645</v>
      </c>
      <c r="V59" s="18">
        <v>135.12738021940834</v>
      </c>
      <c r="W59" s="18">
        <v>45.69997307124335</v>
      </c>
      <c r="X59" s="18">
        <v>66.88335517422462</v>
      </c>
      <c r="Y59" s="18">
        <v>110.91490127636739</v>
      </c>
      <c r="Z59" s="18">
        <v>128.67160600613812</v>
      </c>
      <c r="AA59" s="18">
        <v>321.3281640333561</v>
      </c>
      <c r="AB59" s="18" t="s">
        <v>72</v>
      </c>
    </row>
    <row r="60" spans="1:28" ht="12.75">
      <c r="A60" s="10"/>
      <c r="B60" s="10" t="s">
        <v>39</v>
      </c>
      <c r="C60" s="16">
        <v>38385</v>
      </c>
      <c r="D60" s="17" t="s">
        <v>0</v>
      </c>
      <c r="E60" s="5" t="s">
        <v>58</v>
      </c>
      <c r="F60" s="18">
        <v>46.556788300614244</v>
      </c>
      <c r="G60" s="18">
        <v>15.294274827444644</v>
      </c>
      <c r="H60" s="18">
        <v>11.490081067464901</v>
      </c>
      <c r="I60" s="5">
        <v>9.344831891472522</v>
      </c>
      <c r="J60" s="5">
        <v>0.17411425292962918</v>
      </c>
      <c r="K60" s="5">
        <v>13.085992252520796</v>
      </c>
      <c r="L60" s="5">
        <v>1.7922668319691082</v>
      </c>
      <c r="M60" s="5">
        <v>0.02133566629686524</v>
      </c>
      <c r="N60" s="18" t="s">
        <v>72</v>
      </c>
      <c r="O60" s="5">
        <v>0.9691231148018344</v>
      </c>
      <c r="P60" s="18">
        <v>98.76428986767547</v>
      </c>
      <c r="Q60" s="10" t="s">
        <v>39</v>
      </c>
      <c r="R60" s="19">
        <v>38385</v>
      </c>
      <c r="S60" s="18">
        <v>16.010198718268576</v>
      </c>
      <c r="T60" s="18" t="s">
        <v>72</v>
      </c>
      <c r="U60" s="5">
        <v>380.799022906528</v>
      </c>
      <c r="V60" s="5">
        <v>167.83728795140502</v>
      </c>
      <c r="W60" s="5">
        <v>44.35728793093611</v>
      </c>
      <c r="X60" s="5">
        <v>56.38555363658574</v>
      </c>
      <c r="Y60" s="5">
        <v>109.59113178047754</v>
      </c>
      <c r="Z60" s="18">
        <v>127.70214321678755</v>
      </c>
      <c r="AA60" s="5">
        <v>308.07911806319095</v>
      </c>
      <c r="AB60" s="18" t="s">
        <v>72</v>
      </c>
    </row>
    <row r="61" spans="1:28" ht="12.75">
      <c r="A61" s="10"/>
      <c r="B61" s="10" t="s">
        <v>39</v>
      </c>
      <c r="C61" s="16">
        <v>38385</v>
      </c>
      <c r="D61" s="17" t="s">
        <v>0</v>
      </c>
      <c r="E61" s="5" t="s">
        <v>59</v>
      </c>
      <c r="F61" s="18">
        <v>47.888338458183675</v>
      </c>
      <c r="G61" s="18">
        <v>15.460789820013424</v>
      </c>
      <c r="H61" s="18">
        <v>11.346510277973598</v>
      </c>
      <c r="I61" s="5">
        <v>9.78749351941853</v>
      </c>
      <c r="J61" s="5">
        <v>0.17527049448641832</v>
      </c>
      <c r="K61" s="5">
        <v>13.136928190045264</v>
      </c>
      <c r="L61" s="5">
        <v>1.7902540659333286</v>
      </c>
      <c r="M61" s="5">
        <v>0.024910228096181597</v>
      </c>
      <c r="N61" s="18" t="s">
        <v>72</v>
      </c>
      <c r="O61" s="5">
        <v>0.970230294588706</v>
      </c>
      <c r="P61" s="18">
        <v>100.60805023852159</v>
      </c>
      <c r="Q61" s="10" t="s">
        <v>39</v>
      </c>
      <c r="R61" s="19">
        <v>38385</v>
      </c>
      <c r="S61" s="5">
        <v>16.005354392339626</v>
      </c>
      <c r="T61" s="18" t="s">
        <v>72</v>
      </c>
      <c r="U61" s="5">
        <v>372.74494263905495</v>
      </c>
      <c r="V61" s="5">
        <v>163.52723201932534</v>
      </c>
      <c r="W61" s="5">
        <v>44.18648729692049</v>
      </c>
      <c r="X61" s="18">
        <v>58.393106537358484</v>
      </c>
      <c r="Y61" s="5">
        <v>106.12281831166285</v>
      </c>
      <c r="Z61" s="5">
        <v>123.7399933345156</v>
      </c>
      <c r="AA61" s="18">
        <v>317.29002530929836</v>
      </c>
      <c r="AB61" s="18" t="s">
        <v>72</v>
      </c>
    </row>
    <row r="62" spans="1:28" ht="12.75">
      <c r="A62" s="10"/>
      <c r="B62" s="10" t="s">
        <v>40</v>
      </c>
      <c r="C62" s="16">
        <v>38413</v>
      </c>
      <c r="D62" s="17" t="s">
        <v>0</v>
      </c>
      <c r="E62" s="5" t="s">
        <v>58</v>
      </c>
      <c r="F62" s="18">
        <v>47.592333951900834</v>
      </c>
      <c r="G62" s="18">
        <v>15.235706438898921</v>
      </c>
      <c r="H62" s="18">
        <v>11.413481894084292</v>
      </c>
      <c r="I62" s="5">
        <v>9.50882669587163</v>
      </c>
      <c r="J62" s="5">
        <v>0.17431290170803848</v>
      </c>
      <c r="K62" s="5">
        <v>13.04658996335566</v>
      </c>
      <c r="L62" s="5">
        <v>1.8267386614642747</v>
      </c>
      <c r="M62" s="5">
        <v>0.02396104923319036</v>
      </c>
      <c r="N62" s="18" t="s">
        <v>72</v>
      </c>
      <c r="O62" s="5">
        <v>0.9374078838483901</v>
      </c>
      <c r="P62" s="18">
        <v>99.74124611634804</v>
      </c>
      <c r="Q62" s="10" t="s">
        <v>40</v>
      </c>
      <c r="R62" s="19">
        <v>38386</v>
      </c>
      <c r="S62" s="5">
        <v>15.735283975913395</v>
      </c>
      <c r="T62" s="18" t="s">
        <v>72</v>
      </c>
      <c r="U62" s="5">
        <v>377.7488345085299</v>
      </c>
      <c r="V62" s="5">
        <v>171.51729660138608</v>
      </c>
      <c r="W62" s="5">
        <v>44.393279956720676</v>
      </c>
      <c r="X62" s="5">
        <v>55.24151949222321</v>
      </c>
      <c r="Y62" s="5">
        <v>109.54541019835048</v>
      </c>
      <c r="Z62" s="5">
        <v>125.96353290250028</v>
      </c>
      <c r="AA62" s="5">
        <v>315.4062982809971</v>
      </c>
      <c r="AB62" s="18" t="s">
        <v>72</v>
      </c>
    </row>
    <row r="63" spans="1:28" ht="12.75">
      <c r="A63" s="10"/>
      <c r="B63" s="10" t="s">
        <v>40</v>
      </c>
      <c r="C63" s="16">
        <v>38413</v>
      </c>
      <c r="D63" s="17" t="s">
        <v>0</v>
      </c>
      <c r="E63" s="5" t="s">
        <v>59</v>
      </c>
      <c r="F63" s="18">
        <v>49.19023065915038</v>
      </c>
      <c r="G63" s="18">
        <v>15.474610252825858</v>
      </c>
      <c r="H63" s="18">
        <v>11.14545450917789</v>
      </c>
      <c r="I63" s="5">
        <v>9.808668426924825</v>
      </c>
      <c r="J63" s="5">
        <v>0.1757127089177555</v>
      </c>
      <c r="K63" s="5">
        <v>13.174394960498267</v>
      </c>
      <c r="L63" s="5">
        <v>1.807821940495997</v>
      </c>
      <c r="M63" s="5">
        <v>0.02414543724979511</v>
      </c>
      <c r="N63" s="18" t="s">
        <v>72</v>
      </c>
      <c r="O63" s="5">
        <v>0.9928091442077801</v>
      </c>
      <c r="P63" s="18">
        <v>101.80841876990581</v>
      </c>
      <c r="Q63" s="10" t="s">
        <v>40</v>
      </c>
      <c r="R63" s="19">
        <v>38386</v>
      </c>
      <c r="S63" s="5">
        <v>16.282702129624223</v>
      </c>
      <c r="T63" s="18" t="s">
        <v>72</v>
      </c>
      <c r="U63" s="5">
        <v>373.97798870933855</v>
      </c>
      <c r="V63" s="5">
        <v>171.93272466288545</v>
      </c>
      <c r="W63" s="5">
        <v>44.33688870729519</v>
      </c>
      <c r="X63" s="5">
        <v>55.6353679432962</v>
      </c>
      <c r="Y63" s="5">
        <v>108.80858062041536</v>
      </c>
      <c r="Z63" s="5">
        <v>126.00884846709917</v>
      </c>
      <c r="AA63" s="5">
        <v>313.040646920193</v>
      </c>
      <c r="AB63" s="18" t="s">
        <v>72</v>
      </c>
    </row>
    <row r="64" spans="1:28" ht="12.75">
      <c r="A64" s="10"/>
      <c r="B64" s="10" t="s">
        <v>41</v>
      </c>
      <c r="C64" s="16">
        <v>38597</v>
      </c>
      <c r="D64" s="17" t="s">
        <v>0</v>
      </c>
      <c r="E64" s="5" t="s">
        <v>58</v>
      </c>
      <c r="F64" s="18">
        <v>47.13365250984504</v>
      </c>
      <c r="G64" s="18">
        <v>15.307153147120825</v>
      </c>
      <c r="H64" s="18">
        <v>11.431493899058111</v>
      </c>
      <c r="I64" s="5">
        <v>9.393397583078988</v>
      </c>
      <c r="J64" s="5">
        <v>0.1737923029376121</v>
      </c>
      <c r="K64" s="5">
        <v>13.070123633757243</v>
      </c>
      <c r="L64" s="5">
        <v>1.8255134677905713</v>
      </c>
      <c r="M64" s="5">
        <v>0.02316293111193173</v>
      </c>
      <c r="N64" s="18" t="s">
        <v>72</v>
      </c>
      <c r="O64" s="5">
        <v>0.9061154987546088</v>
      </c>
      <c r="P64" s="18">
        <v>99.29864969015944</v>
      </c>
      <c r="Q64" s="10" t="s">
        <v>41</v>
      </c>
      <c r="R64" s="19">
        <v>38393</v>
      </c>
      <c r="S64" s="5">
        <v>15.910792979764828</v>
      </c>
      <c r="T64" s="18" t="s">
        <v>72</v>
      </c>
      <c r="U64" s="5">
        <v>356.729666972152</v>
      </c>
      <c r="V64" s="5">
        <v>156.60454938351248</v>
      </c>
      <c r="W64" s="5">
        <v>42.00642641835349</v>
      </c>
      <c r="X64" s="5">
        <v>50.65456374423201</v>
      </c>
      <c r="Y64" s="5">
        <v>111.44420173435729</v>
      </c>
      <c r="Z64" s="5">
        <v>115.88856368946155</v>
      </c>
      <c r="AA64" s="5">
        <v>302.8300080971155</v>
      </c>
      <c r="AB64" s="18" t="s">
        <v>72</v>
      </c>
    </row>
    <row r="65" spans="1:28" ht="12.75">
      <c r="A65" s="5"/>
      <c r="B65" s="10" t="s">
        <v>41</v>
      </c>
      <c r="C65" s="16">
        <v>38597</v>
      </c>
      <c r="D65" s="17" t="s">
        <v>0</v>
      </c>
      <c r="E65" s="5" t="s">
        <v>59</v>
      </c>
      <c r="F65" s="5">
        <v>47.51940461623369</v>
      </c>
      <c r="G65" s="5">
        <v>15.067734109425054</v>
      </c>
      <c r="H65" s="5">
        <v>11.384089519416017</v>
      </c>
      <c r="I65" s="5">
        <v>9.844996524065099</v>
      </c>
      <c r="J65" s="5">
        <v>0.17598834081976672</v>
      </c>
      <c r="K65" s="5">
        <v>13.288846802699487</v>
      </c>
      <c r="L65" s="5">
        <v>1.8113804923420762</v>
      </c>
      <c r="M65" s="5">
        <v>0.023288643506303407</v>
      </c>
      <c r="N65" s="18" t="s">
        <v>72</v>
      </c>
      <c r="O65" s="5">
        <v>0.9855506643852728</v>
      </c>
      <c r="P65" s="5">
        <v>100.13459554551584</v>
      </c>
      <c r="Q65" s="10" t="s">
        <v>41</v>
      </c>
      <c r="R65" s="19">
        <v>38393</v>
      </c>
      <c r="S65" s="5">
        <v>16.586078376643272</v>
      </c>
      <c r="T65" s="18" t="s">
        <v>72</v>
      </c>
      <c r="U65" s="5">
        <v>388.92736957647764</v>
      </c>
      <c r="V65" s="5">
        <v>167.36029052359106</v>
      </c>
      <c r="W65" s="5">
        <v>46.84205757698848</v>
      </c>
      <c r="X65" s="5">
        <v>52.88128115474353</v>
      </c>
      <c r="Y65" s="5">
        <v>110.49909220960113</v>
      </c>
      <c r="Z65" s="5">
        <v>134.15498809155545</v>
      </c>
      <c r="AA65" s="5">
        <v>330.2164825050943</v>
      </c>
      <c r="AB65" s="18" t="s">
        <v>72</v>
      </c>
    </row>
    <row r="66" spans="1:28" ht="12.75">
      <c r="A66" s="5"/>
      <c r="B66" s="10" t="s">
        <v>42</v>
      </c>
      <c r="C66" s="16">
        <v>38658</v>
      </c>
      <c r="D66" s="17" t="s">
        <v>0</v>
      </c>
      <c r="E66" s="5" t="s">
        <v>58</v>
      </c>
      <c r="F66" s="5">
        <v>45.433610375342624</v>
      </c>
      <c r="G66" s="5">
        <v>15.305824356543464</v>
      </c>
      <c r="H66" s="5">
        <v>11.133009993469587</v>
      </c>
      <c r="I66" s="5">
        <v>9.666508630362154</v>
      </c>
      <c r="J66" s="5">
        <v>0.16454325986559076</v>
      </c>
      <c r="K66" s="5">
        <v>13.109435627192843</v>
      </c>
      <c r="L66" s="5">
        <v>1.7039494345426605</v>
      </c>
      <c r="M66" s="5">
        <v>0.02610158359058937</v>
      </c>
      <c r="N66" s="18" t="s">
        <v>72</v>
      </c>
      <c r="O66" s="5">
        <v>0.9486348650107466</v>
      </c>
      <c r="P66" s="5">
        <v>97.4747678086049</v>
      </c>
      <c r="Q66" s="10" t="s">
        <v>42</v>
      </c>
      <c r="R66" s="19">
        <v>38394</v>
      </c>
      <c r="S66" s="5">
        <v>15.883963553372451</v>
      </c>
      <c r="T66" s="18" t="s">
        <v>72</v>
      </c>
      <c r="U66" s="5">
        <v>387.9537129170784</v>
      </c>
      <c r="V66" s="5">
        <v>155.76536635559057</v>
      </c>
      <c r="W66" s="5">
        <v>45.28887026748744</v>
      </c>
      <c r="X66" s="5">
        <v>52.523931676407074</v>
      </c>
      <c r="Y66" s="5">
        <v>100.19556205638762</v>
      </c>
      <c r="Z66" s="5">
        <v>131.61597200663053</v>
      </c>
      <c r="AA66" s="5">
        <v>334.2961691783565</v>
      </c>
      <c r="AB66" s="18" t="s">
        <v>72</v>
      </c>
    </row>
    <row r="67" spans="1:28" ht="12.75">
      <c r="A67" s="5"/>
      <c r="B67" s="10" t="s">
        <v>42</v>
      </c>
      <c r="C67" s="16">
        <v>38658</v>
      </c>
      <c r="D67" s="17" t="s">
        <v>0</v>
      </c>
      <c r="E67" s="5" t="s">
        <v>59</v>
      </c>
      <c r="F67" s="5">
        <v>48.553391032181096</v>
      </c>
      <c r="G67" s="5">
        <v>15.278359405072356</v>
      </c>
      <c r="H67" s="5">
        <v>11.22913396095612</v>
      </c>
      <c r="I67" s="5">
        <v>9.89839471967983</v>
      </c>
      <c r="J67" s="5">
        <v>0.17904493376021072</v>
      </c>
      <c r="K67" s="5">
        <v>13.126970973888476</v>
      </c>
      <c r="L67" s="5">
        <v>1.7787104645815925</v>
      </c>
      <c r="M67" s="5">
        <v>0.02542196814773756</v>
      </c>
      <c r="N67" s="18" t="s">
        <v>72</v>
      </c>
      <c r="O67" s="5">
        <v>0.9638440165206558</v>
      </c>
      <c r="P67" s="5">
        <v>101.07800068484168</v>
      </c>
      <c r="Q67" s="10" t="s">
        <v>42</v>
      </c>
      <c r="R67" s="19">
        <v>38394</v>
      </c>
      <c r="S67" s="5">
        <v>15.768979319497921</v>
      </c>
      <c r="T67" s="18" t="s">
        <v>72</v>
      </c>
      <c r="U67" s="5">
        <v>351.0973524678129</v>
      </c>
      <c r="V67" s="5">
        <v>164.11746535627296</v>
      </c>
      <c r="W67" s="5">
        <v>43.325655110778385</v>
      </c>
      <c r="X67" s="5">
        <v>49.656061257094336</v>
      </c>
      <c r="Y67" s="5">
        <v>104.50852425269984</v>
      </c>
      <c r="Z67" s="5">
        <v>118.38402799336949</v>
      </c>
      <c r="AA67" s="5">
        <v>311.8886491605529</v>
      </c>
      <c r="AB67" s="18" t="s">
        <v>72</v>
      </c>
    </row>
    <row r="68" spans="1:28" ht="12.75">
      <c r="A68" s="5"/>
      <c r="B68" s="10" t="s">
        <v>43</v>
      </c>
      <c r="C68" s="16" t="s">
        <v>44</v>
      </c>
      <c r="D68" s="17" t="s">
        <v>0</v>
      </c>
      <c r="E68" s="5" t="s">
        <v>58</v>
      </c>
      <c r="F68" s="5">
        <v>47.3339074765603</v>
      </c>
      <c r="G68" s="5">
        <v>15.290845364918413</v>
      </c>
      <c r="H68" s="5">
        <v>11.6086084029289</v>
      </c>
      <c r="I68" s="5">
        <v>10.109733010435377</v>
      </c>
      <c r="J68" s="5">
        <v>0.1767842011987227</v>
      </c>
      <c r="K68" s="5">
        <v>13.18355826271188</v>
      </c>
      <c r="L68" s="5">
        <v>1.7629422634531993</v>
      </c>
      <c r="M68" s="5">
        <v>0.022935476074930787</v>
      </c>
      <c r="N68" s="18" t="s">
        <v>72</v>
      </c>
      <c r="O68" s="5">
        <v>0.9527495955773475</v>
      </c>
      <c r="P68" s="5">
        <v>100.48648633546208</v>
      </c>
      <c r="Q68" s="10" t="s">
        <v>43</v>
      </c>
      <c r="R68" s="19">
        <v>38397</v>
      </c>
      <c r="S68" s="5">
        <v>15.930405746649571</v>
      </c>
      <c r="T68" s="18" t="s">
        <v>72</v>
      </c>
      <c r="U68" s="5">
        <v>359.6029869989196</v>
      </c>
      <c r="V68" s="5">
        <v>150.98295080322396</v>
      </c>
      <c r="W68" s="5">
        <v>43.384866114876964</v>
      </c>
      <c r="X68" s="5">
        <v>56.92054532296572</v>
      </c>
      <c r="Y68" s="5">
        <v>107.46550934716954</v>
      </c>
      <c r="Z68" s="5">
        <v>126.8836468977724</v>
      </c>
      <c r="AA68" s="5">
        <v>307.2931539122397</v>
      </c>
      <c r="AB68" s="18" t="s">
        <v>72</v>
      </c>
    </row>
    <row r="69" spans="1:28" ht="12.75">
      <c r="A69" s="5"/>
      <c r="B69" s="10" t="s">
        <v>43</v>
      </c>
      <c r="C69" s="16" t="s">
        <v>44</v>
      </c>
      <c r="D69" s="17" t="s">
        <v>0</v>
      </c>
      <c r="E69" s="5" t="s">
        <v>59</v>
      </c>
      <c r="F69" s="5">
        <v>48.758772206739444</v>
      </c>
      <c r="G69" s="5">
        <v>15.168280668631356</v>
      </c>
      <c r="H69" s="5">
        <v>11.414803208130248</v>
      </c>
      <c r="I69" s="5">
        <v>10.011901572160975</v>
      </c>
      <c r="J69" s="5">
        <v>0.17434940923157233</v>
      </c>
      <c r="K69" s="5">
        <v>12.949174519819037</v>
      </c>
      <c r="L69" s="5">
        <v>1.838189878486601</v>
      </c>
      <c r="M69" s="5">
        <v>0.024203800129431702</v>
      </c>
      <c r="N69" s="18" t="s">
        <v>72</v>
      </c>
      <c r="O69" s="5">
        <v>0.9643498893404704</v>
      </c>
      <c r="P69" s="5">
        <v>101.33140866781548</v>
      </c>
      <c r="Q69" s="10" t="s">
        <v>43</v>
      </c>
      <c r="R69" s="19">
        <v>38397</v>
      </c>
      <c r="S69" s="5">
        <v>16.883404069634217</v>
      </c>
      <c r="T69" s="18" t="s">
        <v>72</v>
      </c>
      <c r="U69" s="5">
        <v>372.05050563933537</v>
      </c>
      <c r="V69" s="5">
        <v>160.6064370865342</v>
      </c>
      <c r="W69" s="5">
        <v>45.07515388997336</v>
      </c>
      <c r="X69" s="5">
        <v>52.95381361629072</v>
      </c>
      <c r="Y69" s="5">
        <v>107.27367150189772</v>
      </c>
      <c r="Z69" s="5">
        <v>123.1163531022276</v>
      </c>
      <c r="AA69" s="5">
        <v>311.63421385666936</v>
      </c>
      <c r="AB69" s="18" t="s">
        <v>72</v>
      </c>
    </row>
    <row r="70" spans="1:28" ht="12.75">
      <c r="A70" s="5"/>
      <c r="B70" s="10" t="s">
        <v>45</v>
      </c>
      <c r="C70" s="16" t="s">
        <v>46</v>
      </c>
      <c r="D70" s="17" t="s">
        <v>0</v>
      </c>
      <c r="E70" s="5" t="s">
        <v>58</v>
      </c>
      <c r="F70" s="5">
        <v>47.28068915926451</v>
      </c>
      <c r="G70" s="5">
        <v>15.229875870325493</v>
      </c>
      <c r="H70" s="5">
        <v>11.419268475082283</v>
      </c>
      <c r="I70" s="5">
        <v>9.828408634514636</v>
      </c>
      <c r="J70" s="5">
        <v>0.17578222821604209</v>
      </c>
      <c r="K70" s="5">
        <v>13.068741164039125</v>
      </c>
      <c r="L70" s="5">
        <v>1.789488692885428</v>
      </c>
      <c r="M70" s="5">
        <v>0.024682297600654112</v>
      </c>
      <c r="N70" s="18" t="s">
        <v>72</v>
      </c>
      <c r="O70" s="5">
        <v>0.9504883376809489</v>
      </c>
      <c r="P70" s="5">
        <v>99.78103635652566</v>
      </c>
      <c r="Q70" s="10" t="s">
        <v>45</v>
      </c>
      <c r="R70" s="19">
        <v>38399</v>
      </c>
      <c r="S70" s="5">
        <v>16.34678895542718</v>
      </c>
      <c r="T70" s="18" t="s">
        <v>72</v>
      </c>
      <c r="U70" s="5">
        <v>379.36301774065805</v>
      </c>
      <c r="V70" s="5">
        <v>166.44703987233152</v>
      </c>
      <c r="W70" s="5">
        <v>44.20783955781764</v>
      </c>
      <c r="X70" s="5">
        <v>58.3760071274294</v>
      </c>
      <c r="Y70" s="5">
        <v>107.37921612701328</v>
      </c>
      <c r="Z70" s="5">
        <v>119.11631341138084</v>
      </c>
      <c r="AA70" s="5">
        <v>316.02368206337036</v>
      </c>
      <c r="AB70" s="18" t="s">
        <v>72</v>
      </c>
    </row>
    <row r="71" spans="1:28" ht="12.75">
      <c r="A71" s="5"/>
      <c r="B71" s="10" t="s">
        <v>45</v>
      </c>
      <c r="C71" s="16" t="s">
        <v>46</v>
      </c>
      <c r="D71" s="17" t="s">
        <v>0</v>
      </c>
      <c r="E71" s="5" t="s">
        <v>59</v>
      </c>
      <c r="F71" s="5">
        <v>47.84477592857741</v>
      </c>
      <c r="G71" s="5">
        <v>15.089433160072863</v>
      </c>
      <c r="H71" s="5">
        <v>11.289098884278667</v>
      </c>
      <c r="I71" s="5">
        <v>9.759030305717735</v>
      </c>
      <c r="J71" s="5">
        <v>0.17680499240880412</v>
      </c>
      <c r="K71" s="5">
        <v>13.160091422274817</v>
      </c>
      <c r="L71" s="5">
        <v>1.815631851404296</v>
      </c>
      <c r="M71" s="5">
        <v>0.02471910639024596</v>
      </c>
      <c r="N71" s="18" t="s">
        <v>72</v>
      </c>
      <c r="O71" s="5">
        <v>0.9641117079384963</v>
      </c>
      <c r="P71" s="5">
        <v>100.15857342466472</v>
      </c>
      <c r="Q71" s="10" t="s">
        <v>45</v>
      </c>
      <c r="R71" s="19">
        <v>38399</v>
      </c>
      <c r="S71" s="5">
        <v>16.720742858930464</v>
      </c>
      <c r="T71" s="18" t="s">
        <v>72</v>
      </c>
      <c r="U71" s="5">
        <v>362.0531951056421</v>
      </c>
      <c r="V71" s="5">
        <v>172.5382550384182</v>
      </c>
      <c r="W71" s="5">
        <v>44.39919128073086</v>
      </c>
      <c r="X71" s="5">
        <v>54.370915719356844</v>
      </c>
      <c r="Y71" s="5">
        <v>108.30820029205621</v>
      </c>
      <c r="Z71" s="5">
        <v>130.88368658861916</v>
      </c>
      <c r="AA71" s="5">
        <v>313.038991704602</v>
      </c>
      <c r="AB71" s="18" t="s">
        <v>72</v>
      </c>
    </row>
    <row r="72" spans="1:28" ht="12.75">
      <c r="A72" s="5"/>
      <c r="B72" s="10" t="s">
        <v>47</v>
      </c>
      <c r="C72" s="16" t="s">
        <v>48</v>
      </c>
      <c r="D72" s="17" t="s">
        <v>0</v>
      </c>
      <c r="E72" s="5" t="s">
        <v>58</v>
      </c>
      <c r="F72" s="5">
        <v>47.743032285441814</v>
      </c>
      <c r="G72" s="5">
        <v>15.573797386877393</v>
      </c>
      <c r="H72" s="5">
        <v>11.305994311591759</v>
      </c>
      <c r="I72" s="5">
        <v>9.54091509867966</v>
      </c>
      <c r="J72" s="5">
        <v>0.17390434693973633</v>
      </c>
      <c r="K72" s="5">
        <v>13.254948417336626</v>
      </c>
      <c r="L72" s="5">
        <v>1.8188260211962306</v>
      </c>
      <c r="M72" s="5">
        <v>0.022716450963755772</v>
      </c>
      <c r="N72" s="18" t="s">
        <v>72</v>
      </c>
      <c r="O72" s="5">
        <v>0.9924772510990767</v>
      </c>
      <c r="P72" s="5">
        <v>100.4449388145166</v>
      </c>
      <c r="Q72" s="10" t="s">
        <v>47</v>
      </c>
      <c r="R72" s="19">
        <v>38401</v>
      </c>
      <c r="S72" s="5">
        <v>16.28039248264264</v>
      </c>
      <c r="T72" s="18" t="s">
        <v>72</v>
      </c>
      <c r="U72" s="5">
        <v>375.84702275784286</v>
      </c>
      <c r="V72" s="5">
        <v>165.53178107490947</v>
      </c>
      <c r="W72" s="5">
        <v>44.68431012763326</v>
      </c>
      <c r="X72" s="5">
        <v>54.39069126750417</v>
      </c>
      <c r="Y72" s="5">
        <v>106.83447007808645</v>
      </c>
      <c r="Z72" s="5">
        <v>124.28532408422376</v>
      </c>
      <c r="AA72" s="5">
        <v>308.61493109024116</v>
      </c>
      <c r="AB72" s="18" t="s">
        <v>72</v>
      </c>
    </row>
    <row r="73" spans="1:28" ht="12.75">
      <c r="A73" s="5"/>
      <c r="B73" s="10" t="s">
        <v>47</v>
      </c>
      <c r="C73" s="16" t="s">
        <v>48</v>
      </c>
      <c r="D73" s="17" t="s">
        <v>0</v>
      </c>
      <c r="E73" s="5" t="s">
        <v>59</v>
      </c>
      <c r="F73" s="5">
        <v>47.56301969302078</v>
      </c>
      <c r="G73" s="5">
        <v>15.276429508946224</v>
      </c>
      <c r="H73" s="5">
        <v>11.570988923435026</v>
      </c>
      <c r="I73" s="5">
        <v>9.877506353366039</v>
      </c>
      <c r="J73" s="5">
        <v>0.17766097602441602</v>
      </c>
      <c r="K73" s="5">
        <v>13.075022615430289</v>
      </c>
      <c r="L73" s="5">
        <v>1.783375258592607</v>
      </c>
      <c r="M73" s="5">
        <v>0.021794472292382024</v>
      </c>
      <c r="N73" s="18" t="s">
        <v>72</v>
      </c>
      <c r="O73" s="5">
        <v>0.9591948555084572</v>
      </c>
      <c r="P73" s="5">
        <v>100.33645883222496</v>
      </c>
      <c r="Q73" s="10" t="s">
        <v>47</v>
      </c>
      <c r="R73" s="19">
        <v>38401</v>
      </c>
      <c r="S73" s="5">
        <v>15.771382970398376</v>
      </c>
      <c r="T73" s="18" t="s">
        <v>72</v>
      </c>
      <c r="U73" s="5">
        <v>380.21250443087666</v>
      </c>
      <c r="V73" s="5">
        <v>166.66030866531122</v>
      </c>
      <c r="W73" s="5">
        <v>43.4579648377406</v>
      </c>
      <c r="X73" s="5">
        <v>57.36241323184093</v>
      </c>
      <c r="Y73" s="5">
        <v>107.75504836529288</v>
      </c>
      <c r="Z73" s="5">
        <v>125.71467591577623</v>
      </c>
      <c r="AA73" s="5">
        <v>312.00191032513635</v>
      </c>
      <c r="AB73" s="18" t="s">
        <v>72</v>
      </c>
    </row>
    <row r="74" spans="2:29" s="50" customFormat="1" ht="12.75">
      <c r="B74" s="48"/>
      <c r="C74" s="49"/>
      <c r="D74" s="44"/>
      <c r="F74" s="50">
        <v>22</v>
      </c>
      <c r="G74" s="50">
        <v>22</v>
      </c>
      <c r="H74" s="50">
        <v>22</v>
      </c>
      <c r="I74" s="50">
        <v>22</v>
      </c>
      <c r="J74" s="50">
        <v>22</v>
      </c>
      <c r="K74" s="50">
        <v>22</v>
      </c>
      <c r="L74" s="50">
        <v>22</v>
      </c>
      <c r="M74" s="50">
        <v>22</v>
      </c>
      <c r="O74" s="50">
        <v>22</v>
      </c>
      <c r="Q74" s="48"/>
      <c r="R74" s="51"/>
      <c r="S74" s="50">
        <v>22</v>
      </c>
      <c r="U74" s="50">
        <v>22</v>
      </c>
      <c r="V74" s="50">
        <v>22</v>
      </c>
      <c r="W74" s="50">
        <v>22</v>
      </c>
      <c r="X74" s="50">
        <v>22</v>
      </c>
      <c r="Y74" s="50">
        <v>22</v>
      </c>
      <c r="Z74" s="50">
        <v>22</v>
      </c>
      <c r="AA74" s="50">
        <v>22</v>
      </c>
      <c r="AC74" s="53"/>
    </row>
    <row r="75" spans="1:28" ht="11.25">
      <c r="A75" s="10"/>
      <c r="B75" s="10"/>
      <c r="D75" s="17"/>
      <c r="E75" s="5" t="s">
        <v>49</v>
      </c>
      <c r="F75" s="10">
        <f>AVERAGE(F52:F73)</f>
        <v>47.76237955377416</v>
      </c>
      <c r="G75" s="10">
        <f aca="true" t="shared" si="14" ref="G75:M75">AVERAGE(G52:G73)</f>
        <v>15.37023972572774</v>
      </c>
      <c r="H75" s="10">
        <f t="shared" si="14"/>
        <v>11.37622352557716</v>
      </c>
      <c r="I75" s="10">
        <f t="shared" si="14"/>
        <v>9.742985399073541</v>
      </c>
      <c r="J75" s="10">
        <f t="shared" si="14"/>
        <v>0.17442167534564487</v>
      </c>
      <c r="K75" s="10">
        <f t="shared" si="14"/>
        <v>13.132746398958993</v>
      </c>
      <c r="L75" s="10">
        <f t="shared" si="14"/>
        <v>1.8020770244177278</v>
      </c>
      <c r="M75" s="10">
        <f t="shared" si="14"/>
        <v>0.024150275267365292</v>
      </c>
      <c r="N75" s="18" t="s">
        <v>72</v>
      </c>
      <c r="O75" s="10">
        <f>AVERAGE(O52:O73)</f>
        <v>0.9631265965893715</v>
      </c>
      <c r="P75" s="10">
        <f>AVERAGE(P52:P73)</f>
        <v>100.37304876026414</v>
      </c>
      <c r="Q75" s="10"/>
      <c r="R75" s="5" t="s">
        <v>49</v>
      </c>
      <c r="S75" s="10">
        <f>AVERAGE(S52:S73)</f>
        <v>16.158734994606178</v>
      </c>
      <c r="T75" s="18" t="s">
        <v>72</v>
      </c>
      <c r="U75" s="10">
        <f>AVERAGE(U52:U73)</f>
        <v>378.019747378178</v>
      </c>
      <c r="V75" s="10">
        <f aca="true" t="shared" si="15" ref="V75:AA75">AVERAGE(V52:V73)</f>
        <v>162.4408527181986</v>
      </c>
      <c r="W75" s="10">
        <f t="shared" si="15"/>
        <v>44.31995029329629</v>
      </c>
      <c r="X75" s="10">
        <f t="shared" si="15"/>
        <v>55.662232075503155</v>
      </c>
      <c r="Y75" s="10">
        <f t="shared" si="15"/>
        <v>108.06278355034493</v>
      </c>
      <c r="Z75" s="10">
        <f t="shared" si="15"/>
        <v>125.29392637015441</v>
      </c>
      <c r="AA75" s="10">
        <f t="shared" si="15"/>
        <v>314.6979682090996</v>
      </c>
      <c r="AB75" s="18" t="s">
        <v>72</v>
      </c>
    </row>
    <row r="76" spans="3:31" s="21" customFormat="1" ht="11.25">
      <c r="C76" s="22"/>
      <c r="D76" s="17"/>
      <c r="E76" s="21" t="s">
        <v>57</v>
      </c>
      <c r="F76" s="24">
        <v>47.59541908977235</v>
      </c>
      <c r="G76" s="24">
        <v>15.382172558204157</v>
      </c>
      <c r="H76" s="24">
        <v>11.214099994045611</v>
      </c>
      <c r="I76" s="24">
        <v>9.626262826747118</v>
      </c>
      <c r="J76" s="24">
        <v>0.17366969017327274</v>
      </c>
      <c r="K76" s="24">
        <v>13.198896453168729</v>
      </c>
      <c r="L76" s="24">
        <v>1.8061647778020367</v>
      </c>
      <c r="M76" s="24">
        <v>0.029771946886846753</v>
      </c>
      <c r="N76" s="24">
        <v>0.020840362820792734</v>
      </c>
      <c r="O76" s="24">
        <v>0.9527023003790961</v>
      </c>
      <c r="P76" s="24">
        <v>100</v>
      </c>
      <c r="Q76" s="24"/>
      <c r="R76" s="21" t="s">
        <v>57</v>
      </c>
      <c r="S76" s="24">
        <v>17</v>
      </c>
      <c r="T76" s="24">
        <v>7</v>
      </c>
      <c r="U76" s="24">
        <v>370</v>
      </c>
      <c r="V76" s="24">
        <v>170</v>
      </c>
      <c r="W76" s="24">
        <v>44</v>
      </c>
      <c r="X76" s="24">
        <v>52</v>
      </c>
      <c r="Y76" s="24">
        <v>110</v>
      </c>
      <c r="Z76" s="24">
        <v>125</v>
      </c>
      <c r="AA76" s="24">
        <v>310</v>
      </c>
      <c r="AB76" s="24">
        <v>18</v>
      </c>
      <c r="AC76" s="26"/>
      <c r="AD76" s="24"/>
      <c r="AE76" s="24"/>
    </row>
    <row r="77" spans="1:29" s="5" customFormat="1" ht="11.25">
      <c r="A77" s="10"/>
      <c r="B77" s="10"/>
      <c r="C77" s="2"/>
      <c r="D77" s="17"/>
      <c r="E77" s="5" t="s">
        <v>50</v>
      </c>
      <c r="F77" s="5">
        <f>STDEV(F52:F73)</f>
        <v>0.897203652685027</v>
      </c>
      <c r="G77" s="5">
        <f aca="true" t="shared" si="16" ref="G77:M77">STDEV(G52:G73)</f>
        <v>0.21130384637329533</v>
      </c>
      <c r="H77" s="5">
        <f t="shared" si="16"/>
        <v>0.13456205947197067</v>
      </c>
      <c r="I77" s="5">
        <f t="shared" si="16"/>
        <v>0.22549102793076511</v>
      </c>
      <c r="J77" s="5">
        <f t="shared" si="16"/>
        <v>0.003954230924535193</v>
      </c>
      <c r="K77" s="5">
        <f t="shared" si="16"/>
        <v>0.1916771053626523</v>
      </c>
      <c r="L77" s="5">
        <f t="shared" si="16"/>
        <v>0.03338155997056189</v>
      </c>
      <c r="M77" s="5">
        <f t="shared" si="16"/>
        <v>0.001508810182361688</v>
      </c>
      <c r="N77" s="5" t="s">
        <v>73</v>
      </c>
      <c r="O77" s="5">
        <f>STDEV(O52:O73)</f>
        <v>0.022599455304843682</v>
      </c>
      <c r="P77" s="5">
        <f>STDEV(P52:P73)</f>
        <v>1.0041332669781549</v>
      </c>
      <c r="R77" s="5" t="s">
        <v>50</v>
      </c>
      <c r="S77" s="5">
        <f>STDEV(S52:S73)</f>
        <v>0.4456632555205671</v>
      </c>
      <c r="T77" s="5" t="s">
        <v>73</v>
      </c>
      <c r="U77" s="5">
        <f aca="true" t="shared" si="17" ref="U77:AA77">STDEV(U52:U73)</f>
        <v>14.456203550664048</v>
      </c>
      <c r="V77" s="5">
        <f t="shared" si="17"/>
        <v>12.342687017927854</v>
      </c>
      <c r="W77" s="5">
        <f t="shared" si="17"/>
        <v>1.3372567289104045</v>
      </c>
      <c r="X77" s="5">
        <f t="shared" si="17"/>
        <v>3.8562350149284272</v>
      </c>
      <c r="Y77" s="5">
        <f t="shared" si="17"/>
        <v>2.792827063426681</v>
      </c>
      <c r="Z77" s="5">
        <f t="shared" si="17"/>
        <v>4.960435615960361</v>
      </c>
      <c r="AA77" s="5">
        <f t="shared" si="17"/>
        <v>7.705434734060541</v>
      </c>
      <c r="AB77" s="5" t="s">
        <v>73</v>
      </c>
      <c r="AC77" s="6"/>
    </row>
    <row r="78" spans="1:31" s="28" customFormat="1" ht="11.25">
      <c r="A78" s="27"/>
      <c r="B78" s="27"/>
      <c r="C78" s="2"/>
      <c r="D78" s="17"/>
      <c r="E78" s="28" t="s">
        <v>51</v>
      </c>
      <c r="F78" s="29">
        <f>F77/(F76/100)</f>
        <v>1.8850630372489454</v>
      </c>
      <c r="G78" s="29">
        <f aca="true" t="shared" si="18" ref="G78:P78">G77/(G76/100)</f>
        <v>1.3736931215259016</v>
      </c>
      <c r="H78" s="29">
        <f t="shared" si="18"/>
        <v>1.1999363260843006</v>
      </c>
      <c r="I78" s="29">
        <f t="shared" si="18"/>
        <v>2.3424565897393275</v>
      </c>
      <c r="J78" s="29">
        <f t="shared" si="18"/>
        <v>2.276868761952647</v>
      </c>
      <c r="K78" s="29">
        <f t="shared" si="18"/>
        <v>1.4522206916521068</v>
      </c>
      <c r="L78" s="29">
        <f t="shared" si="18"/>
        <v>1.8482012483481534</v>
      </c>
      <c r="M78" s="29">
        <f t="shared" si="18"/>
        <v>5.067892227861928</v>
      </c>
      <c r="N78" s="5" t="s">
        <v>73</v>
      </c>
      <c r="O78" s="29">
        <f t="shared" si="18"/>
        <v>2.3721424096332067</v>
      </c>
      <c r="P78" s="29">
        <f t="shared" si="18"/>
        <v>1.0041332669781549</v>
      </c>
      <c r="Q78" s="30"/>
      <c r="R78" s="28" t="s">
        <v>51</v>
      </c>
      <c r="S78" s="5">
        <f>S77/(S75/100)</f>
        <v>2.758033074181429</v>
      </c>
      <c r="T78" s="5" t="s">
        <v>73</v>
      </c>
      <c r="U78" s="5">
        <f aca="true" t="shared" si="19" ref="U78:AA78">U77/(U75/100)</f>
        <v>3.8241926912357282</v>
      </c>
      <c r="V78" s="5">
        <f t="shared" si="19"/>
        <v>7.598265344826693</v>
      </c>
      <c r="W78" s="5">
        <f t="shared" si="19"/>
        <v>3.0172793968874876</v>
      </c>
      <c r="X78" s="5">
        <f t="shared" si="19"/>
        <v>6.927920191374339</v>
      </c>
      <c r="Y78" s="5">
        <f t="shared" si="19"/>
        <v>2.584448569312989</v>
      </c>
      <c r="Z78" s="5">
        <f t="shared" si="19"/>
        <v>3.959039164680499</v>
      </c>
      <c r="AA78" s="5">
        <f t="shared" si="19"/>
        <v>2.448517471501659</v>
      </c>
      <c r="AB78" s="5" t="s">
        <v>73</v>
      </c>
      <c r="AC78" s="6"/>
      <c r="AD78" s="5"/>
      <c r="AE78" s="5"/>
    </row>
    <row r="79" spans="1:31" s="32" customFormat="1" ht="11.25">
      <c r="A79" s="31"/>
      <c r="B79" s="31"/>
      <c r="C79" s="2"/>
      <c r="D79" s="17"/>
      <c r="E79" s="32" t="s">
        <v>52</v>
      </c>
      <c r="F79" s="5">
        <f>F76-F75</f>
        <v>-0.16696046400181075</v>
      </c>
      <c r="G79" s="5">
        <f aca="true" t="shared" si="20" ref="G79:P79">G76-G75</f>
        <v>0.011932832476416522</v>
      </c>
      <c r="H79" s="5">
        <f t="shared" si="20"/>
        <v>-0.1621235315315488</v>
      </c>
      <c r="I79" s="5">
        <f t="shared" si="20"/>
        <v>-0.1167225723264238</v>
      </c>
      <c r="J79" s="5">
        <f t="shared" si="20"/>
        <v>-0.0007519851723721271</v>
      </c>
      <c r="K79" s="5">
        <f t="shared" si="20"/>
        <v>0.06615005420973574</v>
      </c>
      <c r="L79" s="5">
        <f t="shared" si="20"/>
        <v>0.00408775338430889</v>
      </c>
      <c r="M79" s="5">
        <f t="shared" si="20"/>
        <v>0.005621671619481461</v>
      </c>
      <c r="N79" s="5" t="s">
        <v>73</v>
      </c>
      <c r="O79" s="5">
        <f t="shared" si="20"/>
        <v>-0.010424296210275408</v>
      </c>
      <c r="P79" s="5">
        <f t="shared" si="20"/>
        <v>-0.37304876026414036</v>
      </c>
      <c r="Q79" s="5"/>
      <c r="R79" s="32" t="s">
        <v>52</v>
      </c>
      <c r="S79" s="5">
        <f aca="true" t="shared" si="21" ref="S79:AA79">S76-S75</f>
        <v>0.8412650053938222</v>
      </c>
      <c r="T79" s="5" t="s">
        <v>73</v>
      </c>
      <c r="U79" s="5">
        <f t="shared" si="21"/>
        <v>-8.01974737817801</v>
      </c>
      <c r="V79" s="5">
        <f t="shared" si="21"/>
        <v>7.559147281801387</v>
      </c>
      <c r="W79" s="5">
        <f t="shared" si="21"/>
        <v>-0.3199502932962872</v>
      </c>
      <c r="X79" s="5">
        <f t="shared" si="21"/>
        <v>-3.662232075503155</v>
      </c>
      <c r="Y79" s="5">
        <f t="shared" si="21"/>
        <v>1.9372164496550681</v>
      </c>
      <c r="Z79" s="5">
        <f t="shared" si="21"/>
        <v>-0.29392637015440926</v>
      </c>
      <c r="AA79" s="5">
        <f t="shared" si="21"/>
        <v>-4.697968209099599</v>
      </c>
      <c r="AB79" s="5" t="s">
        <v>73</v>
      </c>
      <c r="AC79" s="6"/>
      <c r="AD79" s="5"/>
      <c r="AE79" s="5"/>
    </row>
    <row r="80" spans="4:28" ht="11.25">
      <c r="D80" s="17"/>
      <c r="E80" s="3" t="s">
        <v>51</v>
      </c>
      <c r="F80" s="5">
        <f>F79/(F76/100)</f>
        <v>-0.35079103660563926</v>
      </c>
      <c r="G80" s="5">
        <f aca="true" t="shared" si="22" ref="G80:P80">G79/(G76/100)</f>
        <v>0.07757572885926368</v>
      </c>
      <c r="H80" s="5">
        <f t="shared" si="22"/>
        <v>-1.4457114848060217</v>
      </c>
      <c r="I80" s="5">
        <f t="shared" si="22"/>
        <v>-1.2125429611386</v>
      </c>
      <c r="J80" s="5">
        <f t="shared" si="22"/>
        <v>-0.4329973593099986</v>
      </c>
      <c r="K80" s="5">
        <f t="shared" si="22"/>
        <v>0.5011786738720474</v>
      </c>
      <c r="L80" s="5">
        <f t="shared" si="22"/>
        <v>0.22632228435344479</v>
      </c>
      <c r="M80" s="5">
        <f t="shared" si="22"/>
        <v>18.882445413622296</v>
      </c>
      <c r="N80" s="5" t="s">
        <v>73</v>
      </c>
      <c r="O80" s="5">
        <f t="shared" si="22"/>
        <v>-1.0941819082548039</v>
      </c>
      <c r="P80" s="5">
        <f t="shared" si="22"/>
        <v>-0.37304876026414036</v>
      </c>
      <c r="Q80" s="30"/>
      <c r="R80" s="3" t="s">
        <v>51</v>
      </c>
      <c r="S80" s="5">
        <f>S79/(S76/100)</f>
        <v>4.948617678787189</v>
      </c>
      <c r="T80" s="5" t="s">
        <v>73</v>
      </c>
      <c r="U80" s="5">
        <f aca="true" t="shared" si="23" ref="U80:AA80">U79/(U76/100)</f>
        <v>-2.167499291399462</v>
      </c>
      <c r="V80" s="5">
        <f t="shared" si="23"/>
        <v>4.446557224589052</v>
      </c>
      <c r="W80" s="5">
        <f t="shared" si="23"/>
        <v>-0.7271597574915618</v>
      </c>
      <c r="X80" s="5">
        <f t="shared" si="23"/>
        <v>-7.042753991352221</v>
      </c>
      <c r="Y80" s="5">
        <f t="shared" si="23"/>
        <v>1.761105863322789</v>
      </c>
      <c r="Z80" s="5">
        <f t="shared" si="23"/>
        <v>-0.2351410961235274</v>
      </c>
      <c r="AA80" s="5">
        <f t="shared" si="23"/>
        <v>-1.5154736158385804</v>
      </c>
      <c r="AB80" s="5" t="s">
        <v>73</v>
      </c>
    </row>
    <row r="81" spans="1:31" s="41" customFormat="1" ht="11.25">
      <c r="A81" s="11"/>
      <c r="B81" s="11"/>
      <c r="C81" s="34"/>
      <c r="D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1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7"/>
      <c r="AD81" s="36"/>
      <c r="AE81" s="36"/>
    </row>
    <row r="82" spans="1:29" s="5" customFormat="1" ht="12.75">
      <c r="A82" s="10" t="s">
        <v>60</v>
      </c>
      <c r="B82" s="10" t="s">
        <v>26</v>
      </c>
      <c r="C82" s="16" t="s">
        <v>27</v>
      </c>
      <c r="D82" s="17" t="s">
        <v>0</v>
      </c>
      <c r="E82" s="5" t="s">
        <v>61</v>
      </c>
      <c r="F82" s="18">
        <v>44.491826009257124</v>
      </c>
      <c r="G82" s="18">
        <v>0.6592305995853533</v>
      </c>
      <c r="H82" s="18">
        <v>8.263976420474966</v>
      </c>
      <c r="I82" s="5">
        <v>45.97782647057373</v>
      </c>
      <c r="J82" s="5">
        <v>0.12111255011978916</v>
      </c>
      <c r="K82" s="5">
        <v>0.5270748474604313</v>
      </c>
      <c r="L82" s="18" t="s">
        <v>72</v>
      </c>
      <c r="M82" s="18" t="s">
        <v>72</v>
      </c>
      <c r="N82" s="18" t="s">
        <v>72</v>
      </c>
      <c r="O82" s="18" t="s">
        <v>72</v>
      </c>
      <c r="P82" s="18">
        <v>100.07234260830023</v>
      </c>
      <c r="Q82" s="10" t="s">
        <v>26</v>
      </c>
      <c r="R82" s="45" t="s">
        <v>27</v>
      </c>
      <c r="S82" s="18" t="s">
        <v>72</v>
      </c>
      <c r="T82" s="18" t="s">
        <v>72</v>
      </c>
      <c r="U82" s="5">
        <v>2977.946320910107</v>
      </c>
      <c r="V82" s="5">
        <v>2454.2644927221368</v>
      </c>
      <c r="W82" s="5">
        <v>7.419340497744063</v>
      </c>
      <c r="X82" s="5">
        <v>113.5988277494499</v>
      </c>
      <c r="Y82" s="18" t="s">
        <v>72</v>
      </c>
      <c r="Z82" s="18" t="s">
        <v>72</v>
      </c>
      <c r="AA82" s="5">
        <v>26.458777674800533</v>
      </c>
      <c r="AB82" s="18" t="s">
        <v>72</v>
      </c>
      <c r="AC82" s="6"/>
    </row>
    <row r="83" spans="1:29" s="5" customFormat="1" ht="12.75">
      <c r="A83" s="10"/>
      <c r="B83" s="10" t="s">
        <v>26</v>
      </c>
      <c r="C83" s="16" t="s">
        <v>27</v>
      </c>
      <c r="D83" s="17" t="s">
        <v>0</v>
      </c>
      <c r="E83" s="5" t="s">
        <v>62</v>
      </c>
      <c r="F83" s="18">
        <v>42.98641908401413</v>
      </c>
      <c r="G83" s="18">
        <v>0.7009191689544659</v>
      </c>
      <c r="H83" s="18">
        <v>8.619808441222895</v>
      </c>
      <c r="I83" s="5">
        <v>46.16420852072405</v>
      </c>
      <c r="J83" s="5">
        <v>0.12436870642207483</v>
      </c>
      <c r="K83" s="5">
        <v>0.5502820146301157</v>
      </c>
      <c r="L83" s="18" t="s">
        <v>72</v>
      </c>
      <c r="M83" s="18" t="s">
        <v>72</v>
      </c>
      <c r="N83" s="18" t="s">
        <v>72</v>
      </c>
      <c r="O83" s="18" t="s">
        <v>72</v>
      </c>
      <c r="P83" s="18">
        <v>99.18884092308137</v>
      </c>
      <c r="Q83" s="10" t="s">
        <v>26</v>
      </c>
      <c r="R83" s="45" t="s">
        <v>27</v>
      </c>
      <c r="S83" s="18" t="s">
        <v>72</v>
      </c>
      <c r="T83" s="18" t="s">
        <v>72</v>
      </c>
      <c r="U83" s="5">
        <v>2623.2393944500095</v>
      </c>
      <c r="V83" s="5">
        <v>2466.656424174448</v>
      </c>
      <c r="W83" s="5">
        <v>7.475227843327879</v>
      </c>
      <c r="X83" s="5">
        <v>114.55265958154484</v>
      </c>
      <c r="Y83" s="18" t="s">
        <v>72</v>
      </c>
      <c r="Z83" s="18" t="s">
        <v>72</v>
      </c>
      <c r="AA83" s="5">
        <v>27.103507076476166</v>
      </c>
      <c r="AB83" s="18" t="s">
        <v>72</v>
      </c>
      <c r="AC83" s="6"/>
    </row>
    <row r="84" spans="1:29" s="5" customFormat="1" ht="12.75">
      <c r="A84" s="10"/>
      <c r="B84" s="10" t="s">
        <v>30</v>
      </c>
      <c r="C84" s="16" t="s">
        <v>31</v>
      </c>
      <c r="D84" s="17" t="s">
        <v>0</v>
      </c>
      <c r="E84" s="5" t="s">
        <v>61</v>
      </c>
      <c r="F84" s="18">
        <v>44.74550727644029</v>
      </c>
      <c r="G84" s="18">
        <v>0.6730900858730401</v>
      </c>
      <c r="H84" s="18">
        <v>8.21707159602637</v>
      </c>
      <c r="I84" s="5">
        <v>46.08835899900366</v>
      </c>
      <c r="J84" s="5">
        <v>0.12230529732228101</v>
      </c>
      <c r="K84" s="5">
        <v>0.5314452163162127</v>
      </c>
      <c r="L84" s="18" t="s">
        <v>72</v>
      </c>
      <c r="M84" s="18" t="s">
        <v>72</v>
      </c>
      <c r="N84" s="18" t="s">
        <v>72</v>
      </c>
      <c r="O84" s="18" t="s">
        <v>72</v>
      </c>
      <c r="P84" s="18">
        <v>100.41029600021128</v>
      </c>
      <c r="Q84" s="10" t="s">
        <v>30</v>
      </c>
      <c r="R84" s="19" t="s">
        <v>32</v>
      </c>
      <c r="S84" s="18" t="s">
        <v>72</v>
      </c>
      <c r="T84" s="18" t="s">
        <v>72</v>
      </c>
      <c r="U84" s="5">
        <v>2774.771981786597</v>
      </c>
      <c r="V84" s="5">
        <v>2457.8090951561676</v>
      </c>
      <c r="W84" s="5">
        <v>7.697474538442867</v>
      </c>
      <c r="X84" s="5">
        <v>115.0695167311297</v>
      </c>
      <c r="Y84" s="18" t="s">
        <v>72</v>
      </c>
      <c r="Z84" s="18" t="s">
        <v>72</v>
      </c>
      <c r="AA84" s="5">
        <v>25.77262382975603</v>
      </c>
      <c r="AB84" s="18" t="s">
        <v>72</v>
      </c>
      <c r="AC84" s="6"/>
    </row>
    <row r="85" spans="1:29" s="5" customFormat="1" ht="12.75">
      <c r="A85" s="10"/>
      <c r="B85" s="10" t="s">
        <v>30</v>
      </c>
      <c r="C85" s="54" t="s">
        <v>31</v>
      </c>
      <c r="D85" s="17" t="s">
        <v>0</v>
      </c>
      <c r="E85" s="5" t="s">
        <v>62</v>
      </c>
      <c r="F85" s="55">
        <v>45.26546210053196</v>
      </c>
      <c r="G85" s="55">
        <v>0.6852251905649005</v>
      </c>
      <c r="H85" s="55">
        <v>5.835672885865883</v>
      </c>
      <c r="I85" s="43">
        <v>29.101063658923124</v>
      </c>
      <c r="J85" s="43">
        <v>0.12918568576877332</v>
      </c>
      <c r="K85" s="43">
        <v>0.5264452384922907</v>
      </c>
      <c r="L85" s="18" t="s">
        <v>72</v>
      </c>
      <c r="M85" s="18" t="s">
        <v>72</v>
      </c>
      <c r="N85" s="18" t="s">
        <v>72</v>
      </c>
      <c r="O85" s="18" t="s">
        <v>72</v>
      </c>
      <c r="P85" s="55">
        <v>81.56452535872798</v>
      </c>
      <c r="Q85" s="10" t="s">
        <v>30</v>
      </c>
      <c r="R85" s="19" t="s">
        <v>32</v>
      </c>
      <c r="S85" s="18" t="s">
        <v>72</v>
      </c>
      <c r="T85" s="18" t="s">
        <v>72</v>
      </c>
      <c r="U85" s="5">
        <v>2837.0326226132197</v>
      </c>
      <c r="V85" s="5">
        <v>2462.188372161136</v>
      </c>
      <c r="W85" s="5">
        <v>7.6880612300551</v>
      </c>
      <c r="X85" s="5">
        <v>108.9794813524561</v>
      </c>
      <c r="Y85" s="18" t="s">
        <v>72</v>
      </c>
      <c r="Z85" s="18" t="s">
        <v>72</v>
      </c>
      <c r="AA85" s="5">
        <v>27.13387582173477</v>
      </c>
      <c r="AB85" s="18" t="s">
        <v>72</v>
      </c>
      <c r="AC85" s="6"/>
    </row>
    <row r="86" spans="1:29" s="5" customFormat="1" ht="12.75">
      <c r="A86" s="10"/>
      <c r="B86" s="10" t="s">
        <v>33</v>
      </c>
      <c r="C86" s="16" t="s">
        <v>34</v>
      </c>
      <c r="D86" s="17" t="s">
        <v>0</v>
      </c>
      <c r="E86" s="5" t="s">
        <v>61</v>
      </c>
      <c r="F86" s="18">
        <v>43.302793923402874</v>
      </c>
      <c r="G86" s="18">
        <v>0.6714587154888251</v>
      </c>
      <c r="H86" s="18">
        <v>8.354323698996716</v>
      </c>
      <c r="I86" s="5">
        <v>46.098982842871244</v>
      </c>
      <c r="J86" s="5">
        <v>0.1251443199783119</v>
      </c>
      <c r="K86" s="5">
        <v>0.5651622976417119</v>
      </c>
      <c r="L86" s="18" t="s">
        <v>72</v>
      </c>
      <c r="M86" s="18" t="s">
        <v>72</v>
      </c>
      <c r="N86" s="18" t="s">
        <v>72</v>
      </c>
      <c r="O86" s="18" t="s">
        <v>72</v>
      </c>
      <c r="P86" s="18">
        <v>99.17932462510295</v>
      </c>
      <c r="Q86" s="10" t="s">
        <v>33</v>
      </c>
      <c r="R86" s="19" t="s">
        <v>35</v>
      </c>
      <c r="S86" s="18" t="s">
        <v>72</v>
      </c>
      <c r="T86" s="18" t="s">
        <v>72</v>
      </c>
      <c r="U86" s="5">
        <v>2808.149027416658</v>
      </c>
      <c r="V86" s="5">
        <v>2475.4527022525926</v>
      </c>
      <c r="W86" s="5">
        <v>7.340545682447246</v>
      </c>
      <c r="X86" s="46">
        <v>110.90949842058211</v>
      </c>
      <c r="Y86" s="18" t="s">
        <v>72</v>
      </c>
      <c r="Z86" s="18" t="s">
        <v>72</v>
      </c>
      <c r="AA86" s="5">
        <v>27.56884414299093</v>
      </c>
      <c r="AB86" s="18" t="s">
        <v>72</v>
      </c>
      <c r="AC86" s="6"/>
    </row>
    <row r="87" spans="1:29" s="5" customFormat="1" ht="12.75">
      <c r="A87" s="10"/>
      <c r="B87" s="10" t="s">
        <v>33</v>
      </c>
      <c r="C87" s="16" t="s">
        <v>34</v>
      </c>
      <c r="D87" s="17" t="s">
        <v>0</v>
      </c>
      <c r="E87" s="5" t="s">
        <v>62</v>
      </c>
      <c r="F87" s="18">
        <v>43.39121464299858</v>
      </c>
      <c r="G87" s="18">
        <v>0.6628075276914257</v>
      </c>
      <c r="H87" s="18">
        <v>8.469990762867702</v>
      </c>
      <c r="I87" s="46">
        <v>45.98706505220593</v>
      </c>
      <c r="J87" s="5">
        <v>0.12349324488134657</v>
      </c>
      <c r="K87" s="5">
        <v>0.5592398376969697</v>
      </c>
      <c r="L87" s="18" t="s">
        <v>72</v>
      </c>
      <c r="M87" s="18" t="s">
        <v>72</v>
      </c>
      <c r="N87" s="18" t="s">
        <v>72</v>
      </c>
      <c r="O87" s="18" t="s">
        <v>72</v>
      </c>
      <c r="P87" s="18">
        <v>99.21786415183342</v>
      </c>
      <c r="Q87" s="10" t="s">
        <v>33</v>
      </c>
      <c r="R87" s="19" t="s">
        <v>35</v>
      </c>
      <c r="S87" s="18" t="s">
        <v>72</v>
      </c>
      <c r="T87" s="18" t="s">
        <v>72</v>
      </c>
      <c r="U87" s="5">
        <v>2802.357838206477</v>
      </c>
      <c r="V87" s="5">
        <v>2444.7128062745683</v>
      </c>
      <c r="W87" s="5">
        <v>7.350029960762362</v>
      </c>
      <c r="X87" s="46">
        <v>116.04613720404217</v>
      </c>
      <c r="Y87" s="18" t="s">
        <v>72</v>
      </c>
      <c r="Z87" s="18" t="s">
        <v>72</v>
      </c>
      <c r="AA87" s="5">
        <v>26.434398575953246</v>
      </c>
      <c r="AB87" s="18" t="s">
        <v>72</v>
      </c>
      <c r="AC87" s="6"/>
    </row>
    <row r="88" spans="1:29" s="5" customFormat="1" ht="12.75">
      <c r="A88" s="10"/>
      <c r="B88" s="10" t="s">
        <v>36</v>
      </c>
      <c r="C88" s="16" t="s">
        <v>37</v>
      </c>
      <c r="D88" s="17" t="s">
        <v>0</v>
      </c>
      <c r="E88" s="5" t="s">
        <v>61</v>
      </c>
      <c r="F88" s="18">
        <v>45.06229421057906</v>
      </c>
      <c r="G88" s="18">
        <v>0.6431418209767507</v>
      </c>
      <c r="H88" s="18">
        <v>8.542076258491422</v>
      </c>
      <c r="I88" s="46">
        <v>46.78848253874384</v>
      </c>
      <c r="J88" s="5">
        <v>0.12536189681931778</v>
      </c>
      <c r="K88" s="5">
        <v>0.4985337800128912</v>
      </c>
      <c r="L88" s="18" t="s">
        <v>72</v>
      </c>
      <c r="M88" s="18" t="s">
        <v>72</v>
      </c>
      <c r="N88" s="18" t="s">
        <v>72</v>
      </c>
      <c r="O88" s="18" t="s">
        <v>72</v>
      </c>
      <c r="P88" s="18">
        <v>101.67460442172222</v>
      </c>
      <c r="Q88" s="10" t="s">
        <v>36</v>
      </c>
      <c r="R88" s="19" t="s">
        <v>38</v>
      </c>
      <c r="S88" s="18" t="s">
        <v>72</v>
      </c>
      <c r="T88" s="18" t="s">
        <v>72</v>
      </c>
      <c r="U88" s="5">
        <v>2776.3430876843486</v>
      </c>
      <c r="V88" s="5">
        <v>2492.4245491302754</v>
      </c>
      <c r="W88" s="5">
        <v>7.407198058708694</v>
      </c>
      <c r="X88" s="46">
        <v>109.49939234590303</v>
      </c>
      <c r="Y88" s="18" t="s">
        <v>72</v>
      </c>
      <c r="Z88" s="18" t="s">
        <v>72</v>
      </c>
      <c r="AA88" s="5">
        <v>26.205904334221227</v>
      </c>
      <c r="AB88" s="18" t="s">
        <v>72</v>
      </c>
      <c r="AC88" s="6"/>
    </row>
    <row r="89" spans="1:28" ht="12.75">
      <c r="A89" s="10"/>
      <c r="B89" s="10" t="s">
        <v>36</v>
      </c>
      <c r="C89" s="16" t="s">
        <v>37</v>
      </c>
      <c r="D89" s="17" t="s">
        <v>0</v>
      </c>
      <c r="E89" s="5" t="s">
        <v>62</v>
      </c>
      <c r="F89" s="18">
        <v>42.45876011132891</v>
      </c>
      <c r="G89" s="18">
        <v>0.6714469341181893</v>
      </c>
      <c r="H89" s="18">
        <v>8.480277403618206</v>
      </c>
      <c r="I89" s="46">
        <v>45.477980272984986</v>
      </c>
      <c r="J89" s="5">
        <v>0.11899960575257268</v>
      </c>
      <c r="K89" s="5">
        <v>0.5435284391020689</v>
      </c>
      <c r="L89" s="18" t="s">
        <v>72</v>
      </c>
      <c r="M89" s="18" t="s">
        <v>72</v>
      </c>
      <c r="N89" s="18" t="s">
        <v>72</v>
      </c>
      <c r="O89" s="18" t="s">
        <v>72</v>
      </c>
      <c r="P89" s="18">
        <v>97.77406298799502</v>
      </c>
      <c r="Q89" s="10" t="s">
        <v>36</v>
      </c>
      <c r="R89" s="19" t="s">
        <v>38</v>
      </c>
      <c r="S89" s="18" t="s">
        <v>72</v>
      </c>
      <c r="T89" s="18" t="s">
        <v>72</v>
      </c>
      <c r="U89" s="5">
        <v>2835.6584855828137</v>
      </c>
      <c r="V89" s="5">
        <v>2430.801350866721</v>
      </c>
      <c r="W89" s="5">
        <v>7.737345287535419</v>
      </c>
      <c r="X89" s="46">
        <v>117.79919835164404</v>
      </c>
      <c r="Y89" s="18" t="s">
        <v>72</v>
      </c>
      <c r="Z89" s="18" t="s">
        <v>72</v>
      </c>
      <c r="AA89" s="5">
        <v>26.58835350105767</v>
      </c>
      <c r="AB89" s="18" t="s">
        <v>72</v>
      </c>
    </row>
    <row r="90" spans="1:28" ht="12.75">
      <c r="A90" s="10"/>
      <c r="B90" s="10" t="s">
        <v>39</v>
      </c>
      <c r="C90" s="16">
        <v>38385</v>
      </c>
      <c r="D90" s="17" t="s">
        <v>0</v>
      </c>
      <c r="E90" s="5" t="s">
        <v>61</v>
      </c>
      <c r="F90" s="18">
        <v>43.767203945350005</v>
      </c>
      <c r="G90" s="18">
        <v>0.6916842737905506</v>
      </c>
      <c r="H90" s="18">
        <v>8.24990412368375</v>
      </c>
      <c r="I90" s="18">
        <v>46.74168880233625</v>
      </c>
      <c r="J90" s="18">
        <v>0.11750874056972409</v>
      </c>
      <c r="K90" s="18">
        <v>0.5418693877593678</v>
      </c>
      <c r="L90" s="18" t="s">
        <v>72</v>
      </c>
      <c r="M90" s="18" t="s">
        <v>72</v>
      </c>
      <c r="N90" s="18" t="s">
        <v>72</v>
      </c>
      <c r="O90" s="18" t="s">
        <v>72</v>
      </c>
      <c r="P90" s="18">
        <v>100.17804511710953</v>
      </c>
      <c r="Q90" s="10" t="s">
        <v>39</v>
      </c>
      <c r="R90" s="19">
        <v>38385</v>
      </c>
      <c r="S90" s="18" t="s">
        <v>72</v>
      </c>
      <c r="T90" s="18" t="s">
        <v>72</v>
      </c>
      <c r="U90" s="18">
        <v>2780.531553078087</v>
      </c>
      <c r="V90" s="18">
        <v>2471.5394016676332</v>
      </c>
      <c r="W90" s="18">
        <v>7.2228796026139</v>
      </c>
      <c r="X90" s="18">
        <v>115.04027415193421</v>
      </c>
      <c r="Y90" s="18" t="s">
        <v>72</v>
      </c>
      <c r="Z90" s="18" t="s">
        <v>72</v>
      </c>
      <c r="AA90" s="18">
        <v>26.328598311348244</v>
      </c>
      <c r="AB90" s="18" t="s">
        <v>72</v>
      </c>
    </row>
    <row r="91" spans="1:28" ht="12.75">
      <c r="A91" s="10"/>
      <c r="B91" s="10" t="s">
        <v>39</v>
      </c>
      <c r="C91" s="16">
        <v>38385</v>
      </c>
      <c r="D91" s="17" t="s">
        <v>0</v>
      </c>
      <c r="E91" s="5" t="s">
        <v>62</v>
      </c>
      <c r="F91" s="18">
        <v>44.9410996312453</v>
      </c>
      <c r="G91" s="18">
        <v>0.6720866843591462</v>
      </c>
      <c r="H91" s="18">
        <v>8.582554012793626</v>
      </c>
      <c r="I91" s="18">
        <v>45.48789780152953</v>
      </c>
      <c r="J91" s="18">
        <v>0.12080723339693421</v>
      </c>
      <c r="K91" s="18">
        <v>0.5401400895911679</v>
      </c>
      <c r="L91" s="18" t="s">
        <v>72</v>
      </c>
      <c r="M91" s="18" t="s">
        <v>72</v>
      </c>
      <c r="N91" s="18" t="s">
        <v>72</v>
      </c>
      <c r="O91" s="18" t="s">
        <v>72</v>
      </c>
      <c r="P91" s="18">
        <v>100.41007427988544</v>
      </c>
      <c r="Q91" s="10" t="s">
        <v>39</v>
      </c>
      <c r="R91" s="19">
        <v>38385</v>
      </c>
      <c r="S91" s="18" t="s">
        <v>72</v>
      </c>
      <c r="T91" s="18" t="s">
        <v>72</v>
      </c>
      <c r="U91" s="18">
        <v>2831.821781020637</v>
      </c>
      <c r="V91" s="18">
        <v>2449.0587555213397</v>
      </c>
      <c r="W91" s="18">
        <v>7.520175007351962</v>
      </c>
      <c r="X91" s="18">
        <v>111.03913906499966</v>
      </c>
      <c r="Y91" s="18" t="s">
        <v>72</v>
      </c>
      <c r="Z91" s="18" t="s">
        <v>72</v>
      </c>
      <c r="AA91" s="18">
        <v>25.34138232352193</v>
      </c>
      <c r="AB91" s="18" t="s">
        <v>72</v>
      </c>
    </row>
    <row r="92" spans="1:28" ht="12.75">
      <c r="A92" s="10"/>
      <c r="B92" s="10" t="s">
        <v>40</v>
      </c>
      <c r="C92" s="16">
        <v>38413</v>
      </c>
      <c r="D92" s="17" t="s">
        <v>0</v>
      </c>
      <c r="E92" s="5" t="s">
        <v>61</v>
      </c>
      <c r="F92" s="18">
        <v>43.5759640107972</v>
      </c>
      <c r="G92" s="18">
        <v>0.6757509812874458</v>
      </c>
      <c r="H92" s="18">
        <v>8.524774542026629</v>
      </c>
      <c r="I92" s="18">
        <v>45.77022125148808</v>
      </c>
      <c r="J92" s="18">
        <v>0.11996621569920031</v>
      </c>
      <c r="K92" s="18">
        <v>0.5370171553493858</v>
      </c>
      <c r="L92" s="18" t="s">
        <v>72</v>
      </c>
      <c r="M92" s="18" t="s">
        <v>72</v>
      </c>
      <c r="N92" s="18" t="s">
        <v>72</v>
      </c>
      <c r="O92" s="18" t="s">
        <v>72</v>
      </c>
      <c r="P92" s="18">
        <v>99.20641425259086</v>
      </c>
      <c r="Q92" s="10" t="s">
        <v>40</v>
      </c>
      <c r="R92" s="19">
        <v>38386</v>
      </c>
      <c r="S92" s="18" t="s">
        <v>72</v>
      </c>
      <c r="T92" s="18" t="s">
        <v>72</v>
      </c>
      <c r="U92" s="5">
        <v>2809.010578713861</v>
      </c>
      <c r="V92" s="5">
        <v>2459.436578398148</v>
      </c>
      <c r="W92" s="5">
        <v>7.204476365557089</v>
      </c>
      <c r="X92" s="46">
        <v>112.13787336686113</v>
      </c>
      <c r="Y92" s="18" t="s">
        <v>72</v>
      </c>
      <c r="Z92" s="18" t="s">
        <v>72</v>
      </c>
      <c r="AA92" s="5">
        <v>26.512624612041716</v>
      </c>
      <c r="AB92" s="18" t="s">
        <v>72</v>
      </c>
    </row>
    <row r="93" spans="1:28" ht="12.75">
      <c r="A93" s="10"/>
      <c r="B93" s="10" t="s">
        <v>40</v>
      </c>
      <c r="C93" s="16">
        <v>38413</v>
      </c>
      <c r="D93" s="17" t="s">
        <v>0</v>
      </c>
      <c r="E93" s="5" t="s">
        <v>62</v>
      </c>
      <c r="F93" s="18">
        <v>43.718016096790166</v>
      </c>
      <c r="G93" s="18">
        <v>0.6786935696826623</v>
      </c>
      <c r="H93" s="18">
        <v>8.571097314460024</v>
      </c>
      <c r="I93" s="18">
        <v>46.41740654904359</v>
      </c>
      <c r="J93" s="18">
        <v>0.121785947876693</v>
      </c>
      <c r="K93" s="18">
        <v>0.5504114665607629</v>
      </c>
      <c r="L93" s="18" t="s">
        <v>72</v>
      </c>
      <c r="M93" s="18" t="s">
        <v>72</v>
      </c>
      <c r="N93" s="18" t="s">
        <v>72</v>
      </c>
      <c r="O93" s="18" t="s">
        <v>72</v>
      </c>
      <c r="P93" s="18">
        <v>100.15314942264254</v>
      </c>
      <c r="Q93" s="10" t="s">
        <v>40</v>
      </c>
      <c r="R93" s="19">
        <v>38386</v>
      </c>
      <c r="S93" s="18" t="s">
        <v>72</v>
      </c>
      <c r="T93" s="18" t="s">
        <v>72</v>
      </c>
      <c r="U93" s="5">
        <v>2803.566099044315</v>
      </c>
      <c r="V93" s="5">
        <v>2460.3437048580554</v>
      </c>
      <c r="W93" s="5">
        <v>7.329859345673029</v>
      </c>
      <c r="X93" s="46">
        <v>115.6169904999438</v>
      </c>
      <c r="Y93" s="18" t="s">
        <v>72</v>
      </c>
      <c r="Z93" s="18" t="s">
        <v>72</v>
      </c>
      <c r="AA93" s="5">
        <v>27.47016725454532</v>
      </c>
      <c r="AB93" s="18" t="s">
        <v>72</v>
      </c>
    </row>
    <row r="94" spans="1:28" ht="12.75">
      <c r="A94" s="10"/>
      <c r="B94" s="10" t="s">
        <v>41</v>
      </c>
      <c r="C94" s="16">
        <v>38597</v>
      </c>
      <c r="D94" s="17" t="s">
        <v>0</v>
      </c>
      <c r="E94" s="5" t="s">
        <v>63</v>
      </c>
      <c r="F94" s="18">
        <v>42.67408633047521</v>
      </c>
      <c r="G94" s="18">
        <v>0.6751948214610115</v>
      </c>
      <c r="H94" s="18">
        <v>8.405879143901355</v>
      </c>
      <c r="I94" s="18">
        <v>45.60846636383259</v>
      </c>
      <c r="J94" s="18">
        <v>0.12204239780664228</v>
      </c>
      <c r="K94" s="18">
        <v>0.5752173258564858</v>
      </c>
      <c r="L94" s="18" t="s">
        <v>72</v>
      </c>
      <c r="M94" s="18" t="s">
        <v>72</v>
      </c>
      <c r="N94" s="18" t="s">
        <v>72</v>
      </c>
      <c r="O94" s="18" t="s">
        <v>72</v>
      </c>
      <c r="P94" s="18">
        <v>98.12666475370155</v>
      </c>
      <c r="Q94" s="10" t="s">
        <v>41</v>
      </c>
      <c r="R94" s="19">
        <v>38393</v>
      </c>
      <c r="S94" s="18" t="s">
        <v>72</v>
      </c>
      <c r="T94" s="18" t="s">
        <v>72</v>
      </c>
      <c r="U94" s="5">
        <v>2695.2933068091065</v>
      </c>
      <c r="V94" s="5">
        <v>2359.5538251309026</v>
      </c>
      <c r="W94" s="5">
        <v>7.255636095746193</v>
      </c>
      <c r="X94" s="46">
        <v>93.09517477800192</v>
      </c>
      <c r="Y94" s="18" t="s">
        <v>72</v>
      </c>
      <c r="Z94" s="18" t="s">
        <v>72</v>
      </c>
      <c r="AA94" s="18">
        <v>26.582578014400678</v>
      </c>
      <c r="AB94" s="18" t="s">
        <v>72</v>
      </c>
    </row>
    <row r="95" spans="1:28" ht="12.75">
      <c r="A95" s="10"/>
      <c r="B95" s="10" t="s">
        <v>41</v>
      </c>
      <c r="C95" s="16">
        <v>38597</v>
      </c>
      <c r="D95" s="17" t="s">
        <v>0</v>
      </c>
      <c r="E95" s="5" t="s">
        <v>64</v>
      </c>
      <c r="F95" s="18">
        <v>43.0707411371164</v>
      </c>
      <c r="G95" s="18">
        <v>0.6703340650738439</v>
      </c>
      <c r="H95" s="18">
        <v>8.308046036583336</v>
      </c>
      <c r="I95" s="18">
        <v>46.59883485778085</v>
      </c>
      <c r="J95" s="18">
        <v>0.12207178049698149</v>
      </c>
      <c r="K95" s="18">
        <v>0.58321098117916</v>
      </c>
      <c r="L95" s="18" t="s">
        <v>72</v>
      </c>
      <c r="M95" s="18" t="s">
        <v>72</v>
      </c>
      <c r="N95" s="18" t="s">
        <v>72</v>
      </c>
      <c r="O95" s="18" t="s">
        <v>72</v>
      </c>
      <c r="P95" s="18">
        <v>99.41875847361078</v>
      </c>
      <c r="Q95" s="10" t="s">
        <v>41</v>
      </c>
      <c r="R95" s="19">
        <v>38393</v>
      </c>
      <c r="S95" s="18" t="s">
        <v>72</v>
      </c>
      <c r="T95" s="18" t="s">
        <v>72</v>
      </c>
      <c r="U95" s="5">
        <v>2918.0129273267376</v>
      </c>
      <c r="V95" s="5">
        <v>2561.4589209676087</v>
      </c>
      <c r="W95" s="5">
        <v>7.685199559947204</v>
      </c>
      <c r="X95" s="46">
        <v>99.09340897867654</v>
      </c>
      <c r="Y95" s="18" t="s">
        <v>72</v>
      </c>
      <c r="Z95" s="18" t="s">
        <v>72</v>
      </c>
      <c r="AA95" s="18">
        <v>27.428947554444413</v>
      </c>
      <c r="AB95" s="18" t="s">
        <v>72</v>
      </c>
    </row>
    <row r="96" spans="1:28" ht="12.75">
      <c r="A96" s="10"/>
      <c r="B96" s="10" t="s">
        <v>42</v>
      </c>
      <c r="C96" s="16">
        <v>38658</v>
      </c>
      <c r="D96" s="17" t="s">
        <v>0</v>
      </c>
      <c r="E96" s="5" t="s">
        <v>61</v>
      </c>
      <c r="F96" s="18">
        <v>43.49895064527201</v>
      </c>
      <c r="G96" s="18">
        <v>0.6795512343720865</v>
      </c>
      <c r="H96" s="18">
        <v>8.535082553962166</v>
      </c>
      <c r="I96" s="18">
        <v>45.731735397600616</v>
      </c>
      <c r="J96" s="18">
        <v>0.12327421511948011</v>
      </c>
      <c r="K96" s="18">
        <v>0.5209896157055938</v>
      </c>
      <c r="L96" s="18" t="s">
        <v>72</v>
      </c>
      <c r="M96" s="18" t="s">
        <v>72</v>
      </c>
      <c r="N96" s="18" t="s">
        <v>72</v>
      </c>
      <c r="O96" s="18" t="s">
        <v>72</v>
      </c>
      <c r="P96" s="18">
        <v>99.13251706093773</v>
      </c>
      <c r="Q96" s="10" t="s">
        <v>42</v>
      </c>
      <c r="R96" s="19">
        <v>38394</v>
      </c>
      <c r="S96" s="18" t="s">
        <v>72</v>
      </c>
      <c r="T96" s="18" t="s">
        <v>72</v>
      </c>
      <c r="U96" s="5">
        <v>2766.963594883748</v>
      </c>
      <c r="V96" s="5">
        <v>2306.6361613985637</v>
      </c>
      <c r="W96" s="5">
        <v>6.438193070220232</v>
      </c>
      <c r="X96" s="46">
        <v>95.74783189371345</v>
      </c>
      <c r="Y96" s="18" t="s">
        <v>72</v>
      </c>
      <c r="Z96" s="18" t="s">
        <v>72</v>
      </c>
      <c r="AA96" s="18">
        <v>22.670840720218983</v>
      </c>
      <c r="AB96" s="18" t="s">
        <v>72</v>
      </c>
    </row>
    <row r="97" spans="1:28" ht="12.75">
      <c r="A97" s="10"/>
      <c r="B97" s="10" t="s">
        <v>42</v>
      </c>
      <c r="C97" s="16">
        <v>38658</v>
      </c>
      <c r="D97" s="17" t="s">
        <v>0</v>
      </c>
      <c r="E97" s="5" t="s">
        <v>62</v>
      </c>
      <c r="F97" s="18">
        <v>43.427998099917986</v>
      </c>
      <c r="G97" s="18">
        <v>0.6688746578185825</v>
      </c>
      <c r="H97" s="18">
        <v>8.63638981050811</v>
      </c>
      <c r="I97" s="18">
        <v>46.4247227490182</v>
      </c>
      <c r="J97" s="18">
        <v>0.12383783297971486</v>
      </c>
      <c r="K97" s="18">
        <v>0.5402687779703053</v>
      </c>
      <c r="L97" s="18" t="s">
        <v>72</v>
      </c>
      <c r="M97" s="18" t="s">
        <v>72</v>
      </c>
      <c r="N97" s="18" t="s">
        <v>72</v>
      </c>
      <c r="O97" s="18" t="s">
        <v>72</v>
      </c>
      <c r="P97" s="18">
        <v>99.8833152480203</v>
      </c>
      <c r="Q97" s="10" t="s">
        <v>42</v>
      </c>
      <c r="R97" s="19">
        <v>38394</v>
      </c>
      <c r="S97" s="18" t="s">
        <v>72</v>
      </c>
      <c r="T97" s="18" t="s">
        <v>72</v>
      </c>
      <c r="U97" s="5">
        <v>2847.1452922780104</v>
      </c>
      <c r="V97" s="5">
        <v>2614.1507383514754</v>
      </c>
      <c r="W97" s="5">
        <v>7.4454544276473005</v>
      </c>
      <c r="X97" s="46">
        <v>107.45911820008804</v>
      </c>
      <c r="Y97" s="18" t="s">
        <v>72</v>
      </c>
      <c r="Z97" s="18" t="s">
        <v>72</v>
      </c>
      <c r="AA97" s="18">
        <v>26.096980466415406</v>
      </c>
      <c r="AB97" s="18" t="s">
        <v>72</v>
      </c>
    </row>
    <row r="98" spans="1:28" ht="12.75">
      <c r="A98" s="10"/>
      <c r="B98" s="10" t="s">
        <v>43</v>
      </c>
      <c r="C98" s="16" t="s">
        <v>44</v>
      </c>
      <c r="D98" s="17" t="s">
        <v>0</v>
      </c>
      <c r="E98" s="5" t="s">
        <v>61</v>
      </c>
      <c r="F98" s="18">
        <v>42.901396400221685</v>
      </c>
      <c r="G98" s="18">
        <v>0.6778126033000694</v>
      </c>
      <c r="H98" s="18">
        <v>8.454441783368438</v>
      </c>
      <c r="I98" s="18">
        <v>46.03008798932832</v>
      </c>
      <c r="J98" s="18">
        <v>0.12120884397682118</v>
      </c>
      <c r="K98" s="18">
        <v>0.5116340065272709</v>
      </c>
      <c r="L98" s="18" t="s">
        <v>72</v>
      </c>
      <c r="M98" s="18" t="s">
        <v>72</v>
      </c>
      <c r="N98" s="18" t="s">
        <v>72</v>
      </c>
      <c r="O98" s="18" t="s">
        <v>72</v>
      </c>
      <c r="P98" s="18">
        <v>98.72927035967379</v>
      </c>
      <c r="Q98" s="10" t="s">
        <v>43</v>
      </c>
      <c r="R98" s="19">
        <v>38397</v>
      </c>
      <c r="S98" s="18" t="s">
        <v>72</v>
      </c>
      <c r="T98" s="18" t="s">
        <v>72</v>
      </c>
      <c r="U98" s="5">
        <v>2771.621946563812</v>
      </c>
      <c r="V98" s="5">
        <v>2438.632733648217</v>
      </c>
      <c r="W98" s="5">
        <v>6.8658777947119605</v>
      </c>
      <c r="X98" s="46">
        <v>110.09489256028824</v>
      </c>
      <c r="Y98" s="18" t="s">
        <v>72</v>
      </c>
      <c r="Z98" s="18" t="s">
        <v>72</v>
      </c>
      <c r="AA98" s="18">
        <v>24.279272322233233</v>
      </c>
      <c r="AB98" s="18" t="s">
        <v>72</v>
      </c>
    </row>
    <row r="99" spans="1:28" ht="12.75">
      <c r="A99" s="10"/>
      <c r="B99" s="10" t="s">
        <v>43</v>
      </c>
      <c r="C99" s="16" t="s">
        <v>44</v>
      </c>
      <c r="D99" s="17" t="s">
        <v>0</v>
      </c>
      <c r="E99" s="5" t="s">
        <v>62</v>
      </c>
      <c r="F99" s="18">
        <v>42.95947203551024</v>
      </c>
      <c r="G99" s="18">
        <v>0.6602032474351779</v>
      </c>
      <c r="H99" s="18">
        <v>8.298245949649777</v>
      </c>
      <c r="I99" s="18">
        <v>45.98421845040557</v>
      </c>
      <c r="J99" s="18">
        <v>0.1183068357026824</v>
      </c>
      <c r="K99" s="18">
        <v>0.5050723206504691</v>
      </c>
      <c r="L99" s="18" t="s">
        <v>72</v>
      </c>
      <c r="M99" s="18" t="s">
        <v>72</v>
      </c>
      <c r="N99" s="18" t="s">
        <v>72</v>
      </c>
      <c r="O99" s="18" t="s">
        <v>72</v>
      </c>
      <c r="P99" s="18">
        <v>98.54890538909571</v>
      </c>
      <c r="Q99" s="10" t="s">
        <v>43</v>
      </c>
      <c r="R99" s="19">
        <v>38397</v>
      </c>
      <c r="S99" s="18" t="s">
        <v>72</v>
      </c>
      <c r="T99" s="18" t="s">
        <v>72</v>
      </c>
      <c r="U99" s="5">
        <v>2843.6601155730623</v>
      </c>
      <c r="V99" s="5">
        <v>2482.307130438122</v>
      </c>
      <c r="W99" s="5">
        <v>7.659753342832943</v>
      </c>
      <c r="X99" s="46">
        <v>104.598232333638</v>
      </c>
      <c r="Y99" s="18" t="s">
        <v>72</v>
      </c>
      <c r="Z99" s="18" t="s">
        <v>72</v>
      </c>
      <c r="AA99" s="18">
        <v>24.90573305980226</v>
      </c>
      <c r="AB99" s="18" t="s">
        <v>72</v>
      </c>
    </row>
    <row r="100" spans="1:28" ht="12.75">
      <c r="A100" s="10"/>
      <c r="B100" s="10" t="s">
        <v>45</v>
      </c>
      <c r="C100" s="16" t="s">
        <v>46</v>
      </c>
      <c r="D100" s="17" t="s">
        <v>0</v>
      </c>
      <c r="E100" s="5" t="s">
        <v>61</v>
      </c>
      <c r="F100" s="18">
        <v>43.04665466032779</v>
      </c>
      <c r="G100" s="18">
        <v>0.653765433437794</v>
      </c>
      <c r="H100" s="18">
        <v>8.431031354097636</v>
      </c>
      <c r="I100" s="18">
        <v>46.37578670498295</v>
      </c>
      <c r="J100" s="18">
        <v>0.11993336063052953</v>
      </c>
      <c r="K100" s="18">
        <v>0.545961279100442</v>
      </c>
      <c r="L100" s="18" t="s">
        <v>72</v>
      </c>
      <c r="M100" s="18" t="s">
        <v>72</v>
      </c>
      <c r="N100" s="18" t="s">
        <v>72</v>
      </c>
      <c r="O100" s="18" t="s">
        <v>72</v>
      </c>
      <c r="P100" s="18">
        <v>99.21021882847451</v>
      </c>
      <c r="Q100" s="10" t="s">
        <v>45</v>
      </c>
      <c r="R100" s="19">
        <v>38399</v>
      </c>
      <c r="S100" s="18" t="s">
        <v>72</v>
      </c>
      <c r="T100" s="18" t="s">
        <v>72</v>
      </c>
      <c r="U100" s="5">
        <v>2836.343824621104</v>
      </c>
      <c r="V100" s="5">
        <v>2458.5713237347313</v>
      </c>
      <c r="W100" s="5">
        <v>7.42513410746819</v>
      </c>
      <c r="X100" s="46">
        <v>111.77579255127583</v>
      </c>
      <c r="Y100" s="18" t="s">
        <v>72</v>
      </c>
      <c r="Z100" s="18" t="s">
        <v>72</v>
      </c>
      <c r="AA100" s="18">
        <v>29.244513434527562</v>
      </c>
      <c r="AB100" s="18" t="s">
        <v>72</v>
      </c>
    </row>
    <row r="101" spans="1:28" ht="12.75">
      <c r="A101" s="10"/>
      <c r="B101" s="10" t="s">
        <v>45</v>
      </c>
      <c r="C101" s="16" t="s">
        <v>46</v>
      </c>
      <c r="D101" s="17" t="s">
        <v>0</v>
      </c>
      <c r="E101" s="5" t="s">
        <v>62</v>
      </c>
      <c r="F101" s="18">
        <v>44.00712150706215</v>
      </c>
      <c r="G101" s="18">
        <v>0.6788573281531216</v>
      </c>
      <c r="H101" s="18">
        <v>8.454159076702704</v>
      </c>
      <c r="I101" s="18">
        <v>45.774232104776026</v>
      </c>
      <c r="J101" s="18">
        <v>0.11947053229490276</v>
      </c>
      <c r="K101" s="18">
        <v>0.5345539097332006</v>
      </c>
      <c r="L101" s="18" t="s">
        <v>72</v>
      </c>
      <c r="M101" s="18" t="s">
        <v>72</v>
      </c>
      <c r="N101" s="18" t="s">
        <v>72</v>
      </c>
      <c r="O101" s="18" t="s">
        <v>72</v>
      </c>
      <c r="P101" s="18">
        <v>99.60131716932234</v>
      </c>
      <c r="Q101" s="10" t="s">
        <v>45</v>
      </c>
      <c r="R101" s="19">
        <v>38399</v>
      </c>
      <c r="S101" s="18" t="s">
        <v>72</v>
      </c>
      <c r="T101" s="18" t="s">
        <v>72</v>
      </c>
      <c r="U101" s="5">
        <v>2777.5588532599954</v>
      </c>
      <c r="V101" s="5">
        <v>2461.0730431737907</v>
      </c>
      <c r="W101" s="5">
        <v>7.362344728168458</v>
      </c>
      <c r="X101" s="46">
        <v>115.44607871224406</v>
      </c>
      <c r="Y101" s="18" t="s">
        <v>72</v>
      </c>
      <c r="Z101" s="18" t="s">
        <v>72</v>
      </c>
      <c r="AA101" s="18">
        <v>27.14506650168862</v>
      </c>
      <c r="AB101" s="18" t="s">
        <v>72</v>
      </c>
    </row>
    <row r="102" spans="1:28" ht="12.75">
      <c r="A102" s="10"/>
      <c r="B102" s="10" t="s">
        <v>47</v>
      </c>
      <c r="C102" s="16" t="s">
        <v>48</v>
      </c>
      <c r="D102" s="17" t="s">
        <v>0</v>
      </c>
      <c r="E102" s="5" t="s">
        <v>61</v>
      </c>
      <c r="F102" s="18">
        <v>43.545849887867924</v>
      </c>
      <c r="G102" s="18">
        <v>0.6657871232025726</v>
      </c>
      <c r="H102" s="18">
        <v>8.416109814013968</v>
      </c>
      <c r="I102" s="18">
        <v>45.68236193518472</v>
      </c>
      <c r="J102" s="18">
        <v>0.11889322414474243</v>
      </c>
      <c r="K102" s="18">
        <v>0.5617489909767429</v>
      </c>
      <c r="L102" s="18" t="s">
        <v>72</v>
      </c>
      <c r="M102" s="18" t="s">
        <v>72</v>
      </c>
      <c r="N102" s="18" t="s">
        <v>72</v>
      </c>
      <c r="O102" s="18" t="s">
        <v>72</v>
      </c>
      <c r="P102" s="18">
        <v>99.03330236703883</v>
      </c>
      <c r="Q102" s="10" t="s">
        <v>47</v>
      </c>
      <c r="R102" s="19">
        <v>38401</v>
      </c>
      <c r="S102" s="18" t="s">
        <v>72</v>
      </c>
      <c r="T102" s="18" t="s">
        <v>72</v>
      </c>
      <c r="U102" s="5">
        <v>2811.068538355339</v>
      </c>
      <c r="V102" s="5">
        <v>2476.2995835602624</v>
      </c>
      <c r="W102" s="5">
        <v>7.391439483148723</v>
      </c>
      <c r="X102" s="46">
        <v>115.35955049007543</v>
      </c>
      <c r="Y102" s="18" t="s">
        <v>72</v>
      </c>
      <c r="Z102" s="18" t="s">
        <v>72</v>
      </c>
      <c r="AA102" s="18">
        <v>26.44924133580587</v>
      </c>
      <c r="AB102" s="18" t="s">
        <v>72</v>
      </c>
    </row>
    <row r="103" spans="1:28" ht="12.75">
      <c r="A103" s="10"/>
      <c r="B103" s="10" t="s">
        <v>47</v>
      </c>
      <c r="C103" s="16" t="s">
        <v>48</v>
      </c>
      <c r="D103" s="17" t="s">
        <v>0</v>
      </c>
      <c r="E103" s="5" t="s">
        <v>62</v>
      </c>
      <c r="F103" s="18">
        <v>44.829276011918864</v>
      </c>
      <c r="G103" s="18">
        <v>0.6804869612472121</v>
      </c>
      <c r="H103" s="18">
        <v>8.504337732105524</v>
      </c>
      <c r="I103" s="18">
        <v>46.50284213376121</v>
      </c>
      <c r="J103" s="18">
        <v>0.1216725560780347</v>
      </c>
      <c r="K103" s="18">
        <v>0.5793879581998506</v>
      </c>
      <c r="L103" s="18" t="s">
        <v>72</v>
      </c>
      <c r="M103" s="18" t="s">
        <v>72</v>
      </c>
      <c r="N103" s="18" t="s">
        <v>72</v>
      </c>
      <c r="O103" s="18" t="s">
        <v>72</v>
      </c>
      <c r="P103" s="18">
        <v>101.25462244243188</v>
      </c>
      <c r="Q103" s="10" t="s">
        <v>47</v>
      </c>
      <c r="R103" s="19">
        <v>38401</v>
      </c>
      <c r="S103" s="18" t="s">
        <v>72</v>
      </c>
      <c r="T103" s="18" t="s">
        <v>72</v>
      </c>
      <c r="U103" s="5">
        <v>2800.9933990001045</v>
      </c>
      <c r="V103" s="5">
        <v>2444.2219949810033</v>
      </c>
      <c r="W103" s="5">
        <v>7.139548308691579</v>
      </c>
      <c r="X103" s="46">
        <v>112.96476992282246</v>
      </c>
      <c r="Y103" s="18" t="s">
        <v>72</v>
      </c>
      <c r="Z103" s="18" t="s">
        <v>72</v>
      </c>
      <c r="AA103" s="18">
        <v>27.45141472798643</v>
      </c>
      <c r="AB103" s="18" t="s">
        <v>72</v>
      </c>
    </row>
    <row r="104" spans="1:29" s="50" customFormat="1" ht="12" customHeight="1">
      <c r="A104" s="48"/>
      <c r="B104" s="48"/>
      <c r="C104" s="49"/>
      <c r="D104" s="44"/>
      <c r="E104" s="50" t="s">
        <v>71</v>
      </c>
      <c r="F104" s="44">
        <v>21</v>
      </c>
      <c r="G104" s="44">
        <v>21</v>
      </c>
      <c r="H104" s="44">
        <v>21</v>
      </c>
      <c r="I104" s="44">
        <v>21</v>
      </c>
      <c r="J104" s="44">
        <v>21</v>
      </c>
      <c r="K104" s="44">
        <v>21</v>
      </c>
      <c r="L104" s="44"/>
      <c r="M104" s="44"/>
      <c r="N104" s="44"/>
      <c r="O104" s="44"/>
      <c r="P104" s="44"/>
      <c r="Q104" s="48"/>
      <c r="R104" s="51"/>
      <c r="U104" s="50">
        <v>21</v>
      </c>
      <c r="V104" s="50">
        <v>21</v>
      </c>
      <c r="W104" s="50">
        <v>21</v>
      </c>
      <c r="X104" s="56">
        <v>21</v>
      </c>
      <c r="AA104" s="44">
        <v>21</v>
      </c>
      <c r="AB104" s="44"/>
      <c r="AC104" s="53"/>
    </row>
    <row r="105" spans="1:28" ht="11.25">
      <c r="A105" s="10"/>
      <c r="B105" s="10"/>
      <c r="D105" s="17"/>
      <c r="E105" s="5" t="s">
        <v>49</v>
      </c>
      <c r="F105" s="10">
        <f>AVERAGE(F82:F84,F86:F103)</f>
        <v>43.638221221804464</v>
      </c>
      <c r="G105" s="10">
        <f aca="true" t="shared" si="24" ref="G105:P105">AVERAGE(G82:G84,G86:G103)</f>
        <v>0.6719608493956821</v>
      </c>
      <c r="H105" s="10">
        <f t="shared" si="24"/>
        <v>8.443789420455014</v>
      </c>
      <c r="I105" s="10">
        <f t="shared" si="24"/>
        <v>46.081590847056</v>
      </c>
      <c r="J105" s="10">
        <f t="shared" si="24"/>
        <v>0.1215031113366084</v>
      </c>
      <c r="K105" s="10">
        <f t="shared" si="24"/>
        <v>0.5429880808581242</v>
      </c>
      <c r="L105" s="18" t="s">
        <v>72</v>
      </c>
      <c r="M105" s="18" t="s">
        <v>72</v>
      </c>
      <c r="N105" s="18" t="s">
        <v>72</v>
      </c>
      <c r="O105" s="18" t="s">
        <v>72</v>
      </c>
      <c r="P105" s="10">
        <f t="shared" si="24"/>
        <v>99.54304337537059</v>
      </c>
      <c r="Q105" s="10"/>
      <c r="R105" s="5" t="s">
        <v>49</v>
      </c>
      <c r="S105" s="18" t="s">
        <v>72</v>
      </c>
      <c r="T105" s="18" t="s">
        <v>72</v>
      </c>
      <c r="U105" s="10">
        <f>AVERAGE(U82:U103)</f>
        <v>2805.867753144461</v>
      </c>
      <c r="V105" s="10">
        <f>AVERAGE(V82:V103)</f>
        <v>2460.3451676621767</v>
      </c>
      <c r="W105" s="10">
        <f>AVERAGE(W82:W103)</f>
        <v>7.36641792449102</v>
      </c>
      <c r="X105" s="10">
        <f>AVERAGE(X82:X103)</f>
        <v>110.26926542005977</v>
      </c>
      <c r="Y105" s="18" t="s">
        <v>72</v>
      </c>
      <c r="Z105" s="18" t="s">
        <v>72</v>
      </c>
      <c r="AA105" s="10">
        <f>AVERAGE(AA82:AA103)</f>
        <v>26.416983890725955</v>
      </c>
      <c r="AB105" s="18" t="s">
        <v>72</v>
      </c>
    </row>
    <row r="106" spans="4:29" s="24" customFormat="1" ht="11.25">
      <c r="D106" s="17"/>
      <c r="E106" s="47" t="s">
        <v>60</v>
      </c>
      <c r="F106" s="23">
        <v>42.38</v>
      </c>
      <c r="G106" s="24">
        <v>0.66</v>
      </c>
      <c r="H106" s="23">
        <v>8.37</v>
      </c>
      <c r="I106" s="23">
        <v>44.6</v>
      </c>
      <c r="J106" s="23">
        <v>0.121</v>
      </c>
      <c r="K106" s="23">
        <v>0.55</v>
      </c>
      <c r="L106" s="23">
        <v>0.021</v>
      </c>
      <c r="M106" s="23">
        <v>0.003</v>
      </c>
      <c r="N106" s="23">
        <v>0.002</v>
      </c>
      <c r="O106" s="23">
        <v>0.006</v>
      </c>
      <c r="P106" s="23">
        <v>100</v>
      </c>
      <c r="Q106" s="23"/>
      <c r="R106" s="47" t="s">
        <v>60</v>
      </c>
      <c r="S106" s="23">
        <v>1.54</v>
      </c>
      <c r="T106" s="23">
        <v>19.5</v>
      </c>
      <c r="U106" s="23">
        <v>2807</v>
      </c>
      <c r="V106" s="23">
        <v>2460</v>
      </c>
      <c r="W106" s="23">
        <v>7.24</v>
      </c>
      <c r="X106" s="23">
        <v>116</v>
      </c>
      <c r="Y106" s="23">
        <v>3.32</v>
      </c>
      <c r="Z106" s="23">
        <v>6.72</v>
      </c>
      <c r="AA106" s="23">
        <v>27.7</v>
      </c>
      <c r="AB106" s="24">
        <v>5.92</v>
      </c>
      <c r="AC106" s="26"/>
    </row>
    <row r="107" spans="1:29" s="5" customFormat="1" ht="11.25">
      <c r="A107" s="10"/>
      <c r="B107" s="10"/>
      <c r="C107" s="10"/>
      <c r="D107" s="17"/>
      <c r="E107" s="17" t="s">
        <v>50</v>
      </c>
      <c r="F107" s="5">
        <f>STDEV(F82:F84,F86:F103)</f>
        <v>0.7722872202644284</v>
      </c>
      <c r="G107" s="5">
        <f aca="true" t="shared" si="25" ref="G107:P107">STDEV(G82:G84,G86:G103)</f>
        <v>0.012465252485011256</v>
      </c>
      <c r="H107" s="5">
        <f t="shared" si="25"/>
        <v>0.12355230209495156</v>
      </c>
      <c r="I107" s="5">
        <f t="shared" si="25"/>
        <v>0.3968853148229074</v>
      </c>
      <c r="J107" s="5">
        <f t="shared" si="25"/>
        <v>0.0022271753271218765</v>
      </c>
      <c r="K107" s="5">
        <f t="shared" si="25"/>
        <v>0.023019119775024192</v>
      </c>
      <c r="L107" s="5" t="s">
        <v>73</v>
      </c>
      <c r="M107" s="5" t="s">
        <v>73</v>
      </c>
      <c r="N107" s="5" t="s">
        <v>73</v>
      </c>
      <c r="O107" s="5" t="s">
        <v>73</v>
      </c>
      <c r="P107" s="5">
        <f t="shared" si="25"/>
        <v>0.9478680049792241</v>
      </c>
      <c r="R107" s="17" t="s">
        <v>50</v>
      </c>
      <c r="S107" s="5" t="s">
        <v>73</v>
      </c>
      <c r="T107" s="5" t="s">
        <v>73</v>
      </c>
      <c r="U107" s="5">
        <f aca="true" t="shared" si="26" ref="U107:AA107">STDEV(U82:U103)</f>
        <v>69.14870830436088</v>
      </c>
      <c r="V107" s="5">
        <f t="shared" si="26"/>
        <v>58.49384148332506</v>
      </c>
      <c r="W107" s="5">
        <f t="shared" si="26"/>
        <v>0.2938720254761298</v>
      </c>
      <c r="X107" s="5">
        <f t="shared" si="26"/>
        <v>6.668026551998263</v>
      </c>
      <c r="Y107" s="5" t="s">
        <v>73</v>
      </c>
      <c r="Z107" s="5" t="s">
        <v>73</v>
      </c>
      <c r="AA107" s="5">
        <f t="shared" si="26"/>
        <v>1.3223997505463867</v>
      </c>
      <c r="AB107" s="5" t="s">
        <v>73</v>
      </c>
      <c r="AC107" s="6"/>
    </row>
    <row r="108" spans="1:29" s="5" customFormat="1" ht="11.25">
      <c r="A108" s="10"/>
      <c r="B108" s="10"/>
      <c r="C108" s="10"/>
      <c r="D108" s="17"/>
      <c r="E108" s="17" t="s">
        <v>51</v>
      </c>
      <c r="F108" s="29">
        <f>F107/(F106/100)</f>
        <v>1.8222916948193213</v>
      </c>
      <c r="G108" s="29">
        <f aca="true" t="shared" si="27" ref="G108:P108">G107/(G106/100)</f>
        <v>1.8886746189410994</v>
      </c>
      <c r="H108" s="29">
        <f t="shared" si="27"/>
        <v>1.476132641516745</v>
      </c>
      <c r="I108" s="29">
        <f t="shared" si="27"/>
        <v>0.8898773874953081</v>
      </c>
      <c r="J108" s="29">
        <f t="shared" si="27"/>
        <v>1.840640766216427</v>
      </c>
      <c r="K108" s="29">
        <f t="shared" si="27"/>
        <v>4.185294504549852</v>
      </c>
      <c r="L108" s="5" t="s">
        <v>73</v>
      </c>
      <c r="M108" s="5" t="s">
        <v>73</v>
      </c>
      <c r="N108" s="5" t="s">
        <v>73</v>
      </c>
      <c r="O108" s="5" t="s">
        <v>73</v>
      </c>
      <c r="P108" s="29">
        <f t="shared" si="27"/>
        <v>0.9478680049792241</v>
      </c>
      <c r="Q108" s="30"/>
      <c r="R108" s="17" t="s">
        <v>51</v>
      </c>
      <c r="S108" s="5" t="s">
        <v>73</v>
      </c>
      <c r="T108" s="5" t="s">
        <v>73</v>
      </c>
      <c r="U108" s="29">
        <f aca="true" t="shared" si="28" ref="U108:AA108">U107/(U106/100)</f>
        <v>2.4634381298311676</v>
      </c>
      <c r="V108" s="29">
        <f t="shared" si="28"/>
        <v>2.3777984342815066</v>
      </c>
      <c r="W108" s="29">
        <f t="shared" si="28"/>
        <v>4.059005876742123</v>
      </c>
      <c r="X108" s="29">
        <f t="shared" si="28"/>
        <v>5.748298751722642</v>
      </c>
      <c r="Y108" s="5" t="s">
        <v>73</v>
      </c>
      <c r="Z108" s="5" t="s">
        <v>73</v>
      </c>
      <c r="AA108" s="29">
        <f t="shared" si="28"/>
        <v>4.774006319662046</v>
      </c>
      <c r="AB108" s="5" t="s">
        <v>73</v>
      </c>
      <c r="AC108" s="6"/>
    </row>
    <row r="109" spans="1:29" s="5" customFormat="1" ht="11.25">
      <c r="A109" s="10"/>
      <c r="B109" s="10"/>
      <c r="C109" s="10"/>
      <c r="D109" s="17"/>
      <c r="E109" s="2" t="s">
        <v>52</v>
      </c>
      <c r="F109" s="5">
        <f>F106-F105</f>
        <v>-1.2582212218044617</v>
      </c>
      <c r="G109" s="5">
        <f aca="true" t="shared" si="29" ref="G109:P109">G106-G105</f>
        <v>-0.011960849395682094</v>
      </c>
      <c r="H109" s="5">
        <f t="shared" si="29"/>
        <v>-0.07378942045501447</v>
      </c>
      <c r="I109" s="5">
        <f t="shared" si="29"/>
        <v>-1.4815908470559975</v>
      </c>
      <c r="J109" s="5">
        <f t="shared" si="29"/>
        <v>-0.0005031113366084083</v>
      </c>
      <c r="K109" s="5">
        <f t="shared" si="29"/>
        <v>0.007011919141875822</v>
      </c>
      <c r="L109" s="5" t="s">
        <v>73</v>
      </c>
      <c r="M109" s="5" t="s">
        <v>73</v>
      </c>
      <c r="N109" s="5" t="s">
        <v>73</v>
      </c>
      <c r="O109" s="5" t="s">
        <v>73</v>
      </c>
      <c r="P109" s="5">
        <f t="shared" si="29"/>
        <v>0.456956624629413</v>
      </c>
      <c r="R109" s="2" t="s">
        <v>52</v>
      </c>
      <c r="S109" s="5" t="s">
        <v>73</v>
      </c>
      <c r="T109" s="5" t="s">
        <v>73</v>
      </c>
      <c r="U109" s="5">
        <f aca="true" t="shared" si="30" ref="U109:AA109">U106-U105</f>
        <v>1.1322468555390515</v>
      </c>
      <c r="V109" s="5">
        <f t="shared" si="30"/>
        <v>-0.3451676621766637</v>
      </c>
      <c r="W109" s="5">
        <f t="shared" si="30"/>
        <v>-0.12641792449101974</v>
      </c>
      <c r="X109" s="5">
        <f t="shared" si="30"/>
        <v>5.730734579940233</v>
      </c>
      <c r="Y109" s="5" t="s">
        <v>73</v>
      </c>
      <c r="Z109" s="5" t="s">
        <v>73</v>
      </c>
      <c r="AA109" s="5">
        <f t="shared" si="30"/>
        <v>1.283016109274044</v>
      </c>
      <c r="AB109" s="5" t="s">
        <v>73</v>
      </c>
      <c r="AC109" s="6"/>
    </row>
    <row r="110" spans="1:31" s="28" customFormat="1" ht="11.25">
      <c r="A110" s="27"/>
      <c r="B110" s="27"/>
      <c r="C110" s="27"/>
      <c r="D110" s="17"/>
      <c r="E110" s="2" t="s">
        <v>51</v>
      </c>
      <c r="F110" s="29">
        <f>F109/(F106/100)</f>
        <v>-2.9689033077028357</v>
      </c>
      <c r="G110" s="29">
        <f aca="true" t="shared" si="31" ref="G110:P110">G109/(G106/100)</f>
        <v>-1.812249908436681</v>
      </c>
      <c r="H110" s="29">
        <f t="shared" si="31"/>
        <v>-0.8815940317206029</v>
      </c>
      <c r="I110" s="29">
        <f t="shared" si="31"/>
        <v>-3.321952571874434</v>
      </c>
      <c r="J110" s="29">
        <f t="shared" si="31"/>
        <v>-0.4157944930648003</v>
      </c>
      <c r="K110" s="29">
        <f t="shared" si="31"/>
        <v>1.2748943894319675</v>
      </c>
      <c r="L110" s="5" t="s">
        <v>73</v>
      </c>
      <c r="M110" s="5" t="s">
        <v>73</v>
      </c>
      <c r="N110" s="5" t="s">
        <v>73</v>
      </c>
      <c r="O110" s="5" t="s">
        <v>73</v>
      </c>
      <c r="P110" s="29">
        <f t="shared" si="31"/>
        <v>0.456956624629413</v>
      </c>
      <c r="Q110" s="30"/>
      <c r="R110" s="2" t="s">
        <v>51</v>
      </c>
      <c r="S110" s="5" t="s">
        <v>73</v>
      </c>
      <c r="T110" s="5" t="s">
        <v>73</v>
      </c>
      <c r="U110" s="29">
        <f aca="true" t="shared" si="32" ref="U110:AA110">U109/(U106/100)</f>
        <v>0.04033654633199328</v>
      </c>
      <c r="V110" s="29">
        <f t="shared" si="32"/>
        <v>-0.014031205779539174</v>
      </c>
      <c r="W110" s="29">
        <f t="shared" si="32"/>
        <v>-1.7461039294339742</v>
      </c>
      <c r="X110" s="29">
        <f t="shared" si="32"/>
        <v>4.940288430982959</v>
      </c>
      <c r="Y110" s="5" t="s">
        <v>73</v>
      </c>
      <c r="Z110" s="5" t="s">
        <v>73</v>
      </c>
      <c r="AA110" s="29">
        <f t="shared" si="32"/>
        <v>4.631827109292578</v>
      </c>
      <c r="AB110" s="5" t="s">
        <v>73</v>
      </c>
      <c r="AC110" s="6"/>
      <c r="AD110" s="5"/>
      <c r="AE110" s="5"/>
    </row>
    <row r="111" spans="1:31" s="32" customFormat="1" ht="11.25">
      <c r="A111" s="31"/>
      <c r="B111" s="31"/>
      <c r="C111" s="2"/>
      <c r="D111" s="2"/>
      <c r="R111" s="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6"/>
      <c r="AD111" s="5"/>
      <c r="AE111" s="5"/>
    </row>
    <row r="113" spans="1:29" s="5" customFormat="1" ht="11.25">
      <c r="A113" s="10"/>
      <c r="B113" s="10"/>
      <c r="C113" s="17"/>
      <c r="D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/>
    </row>
    <row r="114" spans="1:29" s="5" customFormat="1" ht="11.25">
      <c r="A114" s="10"/>
      <c r="B114" s="10"/>
      <c r="C114" s="17"/>
      <c r="D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18"/>
      <c r="T114" s="18"/>
      <c r="U114" s="18"/>
      <c r="V114" s="18"/>
      <c r="W114" s="18"/>
      <c r="X114" s="18"/>
      <c r="Y114" s="18"/>
      <c r="Z114" s="18"/>
      <c r="AA114" s="18"/>
      <c r="AC114" s="6"/>
    </row>
    <row r="115" spans="1:30" s="5" customFormat="1" ht="11.25">
      <c r="A115" s="11"/>
      <c r="B115" s="11"/>
      <c r="C115" s="34"/>
      <c r="D115" s="34"/>
      <c r="E115" s="41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1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7"/>
      <c r="AD115" s="36"/>
    </row>
    <row r="116" spans="1:29" s="5" customFormat="1" ht="12.75">
      <c r="A116" s="10" t="s">
        <v>65</v>
      </c>
      <c r="B116" s="10" t="s">
        <v>26</v>
      </c>
      <c r="C116" s="16" t="s">
        <v>27</v>
      </c>
      <c r="D116" s="17" t="s">
        <v>0</v>
      </c>
      <c r="E116" s="5" t="s">
        <v>66</v>
      </c>
      <c r="F116" s="18">
        <v>60.68133446808652</v>
      </c>
      <c r="G116" s="18">
        <v>15.5758210998448</v>
      </c>
      <c r="H116" s="18">
        <v>6.722153230160501</v>
      </c>
      <c r="I116" s="5">
        <v>3.608129329166874</v>
      </c>
      <c r="J116" s="5">
        <v>0.10510249570753373</v>
      </c>
      <c r="K116" s="5">
        <v>6.607772922838065</v>
      </c>
      <c r="L116" s="5">
        <v>3.2427143254279587</v>
      </c>
      <c r="M116" s="5">
        <v>1.399510498206089</v>
      </c>
      <c r="N116" s="5">
        <v>0.10881010601048165</v>
      </c>
      <c r="O116" s="5">
        <v>0.6537337198908024</v>
      </c>
      <c r="P116" s="18">
        <v>98.70508219533961</v>
      </c>
      <c r="Q116" s="10" t="s">
        <v>26</v>
      </c>
      <c r="R116" s="45" t="s">
        <v>27</v>
      </c>
      <c r="S116" s="5">
        <v>18.375191444004102</v>
      </c>
      <c r="T116" s="5">
        <v>319.4335980685576</v>
      </c>
      <c r="U116" s="43">
        <v>50.64356180309791</v>
      </c>
      <c r="V116" s="18" t="s">
        <v>72</v>
      </c>
      <c r="W116" s="5">
        <v>21.335181662213007</v>
      </c>
      <c r="X116" s="5">
        <v>23.234635097986004</v>
      </c>
      <c r="Y116" s="5">
        <v>290.0755769921848</v>
      </c>
      <c r="Z116" s="18" t="s">
        <v>72</v>
      </c>
      <c r="AA116" s="5">
        <v>160.21489387572015</v>
      </c>
      <c r="AB116" s="18">
        <v>110.98996160041781</v>
      </c>
      <c r="AC116" s="6"/>
    </row>
    <row r="117" spans="1:31" s="28" customFormat="1" ht="12.75">
      <c r="A117" s="10"/>
      <c r="B117" s="10" t="s">
        <v>26</v>
      </c>
      <c r="C117" s="16" t="s">
        <v>27</v>
      </c>
      <c r="D117" s="17" t="s">
        <v>0</v>
      </c>
      <c r="E117" s="5" t="s">
        <v>67</v>
      </c>
      <c r="F117" s="18">
        <v>63.31903094084054</v>
      </c>
      <c r="G117" s="18">
        <v>15.040411774281802</v>
      </c>
      <c r="H117" s="18">
        <v>6.4284454041771415</v>
      </c>
      <c r="I117" s="5">
        <v>3.7362807526792787</v>
      </c>
      <c r="J117" s="5">
        <v>0.1049925839146373</v>
      </c>
      <c r="K117" s="5">
        <v>6.089678046013799</v>
      </c>
      <c r="L117" s="5">
        <v>3.1464538205781447</v>
      </c>
      <c r="M117" s="5">
        <v>1.4241101447586124</v>
      </c>
      <c r="N117" s="5">
        <v>0.12020153819601016</v>
      </c>
      <c r="O117" s="5">
        <v>0.6519762424689738</v>
      </c>
      <c r="P117" s="18">
        <v>100.06158124790895</v>
      </c>
      <c r="Q117" s="10" t="s">
        <v>26</v>
      </c>
      <c r="R117" s="45" t="s">
        <v>27</v>
      </c>
      <c r="S117" s="5">
        <v>19.451144603883385</v>
      </c>
      <c r="T117" s="5">
        <v>322.18527264620025</v>
      </c>
      <c r="U117" s="43">
        <v>44.97921551707066</v>
      </c>
      <c r="V117" s="18" t="s">
        <v>72</v>
      </c>
      <c r="W117" s="5">
        <v>21.144224830182015</v>
      </c>
      <c r="X117" s="5">
        <v>21.45397739534176</v>
      </c>
      <c r="Y117" s="5">
        <v>286.29148977485056</v>
      </c>
      <c r="Z117" s="18" t="s">
        <v>72</v>
      </c>
      <c r="AA117" s="5">
        <v>167.37558271642305</v>
      </c>
      <c r="AB117" s="18">
        <v>125.74798678399065</v>
      </c>
      <c r="AC117" s="6"/>
      <c r="AD117" s="5"/>
      <c r="AE117" s="5"/>
    </row>
    <row r="118" spans="1:31" s="32" customFormat="1" ht="12.75">
      <c r="A118" s="10"/>
      <c r="B118" s="10" t="s">
        <v>30</v>
      </c>
      <c r="C118" s="16" t="s">
        <v>31</v>
      </c>
      <c r="D118" s="17" t="s">
        <v>0</v>
      </c>
      <c r="E118" s="5" t="s">
        <v>66</v>
      </c>
      <c r="F118" s="18">
        <v>61.0211145461905</v>
      </c>
      <c r="G118" s="18">
        <v>15.568859545310856</v>
      </c>
      <c r="H118" s="18">
        <v>6.478025085339381</v>
      </c>
      <c r="I118" s="5">
        <v>3.6939176587195246</v>
      </c>
      <c r="J118" s="5">
        <v>0.10546200383810922</v>
      </c>
      <c r="K118" s="5">
        <v>6.224124532847734</v>
      </c>
      <c r="L118" s="5">
        <v>3.1093525818124146</v>
      </c>
      <c r="M118" s="5">
        <v>1.4180390292809844</v>
      </c>
      <c r="N118" s="5">
        <v>0.08784208542154501</v>
      </c>
      <c r="O118" s="5">
        <v>0.685483395256029</v>
      </c>
      <c r="P118" s="18">
        <v>98.3922204640171</v>
      </c>
      <c r="Q118" s="10" t="s">
        <v>30</v>
      </c>
      <c r="R118" s="19" t="s">
        <v>32</v>
      </c>
      <c r="S118" s="5">
        <v>19.98327734282134</v>
      </c>
      <c r="T118" s="5">
        <v>323.6562003441595</v>
      </c>
      <c r="U118" s="5">
        <v>57.380101823853984</v>
      </c>
      <c r="V118" s="18" t="s">
        <v>72</v>
      </c>
      <c r="W118" s="5">
        <v>19.954859061819683</v>
      </c>
      <c r="X118" s="5">
        <v>20.1302743104159</v>
      </c>
      <c r="Y118" s="5">
        <v>283.93343045746326</v>
      </c>
      <c r="Z118" s="18" t="s">
        <v>72</v>
      </c>
      <c r="AA118" s="5">
        <v>164.6042692770232</v>
      </c>
      <c r="AB118" s="5">
        <v>119.44757899193547</v>
      </c>
      <c r="AC118" s="6"/>
      <c r="AD118" s="5"/>
      <c r="AE118" s="5"/>
    </row>
    <row r="119" spans="1:28" ht="12.75">
      <c r="A119" s="10"/>
      <c r="B119" s="10" t="s">
        <v>30</v>
      </c>
      <c r="C119" s="54" t="s">
        <v>31</v>
      </c>
      <c r="D119" s="17" t="s">
        <v>0</v>
      </c>
      <c r="E119" s="5" t="s">
        <v>67</v>
      </c>
      <c r="F119" s="55">
        <v>57.48395005777352</v>
      </c>
      <c r="G119" s="55">
        <v>15.640671137950092</v>
      </c>
      <c r="H119" s="55">
        <v>6.907638476256437</v>
      </c>
      <c r="I119" s="43">
        <v>3.76042751374561</v>
      </c>
      <c r="J119" s="43">
        <v>0.09862675022365197</v>
      </c>
      <c r="K119" s="43">
        <v>6.511157507564301</v>
      </c>
      <c r="L119" s="43">
        <v>3.256311985344334</v>
      </c>
      <c r="M119" s="43">
        <v>1.4055728888547079</v>
      </c>
      <c r="N119" s="43">
        <v>0.1024116773220565</v>
      </c>
      <c r="O119" s="43">
        <v>0.6902804943133712</v>
      </c>
      <c r="P119" s="55">
        <v>95.85704848934809</v>
      </c>
      <c r="Q119" s="10" t="s">
        <v>30</v>
      </c>
      <c r="R119" s="19" t="s">
        <v>32</v>
      </c>
      <c r="S119" s="5">
        <v>19.91440239833684</v>
      </c>
      <c r="T119" s="5">
        <v>322.6144065826911</v>
      </c>
      <c r="U119" s="5">
        <v>64.4138982471908</v>
      </c>
      <c r="V119" s="18" t="s">
        <v>72</v>
      </c>
      <c r="W119" s="5">
        <v>20.45712683188202</v>
      </c>
      <c r="X119" s="5">
        <v>19.928378471085903</v>
      </c>
      <c r="Y119" s="5">
        <v>290.2850740064468</v>
      </c>
      <c r="Z119" s="18" t="s">
        <v>72</v>
      </c>
      <c r="AA119" s="5">
        <v>158.7973120766091</v>
      </c>
      <c r="AB119" s="5">
        <v>116.7733299710373</v>
      </c>
    </row>
    <row r="120" spans="1:29" s="5" customFormat="1" ht="12.75">
      <c r="A120" s="10"/>
      <c r="B120" s="10" t="s">
        <v>33</v>
      </c>
      <c r="C120" s="16" t="s">
        <v>34</v>
      </c>
      <c r="D120" s="17" t="s">
        <v>0</v>
      </c>
      <c r="E120" s="5" t="s">
        <v>66</v>
      </c>
      <c r="F120" s="18">
        <v>61.9912881443857</v>
      </c>
      <c r="G120" s="18">
        <v>15.195660428519904</v>
      </c>
      <c r="H120" s="18">
        <v>6.447785443241615</v>
      </c>
      <c r="I120" s="5">
        <v>3.838677980292138</v>
      </c>
      <c r="J120" s="5">
        <v>0.10929377902099423</v>
      </c>
      <c r="K120" s="5">
        <v>6.3284727819894755</v>
      </c>
      <c r="L120" s="5">
        <v>3.2443071617056227</v>
      </c>
      <c r="M120" s="5">
        <v>1.4069983089245592</v>
      </c>
      <c r="N120" s="5">
        <v>0.1053291487814251</v>
      </c>
      <c r="O120" s="5">
        <v>0.6660113137527928</v>
      </c>
      <c r="P120" s="18">
        <v>99.3338244906142</v>
      </c>
      <c r="Q120" s="10" t="s">
        <v>33</v>
      </c>
      <c r="R120" s="19" t="s">
        <v>35</v>
      </c>
      <c r="S120" s="5">
        <v>19.78771455587676</v>
      </c>
      <c r="T120" s="5">
        <v>320.8130480803246</v>
      </c>
      <c r="U120" s="5">
        <v>59.56119667994963</v>
      </c>
      <c r="V120" s="18" t="s">
        <v>72</v>
      </c>
      <c r="W120" s="5">
        <v>21.072150057563775</v>
      </c>
      <c r="X120" s="46">
        <v>21.29869594526666</v>
      </c>
      <c r="Y120" s="5">
        <v>286.5748622673883</v>
      </c>
      <c r="Z120" s="18" t="s">
        <v>72</v>
      </c>
      <c r="AA120" s="5">
        <v>164.5511166443638</v>
      </c>
      <c r="AB120" s="5">
        <v>113.85518204579691</v>
      </c>
      <c r="AC120" s="6"/>
    </row>
    <row r="121" spans="1:28" ht="12.75">
      <c r="A121" s="10"/>
      <c r="B121" s="10" t="s">
        <v>33</v>
      </c>
      <c r="C121" s="16" t="s">
        <v>34</v>
      </c>
      <c r="D121" s="17" t="s">
        <v>0</v>
      </c>
      <c r="E121" s="5" t="s">
        <v>67</v>
      </c>
      <c r="F121" s="18">
        <v>62.79005750762573</v>
      </c>
      <c r="G121" s="18">
        <v>15.215912021146453</v>
      </c>
      <c r="H121" s="18">
        <v>6.627810715690836</v>
      </c>
      <c r="I121" s="42">
        <v>3.364991074051065</v>
      </c>
      <c r="J121" s="5">
        <v>0.11076397172105992</v>
      </c>
      <c r="K121" s="5">
        <v>6.263129028142875</v>
      </c>
      <c r="L121" s="5">
        <v>3.170533347398343</v>
      </c>
      <c r="M121" s="5">
        <v>1.416606045174126</v>
      </c>
      <c r="N121" s="5">
        <v>0.11296501755756329</v>
      </c>
      <c r="O121" s="5">
        <v>0.6634456175287595</v>
      </c>
      <c r="P121" s="18">
        <v>99.7362143460368</v>
      </c>
      <c r="Q121" s="10" t="s">
        <v>33</v>
      </c>
      <c r="R121" s="19" t="s">
        <v>35</v>
      </c>
      <c r="S121" s="5">
        <v>20.508780567042795</v>
      </c>
      <c r="T121" s="5">
        <v>325.4644743596268</v>
      </c>
      <c r="U121" s="5">
        <v>61.648127524187046</v>
      </c>
      <c r="V121" s="18" t="s">
        <v>72</v>
      </c>
      <c r="W121" s="5">
        <v>21.318985080433716</v>
      </c>
      <c r="X121" s="46">
        <v>23.976359269569915</v>
      </c>
      <c r="Y121" s="5">
        <v>287.6784008923786</v>
      </c>
      <c r="Z121" s="18" t="s">
        <v>72</v>
      </c>
      <c r="AA121" s="5">
        <v>161.2044791847017</v>
      </c>
      <c r="AB121" s="5">
        <v>122.64179711323376</v>
      </c>
    </row>
    <row r="122" spans="1:28" ht="12.75">
      <c r="A122" s="10"/>
      <c r="B122" s="10" t="s">
        <v>36</v>
      </c>
      <c r="C122" s="16" t="s">
        <v>37</v>
      </c>
      <c r="D122" s="17" t="s">
        <v>0</v>
      </c>
      <c r="E122" s="5" t="s">
        <v>66</v>
      </c>
      <c r="F122" s="18">
        <v>63.688300506063705</v>
      </c>
      <c r="G122" s="18">
        <v>15.830365994256486</v>
      </c>
      <c r="H122" s="18">
        <v>6.570966372324006</v>
      </c>
      <c r="I122" s="46">
        <v>3.7347150337543433</v>
      </c>
      <c r="J122" s="5">
        <v>0.10241896159593888</v>
      </c>
      <c r="K122" s="5">
        <v>6.471663545459705</v>
      </c>
      <c r="L122" s="5">
        <v>3.1736140325885382</v>
      </c>
      <c r="M122" s="5">
        <v>1.4145470150842292</v>
      </c>
      <c r="N122" s="5">
        <v>0.11228543442545787</v>
      </c>
      <c r="O122" s="5">
        <v>0.6846025409368669</v>
      </c>
      <c r="P122" s="18">
        <v>101.78347943648927</v>
      </c>
      <c r="Q122" s="10" t="s">
        <v>36</v>
      </c>
      <c r="R122" s="19" t="s">
        <v>38</v>
      </c>
      <c r="S122" s="5">
        <v>21.26460822833662</v>
      </c>
      <c r="T122" s="5">
        <v>327.87555684051034</v>
      </c>
      <c r="U122" s="5">
        <v>57.69649088250342</v>
      </c>
      <c r="V122" s="18" t="s">
        <v>72</v>
      </c>
      <c r="W122" s="5">
        <v>21.26423681971264</v>
      </c>
      <c r="X122" s="42">
        <v>-3.108251510652302</v>
      </c>
      <c r="Y122" s="5">
        <v>289.3830867501911</v>
      </c>
      <c r="Z122" s="18" t="s">
        <v>72</v>
      </c>
      <c r="AA122" s="5">
        <v>159.6378324970038</v>
      </c>
      <c r="AB122" s="5">
        <v>116.89016494864661</v>
      </c>
    </row>
    <row r="123" spans="1:28" ht="12.75">
      <c r="A123" s="10"/>
      <c r="B123" s="10" t="s">
        <v>36</v>
      </c>
      <c r="C123" s="16" t="s">
        <v>37</v>
      </c>
      <c r="D123" s="17" t="s">
        <v>0</v>
      </c>
      <c r="E123" s="5" t="s">
        <v>67</v>
      </c>
      <c r="F123" s="18">
        <v>60.60424572116888</v>
      </c>
      <c r="G123" s="18">
        <v>15.395082821239559</v>
      </c>
      <c r="H123" s="18">
        <v>6.307561492329605</v>
      </c>
      <c r="I123" s="46">
        <v>3.8079709923320197</v>
      </c>
      <c r="J123" s="5">
        <v>0.10340525596123808</v>
      </c>
      <c r="K123" s="5">
        <v>6.279269891170149</v>
      </c>
      <c r="L123" s="5">
        <v>3.169376247613228</v>
      </c>
      <c r="M123" s="5">
        <v>1.4090499337172886</v>
      </c>
      <c r="N123" s="5">
        <v>0.10589153332020208</v>
      </c>
      <c r="O123" s="5">
        <v>0.6697459458871305</v>
      </c>
      <c r="P123" s="18">
        <v>97.85159983473929</v>
      </c>
      <c r="Q123" s="10" t="s">
        <v>36</v>
      </c>
      <c r="R123" s="19" t="s">
        <v>38</v>
      </c>
      <c r="S123" s="5">
        <v>19.92648254767957</v>
      </c>
      <c r="T123" s="5">
        <v>318.3788768629315</v>
      </c>
      <c r="U123" s="5">
        <v>58.94571389652159</v>
      </c>
      <c r="V123" s="18" t="s">
        <v>72</v>
      </c>
      <c r="W123" s="5">
        <v>20.698002825220417</v>
      </c>
      <c r="X123" s="46">
        <v>29.604792863831243</v>
      </c>
      <c r="Y123" s="5">
        <v>284.866210748098</v>
      </c>
      <c r="Z123" s="18" t="s">
        <v>72</v>
      </c>
      <c r="AA123" s="5">
        <v>163.02125084023888</v>
      </c>
      <c r="AB123" s="5">
        <v>119.12276108486434</v>
      </c>
    </row>
    <row r="124" spans="1:28" ht="12.75">
      <c r="A124" s="10"/>
      <c r="B124" s="10" t="s">
        <v>39</v>
      </c>
      <c r="C124" s="16">
        <v>38385</v>
      </c>
      <c r="D124" s="17" t="s">
        <v>0</v>
      </c>
      <c r="E124" s="5" t="s">
        <v>66</v>
      </c>
      <c r="F124" s="18">
        <v>62.67441310315565</v>
      </c>
      <c r="G124" s="18">
        <v>15.385564169077288</v>
      </c>
      <c r="H124" s="18">
        <v>6.647039365187506</v>
      </c>
      <c r="I124" s="18">
        <v>3.7915092720275947</v>
      </c>
      <c r="J124" s="18">
        <v>0.10869151170100344</v>
      </c>
      <c r="K124" s="18">
        <v>6.3489860858175895</v>
      </c>
      <c r="L124" s="18">
        <v>3.187020454769826</v>
      </c>
      <c r="M124" s="18">
        <v>1.41855871390765</v>
      </c>
      <c r="N124" s="18">
        <v>0.07032679583014967</v>
      </c>
      <c r="O124" s="18">
        <v>0.6614929399057612</v>
      </c>
      <c r="P124" s="18">
        <v>100.29360241138001</v>
      </c>
      <c r="Q124" s="10" t="s">
        <v>39</v>
      </c>
      <c r="R124" s="19">
        <v>38385</v>
      </c>
      <c r="S124" s="18">
        <v>20.024502809733793</v>
      </c>
      <c r="T124" s="18">
        <v>318.12105025713544</v>
      </c>
      <c r="U124" s="18">
        <v>61.38315276218383</v>
      </c>
      <c r="V124" s="18" t="s">
        <v>72</v>
      </c>
      <c r="W124" s="18">
        <v>21.463490554190336</v>
      </c>
      <c r="X124" s="18">
        <v>23.253384590787896</v>
      </c>
      <c r="Y124" s="18">
        <v>290.57327107489607</v>
      </c>
      <c r="Z124" s="18" t="s">
        <v>72</v>
      </c>
      <c r="AA124" s="18">
        <v>165.848720956205</v>
      </c>
      <c r="AB124" s="18">
        <v>115.06335636857528</v>
      </c>
    </row>
    <row r="125" spans="1:28" ht="12.75">
      <c r="A125" s="10"/>
      <c r="B125" s="10" t="s">
        <v>39</v>
      </c>
      <c r="C125" s="16">
        <v>38385</v>
      </c>
      <c r="D125" s="17" t="s">
        <v>0</v>
      </c>
      <c r="E125" s="5" t="s">
        <v>67</v>
      </c>
      <c r="F125" s="18">
        <v>61.741893708543955</v>
      </c>
      <c r="G125" s="18">
        <v>15.756565358011123</v>
      </c>
      <c r="H125" s="18">
        <v>6.476538863384227</v>
      </c>
      <c r="I125" s="18">
        <v>3.7874840652613324</v>
      </c>
      <c r="J125" s="18">
        <v>0.10906521450567837</v>
      </c>
      <c r="K125" s="18">
        <v>6.492948787654572</v>
      </c>
      <c r="L125" s="18">
        <v>3.2155356618040214</v>
      </c>
      <c r="M125" s="18">
        <v>1.4050742678401154</v>
      </c>
      <c r="N125" s="18">
        <v>0.08406086499276823</v>
      </c>
      <c r="O125" s="18">
        <v>0.6700693963934666</v>
      </c>
      <c r="P125" s="18">
        <v>99.73923618839127</v>
      </c>
      <c r="Q125" s="10" t="s">
        <v>39</v>
      </c>
      <c r="R125" s="19">
        <v>38385</v>
      </c>
      <c r="S125" s="18">
        <v>21.267521466685704</v>
      </c>
      <c r="T125" s="18">
        <v>328.15787036919653</v>
      </c>
      <c r="U125" s="18">
        <v>63.14307289078843</v>
      </c>
      <c r="V125" s="18" t="s">
        <v>72</v>
      </c>
      <c r="W125" s="18">
        <v>21.31638056846062</v>
      </c>
      <c r="X125" s="18">
        <v>20.366754429624184</v>
      </c>
      <c r="Y125" s="18">
        <v>285.0174231686914</v>
      </c>
      <c r="Z125" s="18" t="s">
        <v>72</v>
      </c>
      <c r="AA125" s="18">
        <v>162.27746546259704</v>
      </c>
      <c r="AB125" s="18">
        <v>121.44873448982864</v>
      </c>
    </row>
    <row r="126" spans="1:28" ht="12.75">
      <c r="A126" s="10"/>
      <c r="B126" s="10" t="s">
        <v>40</v>
      </c>
      <c r="C126" s="16">
        <v>38413</v>
      </c>
      <c r="D126" s="17" t="s">
        <v>0</v>
      </c>
      <c r="E126" s="5" t="s">
        <v>66</v>
      </c>
      <c r="F126" s="18">
        <v>60.98790298600978</v>
      </c>
      <c r="G126" s="18">
        <v>15.816489706295544</v>
      </c>
      <c r="H126" s="18">
        <v>6.4993531735414205</v>
      </c>
      <c r="I126" s="18">
        <v>3.8229135596774553</v>
      </c>
      <c r="J126" s="18">
        <v>0.10726366567485715</v>
      </c>
      <c r="K126" s="18">
        <v>6.479252611122482</v>
      </c>
      <c r="L126" s="18">
        <v>3.1888638474239634</v>
      </c>
      <c r="M126" s="18">
        <v>1.3965951306829856</v>
      </c>
      <c r="N126" s="18">
        <v>0.15056672048588146</v>
      </c>
      <c r="O126" s="18">
        <v>0.6719165588987883</v>
      </c>
      <c r="P126" s="18">
        <v>99.12111795981316</v>
      </c>
      <c r="Q126" s="10" t="s">
        <v>40</v>
      </c>
      <c r="R126" s="19">
        <v>38386</v>
      </c>
      <c r="S126" s="18">
        <v>20.789747656432503</v>
      </c>
      <c r="T126" s="5">
        <v>331.12190951278035</v>
      </c>
      <c r="U126" s="5">
        <v>63.71028213627109</v>
      </c>
      <c r="V126" s="18" t="s">
        <v>72</v>
      </c>
      <c r="W126" s="5">
        <v>20.84715931496931</v>
      </c>
      <c r="X126" s="46">
        <v>21.22752484540333</v>
      </c>
      <c r="Y126" s="5">
        <v>288.1545489215084</v>
      </c>
      <c r="Z126" s="18" t="s">
        <v>72</v>
      </c>
      <c r="AA126" s="5">
        <v>158.53201587462394</v>
      </c>
      <c r="AB126" s="5">
        <v>118.48371640584011</v>
      </c>
    </row>
    <row r="127" spans="1:28" ht="12.75">
      <c r="A127" s="10"/>
      <c r="B127" s="10" t="s">
        <v>40</v>
      </c>
      <c r="C127" s="16">
        <v>38413</v>
      </c>
      <c r="D127" s="17" t="s">
        <v>0</v>
      </c>
      <c r="E127" s="5" t="s">
        <v>67</v>
      </c>
      <c r="F127" s="18">
        <v>62.621482255625665</v>
      </c>
      <c r="G127" s="18">
        <v>15.370100832443015</v>
      </c>
      <c r="H127" s="18">
        <v>6.777846085141889</v>
      </c>
      <c r="I127" s="18">
        <v>3.7910476837764997</v>
      </c>
      <c r="J127" s="18">
        <v>0.10593303595866141</v>
      </c>
      <c r="K127" s="18">
        <v>6.365946145939199</v>
      </c>
      <c r="L127" s="18">
        <v>3.1844221486515765</v>
      </c>
      <c r="M127" s="18">
        <v>1.427031523409834</v>
      </c>
      <c r="N127" s="18">
        <v>0.11830448695914245</v>
      </c>
      <c r="O127" s="18">
        <v>0.6791520899621752</v>
      </c>
      <c r="P127" s="18">
        <v>100.44126628786766</v>
      </c>
      <c r="Q127" s="10" t="s">
        <v>40</v>
      </c>
      <c r="R127" s="19">
        <v>38386</v>
      </c>
      <c r="S127" s="18">
        <v>20.049637538878812</v>
      </c>
      <c r="T127" s="5">
        <v>315.15563951663273</v>
      </c>
      <c r="U127" s="5">
        <v>62.008272678479656</v>
      </c>
      <c r="V127" s="18" t="s">
        <v>72</v>
      </c>
      <c r="W127" s="5">
        <v>21.593534406914863</v>
      </c>
      <c r="X127" s="46">
        <v>24.582943112915924</v>
      </c>
      <c r="Y127" s="5">
        <v>286.4710885444881</v>
      </c>
      <c r="Z127" s="18" t="s">
        <v>72</v>
      </c>
      <c r="AA127" s="5">
        <v>162.8843758934505</v>
      </c>
      <c r="AB127" s="5">
        <v>117.7716720113813</v>
      </c>
    </row>
    <row r="128" spans="1:28" ht="12.75">
      <c r="A128" s="10"/>
      <c r="B128" s="10" t="s">
        <v>41</v>
      </c>
      <c r="C128" s="16">
        <v>38597</v>
      </c>
      <c r="D128" s="17" t="s">
        <v>0</v>
      </c>
      <c r="E128" s="5" t="s">
        <v>66</v>
      </c>
      <c r="F128" s="18">
        <v>62.86905206334918</v>
      </c>
      <c r="G128" s="18">
        <v>15.694593556742891</v>
      </c>
      <c r="H128" s="18">
        <v>6.5478161370055705</v>
      </c>
      <c r="I128" s="18">
        <v>3.77340816985993</v>
      </c>
      <c r="J128" s="18">
        <v>0.10661487170041888</v>
      </c>
      <c r="K128" s="18">
        <v>6.248339852627804</v>
      </c>
      <c r="L128" s="18">
        <v>3.183450297111766</v>
      </c>
      <c r="M128" s="18">
        <v>1.397403008247007</v>
      </c>
      <c r="N128" s="18">
        <v>0.03592079368172795</v>
      </c>
      <c r="O128" s="18">
        <v>0.7228654299902809</v>
      </c>
      <c r="P128" s="18">
        <v>100.57946418031658</v>
      </c>
      <c r="Q128" s="10" t="s">
        <v>41</v>
      </c>
      <c r="R128" s="19">
        <v>38393</v>
      </c>
      <c r="S128" s="5">
        <v>19.556642632785383</v>
      </c>
      <c r="T128" s="5">
        <v>313.5081768185015</v>
      </c>
      <c r="U128" s="5">
        <v>59.88244101236126</v>
      </c>
      <c r="V128" s="18" t="s">
        <v>72</v>
      </c>
      <c r="W128" s="5">
        <v>19.463815982009073</v>
      </c>
      <c r="X128" s="46">
        <v>20.034809905466858</v>
      </c>
      <c r="Y128" s="5">
        <v>275.65952119822805</v>
      </c>
      <c r="Z128" s="18" t="s">
        <v>72</v>
      </c>
      <c r="AA128" s="18">
        <v>149.4210390842387</v>
      </c>
      <c r="AB128" s="18">
        <v>112.17444252648824</v>
      </c>
    </row>
    <row r="129" spans="1:28" ht="12.75">
      <c r="A129" s="10"/>
      <c r="B129" s="10" t="s">
        <v>41</v>
      </c>
      <c r="C129" s="16">
        <v>38597</v>
      </c>
      <c r="D129" s="17" t="s">
        <v>0</v>
      </c>
      <c r="E129" s="5" t="s">
        <v>67</v>
      </c>
      <c r="F129" s="18">
        <v>63.42896106390371</v>
      </c>
      <c r="G129" s="18">
        <v>15.814730715853713</v>
      </c>
      <c r="H129" s="18">
        <v>6.759227702040225</v>
      </c>
      <c r="I129" s="18">
        <v>3.8074700000640394</v>
      </c>
      <c r="J129" s="18">
        <v>0.10440464286835205</v>
      </c>
      <c r="K129" s="18">
        <v>6.312134045788829</v>
      </c>
      <c r="L129" s="18">
        <v>3.188506772787196</v>
      </c>
      <c r="M129" s="18">
        <v>1.4262265869672501</v>
      </c>
      <c r="N129" s="18">
        <v>0.03392246866845759</v>
      </c>
      <c r="O129" s="18">
        <v>0.6955761915992005</v>
      </c>
      <c r="P129" s="18">
        <v>101.57116019054097</v>
      </c>
      <c r="Q129" s="10" t="s">
        <v>41</v>
      </c>
      <c r="R129" s="19">
        <v>38393</v>
      </c>
      <c r="S129" s="5">
        <v>22.45890244110641</v>
      </c>
      <c r="T129" s="5">
        <v>332.7583500486596</v>
      </c>
      <c r="U129" s="5">
        <v>69.97818925457489</v>
      </c>
      <c r="V129" s="18" t="s">
        <v>72</v>
      </c>
      <c r="W129" s="5">
        <v>22.568528034529876</v>
      </c>
      <c r="X129" s="46">
        <v>23.270175099389935</v>
      </c>
      <c r="Y129" s="5">
        <v>297.5997757067812</v>
      </c>
      <c r="Z129" s="18" t="s">
        <v>72</v>
      </c>
      <c r="AA129" s="18">
        <v>161.72923438931525</v>
      </c>
      <c r="AB129" s="18">
        <v>124.32093561962799</v>
      </c>
    </row>
    <row r="130" spans="1:28" ht="12.75">
      <c r="A130" s="10"/>
      <c r="B130" s="10" t="s">
        <v>42</v>
      </c>
      <c r="C130" s="16">
        <v>38658</v>
      </c>
      <c r="D130" s="17" t="s">
        <v>0</v>
      </c>
      <c r="E130" s="5" t="s">
        <v>66</v>
      </c>
      <c r="F130" s="18">
        <v>63.226892756288</v>
      </c>
      <c r="G130" s="18">
        <v>15.737206897082787</v>
      </c>
      <c r="H130" s="18">
        <v>6.908315084593479</v>
      </c>
      <c r="I130" s="18">
        <v>3.776478918463622</v>
      </c>
      <c r="J130" s="18">
        <v>0.1092009446406113</v>
      </c>
      <c r="K130" s="18">
        <v>6.4677553407161925</v>
      </c>
      <c r="L130" s="18">
        <v>3.187307649356473</v>
      </c>
      <c r="M130" s="18">
        <v>1.407842799712865</v>
      </c>
      <c r="N130" s="18">
        <v>0.12007124183588078</v>
      </c>
      <c r="O130" s="18">
        <v>0.6888497830590208</v>
      </c>
      <c r="P130" s="18">
        <v>101.62992141574895</v>
      </c>
      <c r="Q130" s="10" t="s">
        <v>42</v>
      </c>
      <c r="R130" s="19">
        <v>38394</v>
      </c>
      <c r="S130" s="5">
        <v>20.984469945910092</v>
      </c>
      <c r="T130" s="5">
        <v>321.332720077025</v>
      </c>
      <c r="U130" s="5">
        <v>55.19133013173196</v>
      </c>
      <c r="V130" s="18" t="s">
        <v>72</v>
      </c>
      <c r="W130" s="5">
        <v>19.901447849435677</v>
      </c>
      <c r="X130" s="46">
        <v>22.441754596283722</v>
      </c>
      <c r="Y130" s="5">
        <v>301.06418178922786</v>
      </c>
      <c r="Z130" s="18" t="s">
        <v>72</v>
      </c>
      <c r="AA130" s="18">
        <v>154.38455817564156</v>
      </c>
      <c r="AB130" s="18">
        <v>105.01714899081007</v>
      </c>
    </row>
    <row r="131" spans="1:28" ht="12.75">
      <c r="A131" s="10"/>
      <c r="B131" s="10" t="s">
        <v>42</v>
      </c>
      <c r="C131" s="16">
        <v>38658</v>
      </c>
      <c r="D131" s="17" t="s">
        <v>0</v>
      </c>
      <c r="E131" s="5" t="s">
        <v>67</v>
      </c>
      <c r="F131" s="18">
        <v>62.77342464234676</v>
      </c>
      <c r="G131" s="18">
        <v>15.572473639009301</v>
      </c>
      <c r="H131" s="18">
        <v>6.600072648725997</v>
      </c>
      <c r="I131" s="18">
        <v>3.5756813912508787</v>
      </c>
      <c r="J131" s="18">
        <v>0.10823957986065282</v>
      </c>
      <c r="K131" s="18">
        <v>6.349607279590305</v>
      </c>
      <c r="L131" s="18">
        <v>3.2288842663770208</v>
      </c>
      <c r="M131" s="18">
        <v>1.4157497899898113</v>
      </c>
      <c r="N131" s="18">
        <v>0.11229613859508646</v>
      </c>
      <c r="O131" s="18">
        <v>0.7014869490984152</v>
      </c>
      <c r="P131" s="18">
        <v>100.43791632484422</v>
      </c>
      <c r="Q131" s="10" t="s">
        <v>42</v>
      </c>
      <c r="R131" s="19">
        <v>38394</v>
      </c>
      <c r="S131" s="5">
        <v>21.672867488997426</v>
      </c>
      <c r="T131" s="5">
        <v>324.9506865895406</v>
      </c>
      <c r="U131" s="5">
        <v>66.53807670339704</v>
      </c>
      <c r="V131" s="18" t="s">
        <v>72</v>
      </c>
      <c r="W131" s="5">
        <v>21.44802317810325</v>
      </c>
      <c r="X131" s="46">
        <v>23.735170293838227</v>
      </c>
      <c r="Y131" s="5">
        <v>276.8211000500978</v>
      </c>
      <c r="Z131" s="18" t="s">
        <v>72</v>
      </c>
      <c r="AA131" s="18">
        <v>165.62643386344698</v>
      </c>
      <c r="AB131" s="18">
        <v>130.91974913377345</v>
      </c>
    </row>
    <row r="132" spans="1:28" ht="12.75">
      <c r="A132" s="10"/>
      <c r="B132" s="10" t="s">
        <v>43</v>
      </c>
      <c r="C132" s="16" t="s">
        <v>44</v>
      </c>
      <c r="D132" s="17" t="s">
        <v>0</v>
      </c>
      <c r="E132" s="5" t="s">
        <v>66</v>
      </c>
      <c r="F132" s="18">
        <v>62.7404073065956</v>
      </c>
      <c r="G132" s="18">
        <v>15.832944522756033</v>
      </c>
      <c r="H132" s="18">
        <v>6.472207040257444</v>
      </c>
      <c r="I132" s="18">
        <v>3.7533953272993243</v>
      </c>
      <c r="J132" s="18">
        <v>0.10680691360022164</v>
      </c>
      <c r="K132" s="18">
        <v>6.589085111448332</v>
      </c>
      <c r="L132" s="18">
        <v>3.2177083410100695</v>
      </c>
      <c r="M132" s="18">
        <v>1.4099043759407435</v>
      </c>
      <c r="N132" s="18">
        <v>0.09753580434411052</v>
      </c>
      <c r="O132" s="18">
        <v>0.6992927678699269</v>
      </c>
      <c r="P132" s="18">
        <v>100.9192875111218</v>
      </c>
      <c r="Q132" s="10" t="s">
        <v>43</v>
      </c>
      <c r="R132" s="19">
        <v>38397</v>
      </c>
      <c r="S132" s="5">
        <v>20.412720057335214</v>
      </c>
      <c r="T132" s="5">
        <v>328.1951111639582</v>
      </c>
      <c r="U132" s="5">
        <v>55.47355758861768</v>
      </c>
      <c r="V132" s="18" t="s">
        <v>72</v>
      </c>
      <c r="W132" s="5">
        <v>20.824896702978965</v>
      </c>
      <c r="X132" s="42">
        <v>48.032315994592224</v>
      </c>
      <c r="Y132" s="5">
        <v>288.5950958468053</v>
      </c>
      <c r="Z132" s="18" t="s">
        <v>72</v>
      </c>
      <c r="AA132" s="18">
        <v>163.4501995328097</v>
      </c>
      <c r="AB132" s="18">
        <v>114.87545184959453</v>
      </c>
    </row>
    <row r="133" spans="1:28" ht="12.75">
      <c r="A133" s="10"/>
      <c r="B133" s="10" t="s">
        <v>43</v>
      </c>
      <c r="C133" s="16" t="s">
        <v>44</v>
      </c>
      <c r="D133" s="17" t="s">
        <v>0</v>
      </c>
      <c r="E133" s="5" t="s">
        <v>67</v>
      </c>
      <c r="F133" s="18">
        <v>62.39913652312601</v>
      </c>
      <c r="G133" s="18">
        <v>15.597007965738248</v>
      </c>
      <c r="H133" s="18">
        <v>6.405497327862735</v>
      </c>
      <c r="I133" s="18">
        <v>3.7576179829045735</v>
      </c>
      <c r="J133" s="18">
        <v>0.10695507208670763</v>
      </c>
      <c r="K133" s="18">
        <v>6.432129416167914</v>
      </c>
      <c r="L133" s="18">
        <v>3.1311214384342825</v>
      </c>
      <c r="M133" s="18">
        <v>1.4137226253904014</v>
      </c>
      <c r="N133" s="18">
        <v>0.12419648444814049</v>
      </c>
      <c r="O133" s="18">
        <v>0.6845549034100441</v>
      </c>
      <c r="P133" s="18">
        <v>100.05193973956905</v>
      </c>
      <c r="Q133" s="10" t="s">
        <v>43</v>
      </c>
      <c r="R133" s="19">
        <v>38397</v>
      </c>
      <c r="S133" s="5">
        <v>21.347086768687085</v>
      </c>
      <c r="T133" s="5">
        <v>318.06988724310656</v>
      </c>
      <c r="U133" s="5">
        <v>60.12107595120632</v>
      </c>
      <c r="V133" s="18" t="s">
        <v>72</v>
      </c>
      <c r="W133" s="5">
        <v>21.517033088639295</v>
      </c>
      <c r="X133" s="46">
        <v>27.97493956539492</v>
      </c>
      <c r="Y133" s="5">
        <v>287.4152912481461</v>
      </c>
      <c r="Z133" s="18" t="s">
        <v>72</v>
      </c>
      <c r="AA133" s="18">
        <v>166.25318654245885</v>
      </c>
      <c r="AB133" s="18">
        <v>121.57405289982373</v>
      </c>
    </row>
    <row r="134" spans="1:28" ht="12.75">
      <c r="A134" s="10"/>
      <c r="B134" s="10" t="s">
        <v>45</v>
      </c>
      <c r="C134" s="16" t="s">
        <v>46</v>
      </c>
      <c r="D134" s="17" t="s">
        <v>0</v>
      </c>
      <c r="E134" s="5" t="s">
        <v>66</v>
      </c>
      <c r="F134" s="18">
        <v>62.48917240857561</v>
      </c>
      <c r="G134" s="18">
        <v>15.937068343536287</v>
      </c>
      <c r="H134" s="18">
        <v>6.650011380101394</v>
      </c>
      <c r="I134" s="18">
        <v>3.67898507411055</v>
      </c>
      <c r="J134" s="18">
        <v>0.10450929414802657</v>
      </c>
      <c r="K134" s="18">
        <v>6.375567708454032</v>
      </c>
      <c r="L134" s="18">
        <v>3.19818719092577</v>
      </c>
      <c r="M134" s="18">
        <v>1.3732130866066525</v>
      </c>
      <c r="N134" s="18">
        <v>0.11891872642565701</v>
      </c>
      <c r="O134" s="18">
        <v>0.6875780496105031</v>
      </c>
      <c r="P134" s="18">
        <v>100.61321126249449</v>
      </c>
      <c r="Q134" s="10" t="s">
        <v>45</v>
      </c>
      <c r="R134" s="19">
        <v>38399</v>
      </c>
      <c r="S134" s="5">
        <v>20.774629714669544</v>
      </c>
      <c r="T134" s="5">
        <v>319.66768957808983</v>
      </c>
      <c r="U134" s="5">
        <v>64.41576027908818</v>
      </c>
      <c r="V134" s="18" t="s">
        <v>72</v>
      </c>
      <c r="W134" s="5">
        <v>20.852658984057406</v>
      </c>
      <c r="X134" s="46">
        <v>20.942968776536976</v>
      </c>
      <c r="Y134" s="5">
        <v>286.10620328694483</v>
      </c>
      <c r="Z134" s="18" t="s">
        <v>72</v>
      </c>
      <c r="AA134" s="18">
        <v>164.8070710362723</v>
      </c>
      <c r="AB134" s="18">
        <v>115.78800185929498</v>
      </c>
    </row>
    <row r="135" spans="1:28" ht="12.75">
      <c r="A135" s="10"/>
      <c r="B135" s="10" t="s">
        <v>45</v>
      </c>
      <c r="C135" s="16" t="s">
        <v>46</v>
      </c>
      <c r="D135" s="17" t="s">
        <v>0</v>
      </c>
      <c r="E135" s="5" t="s">
        <v>67</v>
      </c>
      <c r="F135" s="18">
        <v>62.58057864707079</v>
      </c>
      <c r="G135" s="18">
        <v>15.6248556240066</v>
      </c>
      <c r="H135" s="18">
        <v>6.63421346594237</v>
      </c>
      <c r="I135" s="18">
        <v>3.6913378422024326</v>
      </c>
      <c r="J135" s="18">
        <v>0.10696928910604905</v>
      </c>
      <c r="K135" s="18">
        <v>6.454928164978029</v>
      </c>
      <c r="L135" s="18">
        <v>3.176935903692979</v>
      </c>
      <c r="M135" s="18">
        <v>1.4504038386020501</v>
      </c>
      <c r="N135" s="18">
        <v>0.11178386260197845</v>
      </c>
      <c r="O135" s="18">
        <v>0.6997921538069741</v>
      </c>
      <c r="P135" s="18">
        <v>100.53179879201025</v>
      </c>
      <c r="Q135" s="10" t="s">
        <v>45</v>
      </c>
      <c r="R135" s="19">
        <v>38399</v>
      </c>
      <c r="S135" s="5">
        <v>19.012388580768267</v>
      </c>
      <c r="T135" s="5">
        <v>326.60752051058716</v>
      </c>
      <c r="U135" s="5">
        <v>64.21161107559925</v>
      </c>
      <c r="V135" s="18" t="s">
        <v>72</v>
      </c>
      <c r="W135" s="5">
        <v>21.313284568170445</v>
      </c>
      <c r="X135" s="46">
        <v>22.828973340293548</v>
      </c>
      <c r="Y135" s="5">
        <v>289.16009750631605</v>
      </c>
      <c r="Z135" s="18" t="s">
        <v>72</v>
      </c>
      <c r="AA135" s="18">
        <v>163.1817402013864</v>
      </c>
      <c r="AB135" s="18">
        <v>120.14451389866906</v>
      </c>
    </row>
    <row r="136" spans="1:28" ht="12.75">
      <c r="A136" s="10"/>
      <c r="B136" s="10" t="s">
        <v>47</v>
      </c>
      <c r="C136" s="16" t="s">
        <v>48</v>
      </c>
      <c r="D136" s="17" t="s">
        <v>0</v>
      </c>
      <c r="E136" s="5" t="s">
        <v>66</v>
      </c>
      <c r="F136" s="18">
        <v>61.03445198306323</v>
      </c>
      <c r="G136" s="18">
        <v>15.390949031114346</v>
      </c>
      <c r="H136" s="18">
        <v>6.305624524490986</v>
      </c>
      <c r="I136" s="18">
        <v>3.6097909434644118</v>
      </c>
      <c r="J136" s="18">
        <v>0.1032756088636172</v>
      </c>
      <c r="K136" s="18">
        <v>6.191526627152492</v>
      </c>
      <c r="L136" s="18">
        <v>3.1698307989088703</v>
      </c>
      <c r="M136" s="18">
        <v>1.428787935270921</v>
      </c>
      <c r="N136" s="18">
        <v>0.11458640270326183</v>
      </c>
      <c r="O136" s="18">
        <v>0.6594266159829154</v>
      </c>
      <c r="P136" s="18">
        <v>98.00825047101505</v>
      </c>
      <c r="Q136" s="10" t="s">
        <v>47</v>
      </c>
      <c r="R136" s="19">
        <v>38401</v>
      </c>
      <c r="S136" s="5">
        <v>21.180410508743037</v>
      </c>
      <c r="T136" s="5">
        <v>321.49195044491404</v>
      </c>
      <c r="U136" s="5">
        <v>58.482324091956954</v>
      </c>
      <c r="V136" s="18" t="s">
        <v>72</v>
      </c>
      <c r="W136" s="5">
        <v>22.128190802907692</v>
      </c>
      <c r="X136" s="46">
        <v>21.07506932659948</v>
      </c>
      <c r="Y136" s="5">
        <v>287.6023759328899</v>
      </c>
      <c r="Z136" s="18" t="s">
        <v>72</v>
      </c>
      <c r="AA136" s="18">
        <v>169.29128986670094</v>
      </c>
      <c r="AB136" s="18">
        <v>113.03717987513423</v>
      </c>
    </row>
    <row r="137" spans="1:28" ht="12.75">
      <c r="A137" s="10"/>
      <c r="B137" s="10" t="s">
        <v>47</v>
      </c>
      <c r="C137" s="16" t="s">
        <v>48</v>
      </c>
      <c r="D137" s="17" t="s">
        <v>0</v>
      </c>
      <c r="E137" s="5" t="s">
        <v>67</v>
      </c>
      <c r="F137" s="18">
        <v>62.96451711274331</v>
      </c>
      <c r="G137" s="18">
        <v>15.657385096025475</v>
      </c>
      <c r="H137" s="18">
        <v>6.630323225027359</v>
      </c>
      <c r="I137" s="18">
        <v>3.7783299310743264</v>
      </c>
      <c r="J137" s="18">
        <v>0.10866714393409037</v>
      </c>
      <c r="K137" s="18">
        <v>6.430450411787812</v>
      </c>
      <c r="L137" s="18">
        <v>3.2413068769764974</v>
      </c>
      <c r="M137" s="18">
        <v>1.3948506775131202</v>
      </c>
      <c r="N137" s="18">
        <v>0.1121664868136519</v>
      </c>
      <c r="O137" s="18">
        <v>0.6725274153069442</v>
      </c>
      <c r="P137" s="18">
        <v>100.99052437720258</v>
      </c>
      <c r="Q137" s="10" t="s">
        <v>47</v>
      </c>
      <c r="R137" s="19">
        <v>38401</v>
      </c>
      <c r="S137" s="5">
        <v>21.430375672329824</v>
      </c>
      <c r="T137" s="5">
        <v>324.7854919677978</v>
      </c>
      <c r="U137" s="5">
        <v>60.95591599146771</v>
      </c>
      <c r="V137" s="18" t="s">
        <v>72</v>
      </c>
      <c r="W137" s="5">
        <v>21.56757707241886</v>
      </c>
      <c r="X137" s="46">
        <v>20.222524630381542</v>
      </c>
      <c r="Y137" s="5">
        <v>288.0646482341874</v>
      </c>
      <c r="Z137" s="18" t="s">
        <v>72</v>
      </c>
      <c r="AA137" s="18">
        <v>165.2218944920337</v>
      </c>
      <c r="AB137" s="18">
        <v>123.58254988209498</v>
      </c>
    </row>
    <row r="138" spans="1:29" s="50" customFormat="1" ht="12.75">
      <c r="A138" s="48"/>
      <c r="B138" s="48"/>
      <c r="C138" s="49"/>
      <c r="D138" s="44"/>
      <c r="F138" s="44">
        <v>21</v>
      </c>
      <c r="G138" s="44">
        <v>21</v>
      </c>
      <c r="H138" s="44">
        <v>21</v>
      </c>
      <c r="I138" s="44">
        <v>21</v>
      </c>
      <c r="J138" s="44">
        <v>21</v>
      </c>
      <c r="K138" s="44">
        <v>21</v>
      </c>
      <c r="L138" s="44">
        <v>21</v>
      </c>
      <c r="M138" s="44">
        <v>21</v>
      </c>
      <c r="N138" s="44">
        <v>21</v>
      </c>
      <c r="O138" s="44">
        <v>21</v>
      </c>
      <c r="P138" s="44"/>
      <c r="Q138" s="48"/>
      <c r="R138" s="51"/>
      <c r="S138" s="44">
        <v>21</v>
      </c>
      <c r="T138" s="44">
        <v>21</v>
      </c>
      <c r="U138" s="44">
        <v>19</v>
      </c>
      <c r="V138" s="44"/>
      <c r="W138" s="44">
        <v>21</v>
      </c>
      <c r="X138" s="44">
        <v>19</v>
      </c>
      <c r="Y138" s="44">
        <v>21</v>
      </c>
      <c r="Z138" s="44"/>
      <c r="AA138" s="44">
        <v>21</v>
      </c>
      <c r="AB138" s="44">
        <v>21</v>
      </c>
      <c r="AC138" s="53"/>
    </row>
    <row r="139" spans="1:28" ht="11.25">
      <c r="A139" s="10"/>
      <c r="B139" s="10"/>
      <c r="D139" s="17"/>
      <c r="E139" s="5" t="s">
        <v>49</v>
      </c>
      <c r="F139" s="10">
        <f>AVERAGE(F116:F118,F120:F137)</f>
        <v>62.31560278070279</v>
      </c>
      <c r="G139" s="10">
        <f aca="true" t="shared" si="33" ref="G139:P139">AVERAGE(G116:G118,G120:G137)</f>
        <v>15.57190710201393</v>
      </c>
      <c r="H139" s="10">
        <f t="shared" si="33"/>
        <v>6.566515893645984</v>
      </c>
      <c r="I139" s="10">
        <f t="shared" si="33"/>
        <v>3.7228634753539147</v>
      </c>
      <c r="J139" s="10">
        <f t="shared" si="33"/>
        <v>0.1065731352575457</v>
      </c>
      <c r="K139" s="10">
        <f t="shared" si="33"/>
        <v>6.371560397033686</v>
      </c>
      <c r="L139" s="10">
        <f t="shared" si="33"/>
        <v>3.1883539602549793</v>
      </c>
      <c r="M139" s="10">
        <f t="shared" si="33"/>
        <v>1.4121059683441568</v>
      </c>
      <c r="N139" s="10">
        <f t="shared" si="33"/>
        <v>0.10276105438564664</v>
      </c>
      <c r="O139" s="10">
        <f t="shared" si="33"/>
        <v>0.679503810505513</v>
      </c>
      <c r="P139" s="10">
        <f t="shared" si="33"/>
        <v>100.03774757749818</v>
      </c>
      <c r="Q139" s="10"/>
      <c r="R139" s="5" t="s">
        <v>49</v>
      </c>
      <c r="S139" s="10">
        <f>AVERAGE(S116:S137)</f>
        <v>20.462432044138385</v>
      </c>
      <c r="T139" s="10">
        <f aca="true" t="shared" si="34" ref="T139:AB139">AVERAGE(T116:T137)</f>
        <v>322.9247949037695</v>
      </c>
      <c r="U139" s="10">
        <f>AVERAGE(U118:U137)</f>
        <v>61.257029580096535</v>
      </c>
      <c r="V139" s="18" t="s">
        <v>72</v>
      </c>
      <c r="W139" s="10">
        <f t="shared" si="34"/>
        <v>21.093217648946045</v>
      </c>
      <c r="X139" s="10">
        <f>AVERAGE(X119:X121,X123:X131,X133:X137)</f>
        <v>22.750895238980604</v>
      </c>
      <c r="Y139" s="10">
        <f t="shared" si="34"/>
        <v>287.60876156355505</v>
      </c>
      <c r="Z139" s="18" t="s">
        <v>72</v>
      </c>
      <c r="AA139" s="10">
        <f t="shared" si="34"/>
        <v>162.3779982946938</v>
      </c>
      <c r="AB139" s="10">
        <f t="shared" si="34"/>
        <v>118.16683037958454</v>
      </c>
    </row>
    <row r="140" spans="1:30" ht="11.25">
      <c r="A140" s="24"/>
      <c r="B140" s="24"/>
      <c r="C140" s="24"/>
      <c r="D140" s="17"/>
      <c r="E140" s="47" t="s">
        <v>65</v>
      </c>
      <c r="F140" s="23">
        <v>63.97</v>
      </c>
      <c r="G140" s="24">
        <v>15.56</v>
      </c>
      <c r="H140" s="23">
        <v>6.6</v>
      </c>
      <c r="I140" s="23">
        <v>3.72</v>
      </c>
      <c r="J140" s="23">
        <v>0.104</v>
      </c>
      <c r="K140" s="23">
        <v>6.24</v>
      </c>
      <c r="L140" s="23">
        <v>3.19</v>
      </c>
      <c r="M140" s="23">
        <v>1.41</v>
      </c>
      <c r="N140" s="23">
        <v>0.116</v>
      </c>
      <c r="O140" s="23">
        <v>0.7</v>
      </c>
      <c r="P140" s="23">
        <v>100</v>
      </c>
      <c r="Q140" s="23"/>
      <c r="R140" s="47" t="s">
        <v>65</v>
      </c>
      <c r="S140" s="23">
        <v>21.2</v>
      </c>
      <c r="T140" s="23">
        <v>323</v>
      </c>
      <c r="U140" s="23">
        <v>66.2</v>
      </c>
      <c r="V140" s="23">
        <v>32.2</v>
      </c>
      <c r="W140" s="23">
        <v>22</v>
      </c>
      <c r="X140" s="23">
        <v>21.1</v>
      </c>
      <c r="Y140" s="23">
        <v>287</v>
      </c>
      <c r="Z140" s="23">
        <v>43.4</v>
      </c>
      <c r="AA140" s="23">
        <v>169</v>
      </c>
      <c r="AB140" s="24">
        <v>118</v>
      </c>
      <c r="AC140" s="26"/>
      <c r="AD140" s="24"/>
    </row>
    <row r="141" spans="1:28" ht="11.25">
      <c r="A141" s="10"/>
      <c r="B141" s="10"/>
      <c r="C141" s="10"/>
      <c r="D141" s="17"/>
      <c r="E141" s="17" t="s">
        <v>50</v>
      </c>
      <c r="F141" s="5">
        <f>STDEV(F116:F118,F120:F137)</f>
        <v>0.9419952667454684</v>
      </c>
      <c r="G141" s="5">
        <f aca="true" t="shared" si="35" ref="G141:P141">STDEV(G116:G118,G120:G137)</f>
        <v>0.24130389013202977</v>
      </c>
      <c r="H141" s="5">
        <f t="shared" si="35"/>
        <v>0.1539075934537532</v>
      </c>
      <c r="I141" s="5">
        <f t="shared" si="35"/>
        <v>0.10994766256288521</v>
      </c>
      <c r="J141" s="5">
        <f t="shared" si="35"/>
        <v>0.0022803473838171554</v>
      </c>
      <c r="K141" s="5">
        <f t="shared" si="35"/>
        <v>0.13005759305930542</v>
      </c>
      <c r="L141" s="5">
        <f t="shared" si="35"/>
        <v>0.03529396507240306</v>
      </c>
      <c r="M141" s="5">
        <f t="shared" si="35"/>
        <v>0.015754242312980875</v>
      </c>
      <c r="N141" s="5">
        <f t="shared" si="35"/>
        <v>0.027710756171916456</v>
      </c>
      <c r="O141" s="5">
        <f t="shared" si="35"/>
        <v>0.018089614716357696</v>
      </c>
      <c r="P141" s="5">
        <f t="shared" si="35"/>
        <v>1.1352169201348008</v>
      </c>
      <c r="Q141" s="5"/>
      <c r="R141" s="17" t="s">
        <v>50</v>
      </c>
      <c r="S141" s="5">
        <f>STDEV(S116:S137)</f>
        <v>0.9610614217124215</v>
      </c>
      <c r="T141" s="5">
        <f aca="true" t="shared" si="36" ref="T141:AB141">STDEV(T116:T137)</f>
        <v>4.978564782286472</v>
      </c>
      <c r="U141" s="5">
        <f>STDEV(U118:U137)</f>
        <v>3.6996920980365378</v>
      </c>
      <c r="V141" s="5" t="s">
        <v>73</v>
      </c>
      <c r="W141" s="5">
        <f t="shared" si="36"/>
        <v>0.7080501426855712</v>
      </c>
      <c r="X141" s="5">
        <f>STDEV(X119:X121,X123:X131,X133:X137)</f>
        <v>2.7230997780065755</v>
      </c>
      <c r="Y141" s="5">
        <f t="shared" si="36"/>
        <v>5.359634871359569</v>
      </c>
      <c r="Z141" s="5" t="s">
        <v>73</v>
      </c>
      <c r="AA141" s="5">
        <f t="shared" si="36"/>
        <v>4.418057683801663</v>
      </c>
      <c r="AB141" s="5">
        <f t="shared" si="36"/>
        <v>5.654203558600601</v>
      </c>
    </row>
    <row r="142" spans="1:28" ht="11.25">
      <c r="A142" s="10"/>
      <c r="B142" s="10"/>
      <c r="C142" s="10"/>
      <c r="D142" s="17"/>
      <c r="E142" s="17" t="s">
        <v>51</v>
      </c>
      <c r="F142" s="30">
        <f>F141/F139</f>
        <v>0.015116523385972528</v>
      </c>
      <c r="G142" s="30">
        <f aca="true" t="shared" si="37" ref="G142:P142">G141/G139</f>
        <v>0.015496103884463947</v>
      </c>
      <c r="H142" s="30">
        <f t="shared" si="37"/>
        <v>0.02343824273732135</v>
      </c>
      <c r="I142" s="30">
        <f t="shared" si="37"/>
        <v>0.029533090130959748</v>
      </c>
      <c r="J142" s="30">
        <f t="shared" si="37"/>
        <v>0.021397018848197016</v>
      </c>
      <c r="K142" s="30">
        <f t="shared" si="37"/>
        <v>0.020412204382438945</v>
      </c>
      <c r="L142" s="30">
        <f t="shared" si="37"/>
        <v>0.01106965083311532</v>
      </c>
      <c r="M142" s="30">
        <f t="shared" si="37"/>
        <v>0.01115655812393059</v>
      </c>
      <c r="N142" s="30">
        <f t="shared" si="37"/>
        <v>0.2696620459724186</v>
      </c>
      <c r="O142" s="30">
        <f t="shared" si="37"/>
        <v>0.026621800255836724</v>
      </c>
      <c r="P142" s="30">
        <f t="shared" si="37"/>
        <v>0.011347885649418089</v>
      </c>
      <c r="Q142" s="30"/>
      <c r="R142" s="17" t="s">
        <v>51</v>
      </c>
      <c r="S142" s="29">
        <f>S141/(S140/100)</f>
        <v>4.53330859298312</v>
      </c>
      <c r="T142" s="29">
        <f aca="true" t="shared" si="38" ref="T142:AB142">T141/(T140/100)</f>
        <v>1.5413513257852853</v>
      </c>
      <c r="U142" s="29">
        <f t="shared" si="38"/>
        <v>5.58865875836335</v>
      </c>
      <c r="V142" s="5" t="s">
        <v>73</v>
      </c>
      <c r="W142" s="29">
        <f t="shared" si="38"/>
        <v>3.218409739479869</v>
      </c>
      <c r="X142" s="29">
        <f t="shared" si="38"/>
        <v>12.905686151689931</v>
      </c>
      <c r="Y142" s="29">
        <f t="shared" si="38"/>
        <v>1.8674685962925328</v>
      </c>
      <c r="Z142" s="5" t="s">
        <v>73</v>
      </c>
      <c r="AA142" s="29">
        <f t="shared" si="38"/>
        <v>2.6142353158589726</v>
      </c>
      <c r="AB142" s="29">
        <f t="shared" si="38"/>
        <v>4.791697931017459</v>
      </c>
    </row>
    <row r="143" spans="1:28" ht="11.25">
      <c r="A143" s="10"/>
      <c r="B143" s="10"/>
      <c r="C143" s="10"/>
      <c r="D143" s="17"/>
      <c r="E143" s="2" t="s">
        <v>52</v>
      </c>
      <c r="F143" s="5">
        <f>F140-F139</f>
        <v>1.6543972192972092</v>
      </c>
      <c r="G143" s="5">
        <f aca="true" t="shared" si="39" ref="G143:P143">G140-G139</f>
        <v>-0.01190710201392875</v>
      </c>
      <c r="H143" s="5">
        <f t="shared" si="39"/>
        <v>0.033484106354015886</v>
      </c>
      <c r="I143" s="5">
        <f t="shared" si="39"/>
        <v>-0.002863475353914513</v>
      </c>
      <c r="J143" s="5">
        <f t="shared" si="39"/>
        <v>-0.002573135257545711</v>
      </c>
      <c r="K143" s="5">
        <f t="shared" si="39"/>
        <v>-0.13156039703368538</v>
      </c>
      <c r="L143" s="5">
        <f t="shared" si="39"/>
        <v>0.0016460397450206443</v>
      </c>
      <c r="M143" s="5">
        <f t="shared" si="39"/>
        <v>-0.0021059683441568833</v>
      </c>
      <c r="N143" s="5">
        <f t="shared" si="39"/>
        <v>0.013238945614353362</v>
      </c>
      <c r="O143" s="5">
        <f t="shared" si="39"/>
        <v>0.02049618949448695</v>
      </c>
      <c r="P143" s="5">
        <f t="shared" si="39"/>
        <v>-0.03774757749818036</v>
      </c>
      <c r="Q143" s="5"/>
      <c r="R143" s="2" t="s">
        <v>52</v>
      </c>
      <c r="S143" s="5">
        <f aca="true" t="shared" si="40" ref="S143:AB143">S140-S139</f>
        <v>0.7375679558616142</v>
      </c>
      <c r="T143" s="5">
        <f t="shared" si="40"/>
        <v>0.07520509623049065</v>
      </c>
      <c r="U143" s="5">
        <f t="shared" si="40"/>
        <v>4.942970419903467</v>
      </c>
      <c r="V143" s="5" t="s">
        <v>73</v>
      </c>
      <c r="W143" s="5">
        <f t="shared" si="40"/>
        <v>0.9067823510539554</v>
      </c>
      <c r="X143" s="5">
        <f t="shared" si="40"/>
        <v>-1.6508952389806026</v>
      </c>
      <c r="Y143" s="5">
        <f t="shared" si="40"/>
        <v>-0.6087615635550492</v>
      </c>
      <c r="Z143" s="5" t="s">
        <v>73</v>
      </c>
      <c r="AA143" s="5">
        <f t="shared" si="40"/>
        <v>6.6220017053061895</v>
      </c>
      <c r="AB143" s="5">
        <f t="shared" si="40"/>
        <v>-0.16683037958453895</v>
      </c>
    </row>
    <row r="144" spans="1:28" ht="11.25">
      <c r="A144" s="27"/>
      <c r="B144" s="27"/>
      <c r="C144" s="27"/>
      <c r="D144" s="17"/>
      <c r="E144" s="2" t="s">
        <v>51</v>
      </c>
      <c r="F144" s="30">
        <f>(F140-F139)/F140</f>
        <v>0.025862079401238223</v>
      </c>
      <c r="G144" s="30">
        <f aca="true" t="shared" si="41" ref="G144:P144">(G140-G139)/G140</f>
        <v>-0.000765237918632953</v>
      </c>
      <c r="H144" s="30">
        <f t="shared" si="41"/>
        <v>0.005073349447578165</v>
      </c>
      <c r="I144" s="30">
        <f t="shared" si="41"/>
        <v>-0.0007697514392243314</v>
      </c>
      <c r="J144" s="30">
        <f t="shared" si="41"/>
        <v>-0.02474168516870876</v>
      </c>
      <c r="K144" s="30">
        <f t="shared" si="41"/>
        <v>-0.021083396960526503</v>
      </c>
      <c r="L144" s="30">
        <f t="shared" si="41"/>
        <v>0.0005159999200691675</v>
      </c>
      <c r="M144" s="30">
        <f t="shared" si="41"/>
        <v>-0.0014935945703240308</v>
      </c>
      <c r="N144" s="30">
        <f t="shared" si="41"/>
        <v>0.11412884150304621</v>
      </c>
      <c r="O144" s="30">
        <f t="shared" si="41"/>
        <v>0.02928027070640993</v>
      </c>
      <c r="P144" s="30">
        <f t="shared" si="41"/>
        <v>-0.0003774757749818036</v>
      </c>
      <c r="Q144" s="30"/>
      <c r="R144" s="2" t="s">
        <v>51</v>
      </c>
      <c r="S144" s="29">
        <f>S143/(S140/100)</f>
        <v>3.4790941314227086</v>
      </c>
      <c r="T144" s="29">
        <f aca="true" t="shared" si="42" ref="T144:AB144">T143/(T140/100)</f>
        <v>0.023283311526467693</v>
      </c>
      <c r="U144" s="29">
        <f t="shared" si="42"/>
        <v>7.466722688675932</v>
      </c>
      <c r="V144" s="5" t="s">
        <v>73</v>
      </c>
      <c r="W144" s="29">
        <f t="shared" si="42"/>
        <v>4.121737959336161</v>
      </c>
      <c r="X144" s="29">
        <f t="shared" si="42"/>
        <v>-7.82414805204077</v>
      </c>
      <c r="Y144" s="29">
        <f t="shared" si="42"/>
        <v>-0.21211204305053977</v>
      </c>
      <c r="Z144" s="5" t="s">
        <v>73</v>
      </c>
      <c r="AA144" s="29">
        <f t="shared" si="42"/>
        <v>3.9183442043231893</v>
      </c>
      <c r="AB144" s="29">
        <f t="shared" si="42"/>
        <v>-0.14138167761401607</v>
      </c>
    </row>
    <row r="154" spans="1:28" ht="11.25">
      <c r="A154" s="11"/>
      <c r="B154" s="11"/>
      <c r="C154" s="34"/>
      <c r="D154" s="34"/>
      <c r="E154" s="41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13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2.75">
      <c r="A155" s="10" t="s">
        <v>68</v>
      </c>
      <c r="B155" s="10"/>
      <c r="C155" s="16"/>
      <c r="D155" s="17"/>
      <c r="E155" s="5"/>
      <c r="F155" s="18"/>
      <c r="G155" s="18"/>
      <c r="H155" s="18"/>
      <c r="I155" s="5"/>
      <c r="J155" s="5"/>
      <c r="K155" s="5"/>
      <c r="L155" s="5"/>
      <c r="M155" s="5"/>
      <c r="N155" s="5"/>
      <c r="O155" s="5"/>
      <c r="P155" s="18"/>
      <c r="Q155" s="10" t="s">
        <v>41</v>
      </c>
      <c r="R155" s="19">
        <v>38393</v>
      </c>
      <c r="S155" s="5">
        <v>27.493275736247675</v>
      </c>
      <c r="T155" s="5">
        <v>240.43799441080483</v>
      </c>
      <c r="U155" s="5">
        <v>51.0198155294052</v>
      </c>
      <c r="V155" s="18" t="s">
        <v>72</v>
      </c>
      <c r="W155" s="5">
        <v>33.895810596768904</v>
      </c>
      <c r="X155" s="5">
        <v>39.36067666687089</v>
      </c>
      <c r="Y155" s="5">
        <v>428.21086199610204</v>
      </c>
      <c r="Z155" s="5">
        <v>225.06510912135198</v>
      </c>
      <c r="AA155" s="5">
        <v>368.68085130079015</v>
      </c>
      <c r="AB155" s="18">
        <v>93.92136532301865</v>
      </c>
    </row>
    <row r="156" spans="1:28" ht="12.75">
      <c r="A156" s="10"/>
      <c r="B156" s="10"/>
      <c r="C156" s="16"/>
      <c r="D156" s="17"/>
      <c r="E156" s="5"/>
      <c r="F156" s="18"/>
      <c r="G156" s="18"/>
      <c r="H156" s="18"/>
      <c r="I156" s="5"/>
      <c r="J156" s="5"/>
      <c r="K156" s="5"/>
      <c r="L156" s="5"/>
      <c r="M156" s="5"/>
      <c r="N156" s="5"/>
      <c r="O156" s="5"/>
      <c r="P156" s="18"/>
      <c r="Q156" s="10" t="s">
        <v>41</v>
      </c>
      <c r="R156" s="19">
        <v>38393</v>
      </c>
      <c r="S156" s="5">
        <v>28.173909655561502</v>
      </c>
      <c r="T156" s="5">
        <v>231.112797588216</v>
      </c>
      <c r="U156" s="5">
        <v>55.53135397703268</v>
      </c>
      <c r="V156" s="18" t="s">
        <v>72</v>
      </c>
      <c r="W156" s="5">
        <v>34.91582484311272</v>
      </c>
      <c r="X156" s="5">
        <v>39.99146241186584</v>
      </c>
      <c r="Y156" s="5">
        <v>425.51676094469326</v>
      </c>
      <c r="Z156" s="5">
        <v>222.48101280550793</v>
      </c>
      <c r="AA156" s="5">
        <v>383.8373351016369</v>
      </c>
      <c r="AB156" s="18">
        <v>91.92962510239468</v>
      </c>
    </row>
    <row r="157" spans="1:28" ht="12.75">
      <c r="A157" s="10"/>
      <c r="B157" s="10" t="s">
        <v>42</v>
      </c>
      <c r="C157" s="16">
        <v>38658</v>
      </c>
      <c r="D157" s="17" t="s">
        <v>0</v>
      </c>
      <c r="E157" s="5" t="s">
        <v>69</v>
      </c>
      <c r="F157" s="18">
        <v>51.1741260926307</v>
      </c>
      <c r="G157" s="18">
        <v>16.99898529769496</v>
      </c>
      <c r="H157" s="18">
        <v>11.612299544504035</v>
      </c>
      <c r="I157" s="5">
        <v>5.1523514527021375</v>
      </c>
      <c r="J157" s="5">
        <v>0.1793377723057472</v>
      </c>
      <c r="K157" s="5">
        <v>9.482233892398732</v>
      </c>
      <c r="L157" s="5">
        <v>2.7634213234442107</v>
      </c>
      <c r="M157" s="5">
        <v>0.7561465584732334</v>
      </c>
      <c r="N157" s="5">
        <v>0.3643399790489841</v>
      </c>
      <c r="O157" s="5">
        <v>1.3781839323195206</v>
      </c>
      <c r="P157" s="18">
        <v>99.86142584552225</v>
      </c>
      <c r="Q157" s="10" t="s">
        <v>42</v>
      </c>
      <c r="R157" s="19">
        <v>38394</v>
      </c>
      <c r="S157" s="5">
        <v>27.40445601135466</v>
      </c>
      <c r="T157" s="5">
        <v>238.63845679012815</v>
      </c>
      <c r="U157" s="5">
        <v>54.17034166469253</v>
      </c>
      <c r="V157" s="18" t="s">
        <v>72</v>
      </c>
      <c r="W157" s="5">
        <v>35.454748468964745</v>
      </c>
      <c r="X157" s="5">
        <v>44.26413600899335</v>
      </c>
      <c r="Y157" s="5">
        <v>380.20158700905563</v>
      </c>
      <c r="Z157" s="5">
        <v>207.70885524895408</v>
      </c>
      <c r="AA157" s="5">
        <v>378.86590860662193</v>
      </c>
      <c r="AB157" s="5">
        <v>96.29663893353994</v>
      </c>
    </row>
    <row r="158" spans="1:28" ht="12.75">
      <c r="A158" s="10"/>
      <c r="B158" s="10" t="s">
        <v>42</v>
      </c>
      <c r="C158" s="16">
        <v>38658</v>
      </c>
      <c r="D158" s="17" t="s">
        <v>0</v>
      </c>
      <c r="E158" s="5" t="s">
        <v>70</v>
      </c>
      <c r="F158" s="18">
        <v>48.460992478178035</v>
      </c>
      <c r="G158" s="18">
        <v>16.992725702075393</v>
      </c>
      <c r="H158" s="18">
        <v>11.986971107340059</v>
      </c>
      <c r="I158" s="5">
        <v>5.159961936953332</v>
      </c>
      <c r="J158" s="5">
        <v>0.17690194764163356</v>
      </c>
      <c r="K158" s="5">
        <v>9.873916023356418</v>
      </c>
      <c r="L158" s="5">
        <v>2.761151067447587</v>
      </c>
      <c r="M158" s="5">
        <v>0.7882660223321634</v>
      </c>
      <c r="N158" s="5">
        <v>0.310972755184266</v>
      </c>
      <c r="O158" s="5">
        <v>1.4044831542321135</v>
      </c>
      <c r="P158" s="18">
        <v>97.916342194741</v>
      </c>
      <c r="Q158" s="10" t="s">
        <v>42</v>
      </c>
      <c r="R158" s="19">
        <v>38394</v>
      </c>
      <c r="S158" s="5">
        <v>26.075323639426745</v>
      </c>
      <c r="T158" s="5">
        <v>236.33883910472142</v>
      </c>
      <c r="U158" s="5">
        <v>58.22186103846656</v>
      </c>
      <c r="V158" s="18" t="s">
        <v>72</v>
      </c>
      <c r="W158" s="5">
        <v>34.5274325053273</v>
      </c>
      <c r="X158" s="5">
        <v>42.98210433113424</v>
      </c>
      <c r="Y158" s="5">
        <v>388.090320673149</v>
      </c>
      <c r="Z158" s="5">
        <v>180.4329303134497</v>
      </c>
      <c r="AA158" s="5">
        <v>378.09921898337757</v>
      </c>
      <c r="AB158" s="5">
        <v>94.08451905265504</v>
      </c>
    </row>
    <row r="159" spans="1:28" ht="12.75">
      <c r="A159" s="10"/>
      <c r="B159" s="10" t="s">
        <v>43</v>
      </c>
      <c r="C159" s="16" t="s">
        <v>44</v>
      </c>
      <c r="D159" s="17" t="s">
        <v>0</v>
      </c>
      <c r="E159" s="5" t="s">
        <v>69</v>
      </c>
      <c r="F159" s="18">
        <v>50.954725241952495</v>
      </c>
      <c r="G159" s="18">
        <v>16.746920293772046</v>
      </c>
      <c r="H159" s="18">
        <v>11.658596351080792</v>
      </c>
      <c r="I159" s="5">
        <v>5.207406821170669</v>
      </c>
      <c r="J159" s="5">
        <v>0.1818341870215215</v>
      </c>
      <c r="K159" s="5">
        <v>9.831756663005352</v>
      </c>
      <c r="L159" s="5">
        <v>2.6980035998132825</v>
      </c>
      <c r="M159" s="5">
        <v>0.7517468398656649</v>
      </c>
      <c r="N159" s="5">
        <v>0.5062910256934924</v>
      </c>
      <c r="O159" s="5">
        <v>1.4031420151962024</v>
      </c>
      <c r="P159" s="18">
        <v>99.94042303857148</v>
      </c>
      <c r="Q159" s="10" t="s">
        <v>43</v>
      </c>
      <c r="R159" s="19">
        <v>38397</v>
      </c>
      <c r="S159" s="5">
        <v>27.02208626553484</v>
      </c>
      <c r="T159" s="5">
        <v>242.00960975388375</v>
      </c>
      <c r="U159" s="5">
        <v>49.983376707688365</v>
      </c>
      <c r="V159" s="18" t="s">
        <v>72</v>
      </c>
      <c r="W159" s="5">
        <v>35.498699295098874</v>
      </c>
      <c r="X159" s="46">
        <v>46.58804374983612</v>
      </c>
      <c r="Y159" s="5">
        <v>410.086462113861</v>
      </c>
      <c r="Z159" s="5">
        <v>226.19407750480292</v>
      </c>
      <c r="AA159" s="5">
        <v>376.0659685055681</v>
      </c>
      <c r="AB159" s="5">
        <v>97.61846537019218</v>
      </c>
    </row>
    <row r="160" spans="1:28" ht="12.75">
      <c r="A160" s="10"/>
      <c r="B160" s="10" t="s">
        <v>43</v>
      </c>
      <c r="C160" s="16" t="s">
        <v>44</v>
      </c>
      <c r="D160" s="17" t="s">
        <v>0</v>
      </c>
      <c r="E160" s="5" t="s">
        <v>70</v>
      </c>
      <c r="F160" s="18">
        <v>51.16456511553005</v>
      </c>
      <c r="G160" s="18">
        <v>16.734552363474254</v>
      </c>
      <c r="H160" s="18">
        <v>11.775495012369793</v>
      </c>
      <c r="I160" s="46">
        <v>5.068924029574814</v>
      </c>
      <c r="J160" s="5">
        <v>0.17677484672611246</v>
      </c>
      <c r="K160" s="5">
        <v>9.768985647603389</v>
      </c>
      <c r="L160" s="5">
        <v>2.7485070903514623</v>
      </c>
      <c r="M160" s="5">
        <v>0.7540445519259313</v>
      </c>
      <c r="N160" s="5">
        <v>0.4599337208230188</v>
      </c>
      <c r="O160" s="5">
        <v>1.4006985444207285</v>
      </c>
      <c r="P160" s="18">
        <v>100.05248092279956</v>
      </c>
      <c r="Q160" s="10" t="s">
        <v>43</v>
      </c>
      <c r="R160" s="19">
        <v>38397</v>
      </c>
      <c r="S160" s="5">
        <v>27.251444727206</v>
      </c>
      <c r="T160" s="5">
        <v>239.9330689411064</v>
      </c>
      <c r="U160" s="5">
        <v>52.803927952658945</v>
      </c>
      <c r="V160" s="18" t="s">
        <v>72</v>
      </c>
      <c r="W160" s="5">
        <v>33.981037666293886</v>
      </c>
      <c r="X160" s="46">
        <v>43.848450509615844</v>
      </c>
      <c r="Y160" s="5">
        <v>405.03323225005545</v>
      </c>
      <c r="Z160" s="5">
        <v>213.19652386120669</v>
      </c>
      <c r="AA160" s="5">
        <v>368.47716205063494</v>
      </c>
      <c r="AB160" s="5">
        <v>94.52730151124528</v>
      </c>
    </row>
    <row r="161" spans="1:28" ht="12.75">
      <c r="A161" s="10"/>
      <c r="B161" s="10" t="s">
        <v>45</v>
      </c>
      <c r="C161" s="16" t="s">
        <v>46</v>
      </c>
      <c r="D161" s="17" t="s">
        <v>0</v>
      </c>
      <c r="E161" s="5" t="s">
        <v>69</v>
      </c>
      <c r="F161" s="18">
        <v>51.503897230482636</v>
      </c>
      <c r="G161" s="18">
        <v>17.301814374435924</v>
      </c>
      <c r="H161" s="18">
        <v>11.680614029980743</v>
      </c>
      <c r="I161" s="46">
        <v>5.178814102811798</v>
      </c>
      <c r="J161" s="5">
        <v>0.17965797309798448</v>
      </c>
      <c r="K161" s="5">
        <v>9.767853952524293</v>
      </c>
      <c r="L161" s="5">
        <v>2.717241818697183</v>
      </c>
      <c r="M161" s="5">
        <v>0.7677346332857016</v>
      </c>
      <c r="N161" s="5">
        <v>0.24087261428564946</v>
      </c>
      <c r="O161" s="5">
        <v>1.4160170897257505</v>
      </c>
      <c r="P161" s="18">
        <v>100.75451781932767</v>
      </c>
      <c r="Q161" s="10" t="s">
        <v>45</v>
      </c>
      <c r="R161" s="19">
        <v>38399</v>
      </c>
      <c r="S161" s="5">
        <v>27.772603308428714</v>
      </c>
      <c r="T161" s="5">
        <v>242.0999018039386</v>
      </c>
      <c r="U161" s="5">
        <v>57.03106738596866</v>
      </c>
      <c r="V161" s="18" t="s">
        <v>72</v>
      </c>
      <c r="W161" s="5">
        <v>34.03762620492527</v>
      </c>
      <c r="X161" s="46">
        <v>40.85931408136822</v>
      </c>
      <c r="Y161" s="5">
        <v>405.3269153626203</v>
      </c>
      <c r="Z161" s="5">
        <v>205.95148057734585</v>
      </c>
      <c r="AA161" s="5">
        <v>368.02490615456736</v>
      </c>
      <c r="AB161" s="5">
        <v>94.86668085748457</v>
      </c>
    </row>
    <row r="162" spans="1:28" ht="12.75">
      <c r="A162" s="10"/>
      <c r="B162" s="10" t="s">
        <v>45</v>
      </c>
      <c r="C162" s="16" t="s">
        <v>46</v>
      </c>
      <c r="D162" s="17" t="s">
        <v>0</v>
      </c>
      <c r="E162" s="5" t="s">
        <v>70</v>
      </c>
      <c r="F162" s="18">
        <v>50.75333544712067</v>
      </c>
      <c r="G162" s="18">
        <v>16.812968381867126</v>
      </c>
      <c r="H162" s="18">
        <v>11.529109289832526</v>
      </c>
      <c r="I162" s="46">
        <v>5.212582289566321</v>
      </c>
      <c r="J162" s="5">
        <v>0.17835831013946674</v>
      </c>
      <c r="K162" s="5">
        <v>9.690911220764479</v>
      </c>
      <c r="L162" s="5">
        <v>2.7124171372189476</v>
      </c>
      <c r="M162" s="5">
        <v>0.7796124471379128</v>
      </c>
      <c r="N162" s="5">
        <v>0.32080130568853116</v>
      </c>
      <c r="O162" s="5">
        <v>1.4469950841144614</v>
      </c>
      <c r="P162" s="18">
        <v>99.43709091345045</v>
      </c>
      <c r="Q162" s="10" t="s">
        <v>45</v>
      </c>
      <c r="R162" s="19">
        <v>38399</v>
      </c>
      <c r="S162" s="5">
        <v>28.04996278470641</v>
      </c>
      <c r="T162" s="5">
        <v>243.03186247368825</v>
      </c>
      <c r="U162" s="5">
        <v>54.27595364361132</v>
      </c>
      <c r="V162" s="18" t="s">
        <v>72</v>
      </c>
      <c r="W162" s="5">
        <v>34.865529184423856</v>
      </c>
      <c r="X162" s="46">
        <v>44.0694435520935</v>
      </c>
      <c r="Y162" s="5">
        <v>410.6617581764322</v>
      </c>
      <c r="Z162" s="5">
        <v>219.198435328608</v>
      </c>
      <c r="AA162" s="5">
        <v>373.90487748251746</v>
      </c>
      <c r="AB162" s="5">
        <v>101.37136485633356</v>
      </c>
    </row>
    <row r="163" spans="1:28" ht="12.75">
      <c r="A163" s="10"/>
      <c r="B163" s="10" t="s">
        <v>47</v>
      </c>
      <c r="C163" s="16" t="s">
        <v>48</v>
      </c>
      <c r="D163" s="17" t="s">
        <v>0</v>
      </c>
      <c r="E163" s="5" t="s">
        <v>69</v>
      </c>
      <c r="F163" s="18">
        <v>50.44284149860491</v>
      </c>
      <c r="G163" s="18">
        <v>17.379654968112316</v>
      </c>
      <c r="H163" s="18">
        <v>11.700523869285835</v>
      </c>
      <c r="I163" s="46">
        <v>5.219103923492996</v>
      </c>
      <c r="J163" s="5">
        <v>0.18165880474975757</v>
      </c>
      <c r="K163" s="5">
        <v>9.386541678737935</v>
      </c>
      <c r="L163" s="5">
        <v>2.7864572885913175</v>
      </c>
      <c r="M163" s="5">
        <v>0.7599274587118531</v>
      </c>
      <c r="N163" s="5">
        <v>0.44389623437564646</v>
      </c>
      <c r="O163" s="5">
        <v>1.3391172995381562</v>
      </c>
      <c r="P163" s="18">
        <v>99.63972302420072</v>
      </c>
      <c r="Q163" s="10" t="s">
        <v>47</v>
      </c>
      <c r="R163" s="19">
        <v>38401</v>
      </c>
      <c r="S163" s="5">
        <v>26.189157073234064</v>
      </c>
      <c r="T163" s="5">
        <v>241.8843374993357</v>
      </c>
      <c r="U163" s="5">
        <v>57.167429691120596</v>
      </c>
      <c r="V163" s="18" t="s">
        <v>72</v>
      </c>
      <c r="W163" s="5">
        <v>35.191072073547375</v>
      </c>
      <c r="X163" s="46">
        <v>50.186589727763995</v>
      </c>
      <c r="Y163" s="5">
        <v>415.04811481083044</v>
      </c>
      <c r="Z163" s="5">
        <v>223.34267496550646</v>
      </c>
      <c r="AA163" s="5">
        <v>377.2657140984696</v>
      </c>
      <c r="AB163" s="5">
        <v>92.66326510279427</v>
      </c>
    </row>
    <row r="164" spans="1:28" ht="12.75">
      <c r="A164" s="10"/>
      <c r="B164" s="10" t="s">
        <v>47</v>
      </c>
      <c r="C164" s="16" t="s">
        <v>48</v>
      </c>
      <c r="D164" s="17" t="s">
        <v>0</v>
      </c>
      <c r="E164" s="5" t="s">
        <v>70</v>
      </c>
      <c r="F164" s="18">
        <v>49.486805559964495</v>
      </c>
      <c r="G164" s="18">
        <v>16.65194622328511</v>
      </c>
      <c r="H164" s="18">
        <v>11.942576954288151</v>
      </c>
      <c r="I164" s="46">
        <v>5.037567611698602</v>
      </c>
      <c r="J164" s="5">
        <v>0.18368802466401263</v>
      </c>
      <c r="K164" s="5">
        <v>9.721559226112483</v>
      </c>
      <c r="L164" s="5">
        <v>2.7593643853596475</v>
      </c>
      <c r="M164" s="5">
        <v>0.772492846610928</v>
      </c>
      <c r="N164" s="5">
        <v>0.4245852632687196</v>
      </c>
      <c r="O164" s="5">
        <v>1.4366895646557711</v>
      </c>
      <c r="P164" s="18">
        <v>98.41727565990792</v>
      </c>
      <c r="Q164" s="10" t="s">
        <v>47</v>
      </c>
      <c r="R164" s="19">
        <v>38401</v>
      </c>
      <c r="S164" s="5">
        <v>28.61828912277315</v>
      </c>
      <c r="T164" s="5">
        <v>244.75572536589289</v>
      </c>
      <c r="U164" s="5">
        <v>58.09587890971475</v>
      </c>
      <c r="V164" s="18" t="s">
        <v>72</v>
      </c>
      <c r="W164" s="5">
        <v>34.677380987361985</v>
      </c>
      <c r="X164" s="46">
        <v>44.87067812996903</v>
      </c>
      <c r="Y164" s="5">
        <v>403.22834823640136</v>
      </c>
      <c r="Z164" s="5">
        <v>227.49400795743213</v>
      </c>
      <c r="AA164" s="5">
        <v>367.462957651781</v>
      </c>
      <c r="AB164" s="5">
        <v>90.22819262752532</v>
      </c>
    </row>
    <row r="165" spans="1:28" ht="12.75">
      <c r="A165" s="10"/>
      <c r="B165" s="10"/>
      <c r="C165" s="16"/>
      <c r="D165" s="17"/>
      <c r="E165" s="3" t="s">
        <v>71</v>
      </c>
      <c r="F165" s="3">
        <v>8</v>
      </c>
      <c r="G165" s="3">
        <v>8</v>
      </c>
      <c r="H165" s="3">
        <v>8</v>
      </c>
      <c r="I165" s="3">
        <v>8</v>
      </c>
      <c r="J165" s="3">
        <v>8</v>
      </c>
      <c r="K165" s="3">
        <v>8</v>
      </c>
      <c r="L165" s="3">
        <v>8</v>
      </c>
      <c r="M165" s="3">
        <v>8</v>
      </c>
      <c r="N165" s="3">
        <v>8</v>
      </c>
      <c r="O165" s="3">
        <v>8</v>
      </c>
      <c r="Q165" s="10"/>
      <c r="R165" s="3" t="s">
        <v>71</v>
      </c>
      <c r="S165" s="3">
        <v>10</v>
      </c>
      <c r="T165" s="3">
        <v>10</v>
      </c>
      <c r="U165" s="3">
        <v>10</v>
      </c>
      <c r="V165" s="3"/>
      <c r="W165" s="3">
        <v>10</v>
      </c>
      <c r="X165" s="3">
        <v>10</v>
      </c>
      <c r="Y165" s="3">
        <v>10</v>
      </c>
      <c r="Z165" s="3">
        <v>10</v>
      </c>
      <c r="AA165" s="3">
        <v>10</v>
      </c>
      <c r="AB165" s="3">
        <v>10</v>
      </c>
    </row>
    <row r="166" spans="1:28" ht="12.75">
      <c r="A166" s="10"/>
      <c r="B166" s="10"/>
      <c r="C166" s="16"/>
      <c r="D166" s="17"/>
      <c r="E166" s="5" t="s">
        <v>49</v>
      </c>
      <c r="F166" s="10">
        <f>AVERAGE(F157:F164)</f>
        <v>50.49266108305801</v>
      </c>
      <c r="G166" s="10">
        <f aca="true" t="shared" si="43" ref="G166:O166">AVERAGE(G157:G164)</f>
        <v>16.95244595058964</v>
      </c>
      <c r="H166" s="10">
        <f t="shared" si="43"/>
        <v>11.735773269835242</v>
      </c>
      <c r="I166" s="10">
        <f t="shared" si="43"/>
        <v>5.154589020996333</v>
      </c>
      <c r="J166" s="10">
        <f t="shared" si="43"/>
        <v>0.17977648329327953</v>
      </c>
      <c r="K166" s="10">
        <f t="shared" si="43"/>
        <v>9.690469788062885</v>
      </c>
      <c r="L166" s="10">
        <f t="shared" si="43"/>
        <v>2.7433204638654547</v>
      </c>
      <c r="M166" s="10">
        <f t="shared" si="43"/>
        <v>0.7662464197929235</v>
      </c>
      <c r="N166" s="10">
        <f t="shared" si="43"/>
        <v>0.3839616122960385</v>
      </c>
      <c r="O166" s="10">
        <f t="shared" si="43"/>
        <v>1.403165835525338</v>
      </c>
      <c r="P166" s="10">
        <f>AVERAGE(P157:P164)</f>
        <v>99.50240992731513</v>
      </c>
      <c r="Q166" s="23"/>
      <c r="R166" s="5" t="s">
        <v>49</v>
      </c>
      <c r="S166" s="10">
        <f>AVERAGE(S155:S164)</f>
        <v>27.405050832447376</v>
      </c>
      <c r="T166" s="10">
        <f>AVERAGE(T155:T164)</f>
        <v>240.02425937317156</v>
      </c>
      <c r="U166" s="10">
        <f>AVERAGE(U155:U164)</f>
        <v>54.83010065003596</v>
      </c>
      <c r="V166" s="18" t="s">
        <v>72</v>
      </c>
      <c r="W166" s="10">
        <f aca="true" t="shared" si="44" ref="W166:AB166">AVERAGE(W155:W164)</f>
        <v>34.70451618258249</v>
      </c>
      <c r="X166" s="10">
        <f t="shared" si="44"/>
        <v>43.702089916951095</v>
      </c>
      <c r="Y166" s="10">
        <f t="shared" si="44"/>
        <v>407.1404361573201</v>
      </c>
      <c r="Z166" s="10">
        <f t="shared" si="44"/>
        <v>215.1065107684166</v>
      </c>
      <c r="AA166" s="10">
        <f t="shared" si="44"/>
        <v>374.0684899935965</v>
      </c>
      <c r="AB166" s="10">
        <f t="shared" si="44"/>
        <v>94.75074187371834</v>
      </c>
    </row>
    <row r="167" spans="1:28" ht="12.75">
      <c r="A167" s="10"/>
      <c r="B167" s="10"/>
      <c r="C167" s="16"/>
      <c r="D167" s="17"/>
      <c r="E167" s="47" t="s">
        <v>68</v>
      </c>
      <c r="F167" s="23">
        <v>50.96</v>
      </c>
      <c r="G167" s="24">
        <v>17.2</v>
      </c>
      <c r="H167" s="23">
        <v>11.82</v>
      </c>
      <c r="I167" s="23">
        <v>5.19</v>
      </c>
      <c r="J167" s="23">
        <v>0.177</v>
      </c>
      <c r="K167" s="23">
        <v>9.79</v>
      </c>
      <c r="L167" s="23">
        <v>2.73</v>
      </c>
      <c r="M167" s="23">
        <v>0.78</v>
      </c>
      <c r="N167" s="23">
        <v>0.294</v>
      </c>
      <c r="O167" s="23">
        <v>1.44</v>
      </c>
      <c r="P167" s="23">
        <v>100</v>
      </c>
      <c r="Q167" s="5"/>
      <c r="R167" s="47" t="s">
        <v>68</v>
      </c>
      <c r="S167" s="23">
        <v>26.9</v>
      </c>
      <c r="T167" s="23">
        <v>245</v>
      </c>
      <c r="U167" s="23">
        <v>58.1</v>
      </c>
      <c r="V167" s="23">
        <v>36.2</v>
      </c>
      <c r="W167" s="23">
        <v>33.8</v>
      </c>
      <c r="X167" s="23">
        <v>34.3</v>
      </c>
      <c r="Y167" s="23">
        <v>403</v>
      </c>
      <c r="Z167" s="23">
        <v>194</v>
      </c>
      <c r="AA167" s="23">
        <v>372</v>
      </c>
      <c r="AB167" s="24">
        <v>97.8</v>
      </c>
    </row>
    <row r="168" spans="1:28" ht="12.75">
      <c r="A168" s="10"/>
      <c r="B168" s="10"/>
      <c r="C168" s="16"/>
      <c r="D168" s="17"/>
      <c r="E168" s="17" t="s">
        <v>50</v>
      </c>
      <c r="F168" s="5">
        <f aca="true" t="shared" si="45" ref="F168:P168">STDEV(F157:F164)</f>
        <v>1.0255177918200378</v>
      </c>
      <c r="G168" s="5">
        <f t="shared" si="45"/>
        <v>0.2693448927212638</v>
      </c>
      <c r="H168" s="5">
        <f t="shared" si="45"/>
        <v>0.15840411004170762</v>
      </c>
      <c r="I168" s="5">
        <f t="shared" si="45"/>
        <v>0.06757888763179234</v>
      </c>
      <c r="J168" s="5">
        <f t="shared" si="45"/>
        <v>0.002465995567681597</v>
      </c>
      <c r="K168" s="5">
        <f t="shared" si="45"/>
        <v>0.1700709025609245</v>
      </c>
      <c r="L168" s="5">
        <f t="shared" si="45"/>
        <v>0.030602984536322923</v>
      </c>
      <c r="M168" s="5">
        <f t="shared" si="45"/>
        <v>0.013124709932562996</v>
      </c>
      <c r="N168" s="5">
        <f t="shared" si="45"/>
        <v>0.08956621974391925</v>
      </c>
      <c r="O168" s="5">
        <f t="shared" si="45"/>
        <v>0.03368792079511306</v>
      </c>
      <c r="P168" s="5">
        <f t="shared" si="45"/>
        <v>0.91864410015516</v>
      </c>
      <c r="Q168" s="30"/>
      <c r="R168" s="17" t="s">
        <v>50</v>
      </c>
      <c r="S168" s="5">
        <f>STDEV(S155:S164)</f>
        <v>0.8191262290360418</v>
      </c>
      <c r="T168" s="5">
        <f>STDEV(T155:T164)</f>
        <v>3.91916459346236</v>
      </c>
      <c r="U168" s="5">
        <f>STDEV(U155:U164)</f>
        <v>2.90258900367737</v>
      </c>
      <c r="V168" s="5" t="s">
        <v>73</v>
      </c>
      <c r="W168" s="5">
        <f aca="true" t="shared" si="46" ref="W168:AB168">STDEV(W155:W164)</f>
        <v>0.5920915422349735</v>
      </c>
      <c r="X168" s="5">
        <f t="shared" si="46"/>
        <v>3.2220026699093745</v>
      </c>
      <c r="Y168" s="5">
        <f t="shared" si="46"/>
        <v>14.820797730736084</v>
      </c>
      <c r="Z168" s="5">
        <f t="shared" si="46"/>
        <v>14.3719037168448</v>
      </c>
      <c r="AA168" s="5">
        <f t="shared" si="46"/>
        <v>5.670379467087678</v>
      </c>
      <c r="AB168" s="5">
        <f t="shared" si="46"/>
        <v>3.1342388938638406</v>
      </c>
    </row>
    <row r="169" spans="1:28" ht="12.75">
      <c r="A169" s="10"/>
      <c r="B169" s="10"/>
      <c r="C169" s="16"/>
      <c r="D169" s="17"/>
      <c r="E169" s="17" t="s">
        <v>51</v>
      </c>
      <c r="F169" s="29">
        <f>F168/(F167/100)</f>
        <v>2.012397550667264</v>
      </c>
      <c r="G169" s="29">
        <f aca="true" t="shared" si="47" ref="G169:P169">G168/(G167/100)</f>
        <v>1.5659586786119988</v>
      </c>
      <c r="H169" s="29">
        <f t="shared" si="47"/>
        <v>1.3401362947691</v>
      </c>
      <c r="I169" s="29">
        <f t="shared" si="47"/>
        <v>1.3020980275875211</v>
      </c>
      <c r="J169" s="29">
        <f t="shared" si="47"/>
        <v>1.39321783484836</v>
      </c>
      <c r="K169" s="29">
        <f t="shared" si="47"/>
        <v>1.7371900159440707</v>
      </c>
      <c r="L169" s="29">
        <f t="shared" si="47"/>
        <v>1.120988444553953</v>
      </c>
      <c r="M169" s="29">
        <f t="shared" si="47"/>
        <v>1.6826551195593582</v>
      </c>
      <c r="N169" s="29">
        <f t="shared" si="47"/>
        <v>30.464700593169812</v>
      </c>
      <c r="O169" s="29">
        <f t="shared" si="47"/>
        <v>2.339438944105074</v>
      </c>
      <c r="P169" s="29">
        <f t="shared" si="47"/>
        <v>0.91864410015516</v>
      </c>
      <c r="Q169" s="5"/>
      <c r="R169" s="17" t="s">
        <v>51</v>
      </c>
      <c r="S169" s="29">
        <f>S168/(S167/100)</f>
        <v>3.0450789183495983</v>
      </c>
      <c r="T169" s="29">
        <f aca="true" t="shared" si="48" ref="T169:AB169">T168/(T167/100)</f>
        <v>1.5996590177397387</v>
      </c>
      <c r="U169" s="29">
        <f t="shared" si="48"/>
        <v>4.99585026450494</v>
      </c>
      <c r="V169" s="5" t="s">
        <v>73</v>
      </c>
      <c r="W169" s="29">
        <f t="shared" si="48"/>
        <v>1.7517501249555432</v>
      </c>
      <c r="X169" s="29">
        <f t="shared" si="48"/>
        <v>9.39359378982325</v>
      </c>
      <c r="Y169" s="29">
        <f t="shared" si="48"/>
        <v>3.6776173029121795</v>
      </c>
      <c r="Z169" s="29">
        <f t="shared" si="48"/>
        <v>7.408197792188042</v>
      </c>
      <c r="AA169" s="29">
        <f t="shared" si="48"/>
        <v>1.5242955556687308</v>
      </c>
      <c r="AB169" s="29">
        <f t="shared" si="48"/>
        <v>3.2047432452595506</v>
      </c>
    </row>
    <row r="170" spans="1:28" ht="12.75">
      <c r="A170" s="10"/>
      <c r="B170" s="10"/>
      <c r="C170" s="16"/>
      <c r="D170" s="17"/>
      <c r="E170" s="2" t="s">
        <v>52</v>
      </c>
      <c r="F170" s="5">
        <f>F167-F166</f>
        <v>0.4673389169419906</v>
      </c>
      <c r="G170" s="5">
        <f aca="true" t="shared" si="49" ref="G170:P170">G167-G166</f>
        <v>0.24755404941035763</v>
      </c>
      <c r="H170" s="5">
        <f t="shared" si="49"/>
        <v>0.08422673016475812</v>
      </c>
      <c r="I170" s="5">
        <f t="shared" si="49"/>
        <v>0.03541097900366719</v>
      </c>
      <c r="J170" s="5">
        <f t="shared" si="49"/>
        <v>-0.002776483293279536</v>
      </c>
      <c r="K170" s="5">
        <f t="shared" si="49"/>
        <v>0.09953021193711464</v>
      </c>
      <c r="L170" s="5">
        <f t="shared" si="49"/>
        <v>-0.013320463865454713</v>
      </c>
      <c r="M170" s="5">
        <f t="shared" si="49"/>
        <v>0.01375358020707651</v>
      </c>
      <c r="N170" s="5">
        <f t="shared" si="49"/>
        <v>-0.0899616122960385</v>
      </c>
      <c r="O170" s="5">
        <f t="shared" si="49"/>
        <v>0.03683416447466192</v>
      </c>
      <c r="P170" s="5">
        <f t="shared" si="49"/>
        <v>0.4975900726848721</v>
      </c>
      <c r="Q170" s="30"/>
      <c r="R170" s="2" t="s">
        <v>52</v>
      </c>
      <c r="S170" s="5">
        <f aca="true" t="shared" si="50" ref="S170:AB170">S167-S166</f>
        <v>-0.5050508324473775</v>
      </c>
      <c r="T170" s="5">
        <f t="shared" si="50"/>
        <v>4.97574062682844</v>
      </c>
      <c r="U170" s="5">
        <f t="shared" si="50"/>
        <v>3.2698993499640423</v>
      </c>
      <c r="V170" s="5" t="s">
        <v>73</v>
      </c>
      <c r="W170" s="5">
        <f t="shared" si="50"/>
        <v>-0.9045161825824906</v>
      </c>
      <c r="X170" s="5">
        <f t="shared" si="50"/>
        <v>-9.402089916951098</v>
      </c>
      <c r="Y170" s="5">
        <f t="shared" si="50"/>
        <v>-4.140436157320096</v>
      </c>
      <c r="Z170" s="5">
        <f t="shared" si="50"/>
        <v>-21.106510768416598</v>
      </c>
      <c r="AA170" s="5">
        <f t="shared" si="50"/>
        <v>-2.0684899935964722</v>
      </c>
      <c r="AB170" s="5">
        <f t="shared" si="50"/>
        <v>3.049258126281657</v>
      </c>
    </row>
    <row r="171" spans="1:28" ht="12.75">
      <c r="A171" s="10"/>
      <c r="B171" s="10"/>
      <c r="C171" s="16"/>
      <c r="D171" s="17"/>
      <c r="E171" s="2" t="s">
        <v>51</v>
      </c>
      <c r="F171" s="29">
        <f>F170/(F167/100)</f>
        <v>0.9170700881907192</v>
      </c>
      <c r="G171" s="29">
        <f aca="true" t="shared" si="51" ref="G171:P171">G170/(G167/100)</f>
        <v>1.4392677291299865</v>
      </c>
      <c r="H171" s="29">
        <f t="shared" si="51"/>
        <v>0.7125780893803564</v>
      </c>
      <c r="I171" s="29">
        <f t="shared" si="51"/>
        <v>0.6822924663519689</v>
      </c>
      <c r="J171" s="29">
        <f t="shared" si="51"/>
        <v>-1.5686346289714892</v>
      </c>
      <c r="K171" s="29">
        <f t="shared" si="51"/>
        <v>1.0166518073249708</v>
      </c>
      <c r="L171" s="29">
        <f t="shared" si="51"/>
        <v>-0.4879290793206854</v>
      </c>
      <c r="M171" s="29">
        <f t="shared" si="51"/>
        <v>1.7632795137277575</v>
      </c>
      <c r="N171" s="29">
        <f t="shared" si="51"/>
        <v>-30.599187855795407</v>
      </c>
      <c r="O171" s="29">
        <f t="shared" si="51"/>
        <v>2.557928088518189</v>
      </c>
      <c r="P171" s="29">
        <f t="shared" si="51"/>
        <v>0.4975900726848721</v>
      </c>
      <c r="Q171" s="18"/>
      <c r="R171" s="2" t="s">
        <v>51</v>
      </c>
      <c r="S171" s="29">
        <f>S170/(S167/100)</f>
        <v>-1.8775123882802138</v>
      </c>
      <c r="T171" s="29">
        <f aca="true" t="shared" si="52" ref="T171:AB171">T170/(T167/100)</f>
        <v>2.030914541562628</v>
      </c>
      <c r="U171" s="29">
        <f t="shared" si="52"/>
        <v>5.628053958630021</v>
      </c>
      <c r="V171" s="5" t="s">
        <v>73</v>
      </c>
      <c r="W171" s="29">
        <f t="shared" si="52"/>
        <v>-2.67608338042157</v>
      </c>
      <c r="X171" s="29">
        <f t="shared" si="52"/>
        <v>-27.411340865746645</v>
      </c>
      <c r="Y171" s="29">
        <f t="shared" si="52"/>
        <v>-1.027403512982654</v>
      </c>
      <c r="Z171" s="29">
        <f t="shared" si="52"/>
        <v>-10.879644725987937</v>
      </c>
      <c r="AA171" s="29">
        <f t="shared" si="52"/>
        <v>-0.5560456972033527</v>
      </c>
      <c r="AB171" s="29">
        <f t="shared" si="52"/>
        <v>3.1178508448687703</v>
      </c>
    </row>
    <row r="172" spans="1:28" ht="12.75">
      <c r="A172" s="10"/>
      <c r="B172" s="10"/>
      <c r="C172" s="16"/>
      <c r="D172" s="17"/>
      <c r="E172" s="5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X172" s="42"/>
      <c r="AA172" s="18"/>
      <c r="AB172" s="18"/>
    </row>
    <row r="173" spans="1:2" ht="11.25">
      <c r="A173" s="10"/>
      <c r="B173" s="10"/>
    </row>
    <row r="174" spans="1:3" ht="11.25">
      <c r="A174" s="24"/>
      <c r="B174" s="24"/>
      <c r="C174" s="24"/>
    </row>
    <row r="175" spans="1:28" ht="11.25">
      <c r="A175" s="11"/>
      <c r="B175" s="11"/>
      <c r="C175" s="34"/>
      <c r="D175" s="34"/>
      <c r="E175" s="41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13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2.75">
      <c r="A176" s="10" t="s">
        <v>74</v>
      </c>
      <c r="B176" s="10" t="s">
        <v>41</v>
      </c>
      <c r="C176" s="16" t="s">
        <v>27</v>
      </c>
      <c r="D176" s="17" t="s">
        <v>0</v>
      </c>
      <c r="E176" s="5" t="s">
        <v>75</v>
      </c>
      <c r="F176" s="18">
        <v>52.6604538720997</v>
      </c>
      <c r="G176" s="18">
        <v>16.749866279175066</v>
      </c>
      <c r="H176" s="18">
        <v>5.327489828350407</v>
      </c>
      <c r="I176" s="5">
        <v>8.356137427543391</v>
      </c>
      <c r="J176" s="5">
        <v>0.10320647985918571</v>
      </c>
      <c r="K176" s="5">
        <v>13.995190263708817</v>
      </c>
      <c r="L176" s="5">
        <v>2.6309157801283565</v>
      </c>
      <c r="M176" s="5">
        <v>0.026316237364836986</v>
      </c>
      <c r="N176" s="5">
        <v>0.033728566619429086</v>
      </c>
      <c r="O176" s="5">
        <v>0.5176821917929979</v>
      </c>
      <c r="P176" s="18">
        <v>100.40098692664219</v>
      </c>
      <c r="Q176" s="10" t="s">
        <v>41</v>
      </c>
      <c r="R176" s="45" t="s">
        <v>27</v>
      </c>
      <c r="S176" s="5">
        <v>12.399551561481845</v>
      </c>
      <c r="T176" s="5" t="s">
        <v>72</v>
      </c>
      <c r="U176" s="5">
        <v>114.25058386195468</v>
      </c>
      <c r="V176" s="18">
        <v>64.07447167310227</v>
      </c>
      <c r="W176" s="5">
        <v>40.81915504915217</v>
      </c>
      <c r="X176" s="5">
        <v>20.417346202561927</v>
      </c>
      <c r="Y176" s="5">
        <v>93.63855903609543</v>
      </c>
      <c r="Z176" s="5" t="s">
        <v>72</v>
      </c>
      <c r="AA176" s="5">
        <v>183.70283273476377</v>
      </c>
      <c r="AB176" s="5" t="s">
        <v>72</v>
      </c>
    </row>
    <row r="177" spans="1:28" ht="12.75">
      <c r="A177" s="10"/>
      <c r="B177" s="10" t="s">
        <v>41</v>
      </c>
      <c r="C177" s="16" t="s">
        <v>27</v>
      </c>
      <c r="D177" s="17" t="s">
        <v>0</v>
      </c>
      <c r="E177" s="5" t="s">
        <v>76</v>
      </c>
      <c r="F177" s="18">
        <v>52.31484846790093</v>
      </c>
      <c r="G177" s="18">
        <v>16.790895017736062</v>
      </c>
      <c r="H177" s="18">
        <v>5.3256418844074895</v>
      </c>
      <c r="I177" s="5">
        <v>8.156478801668763</v>
      </c>
      <c r="J177" s="5">
        <v>0.10409967450879037</v>
      </c>
      <c r="K177" s="5">
        <v>13.896533530253269</v>
      </c>
      <c r="L177" s="5">
        <v>2.644901899978818</v>
      </c>
      <c r="M177" s="5">
        <v>0.02564604755755756</v>
      </c>
      <c r="N177" s="5">
        <v>0.03822424199317981</v>
      </c>
      <c r="O177" s="5">
        <v>0.5212412916155453</v>
      </c>
      <c r="P177" s="18">
        <v>99.8185108576204</v>
      </c>
      <c r="Q177" s="10" t="s">
        <v>41</v>
      </c>
      <c r="R177" s="45" t="s">
        <v>27</v>
      </c>
      <c r="S177" s="5">
        <v>12.187096542802896</v>
      </c>
      <c r="T177" s="5" t="s">
        <v>72</v>
      </c>
      <c r="U177" s="5">
        <v>118.2569760871205</v>
      </c>
      <c r="V177" s="18">
        <v>76.57356978472328</v>
      </c>
      <c r="W177" s="5">
        <v>45.16424346504253</v>
      </c>
      <c r="X177" s="5">
        <v>26.541286450191397</v>
      </c>
      <c r="Y177" s="5">
        <v>99.35415708005478</v>
      </c>
      <c r="Z177" s="5" t="s">
        <v>72</v>
      </c>
      <c r="AA177" s="5">
        <v>196.03842109500727</v>
      </c>
      <c r="AB177" s="5" t="s">
        <v>72</v>
      </c>
    </row>
    <row r="178" spans="1:28" ht="12.75">
      <c r="A178" s="10"/>
      <c r="B178" s="10" t="s">
        <v>47</v>
      </c>
      <c r="C178" s="16" t="s">
        <v>31</v>
      </c>
      <c r="D178" s="17" t="s">
        <v>0</v>
      </c>
      <c r="E178" s="5" t="s">
        <v>77</v>
      </c>
      <c r="F178" s="18">
        <v>51.567413784568984</v>
      </c>
      <c r="G178" s="18">
        <v>16.769689363335452</v>
      </c>
      <c r="H178" s="18">
        <v>5.357407033054008</v>
      </c>
      <c r="I178" s="5">
        <v>8.33836509059226</v>
      </c>
      <c r="J178" s="5">
        <v>0.10565962883496527</v>
      </c>
      <c r="K178" s="5">
        <v>14.0202451974153</v>
      </c>
      <c r="L178" s="5">
        <v>2.6591703923026992</v>
      </c>
      <c r="M178" s="5">
        <v>0.026103225781876946</v>
      </c>
      <c r="N178" s="5">
        <v>0.016235514240663197</v>
      </c>
      <c r="O178" s="5">
        <v>0.4803375649906265</v>
      </c>
      <c r="P178" s="18">
        <v>99.34062679511682</v>
      </c>
      <c r="Q178" s="10" t="s">
        <v>47</v>
      </c>
      <c r="R178" s="19" t="s">
        <v>32</v>
      </c>
      <c r="S178" s="5">
        <v>12.506751701588732</v>
      </c>
      <c r="T178" s="5" t="s">
        <v>72</v>
      </c>
      <c r="U178" s="5">
        <v>125.43990982001046</v>
      </c>
      <c r="V178" s="18">
        <v>67.96543406668218</v>
      </c>
      <c r="W178" s="5">
        <v>45.12211471002931</v>
      </c>
      <c r="X178" s="5">
        <v>30.721203876995737</v>
      </c>
      <c r="Y178" s="5">
        <v>97.87753103182091</v>
      </c>
      <c r="Z178" s="5" t="s">
        <v>72</v>
      </c>
      <c r="AA178" s="5">
        <v>201.63650386888213</v>
      </c>
      <c r="AB178" s="5" t="s">
        <v>72</v>
      </c>
    </row>
    <row r="179" spans="1:28" ht="12.75">
      <c r="A179" s="48"/>
      <c r="B179" s="48"/>
      <c r="C179" s="49"/>
      <c r="D179" s="44"/>
      <c r="E179" s="50"/>
      <c r="F179" s="44">
        <v>3</v>
      </c>
      <c r="G179" s="44">
        <v>3</v>
      </c>
      <c r="H179" s="44">
        <v>3</v>
      </c>
      <c r="I179" s="44">
        <v>3</v>
      </c>
      <c r="J179" s="44">
        <v>3</v>
      </c>
      <c r="K179" s="44">
        <v>3</v>
      </c>
      <c r="L179" s="44">
        <v>3</v>
      </c>
      <c r="M179" s="44">
        <v>3</v>
      </c>
      <c r="N179" s="44">
        <v>3</v>
      </c>
      <c r="O179" s="44">
        <v>3</v>
      </c>
      <c r="P179" s="44"/>
      <c r="Q179" s="48"/>
      <c r="R179" s="51"/>
      <c r="S179" s="44">
        <v>3</v>
      </c>
      <c r="T179" s="44"/>
      <c r="U179" s="44">
        <v>3</v>
      </c>
      <c r="V179" s="44">
        <v>3</v>
      </c>
      <c r="W179" s="44">
        <v>3</v>
      </c>
      <c r="X179" s="44">
        <v>3</v>
      </c>
      <c r="Y179" s="44">
        <v>3</v>
      </c>
      <c r="Z179" s="44"/>
      <c r="AA179" s="44">
        <v>3</v>
      </c>
      <c r="AB179" s="44"/>
    </row>
    <row r="180" spans="1:28" ht="11.25">
      <c r="A180" s="10"/>
      <c r="B180" s="10"/>
      <c r="D180" s="17"/>
      <c r="E180" s="5" t="s">
        <v>49</v>
      </c>
      <c r="F180" s="10">
        <f>AVERAGE(F176:F178)</f>
        <v>52.180905374856536</v>
      </c>
      <c r="G180" s="10">
        <f aca="true" t="shared" si="53" ref="G180:P180">AVERAGE(G176:G178)</f>
        <v>16.770150220082193</v>
      </c>
      <c r="H180" s="10">
        <f t="shared" si="53"/>
        <v>5.336846248603969</v>
      </c>
      <c r="I180" s="10">
        <f t="shared" si="53"/>
        <v>8.283660439934806</v>
      </c>
      <c r="J180" s="10">
        <f t="shared" si="53"/>
        <v>0.10432192773431377</v>
      </c>
      <c r="K180" s="10">
        <f t="shared" si="53"/>
        <v>13.970656330459128</v>
      </c>
      <c r="L180" s="10">
        <f t="shared" si="53"/>
        <v>2.6449960241366246</v>
      </c>
      <c r="M180" s="10">
        <f t="shared" si="53"/>
        <v>0.02602183690142383</v>
      </c>
      <c r="N180" s="10">
        <f t="shared" si="53"/>
        <v>0.02939610761775736</v>
      </c>
      <c r="O180" s="10">
        <f t="shared" si="53"/>
        <v>0.5064203494663899</v>
      </c>
      <c r="P180" s="10">
        <f t="shared" si="53"/>
        <v>99.85337485979313</v>
      </c>
      <c r="Q180" s="10"/>
      <c r="R180" s="5" t="s">
        <v>49</v>
      </c>
      <c r="S180" s="10">
        <f>AVERAGE(S176:S178)</f>
        <v>12.364466601957824</v>
      </c>
      <c r="T180" s="5" t="s">
        <v>72</v>
      </c>
      <c r="U180" s="10">
        <f>AVERAGE(U176:U178)</f>
        <v>119.31582325636187</v>
      </c>
      <c r="V180" s="10">
        <f>AVERAGE(V176:V178)</f>
        <v>69.5378251748359</v>
      </c>
      <c r="W180" s="10">
        <f>AVERAGE(W176:W178)</f>
        <v>43.701837741408006</v>
      </c>
      <c r="X180" s="10">
        <f>AVERAGE(X176:X178)</f>
        <v>25.893278843249686</v>
      </c>
      <c r="Y180" s="10">
        <f>AVERAGE(Y176:Y178)</f>
        <v>96.9567490493237</v>
      </c>
      <c r="Z180" s="5" t="s">
        <v>72</v>
      </c>
      <c r="AA180" s="10">
        <f>AVERAGE(AA176:AA178)</f>
        <v>193.79258589955103</v>
      </c>
      <c r="AB180" s="5" t="s">
        <v>72</v>
      </c>
    </row>
    <row r="181" spans="1:28" ht="11.25">
      <c r="A181" s="10"/>
      <c r="B181" s="10"/>
      <c r="C181" s="10"/>
      <c r="D181" s="17"/>
      <c r="E181" s="17" t="s">
        <v>50</v>
      </c>
      <c r="F181" s="5">
        <f>STDEV(F176:F178)</f>
        <v>0.5586946593337917</v>
      </c>
      <c r="G181" s="5">
        <f aca="true" t="shared" si="54" ref="G181:P181">STDEV(G176:G178)</f>
        <v>0.020518251355173125</v>
      </c>
      <c r="H181" s="5">
        <f t="shared" si="54"/>
        <v>0.01783011825778876</v>
      </c>
      <c r="I181" s="5">
        <f t="shared" si="54"/>
        <v>0.1105004109683883</v>
      </c>
      <c r="J181" s="5">
        <f t="shared" si="54"/>
        <v>0.0012415846111061644</v>
      </c>
      <c r="K181" s="5">
        <f t="shared" si="54"/>
        <v>0.065403207555168</v>
      </c>
      <c r="L181" s="5">
        <f t="shared" si="54"/>
        <v>0.014127541251058992</v>
      </c>
      <c r="M181" s="5">
        <f t="shared" si="54"/>
        <v>0.0003424276665827834</v>
      </c>
      <c r="N181" s="5">
        <f t="shared" si="54"/>
        <v>0.011616956907660831</v>
      </c>
      <c r="O181" s="5">
        <f t="shared" si="54"/>
        <v>0.02265834354920117</v>
      </c>
      <c r="P181" s="5">
        <f t="shared" si="54"/>
        <v>0.5310391003639191</v>
      </c>
      <c r="Q181" s="5"/>
      <c r="R181" s="17" t="s">
        <v>50</v>
      </c>
      <c r="S181" s="5">
        <f>STDEV(S176:S178)</f>
        <v>0.16269010702318454</v>
      </c>
      <c r="T181" s="5" t="s">
        <v>73</v>
      </c>
      <c r="U181" s="5">
        <f>STDEV(U176:U178)</f>
        <v>5.669314054166373</v>
      </c>
      <c r="V181" s="5">
        <f>STDEV(V176:V178)</f>
        <v>6.396184311660502</v>
      </c>
      <c r="W181" s="5">
        <f>STDEV(W176:W178)</f>
        <v>2.4965653078126557</v>
      </c>
      <c r="X181" s="5">
        <f>STDEV(X176:X178)</f>
        <v>5.182403509737346</v>
      </c>
      <c r="Y181" s="5">
        <f>STDEV(Y176:Y178)</f>
        <v>2.966967280658338</v>
      </c>
      <c r="Z181" s="5" t="s">
        <v>73</v>
      </c>
      <c r="AA181" s="5">
        <f>STDEV(AA176:AA178)</f>
        <v>9.175345872530025</v>
      </c>
      <c r="AB181" s="5" t="s">
        <v>73</v>
      </c>
    </row>
    <row r="182" spans="1:29" s="29" customFormat="1" ht="11.25">
      <c r="A182" s="57"/>
      <c r="B182" s="57"/>
      <c r="C182" s="57"/>
      <c r="D182" s="58"/>
      <c r="E182" s="58" t="s">
        <v>51</v>
      </c>
      <c r="F182" s="29">
        <f>F181/(F180/100)</f>
        <v>1.0706879371299673</v>
      </c>
      <c r="G182" s="29">
        <f aca="true" t="shared" si="55" ref="G182:P182">G181/(G180/100)</f>
        <v>0.12234983638132586</v>
      </c>
      <c r="H182" s="29">
        <f t="shared" si="55"/>
        <v>0.3340946586657397</v>
      </c>
      <c r="I182" s="29">
        <f t="shared" si="55"/>
        <v>1.3339563079586825</v>
      </c>
      <c r="J182" s="29">
        <f t="shared" si="55"/>
        <v>1.1901473046665911</v>
      </c>
      <c r="K182" s="29">
        <f t="shared" si="55"/>
        <v>0.4681469932989083</v>
      </c>
      <c r="L182" s="29">
        <f t="shared" si="55"/>
        <v>0.5341233454470119</v>
      </c>
      <c r="M182" s="29">
        <f t="shared" si="55"/>
        <v>1.315924267298927</v>
      </c>
      <c r="N182" s="29">
        <f t="shared" si="55"/>
        <v>39.518690905333855</v>
      </c>
      <c r="O182" s="29">
        <f t="shared" si="55"/>
        <v>4.474216640993207</v>
      </c>
      <c r="P182" s="29">
        <f t="shared" si="55"/>
        <v>0.5318188805431621</v>
      </c>
      <c r="R182" s="58" t="s">
        <v>51</v>
      </c>
      <c r="S182" s="29">
        <f>S181/(S180/100)</f>
        <v>1.3157875083541715</v>
      </c>
      <c r="T182" s="5" t="s">
        <v>73</v>
      </c>
      <c r="U182" s="29">
        <f aca="true" t="shared" si="56" ref="U182:AA182">U181/(U180/100)</f>
        <v>4.751519035312936</v>
      </c>
      <c r="V182" s="29">
        <f t="shared" si="56"/>
        <v>9.198136834994273</v>
      </c>
      <c r="W182" s="29">
        <f t="shared" si="56"/>
        <v>5.712723850619972</v>
      </c>
      <c r="X182" s="29">
        <f t="shared" si="56"/>
        <v>20.01447379881898</v>
      </c>
      <c r="Y182" s="29">
        <f t="shared" si="56"/>
        <v>3.060093608490303</v>
      </c>
      <c r="Z182" s="5" t="s">
        <v>73</v>
      </c>
      <c r="AA182" s="29">
        <f t="shared" si="56"/>
        <v>4.734621724530733</v>
      </c>
      <c r="AB182" s="5" t="s">
        <v>73</v>
      </c>
      <c r="AC182" s="59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2005-02-21T20:27:16Z</dcterms:created>
  <dcterms:modified xsi:type="dcterms:W3CDTF">2005-02-22T17:52:25Z</dcterms:modified>
  <cp:category/>
  <cp:version/>
  <cp:contentType/>
  <cp:contentStatus/>
</cp:coreProperties>
</file>