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64681" windowWidth="13725" windowHeight="9435" tabRatio="691" activeTab="4"/>
  </bookViews>
  <sheets>
    <sheet name="21-Jan(test)" sheetId="1" r:id="rId1"/>
    <sheet name="23-Jan " sheetId="2" r:id="rId2"/>
    <sheet name="25-Jan" sheetId="3" r:id="rId3"/>
    <sheet name="28-Jan" sheetId="4" r:id="rId4"/>
    <sheet name="30-Jan" sheetId="5" r:id="rId5"/>
    <sheet name="31-Jan" sheetId="6" r:id="rId6"/>
    <sheet name="Standards" sheetId="7" r:id="rId7"/>
    <sheet name="Summary" sheetId="8" r:id="rId8"/>
    <sheet name="Tabelle2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<sst xmlns="http://schemas.openxmlformats.org/spreadsheetml/2006/main" count="1380" uniqueCount="278">
  <si>
    <t>Leucocratic dike</t>
  </si>
  <si>
    <t>Olivine-bearing gabbro and gabbro</t>
  </si>
  <si>
    <t>Alternating Troctolitic and Olivine gabbro</t>
  </si>
  <si>
    <t>Olivine-bearing / Oxide bearing gabbro</t>
  </si>
  <si>
    <t>Gabbro with troctolitic bands</t>
  </si>
  <si>
    <t>Gabbro with feldspatic infiltration</t>
  </si>
  <si>
    <t>Troctolite and Olivine gabbro</t>
  </si>
  <si>
    <t>Serpentinized troctolitic gabbro</t>
  </si>
  <si>
    <t>Troctolite with pyroxene-rich domains</t>
  </si>
  <si>
    <t>Dunite and Troctolitic gabbro</t>
  </si>
  <si>
    <t>Ultramafic cumulate</t>
  </si>
  <si>
    <t>Trocotolite/Dunite</t>
  </si>
  <si>
    <t>Olivine rich gabbro /Troctolite</t>
  </si>
  <si>
    <t>Olivine rich gabbro</t>
  </si>
  <si>
    <r>
      <t>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(wt.%)</t>
    </r>
  </si>
  <si>
    <r>
      <t>H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 (wt.%)</t>
    </r>
  </si>
  <si>
    <t>Avg.</t>
  </si>
  <si>
    <t>80R2 104-114cm</t>
  </si>
  <si>
    <t>24/1/2005</t>
  </si>
  <si>
    <t>Attention : standards JP-1 and BAS-140 were run on LOI samples</t>
  </si>
  <si>
    <t>JP-1</t>
  </si>
  <si>
    <t>C (%)</t>
  </si>
  <si>
    <t>H (%)</t>
  </si>
  <si>
    <t>CO2 (wt.%)</t>
  </si>
  <si>
    <t>H20 (wt.%)</t>
  </si>
  <si>
    <t>80R2 19-28cm</t>
  </si>
  <si>
    <t>Linear fit</t>
  </si>
  <si>
    <t>Average</t>
  </si>
  <si>
    <t>147-895D</t>
  </si>
  <si>
    <t>SD</t>
  </si>
  <si>
    <t>SD%</t>
  </si>
  <si>
    <t>K factor fit</t>
  </si>
  <si>
    <t>80R2 101-110cm</t>
  </si>
  <si>
    <t>80R2 104-114cm</t>
  </si>
  <si>
    <t>81R3 33-43</t>
  </si>
  <si>
    <t>82R2 101-110</t>
  </si>
  <si>
    <t>83R1 98-108</t>
  </si>
  <si>
    <t>83R2 32-42</t>
  </si>
  <si>
    <t>84R3 54-64</t>
  </si>
  <si>
    <t>85R2 116-125</t>
  </si>
  <si>
    <t>86R3 102-110</t>
  </si>
  <si>
    <t>87R2 80-93</t>
  </si>
  <si>
    <t>21/1/2005</t>
  </si>
  <si>
    <r>
      <t xml:space="preserve">Geochemistry Samples </t>
    </r>
    <r>
      <rPr>
        <b/>
        <i/>
        <sz val="10"/>
        <color indexed="12"/>
        <rFont val="Arial"/>
        <family val="2"/>
      </rPr>
      <t>305 U1309D</t>
    </r>
  </si>
  <si>
    <t>Lab-no</t>
  </si>
  <si>
    <t>Leg</t>
  </si>
  <si>
    <t>Site</t>
  </si>
  <si>
    <t>Hole</t>
  </si>
  <si>
    <t>Core</t>
  </si>
  <si>
    <t>Type</t>
  </si>
  <si>
    <t>Section</t>
  </si>
  <si>
    <t>Top (mbsf)</t>
  </si>
  <si>
    <t>Piece</t>
  </si>
  <si>
    <t>top cm in core</t>
  </si>
  <si>
    <t>bottom cm in core</t>
  </si>
  <si>
    <t>Depth (mbsf)</t>
  </si>
  <si>
    <t>Unit</t>
  </si>
  <si>
    <t>Lithology</t>
  </si>
  <si>
    <t>Modifier</t>
  </si>
  <si>
    <t>305_1</t>
  </si>
  <si>
    <t>D</t>
  </si>
  <si>
    <t>R</t>
  </si>
  <si>
    <t>1b</t>
  </si>
  <si>
    <t>Gabbro</t>
  </si>
  <si>
    <t>Troctolitic</t>
  </si>
  <si>
    <t>305_2</t>
  </si>
  <si>
    <t>Olivine</t>
  </si>
  <si>
    <t>305_3</t>
  </si>
  <si>
    <t>305_4</t>
  </si>
  <si>
    <t>305_5</t>
  </si>
  <si>
    <t>3b</t>
  </si>
  <si>
    <t>305_6</t>
  </si>
  <si>
    <t>1a</t>
  </si>
  <si>
    <t>305_7</t>
  </si>
  <si>
    <t>Olivine bearing</t>
  </si>
  <si>
    <t>305_8</t>
  </si>
  <si>
    <t>305_9</t>
  </si>
  <si>
    <t>Troctolite</t>
  </si>
  <si>
    <t>305_10</t>
  </si>
  <si>
    <t>Oxide</t>
  </si>
  <si>
    <t>305_11</t>
  </si>
  <si>
    <t>305_12</t>
  </si>
  <si>
    <t>305_13</t>
  </si>
  <si>
    <t>7b</t>
  </si>
  <si>
    <t>BIR-1</t>
  </si>
  <si>
    <t>H</t>
  </si>
  <si>
    <t>Cor</t>
  </si>
  <si>
    <t>T</t>
  </si>
  <si>
    <t>Sc</t>
  </si>
  <si>
    <t>B</t>
  </si>
  <si>
    <t>Igneous Unit</t>
  </si>
  <si>
    <t>Ultramafic rubble</t>
  </si>
  <si>
    <t>Plag phyric basalt</t>
  </si>
  <si>
    <t>Sparsely plag-phyric basalt</t>
  </si>
  <si>
    <t>Ol-plag-phyric basalt</t>
  </si>
  <si>
    <t>Aphyric basalt</t>
  </si>
  <si>
    <t>Basalt breccias</t>
  </si>
  <si>
    <t>Oxide-diabase</t>
  </si>
  <si>
    <t>Harzburgite</t>
  </si>
  <si>
    <t>Micro-diabase</t>
  </si>
  <si>
    <t>Plag-phyric basalt</t>
  </si>
  <si>
    <t>Troctolitic gabbro</t>
  </si>
  <si>
    <t>Ol-gabbro</t>
  </si>
  <si>
    <t>Sparsely plag phyric basalt</t>
  </si>
  <si>
    <t>Basalt</t>
  </si>
  <si>
    <t>Plagioclase-phyric Diabase</t>
  </si>
  <si>
    <t>Diabase</t>
  </si>
  <si>
    <t>Fine-grained Diabase</t>
  </si>
  <si>
    <t>Cataclastic Gabbro</t>
  </si>
  <si>
    <t>Medium-grained Troctolitic gabbro</t>
  </si>
  <si>
    <t>Olivine-gabbro</t>
  </si>
  <si>
    <t>Medium-grained Diabase</t>
  </si>
  <si>
    <t>Medium-grained Gabbro</t>
  </si>
  <si>
    <t>Medium-grained Olivine-gabbro</t>
  </si>
  <si>
    <t>Wehrlite</t>
  </si>
  <si>
    <t>Layered Olivine-gabbro and Troctolite</t>
  </si>
  <si>
    <t>Troctolite with Olivine-gabbro bands</t>
  </si>
  <si>
    <t>Coarse-grained Gabbro</t>
  </si>
  <si>
    <t>Alternating Troctolite and Olivine-gabbro sequence</t>
  </si>
  <si>
    <t>Basalt (Chilled margin)</t>
  </si>
  <si>
    <t>Medium-grained Diabase (chilled margin)</t>
  </si>
  <si>
    <t>Coarse-grained Olivine-gabbro</t>
  </si>
  <si>
    <t>Ultramafic cumulates</t>
  </si>
  <si>
    <t>Olivine-bearing gabbro</t>
  </si>
  <si>
    <t>Orthopyroxene-bearing gabbro</t>
  </si>
  <si>
    <t>Olivine gabbro</t>
  </si>
  <si>
    <t>Layered gabbro</t>
  </si>
  <si>
    <t>Dunite</t>
  </si>
  <si>
    <t>Harzbugite</t>
  </si>
  <si>
    <t>Olivine bearing gabbro</t>
  </si>
  <si>
    <t>Olivine bearing gabbro and gabbro</t>
  </si>
  <si>
    <t>Oxide gabbro</t>
  </si>
  <si>
    <t>25/1/2005</t>
  </si>
  <si>
    <t>88R4 30-39</t>
  </si>
  <si>
    <t>89R2 122-129</t>
  </si>
  <si>
    <t>92R1 104-116</t>
  </si>
  <si>
    <t>91R2 56-65</t>
  </si>
  <si>
    <t>91R2 81-90</t>
  </si>
  <si>
    <t>93R1 10-18</t>
  </si>
  <si>
    <t>94R1 66-76</t>
  </si>
  <si>
    <t>94R3 22-24</t>
  </si>
  <si>
    <t>95R3 40-50</t>
  </si>
  <si>
    <t>97R1 8-18</t>
  </si>
  <si>
    <t>98R3 20-43</t>
  </si>
  <si>
    <t>305_14</t>
  </si>
  <si>
    <t>305_15</t>
  </si>
  <si>
    <t>6c</t>
  </si>
  <si>
    <t>305_16</t>
  </si>
  <si>
    <t>Meta</t>
  </si>
  <si>
    <t>305_17</t>
  </si>
  <si>
    <t>305_18</t>
  </si>
  <si>
    <t>5a</t>
  </si>
  <si>
    <t>305_19</t>
  </si>
  <si>
    <t>305_20</t>
  </si>
  <si>
    <t>305_21</t>
  </si>
  <si>
    <t>2b</t>
  </si>
  <si>
    <t>305_22</t>
  </si>
  <si>
    <t>305_23</t>
  </si>
  <si>
    <t>305_24</t>
  </si>
  <si>
    <t>6b</t>
  </si>
  <si>
    <t>305_25</t>
  </si>
  <si>
    <t>Date</t>
  </si>
  <si>
    <t>CO2%</t>
  </si>
  <si>
    <t>RSD%</t>
  </si>
  <si>
    <t>H2O%</t>
  </si>
  <si>
    <t>N</t>
  </si>
  <si>
    <t>147 895D</t>
  </si>
  <si>
    <t>Lit</t>
  </si>
  <si>
    <t>28/1/2005</t>
  </si>
  <si>
    <t>100R1 50-55</t>
  </si>
  <si>
    <t>101R3 0-14</t>
  </si>
  <si>
    <t>102R1 99-109</t>
  </si>
  <si>
    <t>103R1 15-23</t>
  </si>
  <si>
    <t>105R3 23-32</t>
  </si>
  <si>
    <t>104R2 37-47</t>
  </si>
  <si>
    <t>107R2 35-45</t>
  </si>
  <si>
    <t>109R2 77-95</t>
  </si>
  <si>
    <t>111R2 6-14</t>
  </si>
  <si>
    <t>111R3 131-138</t>
  </si>
  <si>
    <t>30/1/2005</t>
  </si>
  <si>
    <t>113R2 7-22</t>
  </si>
  <si>
    <t>113R2 145-149</t>
  </si>
  <si>
    <t>114R3 29-37</t>
  </si>
  <si>
    <t>116R3 67-77</t>
  </si>
  <si>
    <t>117R1 41-51</t>
  </si>
  <si>
    <t>117R4 24-28</t>
  </si>
  <si>
    <t>120R2 35-45</t>
  </si>
  <si>
    <t>121R2 26-35</t>
  </si>
  <si>
    <t>124R4 49-59</t>
  </si>
  <si>
    <t>126R1 94-104</t>
  </si>
  <si>
    <t>127R1 132-135</t>
  </si>
  <si>
    <t>305_26</t>
  </si>
  <si>
    <t>305_27</t>
  </si>
  <si>
    <t>305_28</t>
  </si>
  <si>
    <t>305_29</t>
  </si>
  <si>
    <t>305_30</t>
  </si>
  <si>
    <t>305_31</t>
  </si>
  <si>
    <t>305_32</t>
  </si>
  <si>
    <t>305_33</t>
  </si>
  <si>
    <t>3d</t>
  </si>
  <si>
    <t>Micro</t>
  </si>
  <si>
    <t>305_34</t>
  </si>
  <si>
    <t>305_35</t>
  </si>
  <si>
    <t>1d</t>
  </si>
  <si>
    <t>Coarse-grained</t>
  </si>
  <si>
    <t>305_36</t>
  </si>
  <si>
    <t>3c</t>
  </si>
  <si>
    <t>305_37</t>
  </si>
  <si>
    <t>305_38</t>
  </si>
  <si>
    <t>Olivine-bearing</t>
  </si>
  <si>
    <t>305_39</t>
  </si>
  <si>
    <t>305_40</t>
  </si>
  <si>
    <t>305_41</t>
  </si>
  <si>
    <t>305_42</t>
  </si>
  <si>
    <t>305_43</t>
  </si>
  <si>
    <t>Disseminated</t>
  </si>
  <si>
    <t>305_44</t>
  </si>
  <si>
    <t>Leucocratic</t>
  </si>
  <si>
    <t>305_45</t>
  </si>
  <si>
    <t>2c</t>
  </si>
  <si>
    <t>Leucocratic amphibole gabbro</t>
  </si>
  <si>
    <t>305_46</t>
  </si>
  <si>
    <t>Mid-coarse grained</t>
  </si>
  <si>
    <t>305_47</t>
  </si>
  <si>
    <t>2a</t>
  </si>
  <si>
    <t>305_48</t>
  </si>
  <si>
    <t>305_49</t>
  </si>
  <si>
    <t>4a</t>
  </si>
  <si>
    <t>305_50</t>
  </si>
  <si>
    <t>Plagioclase-bearing</t>
  </si>
  <si>
    <t>305_51</t>
  </si>
  <si>
    <t>Amphibole-oxide</t>
  </si>
  <si>
    <t>305_52</t>
  </si>
  <si>
    <t>1e</t>
  </si>
  <si>
    <t>Mid-coarse-grained</t>
  </si>
  <si>
    <t>305_53</t>
  </si>
  <si>
    <t>2d</t>
  </si>
  <si>
    <t>305_54</t>
  </si>
  <si>
    <t>1c</t>
  </si>
  <si>
    <t>305_55</t>
  </si>
  <si>
    <t>305_56</t>
  </si>
  <si>
    <t>305_57</t>
  </si>
  <si>
    <t>305_58</t>
  </si>
  <si>
    <t>305_59</t>
  </si>
  <si>
    <t>305_60</t>
  </si>
  <si>
    <t>305_61</t>
  </si>
  <si>
    <t>Oxide-bearing</t>
  </si>
  <si>
    <t>305_62</t>
  </si>
  <si>
    <t>305_63</t>
  </si>
  <si>
    <t>305_64</t>
  </si>
  <si>
    <t>305_65</t>
  </si>
  <si>
    <t>305_66</t>
  </si>
  <si>
    <t>8a</t>
  </si>
  <si>
    <t>305_67</t>
  </si>
  <si>
    <t>Leucocratic gabbro</t>
  </si>
  <si>
    <t>305_68</t>
  </si>
  <si>
    <t>1f</t>
  </si>
  <si>
    <t>305_69</t>
  </si>
  <si>
    <t>305_70</t>
  </si>
  <si>
    <t>4c</t>
  </si>
  <si>
    <t>305_71</t>
  </si>
  <si>
    <t>305_72</t>
  </si>
  <si>
    <t>3a</t>
  </si>
  <si>
    <t>305_73</t>
  </si>
  <si>
    <t>305_74</t>
  </si>
  <si>
    <t>305_75</t>
  </si>
  <si>
    <t>31/1/2005</t>
  </si>
  <si>
    <t>127R2 80-92</t>
  </si>
  <si>
    <t>128R3 38-48</t>
  </si>
  <si>
    <t>130R1 35-43</t>
  </si>
  <si>
    <t>132R1 36-45</t>
  </si>
  <si>
    <t>133R2 45-50</t>
  </si>
  <si>
    <t>134R2 21-26</t>
  </si>
  <si>
    <t>135R2 53-63</t>
  </si>
  <si>
    <t>136R2 4-14</t>
  </si>
  <si>
    <t>138R3 69-79</t>
  </si>
  <si>
    <t>139R3 126-133</t>
  </si>
  <si>
    <t>140R2 11-19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</si>
</sst>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[$-40C]dddd\ d\ mmmm\ yyyy"/>
    <numFmt numFmtId="185" formatCode="[$-409]mmmm\ d\,\ yyyy;@"/>
    <numFmt numFmtId="186" formatCode="[$-409]d\-mmm;@"/>
    <numFmt numFmtId="187" formatCode="[$-409]d\-mmm\-yy;@"/>
    <numFmt numFmtId="188" formatCode="0.00000"/>
    <numFmt numFmtId="189" formatCode="0.0000"/>
    <numFmt numFmtId="190" formatCode="0.000"/>
    <numFmt numFmtId="191" formatCode="0.0000000000_ "/>
    <numFmt numFmtId="192" formatCode="0.000000000_ "/>
    <numFmt numFmtId="193" formatCode="0.00000000000_ "/>
    <numFmt numFmtId="194" formatCode="0.0"/>
    <numFmt numFmtId="195" formatCode="0.00_ "/>
    <numFmt numFmtId="196" formatCode="0.0000_ "/>
    <numFmt numFmtId="197" formatCode="0.0E+00"/>
    <numFmt numFmtId="198" formatCode="0.000_);[Red]\(0.000\)"/>
    <numFmt numFmtId="199" formatCode="0.00_);[Red]\(0.00\)"/>
    <numFmt numFmtId="200" formatCode="0.000_ "/>
  </numFmts>
  <fonts count="1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bscript"/>
      <sz val="8"/>
      <name val="Arial"/>
      <family val="2"/>
    </font>
    <font>
      <b/>
      <i/>
      <sz val="8"/>
      <name val="Arial"/>
      <family val="2"/>
    </font>
    <font>
      <b/>
      <sz val="8.5"/>
      <name val="Arial"/>
      <family val="2"/>
    </font>
    <font>
      <b/>
      <sz val="9.75"/>
      <name val="Arial"/>
      <family val="2"/>
    </font>
    <font>
      <sz val="8.5"/>
      <name val="Arial"/>
      <family val="0"/>
    </font>
    <font>
      <b/>
      <vertAlign val="subscript"/>
      <sz val="9.75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90" fontId="1" fillId="0" borderId="0" xfId="0" applyNumberFormat="1" applyFont="1" applyAlignment="1">
      <alignment/>
    </xf>
    <xf numFmtId="0" fontId="2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190" fontId="1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190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95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95" fontId="1" fillId="0" borderId="0" xfId="0" applyNumberFormat="1" applyFont="1" applyFill="1" applyBorder="1" applyAlignment="1">
      <alignment horizontal="right"/>
    </xf>
    <xf numFmtId="199" fontId="1" fillId="0" borderId="0" xfId="0" applyNumberFormat="1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95" fontId="1" fillId="3" borderId="0" xfId="0" applyNumberFormat="1" applyFont="1" applyFill="1" applyBorder="1" applyAlignment="1">
      <alignment horizontal="right"/>
    </xf>
    <xf numFmtId="0" fontId="1" fillId="3" borderId="0" xfId="0" applyFont="1" applyFill="1" applyAlignment="1">
      <alignment/>
    </xf>
    <xf numFmtId="2" fontId="1" fillId="3" borderId="0" xfId="0" applyNumberFormat="1" applyFont="1" applyFill="1" applyBorder="1" applyAlignment="1">
      <alignment/>
    </xf>
    <xf numFmtId="2" fontId="1" fillId="3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0" fontId="1" fillId="4" borderId="0" xfId="0" applyNumberFormat="1" applyFont="1" applyFill="1" applyAlignment="1">
      <alignment/>
    </xf>
    <xf numFmtId="19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6" fontId="0" fillId="0" borderId="0" xfId="0" applyNumberForma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"Olivine" Gabbros 1309D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4475"/>
          <c:w val="0.917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v>H2O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Tabelle2!$K$3:$K$144</c:f>
              <c:numCache>
                <c:ptCount val="142"/>
                <c:pt idx="0">
                  <c:v>8.2074114</c:v>
                </c:pt>
                <c:pt idx="1">
                  <c:v>1.7283198000000002</c:v>
                </c:pt>
                <c:pt idx="2">
                  <c:v>2.0026566000000003</c:v>
                </c:pt>
                <c:pt idx="3">
                  <c:v>1.7005869</c:v>
                </c:pt>
                <c:pt idx="4">
                  <c:v>1.642977</c:v>
                </c:pt>
                <c:pt idx="5">
                  <c:v>2.5692189</c:v>
                </c:pt>
                <c:pt idx="6">
                  <c:v>1.3002351</c:v>
                </c:pt>
                <c:pt idx="7">
                  <c:v>2.32545465</c:v>
                </c:pt>
                <c:pt idx="8">
                  <c:v>1.3264878</c:v>
                </c:pt>
                <c:pt idx="9">
                  <c:v>1.2574329</c:v>
                </c:pt>
                <c:pt idx="10">
                  <c:v>1.5406275</c:v>
                </c:pt>
                <c:pt idx="11">
                  <c:v>11.462817000000001</c:v>
                </c:pt>
                <c:pt idx="12">
                  <c:v>12.707079</c:v>
                </c:pt>
                <c:pt idx="13">
                  <c:v>1.4744567999999998</c:v>
                </c:pt>
                <c:pt idx="14">
                  <c:v>1.2981621</c:v>
                </c:pt>
                <c:pt idx="15">
                  <c:v>1.287306</c:v>
                </c:pt>
                <c:pt idx="16">
                  <c:v>3.0967313999999995</c:v>
                </c:pt>
                <c:pt idx="17">
                  <c:v>2.700168</c:v>
                </c:pt>
                <c:pt idx="18">
                  <c:v>2.1341439</c:v>
                </c:pt>
                <c:pt idx="19">
                  <c:v>1.9145079000000003</c:v>
                </c:pt>
                <c:pt idx="20">
                  <c:v>1.1977757999999998</c:v>
                </c:pt>
                <c:pt idx="21">
                  <c:v>1.4934174</c:v>
                </c:pt>
                <c:pt idx="22">
                  <c:v>1.1455356</c:v>
                </c:pt>
                <c:pt idx="23">
                  <c:v>0.92767728</c:v>
                </c:pt>
                <c:pt idx="24">
                  <c:v>1.0813738499999999</c:v>
                </c:pt>
                <c:pt idx="25">
                  <c:v>0.79280607</c:v>
                </c:pt>
                <c:pt idx="26">
                  <c:v>0.90470448</c:v>
                </c:pt>
                <c:pt idx="27">
                  <c:v>0.6143776799999999</c:v>
                </c:pt>
                <c:pt idx="28">
                  <c:v>3.0897752999999994</c:v>
                </c:pt>
                <c:pt idx="29">
                  <c:v>2.679468</c:v>
                </c:pt>
                <c:pt idx="30">
                  <c:v>2.26911585</c:v>
                </c:pt>
                <c:pt idx="31">
                  <c:v>1.04058522</c:v>
                </c:pt>
                <c:pt idx="32">
                  <c:v>0.9046759350000001</c:v>
                </c:pt>
                <c:pt idx="33">
                  <c:v>0.9050467650000001</c:v>
                </c:pt>
                <c:pt idx="34">
                  <c:v>1.0268226599999999</c:v>
                </c:pt>
                <c:pt idx="35">
                  <c:v>5.5473933</c:v>
                </c:pt>
                <c:pt idx="36">
                  <c:v>0.929856495</c:v>
                </c:pt>
                <c:pt idx="37">
                  <c:v>1.3133418</c:v>
                </c:pt>
                <c:pt idx="38">
                  <c:v>7.0319229000000005</c:v>
                </c:pt>
                <c:pt idx="39">
                  <c:v>4.9063224000000005</c:v>
                </c:pt>
                <c:pt idx="40">
                  <c:v>2.6828799</c:v>
                </c:pt>
                <c:pt idx="41">
                  <c:v>1.1976489</c:v>
                </c:pt>
                <c:pt idx="42">
                  <c:v>2.4222633000000005</c:v>
                </c:pt>
                <c:pt idx="43">
                  <c:v>1.8393696000000002</c:v>
                </c:pt>
                <c:pt idx="44">
                  <c:v>1.0350417</c:v>
                </c:pt>
                <c:pt idx="45">
                  <c:v>0.788110335</c:v>
                </c:pt>
                <c:pt idx="46">
                  <c:v>1.00078854</c:v>
                </c:pt>
                <c:pt idx="47">
                  <c:v>0.5579354100000001</c:v>
                </c:pt>
                <c:pt idx="48">
                  <c:v>1.8340998</c:v>
                </c:pt>
                <c:pt idx="49">
                  <c:v>0.5471559899999999</c:v>
                </c:pt>
                <c:pt idx="50">
                  <c:v>1.9826361</c:v>
                </c:pt>
                <c:pt idx="51">
                  <c:v>1.3570877999999997</c:v>
                </c:pt>
                <c:pt idx="52">
                  <c:v>1.6871319</c:v>
                </c:pt>
                <c:pt idx="53">
                  <c:v>10.888278</c:v>
                </c:pt>
                <c:pt idx="55">
                  <c:v>0.83141211</c:v>
                </c:pt>
                <c:pt idx="56">
                  <c:v>0.9008329500000001</c:v>
                </c:pt>
                <c:pt idx="57">
                  <c:v>1.6063053</c:v>
                </c:pt>
                <c:pt idx="58">
                  <c:v>1.5410085</c:v>
                </c:pt>
                <c:pt idx="59">
                  <c:v>0.6090280499999999</c:v>
                </c:pt>
                <c:pt idx="60">
                  <c:v>0.9466524</c:v>
                </c:pt>
                <c:pt idx="61">
                  <c:v>1.5256611</c:v>
                </c:pt>
                <c:pt idx="62">
                  <c:v>12.1869</c:v>
                </c:pt>
                <c:pt idx="63">
                  <c:v>13.154745</c:v>
                </c:pt>
                <c:pt idx="64">
                  <c:v>0.7605176699999999</c:v>
                </c:pt>
                <c:pt idx="65">
                  <c:v>1.3745469000000001</c:v>
                </c:pt>
                <c:pt idx="66">
                  <c:v>1.8563184</c:v>
                </c:pt>
                <c:pt idx="67">
                  <c:v>0.6991918799999999</c:v>
                </c:pt>
                <c:pt idx="68">
                  <c:v>0.879212385</c:v>
                </c:pt>
                <c:pt idx="69">
                  <c:v>1.0902555</c:v>
                </c:pt>
                <c:pt idx="70">
                  <c:v>0.91329531</c:v>
                </c:pt>
                <c:pt idx="71">
                  <c:v>2.0193350999999997</c:v>
                </c:pt>
                <c:pt idx="72">
                  <c:v>1.6926653999999999</c:v>
                </c:pt>
                <c:pt idx="73">
                  <c:v>1.6762701</c:v>
                </c:pt>
                <c:pt idx="74">
                  <c:v>1.0656242999999999</c:v>
                </c:pt>
                <c:pt idx="75">
                  <c:v>0.8986560600000001</c:v>
                </c:pt>
                <c:pt idx="76">
                  <c:v>1.0911555</c:v>
                </c:pt>
                <c:pt idx="77">
                  <c:v>2.3491671000000003</c:v>
                </c:pt>
                <c:pt idx="78">
                  <c:v>0.8541</c:v>
                </c:pt>
                <c:pt idx="79">
                  <c:v>0.96659775</c:v>
                </c:pt>
                <c:pt idx="81">
                  <c:v>10.578957</c:v>
                </c:pt>
                <c:pt idx="82">
                  <c:v>1.0913247000000001</c:v>
                </c:pt>
                <c:pt idx="83">
                  <c:v>4.409433</c:v>
                </c:pt>
                <c:pt idx="84">
                  <c:v>9.999741</c:v>
                </c:pt>
                <c:pt idx="85">
                  <c:v>1.0751592</c:v>
                </c:pt>
                <c:pt idx="86">
                  <c:v>0.85942746</c:v>
                </c:pt>
                <c:pt idx="87">
                  <c:v>12.54264</c:v>
                </c:pt>
                <c:pt idx="88">
                  <c:v>9.739233</c:v>
                </c:pt>
                <c:pt idx="89">
                  <c:v>14.943240000000001</c:v>
                </c:pt>
                <c:pt idx="90">
                  <c:v>11.410533000000001</c:v>
                </c:pt>
                <c:pt idx="91">
                  <c:v>0.7369802999999999</c:v>
                </c:pt>
                <c:pt idx="92">
                  <c:v>0.72744888</c:v>
                </c:pt>
                <c:pt idx="93">
                  <c:v>8.2577898</c:v>
                </c:pt>
                <c:pt idx="94">
                  <c:v>1.7913087</c:v>
                </c:pt>
                <c:pt idx="95">
                  <c:v>2.061156</c:v>
                </c:pt>
                <c:pt idx="96">
                  <c:v>0.86774868</c:v>
                </c:pt>
                <c:pt idx="97">
                  <c:v>2.7659181000000004</c:v>
                </c:pt>
                <c:pt idx="98">
                  <c:v>3.411894</c:v>
                </c:pt>
                <c:pt idx="100">
                  <c:v>3.2497257000000004</c:v>
                </c:pt>
                <c:pt idx="101">
                  <c:v>3.7377537000000003</c:v>
                </c:pt>
                <c:pt idx="102">
                  <c:v>1.4360577</c:v>
                </c:pt>
                <c:pt idx="103">
                  <c:v>2.0631015</c:v>
                </c:pt>
                <c:pt idx="104">
                  <c:v>4.6586436</c:v>
                </c:pt>
                <c:pt idx="105">
                  <c:v>3.6402012</c:v>
                </c:pt>
                <c:pt idx="106">
                  <c:v>2.20798845</c:v>
                </c:pt>
                <c:pt idx="107">
                  <c:v>4.315731899999999</c:v>
                </c:pt>
                <c:pt idx="108">
                  <c:v>3.6528642000000002</c:v>
                </c:pt>
                <c:pt idx="109">
                  <c:v>1.3568886</c:v>
                </c:pt>
                <c:pt idx="110">
                  <c:v>1.7322642</c:v>
                </c:pt>
                <c:pt idx="111">
                  <c:v>3.0846473999999997</c:v>
                </c:pt>
                <c:pt idx="112">
                  <c:v>3.8841948</c:v>
                </c:pt>
                <c:pt idx="113">
                  <c:v>2.12701095</c:v>
                </c:pt>
                <c:pt idx="114">
                  <c:v>2.5410378000000002</c:v>
                </c:pt>
                <c:pt idx="115">
                  <c:v>1.1847306</c:v>
                </c:pt>
                <c:pt idx="116">
                  <c:v>1.1847306</c:v>
                </c:pt>
                <c:pt idx="117">
                  <c:v>2.6644212</c:v>
                </c:pt>
                <c:pt idx="118">
                  <c:v>2.3253987</c:v>
                </c:pt>
                <c:pt idx="119">
                  <c:v>2.4190452000000002</c:v>
                </c:pt>
                <c:pt idx="120">
                  <c:v>1.2273805292546138</c:v>
                </c:pt>
                <c:pt idx="121">
                  <c:v>3.852458582266189</c:v>
                </c:pt>
                <c:pt idx="122">
                  <c:v>1.8069350905188266</c:v>
                </c:pt>
                <c:pt idx="123">
                  <c:v>1.0161948398401797</c:v>
                </c:pt>
                <c:pt idx="124">
                  <c:v>0.5524751119839563</c:v>
                </c:pt>
                <c:pt idx="125">
                  <c:v>1.2097568616198888</c:v>
                </c:pt>
                <c:pt idx="126">
                  <c:v>2.5624859484751425</c:v>
                </c:pt>
                <c:pt idx="127">
                  <c:v>0.8052151660192383</c:v>
                </c:pt>
                <c:pt idx="128">
                  <c:v>0.8223794203585635</c:v>
                </c:pt>
                <c:pt idx="129">
                  <c:v>3.1374717443864344</c:v>
                </c:pt>
                <c:pt idx="130">
                  <c:v>6.272399108386554</c:v>
                </c:pt>
                <c:pt idx="131">
                  <c:v>0.5622586588293853</c:v>
                </c:pt>
                <c:pt idx="132">
                  <c:v>2.878226616771111</c:v>
                </c:pt>
                <c:pt idx="133">
                  <c:v>0.9220070965379019</c:v>
                </c:pt>
                <c:pt idx="134">
                  <c:v>0.6101948789996258</c:v>
                </c:pt>
                <c:pt idx="135">
                  <c:v>0.8126746769692667</c:v>
                </c:pt>
                <c:pt idx="136">
                  <c:v>0.5526303156027502</c:v>
                </c:pt>
                <c:pt idx="137">
                  <c:v>1.0640112206944803</c:v>
                </c:pt>
                <c:pt idx="138">
                  <c:v>1.1874873260768486</c:v>
                </c:pt>
                <c:pt idx="139">
                  <c:v>0.4886061973661085</c:v>
                </c:pt>
                <c:pt idx="140">
                  <c:v>0.4094133371447859</c:v>
                </c:pt>
                <c:pt idx="141">
                  <c:v>1.7909971988165203</c:v>
                </c:pt>
              </c:numCache>
            </c:numRef>
          </c:xVal>
          <c:yVal>
            <c:numRef>
              <c:f>Tabelle2!$G$3:$G$144</c:f>
              <c:numCache>
                <c:ptCount val="142"/>
                <c:pt idx="0">
                  <c:v>2.07</c:v>
                </c:pt>
                <c:pt idx="1">
                  <c:v>3.04</c:v>
                </c:pt>
                <c:pt idx="2">
                  <c:v>16.38</c:v>
                </c:pt>
                <c:pt idx="3">
                  <c:v>17.1</c:v>
                </c:pt>
                <c:pt idx="4">
                  <c:v>20.6</c:v>
                </c:pt>
                <c:pt idx="5">
                  <c:v>20.71</c:v>
                </c:pt>
                <c:pt idx="6">
                  <c:v>30.77</c:v>
                </c:pt>
                <c:pt idx="7">
                  <c:v>31.84</c:v>
                </c:pt>
                <c:pt idx="8">
                  <c:v>34.17</c:v>
                </c:pt>
                <c:pt idx="9">
                  <c:v>44.15</c:v>
                </c:pt>
                <c:pt idx="10">
                  <c:v>52.5</c:v>
                </c:pt>
                <c:pt idx="11">
                  <c:v>58</c:v>
                </c:pt>
                <c:pt idx="12">
                  <c:v>59.2</c:v>
                </c:pt>
                <c:pt idx="13">
                  <c:v>62.86</c:v>
                </c:pt>
                <c:pt idx="14">
                  <c:v>67.3</c:v>
                </c:pt>
                <c:pt idx="15">
                  <c:v>71.99</c:v>
                </c:pt>
                <c:pt idx="16">
                  <c:v>77.68</c:v>
                </c:pt>
                <c:pt idx="17">
                  <c:v>83.08</c:v>
                </c:pt>
                <c:pt idx="18">
                  <c:v>86.39</c:v>
                </c:pt>
                <c:pt idx="19">
                  <c:v>89.8</c:v>
                </c:pt>
                <c:pt idx="20">
                  <c:v>91.36</c:v>
                </c:pt>
                <c:pt idx="21">
                  <c:v>93.57</c:v>
                </c:pt>
                <c:pt idx="22">
                  <c:v>95.96</c:v>
                </c:pt>
                <c:pt idx="23">
                  <c:v>101.02</c:v>
                </c:pt>
                <c:pt idx="24">
                  <c:v>20.82</c:v>
                </c:pt>
                <c:pt idx="25">
                  <c:v>27.65</c:v>
                </c:pt>
                <c:pt idx="26">
                  <c:v>31.61</c:v>
                </c:pt>
                <c:pt idx="27">
                  <c:v>34.02</c:v>
                </c:pt>
                <c:pt idx="28">
                  <c:v>37.93</c:v>
                </c:pt>
                <c:pt idx="29">
                  <c:v>40.01</c:v>
                </c:pt>
                <c:pt idx="30">
                  <c:v>42.04</c:v>
                </c:pt>
                <c:pt idx="31">
                  <c:v>43</c:v>
                </c:pt>
                <c:pt idx="32">
                  <c:v>43.6</c:v>
                </c:pt>
                <c:pt idx="33">
                  <c:v>46.84</c:v>
                </c:pt>
                <c:pt idx="34">
                  <c:v>49.05</c:v>
                </c:pt>
                <c:pt idx="35">
                  <c:v>53.19</c:v>
                </c:pt>
                <c:pt idx="36">
                  <c:v>55.67</c:v>
                </c:pt>
                <c:pt idx="37">
                  <c:v>56.03</c:v>
                </c:pt>
                <c:pt idx="38">
                  <c:v>61.27</c:v>
                </c:pt>
                <c:pt idx="39">
                  <c:v>66.67</c:v>
                </c:pt>
                <c:pt idx="40">
                  <c:v>70.42</c:v>
                </c:pt>
                <c:pt idx="41">
                  <c:v>75.09</c:v>
                </c:pt>
                <c:pt idx="42">
                  <c:v>80.36</c:v>
                </c:pt>
                <c:pt idx="43">
                  <c:v>82.02</c:v>
                </c:pt>
                <c:pt idx="44">
                  <c:v>86.85</c:v>
                </c:pt>
                <c:pt idx="45">
                  <c:v>91.12</c:v>
                </c:pt>
                <c:pt idx="46">
                  <c:v>93.83</c:v>
                </c:pt>
                <c:pt idx="47">
                  <c:v>94.29</c:v>
                </c:pt>
                <c:pt idx="48">
                  <c:v>94.57</c:v>
                </c:pt>
                <c:pt idx="49">
                  <c:v>99.3</c:v>
                </c:pt>
                <c:pt idx="50">
                  <c:v>117.8</c:v>
                </c:pt>
                <c:pt idx="51">
                  <c:v>129.41</c:v>
                </c:pt>
                <c:pt idx="52">
                  <c:v>131.79</c:v>
                </c:pt>
                <c:pt idx="53">
                  <c:v>132.5</c:v>
                </c:pt>
                <c:pt idx="54">
                  <c:v>133.45</c:v>
                </c:pt>
                <c:pt idx="55">
                  <c:v>145.79</c:v>
                </c:pt>
                <c:pt idx="56">
                  <c:v>147.75</c:v>
                </c:pt>
                <c:pt idx="57">
                  <c:v>149.96</c:v>
                </c:pt>
                <c:pt idx="58">
                  <c:v>153.18</c:v>
                </c:pt>
                <c:pt idx="59">
                  <c:v>158.68</c:v>
                </c:pt>
                <c:pt idx="60">
                  <c:v>161.2</c:v>
                </c:pt>
                <c:pt idx="61">
                  <c:v>167.28</c:v>
                </c:pt>
                <c:pt idx="62">
                  <c:v>171.75</c:v>
                </c:pt>
                <c:pt idx="63">
                  <c:v>173.07</c:v>
                </c:pt>
                <c:pt idx="64">
                  <c:v>177.84</c:v>
                </c:pt>
                <c:pt idx="65">
                  <c:v>183.1</c:v>
                </c:pt>
                <c:pt idx="66">
                  <c:v>184.12</c:v>
                </c:pt>
                <c:pt idx="67">
                  <c:v>191.33</c:v>
                </c:pt>
                <c:pt idx="68">
                  <c:v>199.29</c:v>
                </c:pt>
                <c:pt idx="69">
                  <c:v>199.47</c:v>
                </c:pt>
                <c:pt idx="70">
                  <c:v>205.61</c:v>
                </c:pt>
                <c:pt idx="71">
                  <c:v>211.72</c:v>
                </c:pt>
                <c:pt idx="72">
                  <c:v>220.66</c:v>
                </c:pt>
                <c:pt idx="73">
                  <c:v>233.42</c:v>
                </c:pt>
                <c:pt idx="74">
                  <c:v>240.88</c:v>
                </c:pt>
                <c:pt idx="75">
                  <c:v>252.84</c:v>
                </c:pt>
                <c:pt idx="76">
                  <c:v>253.51</c:v>
                </c:pt>
                <c:pt idx="77">
                  <c:v>268.33</c:v>
                </c:pt>
                <c:pt idx="78">
                  <c:v>270.68</c:v>
                </c:pt>
                <c:pt idx="79">
                  <c:v>276.92</c:v>
                </c:pt>
                <c:pt idx="80">
                  <c:v>284.47</c:v>
                </c:pt>
                <c:pt idx="81">
                  <c:v>284.71</c:v>
                </c:pt>
                <c:pt idx="82">
                  <c:v>289.73</c:v>
                </c:pt>
                <c:pt idx="83">
                  <c:v>292.96</c:v>
                </c:pt>
                <c:pt idx="84">
                  <c:v>294.27</c:v>
                </c:pt>
                <c:pt idx="85">
                  <c:v>298.31</c:v>
                </c:pt>
                <c:pt idx="86">
                  <c:v>308.99</c:v>
                </c:pt>
                <c:pt idx="87">
                  <c:v>311.73</c:v>
                </c:pt>
                <c:pt idx="88">
                  <c:v>313.39</c:v>
                </c:pt>
                <c:pt idx="89">
                  <c:v>331.25</c:v>
                </c:pt>
                <c:pt idx="90">
                  <c:v>342.13</c:v>
                </c:pt>
                <c:pt idx="91">
                  <c:v>351.75</c:v>
                </c:pt>
                <c:pt idx="92">
                  <c:v>353.86</c:v>
                </c:pt>
                <c:pt idx="93">
                  <c:v>359.12</c:v>
                </c:pt>
                <c:pt idx="94">
                  <c:v>368.32</c:v>
                </c:pt>
                <c:pt idx="95">
                  <c:v>374.6</c:v>
                </c:pt>
                <c:pt idx="96">
                  <c:v>378.25</c:v>
                </c:pt>
                <c:pt idx="97">
                  <c:v>387.83</c:v>
                </c:pt>
                <c:pt idx="98">
                  <c:v>395.73</c:v>
                </c:pt>
                <c:pt idx="100">
                  <c:v>402.845</c:v>
                </c:pt>
                <c:pt idx="101">
                  <c:v>403.7</c:v>
                </c:pt>
                <c:pt idx="102">
                  <c:v>408.71999999999997</c:v>
                </c:pt>
                <c:pt idx="103">
                  <c:v>412.695</c:v>
                </c:pt>
                <c:pt idx="104">
                  <c:v>416.025</c:v>
                </c:pt>
                <c:pt idx="105">
                  <c:v>416.52</c:v>
                </c:pt>
                <c:pt idx="106">
                  <c:v>422.82500000000005</c:v>
                </c:pt>
                <c:pt idx="107">
                  <c:v>427.045</c:v>
                </c:pt>
                <c:pt idx="108">
                  <c:v>433.45</c:v>
                </c:pt>
                <c:pt idx="109">
                  <c:v>436.52500000000003</c:v>
                </c:pt>
                <c:pt idx="110">
                  <c:v>442.35</c:v>
                </c:pt>
                <c:pt idx="111">
                  <c:v>446.46</c:v>
                </c:pt>
                <c:pt idx="112">
                  <c:v>455.485</c:v>
                </c:pt>
                <c:pt idx="113">
                  <c:v>455.74</c:v>
                </c:pt>
                <c:pt idx="114">
                  <c:v>459.28999999999996</c:v>
                </c:pt>
                <c:pt idx="115">
                  <c:v>463.135</c:v>
                </c:pt>
                <c:pt idx="116">
                  <c:v>468.31</c:v>
                </c:pt>
                <c:pt idx="117">
                  <c:v>470.99</c:v>
                </c:pt>
                <c:pt idx="118">
                  <c:v>475.83</c:v>
                </c:pt>
                <c:pt idx="119">
                  <c:v>482.33</c:v>
                </c:pt>
                <c:pt idx="120">
                  <c:v>490.05</c:v>
                </c:pt>
                <c:pt idx="121">
                  <c:v>497.125</c:v>
                </c:pt>
                <c:pt idx="122">
                  <c:v>503.89</c:v>
                </c:pt>
                <c:pt idx="123">
                  <c:v>507.24</c:v>
                </c:pt>
                <c:pt idx="124">
                  <c:v>511.205</c:v>
                </c:pt>
                <c:pt idx="125">
                  <c:v>517.53</c:v>
                </c:pt>
                <c:pt idx="126">
                  <c:v>523.49</c:v>
                </c:pt>
                <c:pt idx="127">
                  <c:v>531.59</c:v>
                </c:pt>
                <c:pt idx="128">
                  <c:v>542.01</c:v>
                </c:pt>
                <c:pt idx="129">
                  <c:v>550.805</c:v>
                </c:pt>
                <c:pt idx="130">
                  <c:v>553.465</c:v>
                </c:pt>
                <c:pt idx="131">
                  <c:v>560.465</c:v>
                </c:pt>
                <c:pt idx="132">
                  <c:v>561.8</c:v>
                </c:pt>
                <c:pt idx="133">
                  <c:v>566.73</c:v>
                </c:pt>
                <c:pt idx="134">
                  <c:v>576.04</c:v>
                </c:pt>
                <c:pt idx="135">
                  <c:v>578.66</c:v>
                </c:pt>
                <c:pt idx="136">
                  <c:v>582.01</c:v>
                </c:pt>
                <c:pt idx="137">
                  <c:v>594.18</c:v>
                </c:pt>
                <c:pt idx="138">
                  <c:v>598.69</c:v>
                </c:pt>
                <c:pt idx="139">
                  <c:v>615.935</c:v>
                </c:pt>
                <c:pt idx="140">
                  <c:v>622.37</c:v>
                </c:pt>
                <c:pt idx="141">
                  <c:v>627.55</c:v>
                </c:pt>
              </c:numCache>
            </c:numRef>
          </c:yVal>
          <c:smooth val="0"/>
        </c:ser>
        <c:ser>
          <c:idx val="1"/>
          <c:order val="1"/>
          <c:tx>
            <c:v>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Tabelle2!$J$3:$J$144</c:f>
              <c:numCache>
                <c:ptCount val="142"/>
                <c:pt idx="0">
                  <c:v>0.15643629222222222</c:v>
                </c:pt>
                <c:pt idx="1">
                  <c:v>0.05881768444444444</c:v>
                </c:pt>
                <c:pt idx="2">
                  <c:v>0.17744696444444444</c:v>
                </c:pt>
                <c:pt idx="3">
                  <c:v>0.04860434333333333</c:v>
                </c:pt>
                <c:pt idx="4">
                  <c:v>0.11246633444444444</c:v>
                </c:pt>
                <c:pt idx="5">
                  <c:v>0.10358852777777777</c:v>
                </c:pt>
                <c:pt idx="6">
                  <c:v>0.04553461244444445</c:v>
                </c:pt>
                <c:pt idx="7">
                  <c:v>0.12848178444444444</c:v>
                </c:pt>
                <c:pt idx="8">
                  <c:v>0.029177375333333335</c:v>
                </c:pt>
                <c:pt idx="9">
                  <c:v>0.048171872222222224</c:v>
                </c:pt>
                <c:pt idx="10">
                  <c:v>0.03830907911111111</c:v>
                </c:pt>
                <c:pt idx="11">
                  <c:v>0.19275880555555558</c:v>
                </c:pt>
                <c:pt idx="12">
                  <c:v>0.138877475</c:v>
                </c:pt>
                <c:pt idx="13">
                  <c:v>0.043263036666666664</c:v>
                </c:pt>
                <c:pt idx="14">
                  <c:v>0.026989964833333335</c:v>
                </c:pt>
                <c:pt idx="15">
                  <c:v>0.48683195</c:v>
                </c:pt>
                <c:pt idx="16">
                  <c:v>0.03314575733333334</c:v>
                </c:pt>
                <c:pt idx="17">
                  <c:v>0.031830830777777784</c:v>
                </c:pt>
                <c:pt idx="18">
                  <c:v>0.018490338777777778</c:v>
                </c:pt>
                <c:pt idx="19">
                  <c:v>0.05827049555555556</c:v>
                </c:pt>
                <c:pt idx="20">
                  <c:v>0.04195937777777778</c:v>
                </c:pt>
                <c:pt idx="21">
                  <c:v>0.035373991888888894</c:v>
                </c:pt>
                <c:pt idx="22">
                  <c:v>0.018583574777777775</c:v>
                </c:pt>
                <c:pt idx="23">
                  <c:v>0.022971362333333332</c:v>
                </c:pt>
                <c:pt idx="24">
                  <c:v>0.008980708</c:v>
                </c:pt>
                <c:pt idx="25">
                  <c:v>0.043958841666666665</c:v>
                </c:pt>
                <c:pt idx="26">
                  <c:v>0.030173264</c:v>
                </c:pt>
                <c:pt idx="27">
                  <c:v>0.02234377383333333</c:v>
                </c:pt>
                <c:pt idx="28">
                  <c:v>0.02416330858333333</c:v>
                </c:pt>
                <c:pt idx="29">
                  <c:v>0.012033389866666667</c:v>
                </c:pt>
                <c:pt idx="30">
                  <c:v>0.017174471111111114</c:v>
                </c:pt>
                <c:pt idx="31">
                  <c:v>0.04336262700000001</c:v>
                </c:pt>
                <c:pt idx="32">
                  <c:v>0.024251202555555556</c:v>
                </c:pt>
                <c:pt idx="33">
                  <c:v>0.028324417</c:v>
                </c:pt>
                <c:pt idx="34">
                  <c:v>0.01899395422222222</c:v>
                </c:pt>
                <c:pt idx="36">
                  <c:v>0.024180266000000002</c:v>
                </c:pt>
                <c:pt idx="37">
                  <c:v>0.018625255</c:v>
                </c:pt>
                <c:pt idx="38">
                  <c:v>1.1412068555555557</c:v>
                </c:pt>
                <c:pt idx="39">
                  <c:v>0.03820918322222222</c:v>
                </c:pt>
                <c:pt idx="40">
                  <c:v>0.04799575</c:v>
                </c:pt>
                <c:pt idx="41">
                  <c:v>0.030232032111111112</c:v>
                </c:pt>
                <c:pt idx="42">
                  <c:v>0.017790642222222222</c:v>
                </c:pt>
                <c:pt idx="43">
                  <c:v>0.07134472888888889</c:v>
                </c:pt>
                <c:pt idx="44">
                  <c:v>0.03414058755555555</c:v>
                </c:pt>
                <c:pt idx="45">
                  <c:v>0.018494813333333332</c:v>
                </c:pt>
                <c:pt idx="46">
                  <c:v>0.033024960222222226</c:v>
                </c:pt>
                <c:pt idx="47">
                  <c:v>0.021429349333333333</c:v>
                </c:pt>
                <c:pt idx="48">
                  <c:v>0.03808914511111111</c:v>
                </c:pt>
                <c:pt idx="49">
                  <c:v>0.04669420555555556</c:v>
                </c:pt>
                <c:pt idx="50">
                  <c:v>0.037642430222222224</c:v>
                </c:pt>
                <c:pt idx="51">
                  <c:v>0.012102468644444446</c:v>
                </c:pt>
                <c:pt idx="52">
                  <c:v>0.015435767111111111</c:v>
                </c:pt>
                <c:pt idx="53">
                  <c:v>0.49158425555555557</c:v>
                </c:pt>
                <c:pt idx="55">
                  <c:v>0.0154153725</c:v>
                </c:pt>
                <c:pt idx="56">
                  <c:v>0.012320656333333332</c:v>
                </c:pt>
                <c:pt idx="57">
                  <c:v>0.005769152766666667</c:v>
                </c:pt>
                <c:pt idx="58">
                  <c:v>0.010762026000000001</c:v>
                </c:pt>
                <c:pt idx="60">
                  <c:v>0.018522321888888887</c:v>
                </c:pt>
                <c:pt idx="62">
                  <c:v>1.2392798</c:v>
                </c:pt>
                <c:pt idx="63">
                  <c:v>1.2774406333333332</c:v>
                </c:pt>
                <c:pt idx="68">
                  <c:v>0.035997027</c:v>
                </c:pt>
                <c:pt idx="72">
                  <c:v>0.05068010444444445</c:v>
                </c:pt>
                <c:pt idx="73">
                  <c:v>0.04340256555555555</c:v>
                </c:pt>
                <c:pt idx="74">
                  <c:v>0.028200151833333333</c:v>
                </c:pt>
                <c:pt idx="75">
                  <c:v>0.04670578</c:v>
                </c:pt>
                <c:pt idx="76">
                  <c:v>0.09043350555555557</c:v>
                </c:pt>
                <c:pt idx="78">
                  <c:v>0.03298996983333333</c:v>
                </c:pt>
                <c:pt idx="79">
                  <c:v>0.022175890000000004</c:v>
                </c:pt>
                <c:pt idx="81">
                  <c:v>0.12548892888888888</c:v>
                </c:pt>
                <c:pt idx="82">
                  <c:v>0.02431830866666667</c:v>
                </c:pt>
                <c:pt idx="83">
                  <c:v>0.054409874444444443</c:v>
                </c:pt>
                <c:pt idx="84">
                  <c:v>0.17246116555555557</c:v>
                </c:pt>
                <c:pt idx="85">
                  <c:v>0.024057025666666666</c:v>
                </c:pt>
                <c:pt idx="86">
                  <c:v>0.021151661666666665</c:v>
                </c:pt>
                <c:pt idx="87">
                  <c:v>0.13057328777777777</c:v>
                </c:pt>
                <c:pt idx="88">
                  <c:v>0.04947328222222222</c:v>
                </c:pt>
                <c:pt idx="89">
                  <c:v>0.2020534511111111</c:v>
                </c:pt>
                <c:pt idx="91">
                  <c:v>0.032463215827777774</c:v>
                </c:pt>
                <c:pt idx="92">
                  <c:v>0.004760837888888889</c:v>
                </c:pt>
                <c:pt idx="93">
                  <c:v>0.05392703555555556</c:v>
                </c:pt>
                <c:pt idx="94">
                  <c:v>0.008398479344444444</c:v>
                </c:pt>
                <c:pt idx="95">
                  <c:v>0.2288984866666667</c:v>
                </c:pt>
                <c:pt idx="96">
                  <c:v>0.024620256833333333</c:v>
                </c:pt>
                <c:pt idx="97">
                  <c:v>0.013255542666666668</c:v>
                </c:pt>
                <c:pt idx="98">
                  <c:v>0.015735270833333332</c:v>
                </c:pt>
                <c:pt idx="100">
                  <c:v>0.07690661426966805</c:v>
                </c:pt>
                <c:pt idx="101">
                  <c:v>0.07690661426966805</c:v>
                </c:pt>
                <c:pt idx="102">
                  <c:v>0.08137110666666666</c:v>
                </c:pt>
                <c:pt idx="103">
                  <c:v>0.07654993241120389</c:v>
                </c:pt>
                <c:pt idx="104">
                  <c:v>0.09435777037701779</c:v>
                </c:pt>
                <c:pt idx="105">
                  <c:v>0.07124476505231138</c:v>
                </c:pt>
                <c:pt idx="106">
                  <c:v>0.016426090590858235</c:v>
                </c:pt>
                <c:pt idx="107">
                  <c:v>0.06036242686521476</c:v>
                </c:pt>
                <c:pt idx="108">
                  <c:v>0.04688820677205597</c:v>
                </c:pt>
                <c:pt idx="109">
                  <c:v>0.06551342489038026</c:v>
                </c:pt>
                <c:pt idx="110">
                  <c:v>0.05746622305057756</c:v>
                </c:pt>
                <c:pt idx="111">
                  <c:v>0.06268147152088449</c:v>
                </c:pt>
                <c:pt idx="112">
                  <c:v>0.118467683146492</c:v>
                </c:pt>
                <c:pt idx="113">
                  <c:v>0.03543371861544853</c:v>
                </c:pt>
                <c:pt idx="114">
                  <c:v>0.04858676944306181</c:v>
                </c:pt>
                <c:pt idx="115">
                  <c:v>0.05766091676531149</c:v>
                </c:pt>
                <c:pt idx="116">
                  <c:v>0.05766091676531149</c:v>
                </c:pt>
                <c:pt idx="117">
                  <c:v>0.1015259542440871</c:v>
                </c:pt>
                <c:pt idx="118">
                  <c:v>0.0512406720118439</c:v>
                </c:pt>
                <c:pt idx="119">
                  <c:v>0.10679810872526943</c:v>
                </c:pt>
                <c:pt idx="120">
                  <c:v>0.08648537476928547</c:v>
                </c:pt>
                <c:pt idx="121">
                  <c:v>0.08859536210394553</c:v>
                </c:pt>
                <c:pt idx="122">
                  <c:v>0.22216956185327397</c:v>
                </c:pt>
                <c:pt idx="123">
                  <c:v>0.024397460253783497</c:v>
                </c:pt>
                <c:pt idx="124">
                  <c:v>0.04727122630867316</c:v>
                </c:pt>
                <c:pt idx="125">
                  <c:v>0.043482677559301866</c:v>
                </c:pt>
                <c:pt idx="126">
                  <c:v>0.07670522013890345</c:v>
                </c:pt>
                <c:pt idx="127">
                  <c:v>0.01852524301539278</c:v>
                </c:pt>
                <c:pt idx="128">
                  <c:v>0.034007029327704524</c:v>
                </c:pt>
                <c:pt idx="129">
                  <c:v>0.1976875566041111</c:v>
                </c:pt>
                <c:pt idx="130">
                  <c:v>0.09259507888438148</c:v>
                </c:pt>
                <c:pt idx="131">
                  <c:v>0.01989000097928005</c:v>
                </c:pt>
                <c:pt idx="132">
                  <c:v>0.01753552425856652</c:v>
                </c:pt>
                <c:pt idx="133">
                  <c:v>0.0449885548970779</c:v>
                </c:pt>
                <c:pt idx="134">
                  <c:v>0.117798328084324</c:v>
                </c:pt>
                <c:pt idx="135">
                  <c:v>0.033540910286252314</c:v>
                </c:pt>
                <c:pt idx="136">
                  <c:v>0.04072592779867011</c:v>
                </c:pt>
                <c:pt idx="137">
                  <c:v>0.015487687165550226</c:v>
                </c:pt>
                <c:pt idx="138">
                  <c:v>0.023706017525232975</c:v>
                </c:pt>
                <c:pt idx="139">
                  <c:v>0.023215205384212595</c:v>
                </c:pt>
                <c:pt idx="140">
                  <c:v>0.03145947565499102</c:v>
                </c:pt>
                <c:pt idx="141">
                  <c:v>0.05454360582256968</c:v>
                </c:pt>
              </c:numCache>
            </c:numRef>
          </c:xVal>
          <c:yVal>
            <c:numRef>
              <c:f>Tabelle2!$G$3:$G$144</c:f>
              <c:numCache>
                <c:ptCount val="142"/>
                <c:pt idx="0">
                  <c:v>2.07</c:v>
                </c:pt>
                <c:pt idx="1">
                  <c:v>3.04</c:v>
                </c:pt>
                <c:pt idx="2">
                  <c:v>16.38</c:v>
                </c:pt>
                <c:pt idx="3">
                  <c:v>17.1</c:v>
                </c:pt>
                <c:pt idx="4">
                  <c:v>20.6</c:v>
                </c:pt>
                <c:pt idx="5">
                  <c:v>20.71</c:v>
                </c:pt>
                <c:pt idx="6">
                  <c:v>30.77</c:v>
                </c:pt>
                <c:pt idx="7">
                  <c:v>31.84</c:v>
                </c:pt>
                <c:pt idx="8">
                  <c:v>34.17</c:v>
                </c:pt>
                <c:pt idx="9">
                  <c:v>44.15</c:v>
                </c:pt>
                <c:pt idx="10">
                  <c:v>52.5</c:v>
                </c:pt>
                <c:pt idx="11">
                  <c:v>58</c:v>
                </c:pt>
                <c:pt idx="12">
                  <c:v>59.2</c:v>
                </c:pt>
                <c:pt idx="13">
                  <c:v>62.86</c:v>
                </c:pt>
                <c:pt idx="14">
                  <c:v>67.3</c:v>
                </c:pt>
                <c:pt idx="15">
                  <c:v>71.99</c:v>
                </c:pt>
                <c:pt idx="16">
                  <c:v>77.68</c:v>
                </c:pt>
                <c:pt idx="17">
                  <c:v>83.08</c:v>
                </c:pt>
                <c:pt idx="18">
                  <c:v>86.39</c:v>
                </c:pt>
                <c:pt idx="19">
                  <c:v>89.8</c:v>
                </c:pt>
                <c:pt idx="20">
                  <c:v>91.36</c:v>
                </c:pt>
                <c:pt idx="21">
                  <c:v>93.57</c:v>
                </c:pt>
                <c:pt idx="22">
                  <c:v>95.96</c:v>
                </c:pt>
                <c:pt idx="23">
                  <c:v>101.02</c:v>
                </c:pt>
                <c:pt idx="24">
                  <c:v>20.82</c:v>
                </c:pt>
                <c:pt idx="25">
                  <c:v>27.65</c:v>
                </c:pt>
                <c:pt idx="26">
                  <c:v>31.61</c:v>
                </c:pt>
                <c:pt idx="27">
                  <c:v>34.02</c:v>
                </c:pt>
                <c:pt idx="28">
                  <c:v>37.93</c:v>
                </c:pt>
                <c:pt idx="29">
                  <c:v>40.01</c:v>
                </c:pt>
                <c:pt idx="30">
                  <c:v>42.04</c:v>
                </c:pt>
                <c:pt idx="31">
                  <c:v>43</c:v>
                </c:pt>
                <c:pt idx="32">
                  <c:v>43.6</c:v>
                </c:pt>
                <c:pt idx="33">
                  <c:v>46.84</c:v>
                </c:pt>
                <c:pt idx="34">
                  <c:v>49.05</c:v>
                </c:pt>
                <c:pt idx="35">
                  <c:v>53.19</c:v>
                </c:pt>
                <c:pt idx="36">
                  <c:v>55.67</c:v>
                </c:pt>
                <c:pt idx="37">
                  <c:v>56.03</c:v>
                </c:pt>
                <c:pt idx="38">
                  <c:v>61.27</c:v>
                </c:pt>
                <c:pt idx="39">
                  <c:v>66.67</c:v>
                </c:pt>
                <c:pt idx="40">
                  <c:v>70.42</c:v>
                </c:pt>
                <c:pt idx="41">
                  <c:v>75.09</c:v>
                </c:pt>
                <c:pt idx="42">
                  <c:v>80.36</c:v>
                </c:pt>
                <c:pt idx="43">
                  <c:v>82.02</c:v>
                </c:pt>
                <c:pt idx="44">
                  <c:v>86.85</c:v>
                </c:pt>
                <c:pt idx="45">
                  <c:v>91.12</c:v>
                </c:pt>
                <c:pt idx="46">
                  <c:v>93.83</c:v>
                </c:pt>
                <c:pt idx="47">
                  <c:v>94.29</c:v>
                </c:pt>
                <c:pt idx="48">
                  <c:v>94.57</c:v>
                </c:pt>
                <c:pt idx="49">
                  <c:v>99.3</c:v>
                </c:pt>
                <c:pt idx="50">
                  <c:v>117.8</c:v>
                </c:pt>
                <c:pt idx="51">
                  <c:v>129.41</c:v>
                </c:pt>
                <c:pt idx="52">
                  <c:v>131.79</c:v>
                </c:pt>
                <c:pt idx="53">
                  <c:v>132.5</c:v>
                </c:pt>
                <c:pt idx="54">
                  <c:v>133.45</c:v>
                </c:pt>
                <c:pt idx="55">
                  <c:v>145.79</c:v>
                </c:pt>
                <c:pt idx="56">
                  <c:v>147.75</c:v>
                </c:pt>
                <c:pt idx="57">
                  <c:v>149.96</c:v>
                </c:pt>
                <c:pt idx="58">
                  <c:v>153.18</c:v>
                </c:pt>
                <c:pt idx="59">
                  <c:v>158.68</c:v>
                </c:pt>
                <c:pt idx="60">
                  <c:v>161.2</c:v>
                </c:pt>
                <c:pt idx="61">
                  <c:v>167.28</c:v>
                </c:pt>
                <c:pt idx="62">
                  <c:v>171.75</c:v>
                </c:pt>
                <c:pt idx="63">
                  <c:v>173.07</c:v>
                </c:pt>
                <c:pt idx="64">
                  <c:v>177.84</c:v>
                </c:pt>
                <c:pt idx="65">
                  <c:v>183.1</c:v>
                </c:pt>
                <c:pt idx="66">
                  <c:v>184.12</c:v>
                </c:pt>
                <c:pt idx="67">
                  <c:v>191.33</c:v>
                </c:pt>
                <c:pt idx="68">
                  <c:v>199.29</c:v>
                </c:pt>
                <c:pt idx="69">
                  <c:v>199.47</c:v>
                </c:pt>
                <c:pt idx="70">
                  <c:v>205.61</c:v>
                </c:pt>
                <c:pt idx="71">
                  <c:v>211.72</c:v>
                </c:pt>
                <c:pt idx="72">
                  <c:v>220.66</c:v>
                </c:pt>
                <c:pt idx="73">
                  <c:v>233.42</c:v>
                </c:pt>
                <c:pt idx="74">
                  <c:v>240.88</c:v>
                </c:pt>
                <c:pt idx="75">
                  <c:v>252.84</c:v>
                </c:pt>
                <c:pt idx="76">
                  <c:v>253.51</c:v>
                </c:pt>
                <c:pt idx="77">
                  <c:v>268.33</c:v>
                </c:pt>
                <c:pt idx="78">
                  <c:v>270.68</c:v>
                </c:pt>
                <c:pt idx="79">
                  <c:v>276.92</c:v>
                </c:pt>
                <c:pt idx="80">
                  <c:v>284.47</c:v>
                </c:pt>
                <c:pt idx="81">
                  <c:v>284.71</c:v>
                </c:pt>
                <c:pt idx="82">
                  <c:v>289.73</c:v>
                </c:pt>
                <c:pt idx="83">
                  <c:v>292.96</c:v>
                </c:pt>
                <c:pt idx="84">
                  <c:v>294.27</c:v>
                </c:pt>
                <c:pt idx="85">
                  <c:v>298.31</c:v>
                </c:pt>
                <c:pt idx="86">
                  <c:v>308.99</c:v>
                </c:pt>
                <c:pt idx="87">
                  <c:v>311.73</c:v>
                </c:pt>
                <c:pt idx="88">
                  <c:v>313.39</c:v>
                </c:pt>
                <c:pt idx="89">
                  <c:v>331.25</c:v>
                </c:pt>
                <c:pt idx="90">
                  <c:v>342.13</c:v>
                </c:pt>
                <c:pt idx="91">
                  <c:v>351.75</c:v>
                </c:pt>
                <c:pt idx="92">
                  <c:v>353.86</c:v>
                </c:pt>
                <c:pt idx="93">
                  <c:v>359.12</c:v>
                </c:pt>
                <c:pt idx="94">
                  <c:v>368.32</c:v>
                </c:pt>
                <c:pt idx="95">
                  <c:v>374.6</c:v>
                </c:pt>
                <c:pt idx="96">
                  <c:v>378.25</c:v>
                </c:pt>
                <c:pt idx="97">
                  <c:v>387.83</c:v>
                </c:pt>
                <c:pt idx="98">
                  <c:v>395.73</c:v>
                </c:pt>
                <c:pt idx="100">
                  <c:v>402.845</c:v>
                </c:pt>
                <c:pt idx="101">
                  <c:v>403.7</c:v>
                </c:pt>
                <c:pt idx="102">
                  <c:v>408.71999999999997</c:v>
                </c:pt>
                <c:pt idx="103">
                  <c:v>412.695</c:v>
                </c:pt>
                <c:pt idx="104">
                  <c:v>416.025</c:v>
                </c:pt>
                <c:pt idx="105">
                  <c:v>416.52</c:v>
                </c:pt>
                <c:pt idx="106">
                  <c:v>422.82500000000005</c:v>
                </c:pt>
                <c:pt idx="107">
                  <c:v>427.045</c:v>
                </c:pt>
                <c:pt idx="108">
                  <c:v>433.45</c:v>
                </c:pt>
                <c:pt idx="109">
                  <c:v>436.52500000000003</c:v>
                </c:pt>
                <c:pt idx="110">
                  <c:v>442.35</c:v>
                </c:pt>
                <c:pt idx="111">
                  <c:v>446.46</c:v>
                </c:pt>
                <c:pt idx="112">
                  <c:v>455.485</c:v>
                </c:pt>
                <c:pt idx="113">
                  <c:v>455.74</c:v>
                </c:pt>
                <c:pt idx="114">
                  <c:v>459.28999999999996</c:v>
                </c:pt>
                <c:pt idx="115">
                  <c:v>463.135</c:v>
                </c:pt>
                <c:pt idx="116">
                  <c:v>468.31</c:v>
                </c:pt>
                <c:pt idx="117">
                  <c:v>470.99</c:v>
                </c:pt>
                <c:pt idx="118">
                  <c:v>475.83</c:v>
                </c:pt>
                <c:pt idx="119">
                  <c:v>482.33</c:v>
                </c:pt>
                <c:pt idx="120">
                  <c:v>490.05</c:v>
                </c:pt>
                <c:pt idx="121">
                  <c:v>497.125</c:v>
                </c:pt>
                <c:pt idx="122">
                  <c:v>503.89</c:v>
                </c:pt>
                <c:pt idx="123">
                  <c:v>507.24</c:v>
                </c:pt>
                <c:pt idx="124">
                  <c:v>511.205</c:v>
                </c:pt>
                <c:pt idx="125">
                  <c:v>517.53</c:v>
                </c:pt>
                <c:pt idx="126">
                  <c:v>523.49</c:v>
                </c:pt>
                <c:pt idx="127">
                  <c:v>531.59</c:v>
                </c:pt>
                <c:pt idx="128">
                  <c:v>542.01</c:v>
                </c:pt>
                <c:pt idx="129">
                  <c:v>550.805</c:v>
                </c:pt>
                <c:pt idx="130">
                  <c:v>553.465</c:v>
                </c:pt>
                <c:pt idx="131">
                  <c:v>560.465</c:v>
                </c:pt>
                <c:pt idx="132">
                  <c:v>561.8</c:v>
                </c:pt>
                <c:pt idx="133">
                  <c:v>566.73</c:v>
                </c:pt>
                <c:pt idx="134">
                  <c:v>576.04</c:v>
                </c:pt>
                <c:pt idx="135">
                  <c:v>578.66</c:v>
                </c:pt>
                <c:pt idx="136">
                  <c:v>582.01</c:v>
                </c:pt>
                <c:pt idx="137">
                  <c:v>594.18</c:v>
                </c:pt>
                <c:pt idx="138">
                  <c:v>598.69</c:v>
                </c:pt>
                <c:pt idx="139">
                  <c:v>615.935</c:v>
                </c:pt>
                <c:pt idx="140">
                  <c:v>622.37</c:v>
                </c:pt>
                <c:pt idx="141">
                  <c:v>627.55</c:v>
                </c:pt>
              </c:numCache>
            </c:numRef>
          </c:yVal>
          <c:smooth val="0"/>
        </c:ser>
        <c:axId val="6464098"/>
        <c:axId val="48894123"/>
      </c:scatterChart>
      <c:valAx>
        <c:axId val="6464098"/>
        <c:scaling>
          <c:orientation val="minMax"/>
          <c:max val="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</a:t>
                </a:r>
                <a:r>
                  <a:rPr lang="en-US" cap="none" sz="9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 and CO</a:t>
                </a:r>
                <a:r>
                  <a:rPr lang="en-US" cap="none" sz="9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[%]</a:t>
                </a:r>
              </a:p>
            </c:rich>
          </c:tx>
          <c:layout>
            <c:manualLayout>
              <c:xMode val="factor"/>
              <c:yMode val="factor"/>
              <c:x val="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8894123"/>
        <c:crosses val="autoZero"/>
        <c:crossBetween val="midCat"/>
        <c:dispUnits/>
      </c:valAx>
      <c:valAx>
        <c:axId val="48894123"/>
        <c:scaling>
          <c:orientation val="maxMin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Depth [mbsf]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464098"/>
        <c:crosses val="autoZero"/>
        <c:crossBetween val="midCat"/>
        <c:dispUnits/>
        <c:majorUnit val="40"/>
      </c:valAx>
      <c:spPr>
        <a:noFill/>
        <a:ln w="254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8975"/>
          <c:y val="0.20425"/>
          <c:w val="0.154"/>
          <c:h val="0.1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67</xdr:row>
      <xdr:rowOff>76200</xdr:rowOff>
    </xdr:from>
    <xdr:to>
      <xdr:col>19</xdr:col>
      <xdr:colOff>333375</xdr:colOff>
      <xdr:row>105</xdr:row>
      <xdr:rowOff>95250</xdr:rowOff>
    </xdr:to>
    <xdr:graphicFrame>
      <xdr:nvGraphicFramePr>
        <xdr:cNvPr id="1" name="Chart 3"/>
        <xdr:cNvGraphicFramePr/>
      </xdr:nvGraphicFramePr>
      <xdr:xfrm>
        <a:off x="8277225" y="9648825"/>
        <a:ext cx="398145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n#2Carbon_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#2"/>
      <sheetName val="Run#3"/>
      <sheetName val="Run#4"/>
      <sheetName val="Run#5"/>
      <sheetName val="Run#6"/>
    </sheetNames>
    <sheetDataSet>
      <sheetData sheetId="3">
        <row r="21">
          <cell r="AB21">
            <v>0.07292851445143014</v>
          </cell>
        </row>
        <row r="33">
          <cell r="AB33">
            <v>0.0626703475484867</v>
          </cell>
        </row>
        <row r="45">
          <cell r="AB45">
            <v>0.0563416351371443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workbookViewId="0" topLeftCell="A73">
      <selection activeCell="D32" sqref="D32"/>
    </sheetView>
  </sheetViews>
  <sheetFormatPr defaultColWidth="11.421875" defaultRowHeight="12.75"/>
  <cols>
    <col min="1" max="1" width="13.421875" style="4" bestFit="1" customWidth="1"/>
    <col min="2" max="2" width="11.421875" style="2" customWidth="1"/>
    <col min="3" max="3" width="12.8515625" style="2" customWidth="1"/>
    <col min="4" max="4" width="11.421875" style="2" customWidth="1"/>
    <col min="5" max="6" width="11.421875" style="7" customWidth="1"/>
    <col min="7" max="7" width="13.00390625" style="2" bestFit="1" customWidth="1"/>
    <col min="8" max="16384" width="11.421875" style="2" customWidth="1"/>
  </cols>
  <sheetData>
    <row r="1" spans="1:6" ht="11.25">
      <c r="A1" s="3" t="s">
        <v>42</v>
      </c>
      <c r="B1" s="8" t="s">
        <v>19</v>
      </c>
      <c r="C1" s="9"/>
      <c r="D1" s="9"/>
      <c r="E1" s="10"/>
      <c r="F1" s="10"/>
    </row>
    <row r="2" ht="11.25">
      <c r="A2" s="3"/>
    </row>
    <row r="3" spans="1:6" ht="11.25">
      <c r="A3" s="3"/>
      <c r="B3" s="2" t="s">
        <v>21</v>
      </c>
      <c r="C3" s="2" t="s">
        <v>22</v>
      </c>
      <c r="E3" s="7" t="s">
        <v>23</v>
      </c>
      <c r="F3" s="7" t="s">
        <v>24</v>
      </c>
    </row>
    <row r="4" spans="5:6" ht="11.25">
      <c r="E4" s="7">
        <v>44</v>
      </c>
      <c r="F4" s="7">
        <v>18</v>
      </c>
    </row>
    <row r="5" spans="5:6" ht="11.25">
      <c r="E5" s="7">
        <v>12</v>
      </c>
      <c r="F5" s="7">
        <v>2</v>
      </c>
    </row>
    <row r="7" ht="11.25">
      <c r="H7" s="1"/>
    </row>
    <row r="10" spans="1:6" ht="11.25">
      <c r="A10" s="2"/>
      <c r="E10" s="2"/>
      <c r="F10" s="2"/>
    </row>
    <row r="11" spans="1:6" ht="11.25">
      <c r="A11" s="2"/>
      <c r="E11" s="2"/>
      <c r="F11" s="2"/>
    </row>
    <row r="12" spans="1:6" ht="11.25">
      <c r="A12" s="2"/>
      <c r="E12" s="2"/>
      <c r="F12" s="2"/>
    </row>
    <row r="13" ht="11.25">
      <c r="A13" s="5"/>
    </row>
    <row r="14" ht="11.25">
      <c r="A14" s="5"/>
    </row>
    <row r="15" spans="1:6" ht="11.25">
      <c r="A15" s="5" t="s">
        <v>26</v>
      </c>
      <c r="E15" s="7" t="s">
        <v>23</v>
      </c>
      <c r="F15" s="7" t="s">
        <v>24</v>
      </c>
    </row>
    <row r="16" spans="1:6" ht="11.25">
      <c r="A16" s="5" t="s">
        <v>20</v>
      </c>
      <c r="B16" s="2">
        <v>0.08679076</v>
      </c>
      <c r="C16" s="2">
        <v>0.2986466</v>
      </c>
      <c r="E16" s="7">
        <f aca="true" t="shared" si="0" ref="E16:F20">B16*E$4/E$5</f>
        <v>0.31823278666666666</v>
      </c>
      <c r="F16" s="7">
        <f t="shared" si="0"/>
        <v>2.6878194</v>
      </c>
    </row>
    <row r="17" spans="1:6" ht="11.25">
      <c r="A17" s="5" t="s">
        <v>20</v>
      </c>
      <c r="B17" s="2">
        <v>0.08692902</v>
      </c>
      <c r="C17" s="2">
        <v>0.3323438</v>
      </c>
      <c r="E17" s="7">
        <f t="shared" si="0"/>
        <v>0.31873974</v>
      </c>
      <c r="F17" s="7">
        <f t="shared" si="0"/>
        <v>2.9910942</v>
      </c>
    </row>
    <row r="18" spans="1:6" ht="11.25">
      <c r="A18" s="5" t="s">
        <v>20</v>
      </c>
      <c r="B18" s="2">
        <v>0.08533851</v>
      </c>
      <c r="C18" s="2">
        <v>0.3439029</v>
      </c>
      <c r="E18" s="7">
        <f t="shared" si="0"/>
        <v>0.31290787000000003</v>
      </c>
      <c r="F18" s="7">
        <f t="shared" si="0"/>
        <v>3.0951261</v>
      </c>
    </row>
    <row r="19" spans="1:6" ht="11.25">
      <c r="A19" s="5" t="s">
        <v>20</v>
      </c>
      <c r="B19" s="2">
        <v>0.08485128</v>
      </c>
      <c r="C19" s="2">
        <v>0.335263</v>
      </c>
      <c r="E19" s="7">
        <f t="shared" si="0"/>
        <v>0.31112136</v>
      </c>
      <c r="F19" s="7">
        <f t="shared" si="0"/>
        <v>3.0173669999999997</v>
      </c>
    </row>
    <row r="20" spans="1:6" ht="11.25">
      <c r="A20" s="5" t="s">
        <v>20</v>
      </c>
      <c r="B20" s="2">
        <v>0.08532796</v>
      </c>
      <c r="C20" s="2">
        <v>0.3284956</v>
      </c>
      <c r="E20" s="7">
        <f t="shared" si="0"/>
        <v>0.31286918666666663</v>
      </c>
      <c r="F20" s="7">
        <f t="shared" si="0"/>
        <v>2.9564604</v>
      </c>
    </row>
    <row r="21" spans="3:6" ht="11.25">
      <c r="C21" s="11" t="s">
        <v>20</v>
      </c>
      <c r="D21" s="2" t="s">
        <v>27</v>
      </c>
      <c r="E21" s="12">
        <f>AVERAGE(E16:E20)</f>
        <v>0.3147741886666667</v>
      </c>
      <c r="F21" s="12">
        <f>AVERAGE(F16:F20)</f>
        <v>2.94957342</v>
      </c>
    </row>
    <row r="22" spans="4:6" ht="11.25">
      <c r="D22" s="2" t="s">
        <v>29</v>
      </c>
      <c r="E22" s="12">
        <f>STDEV(E16:E20)</f>
        <v>0.0034692518197913962</v>
      </c>
      <c r="F22" s="12">
        <f>STDEV(F16:F20)</f>
        <v>0.15497429205829386</v>
      </c>
    </row>
    <row r="23" spans="4:6" ht="11.25">
      <c r="D23" s="2" t="s">
        <v>30</v>
      </c>
      <c r="E23" s="12">
        <f>E22/(E21/100)</f>
        <v>1.102139865560958</v>
      </c>
      <c r="F23" s="12">
        <f>F22/(F21/100)</f>
        <v>5.254125596856438</v>
      </c>
    </row>
    <row r="26" spans="1:6" ht="11.25">
      <c r="A26" s="5" t="s">
        <v>31</v>
      </c>
      <c r="E26" s="7" t="s">
        <v>23</v>
      </c>
      <c r="F26" s="7" t="s">
        <v>24</v>
      </c>
    </row>
    <row r="27" spans="1:6" ht="11.25">
      <c r="A27" s="5" t="s">
        <v>20</v>
      </c>
      <c r="B27" s="2">
        <v>0.09395014</v>
      </c>
      <c r="C27" s="2">
        <v>0.3318201</v>
      </c>
      <c r="E27" s="7">
        <f aca="true" t="shared" si="1" ref="E27:F31">B27*E$4/E$5</f>
        <v>0.34448384666666665</v>
      </c>
      <c r="F27" s="7">
        <f t="shared" si="1"/>
        <v>2.9863809</v>
      </c>
    </row>
    <row r="28" spans="1:6" ht="11.25">
      <c r="A28" s="5" t="s">
        <v>20</v>
      </c>
      <c r="B28" s="2">
        <v>0.09551506</v>
      </c>
      <c r="C28" s="2">
        <v>0.3675809</v>
      </c>
      <c r="E28" s="7">
        <f t="shared" si="1"/>
        <v>0.35022188666666665</v>
      </c>
      <c r="F28" s="7">
        <f t="shared" si="1"/>
        <v>3.3082281</v>
      </c>
    </row>
    <row r="29" spans="1:6" ht="11.25">
      <c r="A29" s="5" t="s">
        <v>20</v>
      </c>
      <c r="B29" s="2">
        <v>0.09521461</v>
      </c>
      <c r="C29" s="2">
        <v>0.3774339</v>
      </c>
      <c r="E29" s="7">
        <f t="shared" si="1"/>
        <v>0.34912023666666664</v>
      </c>
      <c r="F29" s="7">
        <f t="shared" si="1"/>
        <v>3.3969050999999997</v>
      </c>
    </row>
    <row r="30" spans="1:6" ht="11.25">
      <c r="A30" s="5" t="s">
        <v>20</v>
      </c>
      <c r="B30" s="2">
        <v>0.09391072</v>
      </c>
      <c r="C30" s="2">
        <v>0.3696546</v>
      </c>
      <c r="E30" s="7">
        <f t="shared" si="1"/>
        <v>0.3443393066666667</v>
      </c>
      <c r="F30" s="7">
        <f t="shared" si="1"/>
        <v>3.3268914</v>
      </c>
    </row>
    <row r="31" spans="1:6" ht="11.25">
      <c r="A31" s="5" t="s">
        <v>20</v>
      </c>
      <c r="B31" s="2">
        <v>0.09304632</v>
      </c>
      <c r="C31" s="2">
        <v>0.3656889</v>
      </c>
      <c r="E31" s="7">
        <f t="shared" si="1"/>
        <v>0.34116984</v>
      </c>
      <c r="F31" s="7">
        <f t="shared" si="1"/>
        <v>3.2912000999999997</v>
      </c>
    </row>
    <row r="32" spans="3:6" ht="11.25">
      <c r="C32" s="11" t="s">
        <v>20</v>
      </c>
      <c r="D32" s="2" t="s">
        <v>27</v>
      </c>
      <c r="E32" s="7">
        <f>AVERAGE(E27:E31)</f>
        <v>0.3458670233333333</v>
      </c>
      <c r="F32" s="7">
        <f>AVERAGE(F27:F31)</f>
        <v>3.2619211200000002</v>
      </c>
    </row>
    <row r="33" spans="4:6" ht="11.25">
      <c r="D33" s="2" t="s">
        <v>29</v>
      </c>
      <c r="E33" s="7">
        <f>STDEV(E27:E31)</f>
        <v>0.003736939215988886</v>
      </c>
      <c r="F33" s="7">
        <f>STDEV(F27:F31)</f>
        <v>0.1591899965796498</v>
      </c>
    </row>
    <row r="34" spans="4:6" ht="11.25">
      <c r="D34" s="2" t="s">
        <v>30</v>
      </c>
      <c r="E34" s="7">
        <f>E33/(E32/100)</f>
        <v>1.0804554825648607</v>
      </c>
      <c r="F34" s="7">
        <f>F33/(F32/100)</f>
        <v>4.880252793471897</v>
      </c>
    </row>
    <row r="35" spans="5:6" ht="11.25">
      <c r="E35" s="12"/>
      <c r="F35" s="12"/>
    </row>
    <row r="37" spans="1:6" ht="11.25">
      <c r="A37" s="5" t="s">
        <v>26</v>
      </c>
      <c r="E37" s="7" t="s">
        <v>23</v>
      </c>
      <c r="F37" s="7" t="s">
        <v>24</v>
      </c>
    </row>
    <row r="38" spans="1:6" ht="11.25">
      <c r="A38" s="5" t="s">
        <v>28</v>
      </c>
      <c r="B38" s="2">
        <v>0.2310085</v>
      </c>
      <c r="C38" s="2">
        <v>1.123215</v>
      </c>
      <c r="E38" s="7">
        <f aca="true" t="shared" si="2" ref="E38:F42">B38*E$4/E$5</f>
        <v>0.8470311666666667</v>
      </c>
      <c r="F38" s="7">
        <f t="shared" si="2"/>
        <v>10.108935</v>
      </c>
    </row>
    <row r="39" spans="1:6" ht="11.25">
      <c r="A39" s="5" t="s">
        <v>28</v>
      </c>
      <c r="B39" s="2">
        <v>0.2927063</v>
      </c>
      <c r="C39" s="2">
        <v>1.214272</v>
      </c>
      <c r="E39" s="7">
        <f t="shared" si="2"/>
        <v>1.0732564333333332</v>
      </c>
      <c r="F39" s="7">
        <f t="shared" si="2"/>
        <v>10.928448</v>
      </c>
    </row>
    <row r="40" spans="1:6" ht="11.25">
      <c r="A40" s="5" t="s">
        <v>28</v>
      </c>
      <c r="B40" s="2">
        <v>0.3220846</v>
      </c>
      <c r="C40" s="2">
        <v>1.211841</v>
      </c>
      <c r="E40" s="7">
        <f t="shared" si="2"/>
        <v>1.1809768666666667</v>
      </c>
      <c r="F40" s="7">
        <f t="shared" si="2"/>
        <v>10.906569</v>
      </c>
    </row>
    <row r="41" spans="1:6" ht="11.25">
      <c r="A41" s="5" t="s">
        <v>28</v>
      </c>
      <c r="B41" s="2">
        <v>0.2795241</v>
      </c>
      <c r="C41" s="2">
        <v>1.234033</v>
      </c>
      <c r="E41" s="7">
        <f t="shared" si="2"/>
        <v>1.0249217</v>
      </c>
      <c r="F41" s="7">
        <f t="shared" si="2"/>
        <v>11.106297</v>
      </c>
    </row>
    <row r="42" spans="1:6" ht="11.25">
      <c r="A42" s="5" t="s">
        <v>28</v>
      </c>
      <c r="B42" s="2">
        <v>0.2866646</v>
      </c>
      <c r="C42" s="2">
        <v>1.258387</v>
      </c>
      <c r="E42" s="7">
        <f t="shared" si="2"/>
        <v>1.0511035333333332</v>
      </c>
      <c r="F42" s="7">
        <f t="shared" si="2"/>
        <v>11.325482999999998</v>
      </c>
    </row>
    <row r="43" spans="3:6" ht="11.25">
      <c r="C43" s="11" t="s">
        <v>28</v>
      </c>
      <c r="D43" s="2" t="s">
        <v>27</v>
      </c>
      <c r="E43" s="12">
        <f>AVERAGE(E39,E41:E42)</f>
        <v>1.0497605555555554</v>
      </c>
      <c r="F43" s="12">
        <f>AVERAGE(F38:F42)</f>
        <v>10.875146399999998</v>
      </c>
    </row>
    <row r="44" spans="4:6" ht="11.25">
      <c r="D44" s="2" t="s">
        <v>29</v>
      </c>
      <c r="E44" s="12">
        <f>STDEV(E39,E42:E43)</f>
        <v>0.013194764367407323</v>
      </c>
      <c r="F44" s="12">
        <f>STDEV(F38:F42)</f>
        <v>0.46020158708530934</v>
      </c>
    </row>
    <row r="45" spans="4:6" ht="11.25">
      <c r="D45" s="2" t="s">
        <v>30</v>
      </c>
      <c r="E45" s="12">
        <f>E44/(E43/100)</f>
        <v>1.2569308589066177</v>
      </c>
      <c r="F45" s="12">
        <f>F44/(F43/100)</f>
        <v>4.231681764627182</v>
      </c>
    </row>
    <row r="48" ht="11.25">
      <c r="A48" s="5" t="s">
        <v>31</v>
      </c>
    </row>
    <row r="49" spans="1:6" ht="11.25">
      <c r="A49" s="5" t="s">
        <v>28</v>
      </c>
      <c r="B49" s="2">
        <v>0.2384704</v>
      </c>
      <c r="C49" s="2">
        <v>1.309663</v>
      </c>
      <c r="E49" s="7">
        <f aca="true" t="shared" si="3" ref="E49:F53">B49*E$4/E$5</f>
        <v>0.8743914666666667</v>
      </c>
      <c r="F49" s="7">
        <f t="shared" si="3"/>
        <v>11.786967</v>
      </c>
    </row>
    <row r="50" spans="1:6" ht="11.25">
      <c r="A50" s="5" t="s">
        <v>28</v>
      </c>
      <c r="B50" s="2">
        <v>0.3001713</v>
      </c>
      <c r="C50" s="2">
        <v>1.416724</v>
      </c>
      <c r="E50" s="7">
        <f t="shared" si="3"/>
        <v>1.1006281</v>
      </c>
      <c r="F50" s="7">
        <f t="shared" si="3"/>
        <v>12.750516000000001</v>
      </c>
    </row>
    <row r="51" spans="1:6" ht="11.25">
      <c r="A51" s="5" t="s">
        <v>28</v>
      </c>
      <c r="B51" s="2">
        <v>0.328197</v>
      </c>
      <c r="C51" s="2">
        <v>1.417317</v>
      </c>
      <c r="E51" s="7">
        <f t="shared" si="3"/>
        <v>1.203389</v>
      </c>
      <c r="F51" s="7">
        <f t="shared" si="3"/>
        <v>12.755853</v>
      </c>
    </row>
    <row r="52" spans="1:6" ht="11.25">
      <c r="A52" s="5" t="s">
        <v>28</v>
      </c>
      <c r="B52" s="2">
        <v>0.2851445</v>
      </c>
      <c r="C52" s="2">
        <v>1.446194</v>
      </c>
      <c r="E52" s="7">
        <f t="shared" si="3"/>
        <v>1.0455298333333334</v>
      </c>
      <c r="F52" s="7">
        <f t="shared" si="3"/>
        <v>13.015746</v>
      </c>
    </row>
    <row r="53" spans="1:6" ht="11.25">
      <c r="A53" s="5" t="s">
        <v>28</v>
      </c>
      <c r="B53" s="2">
        <v>0.2939349</v>
      </c>
      <c r="C53" s="2">
        <v>1.46999</v>
      </c>
      <c r="E53" s="7">
        <f t="shared" si="3"/>
        <v>1.0777613</v>
      </c>
      <c r="F53" s="7">
        <f t="shared" si="3"/>
        <v>13.229909999999999</v>
      </c>
    </row>
    <row r="54" spans="3:6" ht="11.25">
      <c r="C54" s="5" t="s">
        <v>28</v>
      </c>
      <c r="D54" s="2" t="s">
        <v>27</v>
      </c>
      <c r="E54" s="7">
        <f>AVERAGE(E50,E52:E53)</f>
        <v>1.0746397444444444</v>
      </c>
      <c r="F54" s="7">
        <f>AVERAGE(F49:F53)</f>
        <v>12.7077984</v>
      </c>
    </row>
    <row r="55" spans="4:6" ht="11.25">
      <c r="D55" s="2" t="s">
        <v>29</v>
      </c>
      <c r="E55" s="7">
        <f>STDEV(E50,E53:E54)</f>
        <v>0.014189369705319504</v>
      </c>
      <c r="F55" s="7">
        <f>STDEV(F49:F53)</f>
        <v>0.5521541343585922</v>
      </c>
    </row>
    <row r="56" spans="4:6" ht="11.25">
      <c r="D56" s="2" t="s">
        <v>30</v>
      </c>
      <c r="E56" s="7">
        <f>E55/(E54/100)</f>
        <v>1.3203838568854505</v>
      </c>
      <c r="F56" s="7">
        <f>F55/(F54/100)</f>
        <v>4.345002312584627</v>
      </c>
    </row>
    <row r="58" ht="11.25">
      <c r="A58" s="5"/>
    </row>
    <row r="59" ht="11.25">
      <c r="A59" s="5"/>
    </row>
    <row r="60" ht="11.25">
      <c r="A60" s="5"/>
    </row>
    <row r="61" ht="11.25">
      <c r="A61" s="5"/>
    </row>
    <row r="62" ht="11.25">
      <c r="A62" s="4" t="s">
        <v>26</v>
      </c>
    </row>
    <row r="63" spans="1:6" ht="11.25">
      <c r="A63" s="5" t="s">
        <v>25</v>
      </c>
      <c r="B63" s="2">
        <v>0.01669921</v>
      </c>
      <c r="C63" s="2">
        <v>0.3927896</v>
      </c>
      <c r="D63" s="1"/>
      <c r="E63" s="7">
        <f aca="true" t="shared" si="4" ref="E63:F65">B63*E$4/E$5</f>
        <v>0.061230436666666666</v>
      </c>
      <c r="F63" s="7">
        <f t="shared" si="4"/>
        <v>3.5351064</v>
      </c>
    </row>
    <row r="64" spans="1:6" ht="11.25">
      <c r="A64" s="5" t="s">
        <v>25</v>
      </c>
      <c r="B64" s="2">
        <v>0.01891361</v>
      </c>
      <c r="C64" s="2">
        <v>0.4088235</v>
      </c>
      <c r="E64" s="7">
        <f t="shared" si="4"/>
        <v>0.06934990333333334</v>
      </c>
      <c r="F64" s="7">
        <f t="shared" si="4"/>
        <v>3.6794115</v>
      </c>
    </row>
    <row r="65" spans="1:6" ht="11.25">
      <c r="A65" s="5" t="s">
        <v>25</v>
      </c>
      <c r="B65" s="2">
        <v>0.02058568</v>
      </c>
      <c r="C65" s="2">
        <v>0.4130114</v>
      </c>
      <c r="E65" s="7">
        <f t="shared" si="4"/>
        <v>0.07548082666666665</v>
      </c>
      <c r="F65" s="7">
        <f t="shared" si="4"/>
        <v>3.7171025999999996</v>
      </c>
    </row>
    <row r="66" spans="1:6" ht="11.25">
      <c r="A66" s="5"/>
      <c r="C66" s="11" t="s">
        <v>25</v>
      </c>
      <c r="D66" s="2" t="s">
        <v>27</v>
      </c>
      <c r="E66" s="12">
        <f>AVERAGE(E63:E65)</f>
        <v>0.06868705555555556</v>
      </c>
      <c r="F66" s="12">
        <f>AVERAGE(F63:F65)</f>
        <v>3.6438735</v>
      </c>
    </row>
    <row r="67" spans="1:6" ht="11.25">
      <c r="A67" s="5"/>
      <c r="D67" s="2" t="s">
        <v>29</v>
      </c>
      <c r="E67" s="12">
        <f>STDEV(E63:E65)</f>
        <v>0.007148281553660373</v>
      </c>
      <c r="F67" s="12">
        <f>STDEV(F63:F65)</f>
        <v>0.09606178369470285</v>
      </c>
    </row>
    <row r="68" spans="1:6" ht="11.25">
      <c r="A68" s="5"/>
      <c r="D68" s="2" t="s">
        <v>30</v>
      </c>
      <c r="E68" s="12">
        <f>E67/(E66/100)</f>
        <v>10.40702865458935</v>
      </c>
      <c r="F68" s="12">
        <f>F67/(F66/100)</f>
        <v>2.63625462559836</v>
      </c>
    </row>
    <row r="71" spans="1:6" ht="11.25">
      <c r="A71" s="5" t="s">
        <v>33</v>
      </c>
      <c r="B71" s="2">
        <v>0.02584416</v>
      </c>
      <c r="C71" s="2">
        <v>0.5047564</v>
      </c>
      <c r="D71" s="1"/>
      <c r="E71" s="7">
        <f aca="true" t="shared" si="5" ref="E71:F73">B71*E$4/E$5</f>
        <v>0.09476192</v>
      </c>
      <c r="F71" s="7">
        <f t="shared" si="5"/>
        <v>4.5428076</v>
      </c>
    </row>
    <row r="72" spans="1:6" ht="11.25">
      <c r="A72" s="5" t="s">
        <v>32</v>
      </c>
      <c r="B72" s="2">
        <v>0.02427722</v>
      </c>
      <c r="C72" s="2">
        <v>0.5185796</v>
      </c>
      <c r="E72" s="7">
        <f t="shared" si="5"/>
        <v>0.08901647333333333</v>
      </c>
      <c r="F72" s="7">
        <f t="shared" si="5"/>
        <v>4.6672164</v>
      </c>
    </row>
    <row r="73" spans="1:6" ht="11.25">
      <c r="A73" s="5" t="s">
        <v>32</v>
      </c>
      <c r="B73" s="2">
        <v>0.02340852</v>
      </c>
      <c r="C73" s="2">
        <v>0.4985913</v>
      </c>
      <c r="E73" s="7">
        <f t="shared" si="5"/>
        <v>0.08583123999999999</v>
      </c>
      <c r="F73" s="7">
        <f t="shared" si="5"/>
        <v>4.4873217</v>
      </c>
    </row>
    <row r="74" spans="3:6" ht="11.25">
      <c r="C74" s="11" t="s">
        <v>32</v>
      </c>
      <c r="D74" s="2" t="s">
        <v>27</v>
      </c>
      <c r="E74" s="12">
        <f>AVERAGE(E71:E73)</f>
        <v>0.08986987777777777</v>
      </c>
      <c r="F74" s="12">
        <f>AVERAGE(F71:F73)</f>
        <v>4.5657819</v>
      </c>
    </row>
    <row r="75" spans="4:6" ht="11.25">
      <c r="D75" s="2" t="s">
        <v>29</v>
      </c>
      <c r="E75" s="12">
        <f>STDEV(E71:E73)</f>
        <v>0.00452608944619382</v>
      </c>
      <c r="F75" s="12">
        <f>STDEV(F71:F73)</f>
        <v>0.09212160233834958</v>
      </c>
    </row>
    <row r="76" spans="4:6" ht="11.25">
      <c r="D76" s="2" t="s">
        <v>30</v>
      </c>
      <c r="E76" s="12">
        <f>E75/(E74/100)</f>
        <v>5.03626972475197</v>
      </c>
      <c r="F76" s="12">
        <f>F75/(F74/100)</f>
        <v>2.0176522741559246</v>
      </c>
    </row>
    <row r="79" spans="1:6" ht="11.25">
      <c r="A79" s="4" t="s">
        <v>34</v>
      </c>
      <c r="B79" s="2">
        <v>0.01468656</v>
      </c>
      <c r="C79" s="2">
        <v>0.1596572</v>
      </c>
      <c r="D79" s="1"/>
      <c r="E79" s="7">
        <f aca="true" t="shared" si="6" ref="E79:F81">B79*E$4/E$5</f>
        <v>0.05385072</v>
      </c>
      <c r="F79" s="7">
        <f t="shared" si="6"/>
        <v>1.4369148</v>
      </c>
    </row>
    <row r="80" spans="1:6" ht="11.25">
      <c r="A80" s="4" t="s">
        <v>34</v>
      </c>
      <c r="B80" s="2">
        <v>0.01296057</v>
      </c>
      <c r="C80" s="2">
        <v>0.1589319</v>
      </c>
      <c r="E80" s="7">
        <f t="shared" si="6"/>
        <v>0.047522089999999996</v>
      </c>
      <c r="F80" s="7">
        <f t="shared" si="6"/>
        <v>1.4303871</v>
      </c>
    </row>
    <row r="81" spans="1:6" ht="11.25">
      <c r="A81" s="4" t="s">
        <v>34</v>
      </c>
      <c r="B81" s="2">
        <v>0.0160277</v>
      </c>
      <c r="C81" s="2">
        <v>0.1677297</v>
      </c>
      <c r="E81" s="7">
        <f t="shared" si="6"/>
        <v>0.05876823333333333</v>
      </c>
      <c r="F81" s="7">
        <f t="shared" si="6"/>
        <v>1.5095673</v>
      </c>
    </row>
    <row r="82" spans="3:6" ht="11.25">
      <c r="C82" s="13" t="s">
        <v>34</v>
      </c>
      <c r="D82" s="2" t="s">
        <v>27</v>
      </c>
      <c r="E82" s="12">
        <f>AVERAGE(E79:E81)</f>
        <v>0.053380347777777774</v>
      </c>
      <c r="F82" s="12">
        <f>AVERAGE(F79:F81)</f>
        <v>1.4589564</v>
      </c>
    </row>
    <row r="83" spans="4:6" ht="11.25">
      <c r="D83" s="2" t="s">
        <v>29</v>
      </c>
      <c r="E83" s="12">
        <f>STDEV(E79:E81)</f>
        <v>0.005637807418584717</v>
      </c>
      <c r="F83" s="12">
        <f>STDEV(F79:F81)</f>
        <v>0.0439516793300343</v>
      </c>
    </row>
    <row r="84" spans="4:6" ht="11.25">
      <c r="D84" s="2" t="s">
        <v>30</v>
      </c>
      <c r="E84" s="12">
        <f>E83/(E82/100)</f>
        <v>10.56157865822623</v>
      </c>
      <c r="F84" s="12">
        <f>F83/(F82/100)</f>
        <v>3.012542343968216</v>
      </c>
    </row>
    <row r="87" spans="1:6" ht="11.25">
      <c r="A87" s="4" t="s">
        <v>35</v>
      </c>
      <c r="B87" s="2">
        <v>0.02179936</v>
      </c>
      <c r="C87" s="2">
        <v>0.2214428</v>
      </c>
      <c r="D87" s="1"/>
      <c r="E87" s="7">
        <f aca="true" t="shared" si="7" ref="E87:F89">B87*E$4/E$5</f>
        <v>0.07993098666666666</v>
      </c>
      <c r="F87" s="7">
        <f t="shared" si="7"/>
        <v>1.9929852</v>
      </c>
    </row>
    <row r="88" spans="1:6" ht="11.25">
      <c r="A88" s="4" t="s">
        <v>35</v>
      </c>
      <c r="B88" s="2">
        <v>0.01775778</v>
      </c>
      <c r="C88" s="2">
        <v>0.218254</v>
      </c>
      <c r="E88" s="7">
        <f t="shared" si="7"/>
        <v>0.06511186000000001</v>
      </c>
      <c r="F88" s="7">
        <f t="shared" si="7"/>
        <v>1.964286</v>
      </c>
    </row>
    <row r="89" spans="1:6" ht="11.25">
      <c r="A89" s="4" t="s">
        <v>35</v>
      </c>
      <c r="B89" s="2">
        <v>0.02258488</v>
      </c>
      <c r="C89" s="2">
        <v>0.2396716</v>
      </c>
      <c r="E89" s="7">
        <f t="shared" si="7"/>
        <v>0.08281122666666667</v>
      </c>
      <c r="F89" s="7">
        <f t="shared" si="7"/>
        <v>2.1570444</v>
      </c>
    </row>
    <row r="90" spans="3:6" ht="11.25">
      <c r="C90" s="13" t="s">
        <v>35</v>
      </c>
      <c r="D90" s="2" t="s">
        <v>27</v>
      </c>
      <c r="E90" s="12">
        <f>AVERAGE(E87,E89)</f>
        <v>0.08137110666666666</v>
      </c>
      <c r="F90" s="12">
        <f>AVERAGE(F87:F89)</f>
        <v>2.0381052</v>
      </c>
    </row>
    <row r="91" spans="4:6" ht="11.25">
      <c r="D91" s="2" t="s">
        <v>29</v>
      </c>
      <c r="E91" s="12">
        <f>STDEV(E87,E89)</f>
        <v>0.0020366372354452445</v>
      </c>
      <c r="F91" s="12">
        <f>STDEV(F87:F89)</f>
        <v>0.10399909130679597</v>
      </c>
    </row>
    <row r="92" spans="4:6" ht="11.25">
      <c r="D92" s="2" t="s">
        <v>30</v>
      </c>
      <c r="E92" s="12">
        <f>E91/(E90/100)</f>
        <v>2.502899762428258</v>
      </c>
      <c r="F92" s="12">
        <f>F91/(F90/100)</f>
        <v>5.1027342115017404</v>
      </c>
    </row>
    <row r="95" spans="1:6" ht="11.25">
      <c r="A95" s="4" t="s">
        <v>36</v>
      </c>
      <c r="B95" s="2">
        <v>0.03061995</v>
      </c>
      <c r="C95" s="2">
        <v>0.5841724</v>
      </c>
      <c r="D95" s="1"/>
      <c r="E95" s="7">
        <f aca="true" t="shared" si="8" ref="E95:F97">B95*E$4/E$5</f>
        <v>0.11227315</v>
      </c>
      <c r="F95" s="7">
        <f t="shared" si="8"/>
        <v>5.2575516</v>
      </c>
    </row>
    <row r="96" spans="1:6" ht="11.25">
      <c r="A96" s="4" t="s">
        <v>36</v>
      </c>
      <c r="B96" s="2">
        <v>0.03898336</v>
      </c>
      <c r="C96" s="2">
        <v>0.592295</v>
      </c>
      <c r="E96" s="7">
        <f t="shared" si="8"/>
        <v>0.14293898666666668</v>
      </c>
      <c r="F96" s="7">
        <f t="shared" si="8"/>
        <v>5.330655</v>
      </c>
    </row>
    <row r="97" spans="1:6" ht="11.25">
      <c r="A97" s="4" t="s">
        <v>36</v>
      </c>
      <c r="B97" s="2">
        <v>0.02865752</v>
      </c>
      <c r="C97" s="2">
        <v>0.5977851</v>
      </c>
      <c r="E97" s="7">
        <f t="shared" si="8"/>
        <v>0.10507757333333333</v>
      </c>
      <c r="F97" s="7">
        <f t="shared" si="8"/>
        <v>5.3800659</v>
      </c>
    </row>
    <row r="98" spans="3:6" ht="11.25">
      <c r="C98" s="13" t="s">
        <v>36</v>
      </c>
      <c r="D98" s="2" t="s">
        <v>27</v>
      </c>
      <c r="E98" s="12">
        <f>AVERAGE(E95,E97)</f>
        <v>0.10867536166666666</v>
      </c>
      <c r="F98" s="12">
        <f>AVERAGE(F95:F97)</f>
        <v>5.3227575</v>
      </c>
    </row>
    <row r="99" spans="4:6" ht="11.25">
      <c r="D99" s="2" t="s">
        <v>29</v>
      </c>
      <c r="E99" s="12">
        <f>STDEV(E95,E97)</f>
        <v>0.005088041055547406</v>
      </c>
      <c r="F99" s="12">
        <f>STDEV(F95:F97)</f>
        <v>0.061637783102753044</v>
      </c>
    </row>
    <row r="100" spans="4:6" ht="11.25">
      <c r="D100" s="2" t="s">
        <v>30</v>
      </c>
      <c r="E100" s="12">
        <f>E99/(E98/100)</f>
        <v>4.6818717485879136</v>
      </c>
      <c r="F100" s="12">
        <f>F99/(F98/100)</f>
        <v>1.158004720349425</v>
      </c>
    </row>
    <row r="103" spans="1:6" ht="11.25">
      <c r="A103" s="4" t="s">
        <v>37</v>
      </c>
      <c r="B103" s="2">
        <v>0.02003453</v>
      </c>
      <c r="C103" s="2">
        <v>0.450265</v>
      </c>
      <c r="D103" s="1"/>
      <c r="E103" s="7">
        <f aca="true" t="shared" si="9" ref="E103:F105">B103*E$4/E$5</f>
        <v>0.07345994333333332</v>
      </c>
      <c r="F103" s="7">
        <f t="shared" si="9"/>
        <v>4.052385</v>
      </c>
    </row>
    <row r="104" spans="1:6" ht="11.25">
      <c r="A104" s="4" t="s">
        <v>37</v>
      </c>
      <c r="B104" s="2">
        <v>0.02337121</v>
      </c>
      <c r="C104" s="2">
        <v>0.4695108</v>
      </c>
      <c r="E104" s="7">
        <f t="shared" si="9"/>
        <v>0.08569443666666667</v>
      </c>
      <c r="F104" s="7">
        <f t="shared" si="9"/>
        <v>4.2255972</v>
      </c>
    </row>
    <row r="105" spans="1:6" ht="11.25">
      <c r="A105" s="4" t="s">
        <v>37</v>
      </c>
      <c r="B105" s="2">
        <v>0.02379483</v>
      </c>
      <c r="C105" s="2">
        <v>0.4653831</v>
      </c>
      <c r="E105" s="7">
        <f t="shared" si="9"/>
        <v>0.08724770999999999</v>
      </c>
      <c r="F105" s="7">
        <f t="shared" si="9"/>
        <v>4.1884479</v>
      </c>
    </row>
    <row r="106" spans="3:6" ht="11.25">
      <c r="C106" s="13" t="s">
        <v>37</v>
      </c>
      <c r="D106" s="2" t="s">
        <v>27</v>
      </c>
      <c r="E106" s="12">
        <f>AVERAGE(E103:E105)</f>
        <v>0.08213402999999998</v>
      </c>
      <c r="F106" s="12">
        <f>AVERAGE(F103:F105)</f>
        <v>4.1554767</v>
      </c>
    </row>
    <row r="107" spans="4:6" ht="11.25">
      <c r="D107" s="2" t="s">
        <v>29</v>
      </c>
      <c r="E107" s="12">
        <f>STDEV(E103:E105)</f>
        <v>0.00755201954033783</v>
      </c>
      <c r="F107" s="12">
        <f>STDEV(F103:F105)</f>
        <v>0.09119178460417453</v>
      </c>
    </row>
    <row r="108" spans="4:6" ht="11.25">
      <c r="D108" s="2" t="s">
        <v>30</v>
      </c>
      <c r="E108" s="12">
        <f>E107/(E106/100)</f>
        <v>9.194750994609459</v>
      </c>
      <c r="F108" s="12">
        <f>F107/(F106/100)</f>
        <v>2.1944963523480836</v>
      </c>
    </row>
    <row r="111" spans="1:6" ht="11.25">
      <c r="A111" s="4" t="s">
        <v>38</v>
      </c>
      <c r="B111" s="2">
        <v>0.03096088</v>
      </c>
      <c r="C111" s="2">
        <v>0.2808102</v>
      </c>
      <c r="D111" s="1"/>
      <c r="E111" s="7">
        <f aca="true" t="shared" si="10" ref="E111:F113">B111*E$4/E$5</f>
        <v>0.11352322666666666</v>
      </c>
      <c r="F111" s="7">
        <f t="shared" si="10"/>
        <v>2.5272918</v>
      </c>
    </row>
    <row r="112" spans="1:6" ht="11.25">
      <c r="A112" s="4" t="s">
        <v>38</v>
      </c>
      <c r="B112" s="2">
        <v>0.02447475</v>
      </c>
      <c r="C112" s="2">
        <v>0.2864564</v>
      </c>
      <c r="E112" s="7">
        <f t="shared" si="10"/>
        <v>0.08974075</v>
      </c>
      <c r="F112" s="7">
        <f t="shared" si="10"/>
        <v>2.5781076</v>
      </c>
    </row>
    <row r="113" spans="1:6" ht="11.25">
      <c r="A113" s="4" t="s">
        <v>38</v>
      </c>
      <c r="B113" s="2">
        <v>0.004655721</v>
      </c>
      <c r="C113" s="2">
        <v>0.2894073</v>
      </c>
      <c r="E113" s="7">
        <f t="shared" si="10"/>
        <v>0.017070976999999998</v>
      </c>
      <c r="F113" s="7">
        <f t="shared" si="10"/>
        <v>2.6046657</v>
      </c>
    </row>
    <row r="114" spans="3:6" ht="11.25">
      <c r="C114" s="13" t="s">
        <v>37</v>
      </c>
      <c r="D114" s="2" t="s">
        <v>27</v>
      </c>
      <c r="E114" s="12">
        <f>AVERAGE(E111:E112)</f>
        <v>0.10163198833333333</v>
      </c>
      <c r="F114" s="12">
        <f>AVERAGE(F111:F113)</f>
        <v>2.5700217</v>
      </c>
    </row>
    <row r="115" spans="4:6" ht="11.25">
      <c r="D115" s="2" t="s">
        <v>29</v>
      </c>
      <c r="E115" s="12">
        <f>STDEV(E111:E112)</f>
        <v>0.016816750524410742</v>
      </c>
      <c r="F115" s="12">
        <f>STDEV(F111:F113)</f>
        <v>0.039315600394911554</v>
      </c>
    </row>
    <row r="116" spans="4:6" ht="11.25">
      <c r="D116" s="2" t="s">
        <v>30</v>
      </c>
      <c r="E116" s="12">
        <f>E115/(E114/100)</f>
        <v>16.546710145289143</v>
      </c>
      <c r="F116" s="12">
        <f>F115/(F114/100)</f>
        <v>1.5297769818407199</v>
      </c>
    </row>
    <row r="119" spans="1:6" ht="11.25">
      <c r="A119" s="4" t="s">
        <v>39</v>
      </c>
      <c r="B119" s="2">
        <v>0.01092598</v>
      </c>
      <c r="C119" s="2">
        <v>0.542185</v>
      </c>
      <c r="D119" s="1"/>
      <c r="E119" s="7">
        <f aca="true" t="shared" si="11" ref="E119:F121">B119*E$4/E$5</f>
        <v>0.04006192666666667</v>
      </c>
      <c r="F119" s="7">
        <f t="shared" si="11"/>
        <v>4.879665</v>
      </c>
    </row>
    <row r="120" spans="1:6" ht="11.25">
      <c r="A120" s="4" t="s">
        <v>39</v>
      </c>
      <c r="B120" s="2">
        <v>0.01029958</v>
      </c>
      <c r="C120" s="2">
        <v>0.5476691</v>
      </c>
      <c r="E120" s="7">
        <f t="shared" si="11"/>
        <v>0.03776512666666666</v>
      </c>
      <c r="F120" s="7">
        <f t="shared" si="11"/>
        <v>4.9290219</v>
      </c>
    </row>
    <row r="121" spans="1:6" ht="11.25">
      <c r="A121" s="4" t="s">
        <v>39</v>
      </c>
      <c r="B121" s="2">
        <v>0.01017499</v>
      </c>
      <c r="C121" s="2">
        <v>0.5526389</v>
      </c>
      <c r="E121" s="7">
        <f t="shared" si="11"/>
        <v>0.037308296666666664</v>
      </c>
      <c r="F121" s="7">
        <f t="shared" si="11"/>
        <v>4.9737501</v>
      </c>
    </row>
    <row r="122" spans="3:6" ht="11.25">
      <c r="C122" s="13" t="s">
        <v>39</v>
      </c>
      <c r="D122" s="2" t="s">
        <v>27</v>
      </c>
      <c r="E122" s="12">
        <f>AVERAGE(E119:E121)</f>
        <v>0.03837845</v>
      </c>
      <c r="F122" s="12">
        <f>AVERAGE(F119:F121)</f>
        <v>4.927479000000001</v>
      </c>
    </row>
    <row r="123" spans="4:6" ht="11.25">
      <c r="D123" s="2" t="s">
        <v>29</v>
      </c>
      <c r="E123" s="12">
        <f>STDEV(E119:E121)</f>
        <v>0.0014757180210437466</v>
      </c>
      <c r="F123" s="12">
        <f>STDEV(F119:F121)</f>
        <v>0.047061522667754443</v>
      </c>
    </row>
    <row r="124" spans="4:6" ht="11.25">
      <c r="D124" s="2" t="s">
        <v>30</v>
      </c>
      <c r="E124" s="12">
        <f>E123/(E122/100)</f>
        <v>3.84517358320554</v>
      </c>
      <c r="F124" s="12">
        <f>F123/(F122/100)</f>
        <v>0.9550831706792549</v>
      </c>
    </row>
    <row r="127" spans="1:6" ht="11.25">
      <c r="A127" s="4" t="s">
        <v>40</v>
      </c>
      <c r="B127" s="2">
        <v>0.01600865</v>
      </c>
      <c r="C127" s="2">
        <v>0.4711574</v>
      </c>
      <c r="D127" s="1"/>
      <c r="E127" s="7">
        <f aca="true" t="shared" si="12" ref="E127:F129">B127*E$4/E$5</f>
        <v>0.058698383333333326</v>
      </c>
      <c r="F127" s="7">
        <f t="shared" si="12"/>
        <v>4.2404166</v>
      </c>
    </row>
    <row r="128" spans="1:6" ht="11.25">
      <c r="A128" s="4" t="s">
        <v>40</v>
      </c>
      <c r="B128" s="2">
        <v>0.01504888</v>
      </c>
      <c r="C128" s="2">
        <v>0.4424556</v>
      </c>
      <c r="E128" s="7">
        <f t="shared" si="12"/>
        <v>0.05517922666666667</v>
      </c>
      <c r="F128" s="7">
        <f t="shared" si="12"/>
        <v>3.9821004</v>
      </c>
    </row>
    <row r="129" spans="1:6" ht="11.25">
      <c r="A129" s="4" t="s">
        <v>40</v>
      </c>
      <c r="B129" s="2">
        <v>0.0133893</v>
      </c>
      <c r="C129" s="2">
        <v>0.4402879</v>
      </c>
      <c r="E129" s="7">
        <f t="shared" si="12"/>
        <v>0.0490941</v>
      </c>
      <c r="F129" s="7">
        <f t="shared" si="12"/>
        <v>3.9625911</v>
      </c>
    </row>
    <row r="130" spans="3:6" ht="11.25">
      <c r="C130" s="13" t="s">
        <v>40</v>
      </c>
      <c r="D130" s="2" t="s">
        <v>27</v>
      </c>
      <c r="E130" s="12">
        <f>AVERAGE(E127:E129)</f>
        <v>0.05432390333333333</v>
      </c>
      <c r="F130" s="12">
        <f>AVERAGE(F127:F129)</f>
        <v>4.0617027000000006</v>
      </c>
    </row>
    <row r="131" spans="4:6" ht="11.25">
      <c r="D131" s="2" t="s">
        <v>29</v>
      </c>
      <c r="E131" s="12">
        <f>STDEV(E127:E129)</f>
        <v>0.004858934871980148</v>
      </c>
      <c r="F131" s="12">
        <f>STDEV(F127:F129)</f>
        <v>0.15507787313645585</v>
      </c>
    </row>
    <row r="132" spans="4:6" ht="11.25">
      <c r="D132" s="2" t="s">
        <v>30</v>
      </c>
      <c r="E132" s="12">
        <f>E131/(E130/100)</f>
        <v>8.944377288512495</v>
      </c>
      <c r="F132" s="12">
        <f>F131/(F130/100)</f>
        <v>3.8180508173691745</v>
      </c>
    </row>
    <row r="135" spans="1:6" ht="11.25">
      <c r="A135" s="4" t="s">
        <v>41</v>
      </c>
      <c r="B135" s="2">
        <v>0.0338417</v>
      </c>
      <c r="C135" s="2">
        <v>0.1487198</v>
      </c>
      <c r="D135" s="1"/>
      <c r="E135" s="7">
        <f aca="true" t="shared" si="13" ref="E135:F137">B135*E$4/E$5</f>
        <v>0.12408623333333335</v>
      </c>
      <c r="F135" s="7">
        <f t="shared" si="13"/>
        <v>1.3384782000000002</v>
      </c>
    </row>
    <row r="136" spans="1:6" ht="11.25">
      <c r="A136" s="4" t="s">
        <v>41</v>
      </c>
      <c r="B136" s="2">
        <v>0.0137491</v>
      </c>
      <c r="C136" s="2">
        <v>0.1479435</v>
      </c>
      <c r="E136" s="7">
        <f t="shared" si="13"/>
        <v>0.05041336666666666</v>
      </c>
      <c r="F136" s="7">
        <f t="shared" si="13"/>
        <v>1.3314915</v>
      </c>
    </row>
    <row r="137" spans="1:6" ht="11.25">
      <c r="A137" s="4" t="s">
        <v>41</v>
      </c>
      <c r="B137" s="2">
        <v>0.01583486</v>
      </c>
      <c r="C137" s="2">
        <v>0.1496776</v>
      </c>
      <c r="E137" s="7">
        <f t="shared" si="13"/>
        <v>0.05806115333333333</v>
      </c>
      <c r="F137" s="7">
        <f t="shared" si="13"/>
        <v>1.3470984</v>
      </c>
    </row>
    <row r="138" spans="3:6" ht="11.25">
      <c r="C138" s="13" t="s">
        <v>41</v>
      </c>
      <c r="D138" s="2" t="s">
        <v>27</v>
      </c>
      <c r="E138" s="12">
        <f>AVERAGE(E136:E137)</f>
        <v>0.054237259999999995</v>
      </c>
      <c r="F138" s="12">
        <f>AVERAGE(F135:F137)</f>
        <v>1.3390227000000001</v>
      </c>
    </row>
    <row r="139" spans="4:6" ht="11.25">
      <c r="D139" s="2" t="s">
        <v>29</v>
      </c>
      <c r="E139" s="12">
        <f>STDEV(E136:E137)</f>
        <v>0.0054078018130680906</v>
      </c>
      <c r="F139" s="12">
        <f>STDEV(F135:F137)</f>
        <v>0.007817684573440925</v>
      </c>
    </row>
    <row r="140" spans="4:6" ht="11.25">
      <c r="D140" s="2" t="s">
        <v>30</v>
      </c>
      <c r="E140" s="12">
        <f>E139/(E138/100)</f>
        <v>9.97063976511367</v>
      </c>
      <c r="F140" s="12">
        <f>F139/(F138/100)</f>
        <v>0.5838351040233242</v>
      </c>
    </row>
    <row r="143" spans="1:6" ht="11.25">
      <c r="A143" s="4" t="s">
        <v>84</v>
      </c>
      <c r="B143" s="2">
        <v>0.009011007</v>
      </c>
      <c r="C143" s="2">
        <v>0.03290048</v>
      </c>
      <c r="E143" s="7">
        <f>B143*E$4/E$5</f>
        <v>0.033040359</v>
      </c>
      <c r="F143" s="7">
        <f>C143*F$4/F$5</f>
        <v>0.29610432000000003</v>
      </c>
    </row>
  </sheetData>
  <printOptions/>
  <pageMargins left="0.75" right="0.75" top="1" bottom="1" header="0.4921259845" footer="0.492125984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zoomScale="150" zoomScaleNormal="150" workbookViewId="0" topLeftCell="A16">
      <selection activeCell="F34" sqref="F34:F36"/>
    </sheetView>
  </sheetViews>
  <sheetFormatPr defaultColWidth="11.421875" defaultRowHeight="12.75"/>
  <cols>
    <col min="1" max="1" width="13.421875" style="4" customWidth="1"/>
    <col min="2" max="2" width="11.421875" style="2" customWidth="1"/>
    <col min="3" max="3" width="12.8515625" style="2" customWidth="1"/>
    <col min="4" max="4" width="11.421875" style="2" customWidth="1"/>
    <col min="5" max="6" width="11.421875" style="7" customWidth="1"/>
    <col min="7" max="7" width="13.00390625" style="2" bestFit="1" customWidth="1"/>
    <col min="8" max="16384" width="11.421875" style="2" customWidth="1"/>
  </cols>
  <sheetData>
    <row r="1" spans="1:6" ht="11.25">
      <c r="A1" s="3" t="s">
        <v>18</v>
      </c>
      <c r="B1" s="8" t="s">
        <v>19</v>
      </c>
      <c r="C1" s="9"/>
      <c r="D1" s="9"/>
      <c r="E1" s="10"/>
      <c r="F1" s="10"/>
    </row>
    <row r="2" ht="11.25">
      <c r="A2" s="3"/>
    </row>
    <row r="3" spans="1:6" ht="11.25">
      <c r="A3" s="3"/>
      <c r="B3" s="2" t="s">
        <v>21</v>
      </c>
      <c r="C3" s="2" t="s">
        <v>22</v>
      </c>
      <c r="E3" s="7" t="s">
        <v>23</v>
      </c>
      <c r="F3" s="7" t="s">
        <v>24</v>
      </c>
    </row>
    <row r="4" spans="5:6" ht="11.25">
      <c r="E4" s="7">
        <v>44</v>
      </c>
      <c r="F4" s="7">
        <v>18</v>
      </c>
    </row>
    <row r="5" spans="5:6" ht="11.25">
      <c r="E5" s="7">
        <v>12</v>
      </c>
      <c r="F5" s="7">
        <v>2</v>
      </c>
    </row>
    <row r="7" ht="11.25">
      <c r="H7" s="1"/>
    </row>
    <row r="10" spans="1:6" ht="11.25">
      <c r="A10" s="2"/>
      <c r="E10" s="2"/>
      <c r="F10" s="2"/>
    </row>
    <row r="11" spans="1:6" ht="11.25">
      <c r="A11" s="2"/>
      <c r="E11" s="2"/>
      <c r="F11" s="2"/>
    </row>
    <row r="12" spans="1:6" ht="11.25">
      <c r="A12" s="2"/>
      <c r="E12" s="2"/>
      <c r="F12" s="2"/>
    </row>
    <row r="13" ht="11.25">
      <c r="A13" s="5"/>
    </row>
    <row r="14" ht="11.25">
      <c r="A14" s="5"/>
    </row>
    <row r="15" spans="1:6" ht="11.25">
      <c r="A15" s="5" t="s">
        <v>26</v>
      </c>
      <c r="E15" s="7" t="s">
        <v>23</v>
      </c>
      <c r="F15" s="7" t="s">
        <v>24</v>
      </c>
    </row>
    <row r="16" spans="1:6" ht="11.25">
      <c r="A16" s="5" t="s">
        <v>20</v>
      </c>
      <c r="B16" s="2">
        <v>0.06598258625094545</v>
      </c>
      <c r="C16" s="2">
        <v>0.3011689</v>
      </c>
      <c r="E16" s="7">
        <f aca="true" t="shared" si="0" ref="E16:F21">B16*E$4/E$5</f>
        <v>0.2419361495868</v>
      </c>
      <c r="F16" s="47">
        <f t="shared" si="0"/>
        <v>2.7105201</v>
      </c>
    </row>
    <row r="17" spans="1:6" ht="11.25">
      <c r="A17" s="5" t="s">
        <v>20</v>
      </c>
      <c r="B17" s="2">
        <v>0.07206971504755555</v>
      </c>
      <c r="C17" s="2">
        <v>0.2864262</v>
      </c>
      <c r="E17" s="7">
        <f t="shared" si="0"/>
        <v>0.264255621841037</v>
      </c>
      <c r="F17" s="47">
        <f t="shared" si="0"/>
        <v>2.5778358000000003</v>
      </c>
    </row>
    <row r="18" spans="1:6" ht="11.25">
      <c r="A18" s="5" t="s">
        <v>20</v>
      </c>
      <c r="B18" s="2">
        <v>0.07633266936460399</v>
      </c>
      <c r="C18" s="2">
        <v>0.2933267</v>
      </c>
      <c r="E18" s="7">
        <f t="shared" si="0"/>
        <v>0.2798864543368813</v>
      </c>
      <c r="F18" s="47">
        <f t="shared" si="0"/>
        <v>2.6399403</v>
      </c>
    </row>
    <row r="19" spans="1:6" ht="11.25">
      <c r="A19" s="5" t="s">
        <v>20</v>
      </c>
      <c r="B19" s="2">
        <v>0.07310013953735722</v>
      </c>
      <c r="C19" s="2">
        <v>0.2907738</v>
      </c>
      <c r="E19" s="7">
        <f t="shared" si="0"/>
        <v>0.26803384497030985</v>
      </c>
      <c r="F19" s="47">
        <f t="shared" si="0"/>
        <v>2.6169642000000004</v>
      </c>
    </row>
    <row r="20" spans="1:6" ht="11.25">
      <c r="A20" s="5" t="s">
        <v>20</v>
      </c>
      <c r="B20" s="2">
        <v>0.06639908465643538</v>
      </c>
      <c r="C20" s="2">
        <v>0.2832959</v>
      </c>
      <c r="E20" s="7">
        <f t="shared" si="0"/>
        <v>0.2434633104069297</v>
      </c>
      <c r="F20" s="47">
        <f t="shared" si="0"/>
        <v>2.5496631</v>
      </c>
    </row>
    <row r="21" spans="1:6" ht="11.25">
      <c r="A21" s="5" t="s">
        <v>20</v>
      </c>
      <c r="B21" s="2">
        <v>0.0811736638899998</v>
      </c>
      <c r="C21" s="2">
        <v>0.2968208</v>
      </c>
      <c r="E21" s="7">
        <f t="shared" si="0"/>
        <v>0.29763676759666596</v>
      </c>
      <c r="F21" s="47">
        <f t="shared" si="0"/>
        <v>2.6713872</v>
      </c>
    </row>
    <row r="22" spans="3:6" ht="11.25">
      <c r="C22" s="11" t="s">
        <v>20</v>
      </c>
      <c r="D22" s="2" t="s">
        <v>27</v>
      </c>
      <c r="E22" s="12">
        <f>AVERAGE(E16:E21)</f>
        <v>0.2658686914564373</v>
      </c>
      <c r="F22" s="12">
        <f>AVERAGE(F16:F21)</f>
        <v>2.62771845</v>
      </c>
    </row>
    <row r="23" spans="4:6" ht="11.25">
      <c r="D23" s="2" t="s">
        <v>29</v>
      </c>
      <c r="E23" s="12">
        <f>STDEV(E16:E21)</f>
        <v>0.02139049266128353</v>
      </c>
      <c r="F23" s="12">
        <f>STDEV(F16:F21)</f>
        <v>0.05934478395681643</v>
      </c>
    </row>
    <row r="24" spans="4:6" ht="11.25">
      <c r="D24" s="2" t="s">
        <v>30</v>
      </c>
      <c r="E24" s="12">
        <f>E23/(E22/100)</f>
        <v>8.045510189298978</v>
      </c>
      <c r="F24" s="12">
        <f>F23/(F22/100)</f>
        <v>2.2584148601162513</v>
      </c>
    </row>
    <row r="27" spans="1:6" ht="11.25">
      <c r="A27" s="5" t="s">
        <v>26</v>
      </c>
      <c r="E27" s="7" t="s">
        <v>23</v>
      </c>
      <c r="F27" s="7" t="s">
        <v>24</v>
      </c>
    </row>
    <row r="28" spans="1:6" ht="11.25">
      <c r="A28" s="5" t="s">
        <v>28</v>
      </c>
      <c r="B28" s="2">
        <v>0.26150700290172485</v>
      </c>
      <c r="C28" s="2">
        <v>1.028974</v>
      </c>
      <c r="E28" s="7">
        <f aca="true" t="shared" si="1" ref="E28:F33">B28*E$4/E$5</f>
        <v>0.9588590106396578</v>
      </c>
      <c r="F28" s="47">
        <f t="shared" si="1"/>
        <v>9.260766</v>
      </c>
    </row>
    <row r="29" spans="1:6" ht="11.25">
      <c r="A29" s="5" t="s">
        <v>28</v>
      </c>
      <c r="B29" s="2">
        <v>0.23491599641516037</v>
      </c>
      <c r="C29" s="2">
        <v>1.074905</v>
      </c>
      <c r="E29" s="7">
        <f t="shared" si="1"/>
        <v>0.8613586535222547</v>
      </c>
      <c r="F29" s="47">
        <f t="shared" si="1"/>
        <v>9.674145</v>
      </c>
    </row>
    <row r="30" spans="1:6" ht="11.25">
      <c r="A30" s="5" t="s">
        <v>28</v>
      </c>
      <c r="B30" s="2">
        <v>0.12985793053489061</v>
      </c>
      <c r="C30" s="2">
        <v>0.7126047</v>
      </c>
      <c r="E30" s="7">
        <f t="shared" si="1"/>
        <v>0.4761457452945989</v>
      </c>
      <c r="F30" s="47">
        <f t="shared" si="1"/>
        <v>6.4134423</v>
      </c>
    </row>
    <row r="31" spans="1:6" ht="11.25">
      <c r="A31" s="5" t="s">
        <v>28</v>
      </c>
      <c r="B31" s="2">
        <v>0.23917437735506042</v>
      </c>
      <c r="C31" s="2">
        <v>1.009818</v>
      </c>
      <c r="E31" s="7">
        <f t="shared" si="1"/>
        <v>0.8769727169685549</v>
      </c>
      <c r="F31" s="47">
        <f t="shared" si="1"/>
        <v>9.088362</v>
      </c>
    </row>
    <row r="32" spans="1:6" ht="11.25">
      <c r="A32" s="5" t="s">
        <v>28</v>
      </c>
      <c r="B32" s="2">
        <v>0.32929546715746266</v>
      </c>
      <c r="C32" s="2">
        <v>1.056951</v>
      </c>
      <c r="E32" s="7">
        <f t="shared" si="1"/>
        <v>1.2074167129106963</v>
      </c>
      <c r="F32" s="47">
        <f t="shared" si="1"/>
        <v>9.512559</v>
      </c>
    </row>
    <row r="33" spans="1:6" ht="11.25">
      <c r="A33" s="5" t="s">
        <v>28</v>
      </c>
      <c r="B33" s="2">
        <v>0.19526464960232376</v>
      </c>
      <c r="C33" s="2">
        <v>1.067079</v>
      </c>
      <c r="E33" s="7">
        <f t="shared" si="1"/>
        <v>0.7159703818751871</v>
      </c>
      <c r="F33" s="47">
        <f t="shared" si="1"/>
        <v>9.603711</v>
      </c>
    </row>
    <row r="34" spans="3:6" ht="11.25">
      <c r="C34" s="11" t="s">
        <v>28</v>
      </c>
      <c r="D34" s="2" t="s">
        <v>27</v>
      </c>
      <c r="E34" s="12">
        <f>AVERAGE(E28:E29,E31:E32)</f>
        <v>0.9761517735102909</v>
      </c>
      <c r="F34" s="12">
        <f>AVERAGE(F28:F29,F31:F33)</f>
        <v>9.4279086</v>
      </c>
    </row>
    <row r="35" spans="4:6" ht="11.25">
      <c r="D35" s="2" t="s">
        <v>29</v>
      </c>
      <c r="E35" s="12">
        <f>STDEV(E28:E29,E31:E32)</f>
        <v>0.159996309849811</v>
      </c>
      <c r="F35" s="12">
        <f>STDEV(F28:F29,F31:F33)</f>
        <v>0.24593346714972575</v>
      </c>
    </row>
    <row r="36" spans="4:6" ht="11.25">
      <c r="D36" s="2" t="s">
        <v>30</v>
      </c>
      <c r="E36" s="12">
        <f>E35/(E34/100)</f>
        <v>16.390515716060854</v>
      </c>
      <c r="F36" s="12">
        <f>F35/(F34/100)</f>
        <v>2.608568640024</v>
      </c>
    </row>
    <row r="38" ht="11.25">
      <c r="A38" s="5"/>
    </row>
    <row r="39" ht="11.25">
      <c r="A39" s="4" t="s">
        <v>26</v>
      </c>
    </row>
    <row r="40" spans="1:6" ht="11.25">
      <c r="A40" s="5" t="s">
        <v>25</v>
      </c>
      <c r="B40" s="2">
        <v>0.020997511131670726</v>
      </c>
      <c r="C40" s="2">
        <v>0.3758778</v>
      </c>
      <c r="D40" s="1"/>
      <c r="E40" s="47">
        <f aca="true" t="shared" si="2" ref="E40:F42">B40*E$4/E$5</f>
        <v>0.07699087414945933</v>
      </c>
      <c r="F40" s="47">
        <f t="shared" si="2"/>
        <v>3.3829002</v>
      </c>
    </row>
    <row r="41" spans="1:6" ht="11.25">
      <c r="A41" s="5" t="s">
        <v>25</v>
      </c>
      <c r="B41" s="2">
        <v>0.018806221991995997</v>
      </c>
      <c r="C41" s="2">
        <v>0.3595364</v>
      </c>
      <c r="E41" s="47">
        <f t="shared" si="2"/>
        <v>0.06895614730398532</v>
      </c>
      <c r="F41" s="47">
        <f t="shared" si="2"/>
        <v>3.2358276</v>
      </c>
    </row>
    <row r="42" spans="1:6" ht="11.25">
      <c r="A42" s="5" t="s">
        <v>25</v>
      </c>
      <c r="B42" s="2">
        <v>0.023119860369698046</v>
      </c>
      <c r="C42" s="2">
        <v>0.3478277</v>
      </c>
      <c r="E42" s="47">
        <f t="shared" si="2"/>
        <v>0.08477282135555951</v>
      </c>
      <c r="F42" s="47">
        <f t="shared" si="2"/>
        <v>3.1304493</v>
      </c>
    </row>
    <row r="43" spans="1:6" ht="11.25">
      <c r="A43" s="5"/>
      <c r="C43" s="11" t="s">
        <v>25</v>
      </c>
      <c r="D43" s="2" t="s">
        <v>27</v>
      </c>
      <c r="E43" s="12">
        <f>AVERAGE(E40:E42)</f>
        <v>0.07690661426966805</v>
      </c>
      <c r="F43" s="12">
        <f>AVERAGE(F40:F42)</f>
        <v>3.2497257000000004</v>
      </c>
    </row>
    <row r="44" spans="1:6" ht="11.25">
      <c r="A44" s="5"/>
      <c r="D44" s="2" t="s">
        <v>29</v>
      </c>
      <c r="E44" s="12">
        <f>STDEV(E40:E42)</f>
        <v>0.007908673675714692</v>
      </c>
      <c r="F44" s="12">
        <f>STDEV(F40:F42)</f>
        <v>0.12679799728468713</v>
      </c>
    </row>
    <row r="45" spans="1:6" ht="11.25">
      <c r="A45" s="5"/>
      <c r="D45" s="2" t="s">
        <v>30</v>
      </c>
      <c r="E45" s="12">
        <f>E44/(E43/100)</f>
        <v>10.283476591471628</v>
      </c>
      <c r="F45" s="12">
        <f>F44/(F43/100)</f>
        <v>3.901806151968061</v>
      </c>
    </row>
    <row r="48" spans="1:6" ht="11.25">
      <c r="A48" s="5" t="s">
        <v>33</v>
      </c>
      <c r="B48" s="2">
        <v>0.020997511131670726</v>
      </c>
      <c r="C48" s="2">
        <v>0.4072129</v>
      </c>
      <c r="D48" s="1"/>
      <c r="E48" s="47">
        <f aca="true" t="shared" si="3" ref="E48:F50">B48*E$4/E$5</f>
        <v>0.07699087414945933</v>
      </c>
      <c r="F48" s="47">
        <f t="shared" si="3"/>
        <v>3.6649161</v>
      </c>
    </row>
    <row r="49" spans="1:6" ht="11.25">
      <c r="A49" s="5" t="s">
        <v>33</v>
      </c>
      <c r="B49" s="2">
        <v>0.018806221991995997</v>
      </c>
      <c r="C49" s="2">
        <v>0.4132454</v>
      </c>
      <c r="E49" s="47">
        <f t="shared" si="3"/>
        <v>0.06895614730398532</v>
      </c>
      <c r="F49" s="47">
        <f t="shared" si="3"/>
        <v>3.7192086</v>
      </c>
    </row>
    <row r="50" spans="1:6" ht="11.25">
      <c r="A50" s="5" t="s">
        <v>33</v>
      </c>
      <c r="B50" s="2">
        <v>0.023119860369698046</v>
      </c>
      <c r="C50" s="2">
        <v>0.4254596</v>
      </c>
      <c r="E50" s="47">
        <f t="shared" si="3"/>
        <v>0.08477282135555951</v>
      </c>
      <c r="F50" s="47">
        <f t="shared" si="3"/>
        <v>3.8291364</v>
      </c>
    </row>
    <row r="51" spans="3:6" ht="11.25">
      <c r="C51" s="11" t="s">
        <v>17</v>
      </c>
      <c r="D51" s="2" t="s">
        <v>27</v>
      </c>
      <c r="E51" s="12">
        <f>AVERAGE(E48:E50)</f>
        <v>0.07690661426966805</v>
      </c>
      <c r="F51" s="12">
        <f>AVERAGE(F48:F50)</f>
        <v>3.7377537000000003</v>
      </c>
    </row>
    <row r="52" spans="4:6" ht="11.25">
      <c r="D52" s="2" t="s">
        <v>29</v>
      </c>
      <c r="E52" s="12">
        <f>STDEV(E48:E50)</f>
        <v>0.007908673675714692</v>
      </c>
      <c r="F52" s="12">
        <f>STDEV(F48:F50)</f>
        <v>0.08366610594217452</v>
      </c>
    </row>
    <row r="53" spans="4:6" ht="11.25">
      <c r="D53" s="2" t="s">
        <v>30</v>
      </c>
      <c r="E53" s="12">
        <f>E52/(E51/100)</f>
        <v>10.283476591471628</v>
      </c>
      <c r="F53" s="12">
        <f>F52/(F51/100)</f>
        <v>2.2384060764136096</v>
      </c>
    </row>
    <row r="56" spans="1:6" ht="11.25">
      <c r="A56" s="4" t="s">
        <v>34</v>
      </c>
      <c r="B56" s="2">
        <v>0.02179936</v>
      </c>
      <c r="C56" s="2">
        <v>0.1610115</v>
      </c>
      <c r="D56" s="1"/>
      <c r="E56" s="47">
        <f aca="true" t="shared" si="4" ref="E56:F58">B56*E$4/E$5</f>
        <v>0.07993098666666666</v>
      </c>
      <c r="F56" s="47">
        <f t="shared" si="4"/>
        <v>1.4491035</v>
      </c>
    </row>
    <row r="57" spans="1:6" ht="11.25">
      <c r="A57" s="4" t="s">
        <v>34</v>
      </c>
      <c r="B57" s="2">
        <v>0.01775778</v>
      </c>
      <c r="C57" s="2">
        <v>0.1612881</v>
      </c>
      <c r="E57" s="47">
        <f t="shared" si="4"/>
        <v>0.06511186000000001</v>
      </c>
      <c r="F57" s="47">
        <f t="shared" si="4"/>
        <v>1.4515928999999999</v>
      </c>
    </row>
    <row r="58" spans="1:6" ht="11.25">
      <c r="A58" s="4" t="s">
        <v>34</v>
      </c>
      <c r="B58" s="2">
        <v>0.02258488</v>
      </c>
      <c r="C58" s="2">
        <v>0.1563863</v>
      </c>
      <c r="E58" s="47">
        <f t="shared" si="4"/>
        <v>0.08281122666666667</v>
      </c>
      <c r="F58" s="47">
        <f t="shared" si="4"/>
        <v>1.4074767000000001</v>
      </c>
    </row>
    <row r="59" spans="3:6" ht="11.25">
      <c r="C59" s="13" t="s">
        <v>34</v>
      </c>
      <c r="D59" s="2" t="s">
        <v>27</v>
      </c>
      <c r="E59" s="12">
        <f>AVERAGE(E56,E58)</f>
        <v>0.08137110666666666</v>
      </c>
      <c r="F59" s="12">
        <f>AVERAGE(F56:F58)</f>
        <v>1.4360577</v>
      </c>
    </row>
    <row r="60" spans="4:6" ht="11.25">
      <c r="D60" s="2" t="s">
        <v>29</v>
      </c>
      <c r="E60" s="12">
        <f>STDEV(E56,E58)</f>
        <v>0.0020366372354452445</v>
      </c>
      <c r="F60" s="12">
        <f>STDEV(F56:F58)</f>
        <v>0.024783148485196672</v>
      </c>
    </row>
    <row r="61" spans="4:6" ht="11.25">
      <c r="D61" s="2" t="s">
        <v>30</v>
      </c>
      <c r="E61" s="12">
        <f>E60/(E59/100)</f>
        <v>2.502899762428258</v>
      </c>
      <c r="F61" s="12">
        <f>F60/(F59/100)</f>
        <v>1.7257766512582795</v>
      </c>
    </row>
    <row r="62" spans="5:6" ht="11.25">
      <c r="E62" s="12"/>
      <c r="F62" s="12"/>
    </row>
    <row r="63" spans="5:6" ht="11.25">
      <c r="E63" s="12"/>
      <c r="F63" s="12"/>
    </row>
    <row r="64" spans="1:6" ht="11.25">
      <c r="A64" s="4" t="s">
        <v>35</v>
      </c>
      <c r="B64" s="2">
        <v>0.017852261826661223</v>
      </c>
      <c r="C64" s="2">
        <v>0.2079502</v>
      </c>
      <c r="D64" s="1"/>
      <c r="E64" s="47">
        <f aca="true" t="shared" si="5" ref="E64:F66">B64*E$4/E$5</f>
        <v>0.06545829336442448</v>
      </c>
      <c r="F64" s="47">
        <f t="shared" si="5"/>
        <v>1.8715518</v>
      </c>
    </row>
    <row r="65" spans="1:6" ht="11.25">
      <c r="A65" s="4" t="s">
        <v>35</v>
      </c>
      <c r="B65" s="2">
        <v>0.02390224676126817</v>
      </c>
      <c r="C65" s="2">
        <v>0.2480823</v>
      </c>
      <c r="E65" s="47">
        <f t="shared" si="5"/>
        <v>0.08764157145798329</v>
      </c>
      <c r="F65" s="47">
        <f t="shared" si="5"/>
        <v>2.2327407</v>
      </c>
    </row>
    <row r="66" spans="1:6" ht="11.25">
      <c r="A66" s="4" t="s">
        <v>35</v>
      </c>
      <c r="B66" s="2">
        <v>0.12023666345278823</v>
      </c>
      <c r="C66" s="2">
        <v>0.231668</v>
      </c>
      <c r="E66" s="47">
        <f t="shared" si="5"/>
        <v>0.44086776599355687</v>
      </c>
      <c r="F66" s="47">
        <f t="shared" si="5"/>
        <v>2.0850120000000003</v>
      </c>
    </row>
    <row r="67" spans="3:6" ht="11.25">
      <c r="C67" s="13" t="s">
        <v>35</v>
      </c>
      <c r="D67" s="2" t="s">
        <v>27</v>
      </c>
      <c r="E67" s="12">
        <f>AVERAGE(E64:E65)</f>
        <v>0.07654993241120389</v>
      </c>
      <c r="F67" s="12">
        <f>AVERAGE(F64:F66)</f>
        <v>2.0631015</v>
      </c>
    </row>
    <row r="68" spans="4:6" ht="11.25">
      <c r="D68" s="2" t="s">
        <v>29</v>
      </c>
      <c r="E68" s="12">
        <f>STDEV(E64:E65)</f>
        <v>0.01568594636890235</v>
      </c>
      <c r="F68" s="12">
        <f>STDEV(F64:F66)</f>
        <v>0.18158856758752598</v>
      </c>
    </row>
    <row r="69" spans="4:6" ht="11.25">
      <c r="D69" s="2" t="s">
        <v>30</v>
      </c>
      <c r="E69" s="12">
        <f>E68/(E67/100)</f>
        <v>20.491130265983806</v>
      </c>
      <c r="F69" s="12">
        <f>F68/(F67/100)</f>
        <v>8.80172728232353</v>
      </c>
    </row>
    <row r="71" spans="1:6" ht="11.25">
      <c r="A71" s="4" t="s">
        <v>36</v>
      </c>
      <c r="B71" s="2">
        <v>0.01635318721111505</v>
      </c>
      <c r="C71" s="2">
        <v>0.50183</v>
      </c>
      <c r="D71" s="1"/>
      <c r="E71" s="47">
        <f aca="true" t="shared" si="6" ref="E71:F73">B71*E$4/E$5</f>
        <v>0.05996168644075519</v>
      </c>
      <c r="F71" s="47">
        <f t="shared" si="6"/>
        <v>4.51647</v>
      </c>
    </row>
    <row r="72" spans="1:6" ht="11.25">
      <c r="A72" s="4" t="s">
        <v>36</v>
      </c>
      <c r="B72" s="2">
        <v>0.02428920131445484</v>
      </c>
      <c r="C72" s="2">
        <v>0.5163676</v>
      </c>
      <c r="E72" s="47">
        <f t="shared" si="6"/>
        <v>0.08906040481966775</v>
      </c>
      <c r="F72" s="47">
        <f t="shared" si="6"/>
        <v>4.6473084</v>
      </c>
    </row>
    <row r="73" spans="1:6" ht="11.25">
      <c r="A73" s="4" t="s">
        <v>36</v>
      </c>
      <c r="B73" s="2">
        <v>0.027178673436645765</v>
      </c>
      <c r="C73" s="2">
        <v>0.5346836</v>
      </c>
      <c r="E73" s="47">
        <f t="shared" si="6"/>
        <v>0.09965513593436781</v>
      </c>
      <c r="F73" s="47">
        <f t="shared" si="6"/>
        <v>4.8121524</v>
      </c>
    </row>
    <row r="74" spans="3:6" ht="11.25">
      <c r="C74" s="13" t="s">
        <v>36</v>
      </c>
      <c r="D74" s="2" t="s">
        <v>27</v>
      </c>
      <c r="E74" s="12">
        <f>AVERAGE(E72:E73)</f>
        <v>0.09435777037701779</v>
      </c>
      <c r="F74" s="12">
        <f>AVERAGE(F71:F73)</f>
        <v>4.6586436</v>
      </c>
    </row>
    <row r="75" spans="4:6" ht="11.25">
      <c r="D75" s="2" t="s">
        <v>29</v>
      </c>
      <c r="E75" s="12">
        <f>STDEV(E72:E73)</f>
        <v>0.007491606216052362</v>
      </c>
      <c r="F75" s="12">
        <f>STDEV(F71:F73)</f>
        <v>0.1481667489240349</v>
      </c>
    </row>
    <row r="76" spans="4:6" ht="11.25">
      <c r="D76" s="2" t="s">
        <v>30</v>
      </c>
      <c r="E76" s="12">
        <f>E75/(E74/100)</f>
        <v>7.93957528470496</v>
      </c>
      <c r="F76" s="12">
        <f>F75/(F74/100)</f>
        <v>3.1804697170660337</v>
      </c>
    </row>
    <row r="79" spans="1:6" ht="11.25">
      <c r="A79" s="4" t="s">
        <v>37</v>
      </c>
      <c r="B79" s="2">
        <v>0.018553932190795465</v>
      </c>
      <c r="C79" s="2">
        <v>0.3514132</v>
      </c>
      <c r="D79" s="1"/>
      <c r="E79" s="47">
        <f aca="true" t="shared" si="7" ref="E79:F81">B79*E$4/E$5</f>
        <v>0.06803108469958337</v>
      </c>
      <c r="F79" s="47">
        <f t="shared" si="7"/>
        <v>3.1627188</v>
      </c>
    </row>
    <row r="80" spans="1:6" ht="11.25">
      <c r="A80" s="4" t="s">
        <v>37</v>
      </c>
      <c r="B80" s="2">
        <v>0.020306848746828924</v>
      </c>
      <c r="C80" s="2">
        <v>0.4070449</v>
      </c>
      <c r="E80" s="47">
        <f t="shared" si="7"/>
        <v>0.07445844540503939</v>
      </c>
      <c r="F80" s="47">
        <f t="shared" si="7"/>
        <v>3.6634040999999997</v>
      </c>
    </row>
    <row r="81" spans="1:6" ht="11.25">
      <c r="A81" s="4" t="s">
        <v>37</v>
      </c>
      <c r="B81" s="2">
        <v>0.028103242166256967</v>
      </c>
      <c r="C81" s="2">
        <v>0.4018887</v>
      </c>
      <c r="E81" s="47">
        <f t="shared" si="7"/>
        <v>0.10304522127627554</v>
      </c>
      <c r="F81" s="47">
        <f t="shared" si="7"/>
        <v>3.6169982999999997</v>
      </c>
    </row>
    <row r="82" spans="3:6" ht="11.25">
      <c r="C82" s="13" t="s">
        <v>37</v>
      </c>
      <c r="D82" s="2" t="s">
        <v>27</v>
      </c>
      <c r="E82" s="12">
        <f>AVERAGE(E79:E80)</f>
        <v>0.07124476505231138</v>
      </c>
      <c r="F82" s="12">
        <f>AVERAGE(F80:F81)</f>
        <v>3.6402012</v>
      </c>
    </row>
    <row r="83" spans="4:6" ht="11.25">
      <c r="D83" s="2" t="s">
        <v>29</v>
      </c>
      <c r="E83" s="12">
        <f>STDEV(E79:E80)</f>
        <v>0.004544830339959762</v>
      </c>
      <c r="F83" s="12">
        <f>STDEV(F80:F81)</f>
        <v>0.032813855866352666</v>
      </c>
    </row>
    <row r="84" spans="4:6" ht="11.25">
      <c r="D84" s="2" t="s">
        <v>30</v>
      </c>
      <c r="E84" s="12">
        <f>E83/(E82/100)</f>
        <v>6.379177946088707</v>
      </c>
      <c r="F84" s="12">
        <f>F83/(F82/100)</f>
        <v>0.9014297304872233</v>
      </c>
    </row>
    <row r="87" spans="1:6" ht="11.25">
      <c r="A87" s="4" t="s">
        <v>38</v>
      </c>
      <c r="B87" s="2">
        <v>0.003885035066415821</v>
      </c>
      <c r="C87" s="2">
        <v>0.2422364</v>
      </c>
      <c r="D87" s="1"/>
      <c r="E87" s="47">
        <f aca="true" t="shared" si="8" ref="E87:F89">B87*E$4/E$5</f>
        <v>0.01424512857685801</v>
      </c>
      <c r="F87" s="47">
        <f t="shared" si="8"/>
        <v>2.1801276</v>
      </c>
    </row>
    <row r="88" spans="1:6" ht="11.25">
      <c r="A88" s="4" t="s">
        <v>38</v>
      </c>
      <c r="B88" s="2">
        <v>0.005074650710415944</v>
      </c>
      <c r="C88" s="2">
        <v>0.2484277</v>
      </c>
      <c r="E88" s="47">
        <f t="shared" si="8"/>
        <v>0.01860705260485846</v>
      </c>
      <c r="F88" s="47">
        <f t="shared" si="8"/>
        <v>2.2358493</v>
      </c>
    </row>
    <row r="89" spans="1:6" ht="11.25">
      <c r="A89" s="4" t="s">
        <v>38</v>
      </c>
      <c r="B89" s="2">
        <v>0.004888993749104184</v>
      </c>
      <c r="C89" s="2">
        <v>0.2801713</v>
      </c>
      <c r="E89" s="47">
        <f t="shared" si="8"/>
        <v>0.01792631041338201</v>
      </c>
      <c r="F89" s="47">
        <f t="shared" si="8"/>
        <v>2.5215417</v>
      </c>
    </row>
    <row r="90" spans="3:6" ht="11.25">
      <c r="C90" s="13" t="s">
        <v>38</v>
      </c>
      <c r="D90" s="2" t="s">
        <v>27</v>
      </c>
      <c r="E90" s="12">
        <f>AVERAGE(E87:E88)</f>
        <v>0.016426090590858235</v>
      </c>
      <c r="F90" s="12">
        <f>AVERAGE(F87:F88)</f>
        <v>2.20798845</v>
      </c>
    </row>
    <row r="91" spans="4:6" ht="11.25">
      <c r="D91" s="2" t="s">
        <v>29</v>
      </c>
      <c r="E91" s="12">
        <f>STDEV(E87:E88)</f>
        <v>0.0030843460592196864</v>
      </c>
      <c r="F91" s="12">
        <f>STDEV(F87:F88)</f>
        <v>0.03940119192922</v>
      </c>
    </row>
    <row r="92" spans="4:6" ht="11.25">
      <c r="D92" s="2" t="s">
        <v>30</v>
      </c>
      <c r="E92" s="12">
        <f>E91/(E90/100)</f>
        <v>18.777115846032448</v>
      </c>
      <c r="F92" s="12">
        <f>F91/(F90/100)</f>
        <v>1.7844836067516567</v>
      </c>
    </row>
    <row r="95" spans="1:6" ht="11.25">
      <c r="A95" s="4" t="s">
        <v>39</v>
      </c>
      <c r="B95" s="2">
        <v>0.008000790606124535</v>
      </c>
      <c r="C95" s="2">
        <v>0.4956382</v>
      </c>
      <c r="D95" s="1"/>
      <c r="E95" s="7">
        <f aca="true" t="shared" si="9" ref="E95:F97">B95*E$4/E$5</f>
        <v>0.029336232222456626</v>
      </c>
      <c r="F95" s="47">
        <f t="shared" si="9"/>
        <v>4.4607437999999995</v>
      </c>
    </row>
    <row r="96" spans="1:6" ht="11.25">
      <c r="A96" s="4" t="s">
        <v>39</v>
      </c>
      <c r="B96" s="2">
        <v>0.013126795419203086</v>
      </c>
      <c r="C96" s="2">
        <v>0.5048327</v>
      </c>
      <c r="E96" s="7">
        <f t="shared" si="9"/>
        <v>0.048131583203744645</v>
      </c>
      <c r="F96" s="47">
        <f t="shared" si="9"/>
        <v>4.5434943</v>
      </c>
    </row>
    <row r="97" spans="1:6" ht="11.25">
      <c r="A97" s="4" t="s">
        <v>39</v>
      </c>
      <c r="B97" s="2">
        <v>0.028259854137120823</v>
      </c>
      <c r="C97" s="2">
        <v>0.4381064</v>
      </c>
      <c r="E97" s="7">
        <f t="shared" si="9"/>
        <v>0.10361946516944302</v>
      </c>
      <c r="F97" s="47">
        <f t="shared" si="9"/>
        <v>3.9429576</v>
      </c>
    </row>
    <row r="98" spans="3:6" ht="11.25">
      <c r="C98" s="13" t="s">
        <v>39</v>
      </c>
      <c r="D98" s="2" t="s">
        <v>27</v>
      </c>
      <c r="E98" s="12">
        <f>AVERAGE(E95:E97)</f>
        <v>0.06036242686521476</v>
      </c>
      <c r="F98" s="12">
        <f>AVERAGE(F95:F97)</f>
        <v>4.315731899999999</v>
      </c>
    </row>
    <row r="99" spans="4:6" ht="11.25">
      <c r="D99" s="2" t="s">
        <v>29</v>
      </c>
      <c r="E99" s="12">
        <f>STDEV(E95:E97)</f>
        <v>0.03862246531188235</v>
      </c>
      <c r="F99" s="12">
        <f>STDEV(F95:F97)</f>
        <v>0.32547261077997836</v>
      </c>
    </row>
    <row r="100" spans="4:6" ht="11.25">
      <c r="D100" s="2" t="s">
        <v>30</v>
      </c>
      <c r="E100" s="12">
        <f>E99/(E98/100)</f>
        <v>63.984281808489435</v>
      </c>
      <c r="F100" s="12">
        <f>F99/(F98/100)</f>
        <v>7.541539148434555</v>
      </c>
    </row>
    <row r="103" spans="1:6" ht="11.25">
      <c r="A103" s="4" t="s">
        <v>40</v>
      </c>
      <c r="B103" s="2">
        <v>0.013466774157831636</v>
      </c>
      <c r="C103" s="2">
        <v>0.3977083</v>
      </c>
      <c r="D103" s="1"/>
      <c r="E103" s="47">
        <f aca="true" t="shared" si="10" ref="E103:F105">B103*E$4/E$5</f>
        <v>0.04937817191204933</v>
      </c>
      <c r="F103" s="47">
        <f t="shared" si="10"/>
        <v>3.5793747000000002</v>
      </c>
    </row>
    <row r="104" spans="1:6" ht="11.25">
      <c r="A104" s="4" t="s">
        <v>40</v>
      </c>
      <c r="B104" s="2">
        <v>0.021000556203620045</v>
      </c>
      <c r="C104" s="2">
        <v>0.3965241</v>
      </c>
      <c r="E104" s="47">
        <f t="shared" si="10"/>
        <v>0.0770020394132735</v>
      </c>
      <c r="F104" s="47">
        <f t="shared" si="10"/>
        <v>3.5687169</v>
      </c>
    </row>
    <row r="105" spans="1:6" ht="11.25">
      <c r="A105" s="4" t="s">
        <v>40</v>
      </c>
      <c r="B105" s="2">
        <v>0.012108611354198894</v>
      </c>
      <c r="C105" s="2">
        <v>0.423389</v>
      </c>
      <c r="E105" s="47">
        <f t="shared" si="10"/>
        <v>0.04439824163206261</v>
      </c>
      <c r="F105" s="47">
        <f t="shared" si="10"/>
        <v>3.8105010000000004</v>
      </c>
    </row>
    <row r="106" spans="3:6" ht="11.25">
      <c r="C106" s="13" t="s">
        <v>40</v>
      </c>
      <c r="D106" s="2" t="s">
        <v>27</v>
      </c>
      <c r="E106" s="12">
        <f>AVERAGE(E103,E105)</f>
        <v>0.04688820677205597</v>
      </c>
      <c r="F106" s="12">
        <f>AVERAGE(F103:F105)</f>
        <v>3.6528642000000002</v>
      </c>
    </row>
    <row r="107" spans="4:6" ht="11.25">
      <c r="D107" s="2" t="s">
        <v>29</v>
      </c>
      <c r="E107" s="12">
        <f>STDEV(E103,E105)</f>
        <v>0.0035213424708148413</v>
      </c>
      <c r="F107" s="12">
        <f>STDEV(F103:F105)</f>
        <v>0.136621439426206</v>
      </c>
    </row>
    <row r="108" spans="4:6" ht="11.25">
      <c r="D108" s="2" t="s">
        <v>30</v>
      </c>
      <c r="E108" s="12">
        <f>E107/(E106/100)</f>
        <v>7.510081347178883</v>
      </c>
      <c r="F108" s="12">
        <f>F107/(F106/100)</f>
        <v>3.7401182180877677</v>
      </c>
    </row>
    <row r="111" spans="1:6" ht="11.25">
      <c r="A111" s="4" t="s">
        <v>41</v>
      </c>
      <c r="B111" s="2">
        <v>0.014562363850037535</v>
      </c>
      <c r="C111" s="2">
        <v>0.1510966</v>
      </c>
      <c r="D111" s="1"/>
      <c r="E111" s="47">
        <f aca="true" t="shared" si="11" ref="E111:F113">B111*E$4/E$5</f>
        <v>0.0533953341168043</v>
      </c>
      <c r="F111" s="47">
        <f t="shared" si="11"/>
        <v>1.3598694</v>
      </c>
    </row>
    <row r="112" spans="1:6" ht="11.25">
      <c r="A112" s="4" t="s">
        <v>41</v>
      </c>
      <c r="B112" s="2">
        <v>0.01662774682687556</v>
      </c>
      <c r="C112" s="2">
        <v>0.1504342</v>
      </c>
      <c r="E112" s="47">
        <f t="shared" si="11"/>
        <v>0.06096840503187705</v>
      </c>
      <c r="F112" s="47">
        <f t="shared" si="11"/>
        <v>1.3539078</v>
      </c>
    </row>
    <row r="113" spans="1:6" ht="11.25">
      <c r="A113" s="4" t="s">
        <v>41</v>
      </c>
      <c r="B113" s="2">
        <v>0.01910684856787731</v>
      </c>
      <c r="C113" s="2">
        <v>0.1781568</v>
      </c>
      <c r="E113" s="47">
        <f t="shared" si="11"/>
        <v>0.07005844474888347</v>
      </c>
      <c r="F113" s="47">
        <f t="shared" si="11"/>
        <v>1.6034112</v>
      </c>
    </row>
    <row r="114" spans="3:6" ht="11.25">
      <c r="C114" s="13" t="s">
        <v>41</v>
      </c>
      <c r="D114" s="2" t="s">
        <v>27</v>
      </c>
      <c r="E114" s="12">
        <f>AVERAGE(E112:E113)</f>
        <v>0.06551342489038026</v>
      </c>
      <c r="F114" s="12">
        <f>AVERAGE(F111:F112)</f>
        <v>1.3568886</v>
      </c>
    </row>
    <row r="115" spans="4:6" ht="11.25">
      <c r="D115" s="2" t="s">
        <v>29</v>
      </c>
      <c r="E115" s="12">
        <f>STDEV(E112:E113)</f>
        <v>0.006427628725150405</v>
      </c>
      <c r="F115" s="12">
        <f>STDEV(F111:F112)</f>
        <v>0.004215487786709712</v>
      </c>
    </row>
    <row r="116" spans="4:6" ht="11.25">
      <c r="D116" s="2" t="s">
        <v>30</v>
      </c>
      <c r="E116" s="12">
        <f>E115/(E114/100)</f>
        <v>9.811162728716102</v>
      </c>
      <c r="F116" s="12">
        <f>F115/(F114/100)</f>
        <v>0.3106730933335066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95">
      <selection activeCell="F115" sqref="F115"/>
    </sheetView>
  </sheetViews>
  <sheetFormatPr defaultColWidth="11.421875" defaultRowHeight="12.75"/>
  <cols>
    <col min="1" max="1" width="13.421875" style="4" customWidth="1"/>
    <col min="2" max="2" width="11.421875" style="2" customWidth="1"/>
    <col min="3" max="3" width="12.8515625" style="2" customWidth="1"/>
    <col min="4" max="4" width="11.421875" style="2" customWidth="1"/>
    <col min="5" max="6" width="11.421875" style="7" customWidth="1"/>
    <col min="7" max="7" width="13.00390625" style="2" bestFit="1" customWidth="1"/>
    <col min="8" max="16384" width="11.421875" style="2" customWidth="1"/>
  </cols>
  <sheetData>
    <row r="1" spans="1:6" ht="11.25">
      <c r="A1" s="3" t="s">
        <v>132</v>
      </c>
      <c r="B1" s="8" t="s">
        <v>19</v>
      </c>
      <c r="C1" s="9"/>
      <c r="D1" s="9"/>
      <c r="E1" s="10"/>
      <c r="F1" s="10"/>
    </row>
    <row r="2" ht="11.25">
      <c r="A2" s="3"/>
    </row>
    <row r="3" spans="1:6" ht="11.25">
      <c r="A3" s="3"/>
      <c r="B3" s="2" t="s">
        <v>21</v>
      </c>
      <c r="C3" s="2" t="s">
        <v>22</v>
      </c>
      <c r="E3" s="7" t="s">
        <v>23</v>
      </c>
      <c r="F3" s="7" t="s">
        <v>24</v>
      </c>
    </row>
    <row r="4" spans="5:6" ht="11.25">
      <c r="E4" s="7">
        <v>44</v>
      </c>
      <c r="F4" s="7">
        <v>18</v>
      </c>
    </row>
    <row r="5" spans="5:6" ht="11.25">
      <c r="E5" s="7">
        <v>12</v>
      </c>
      <c r="F5" s="7">
        <v>2</v>
      </c>
    </row>
    <row r="7" ht="11.25">
      <c r="H7" s="1"/>
    </row>
    <row r="10" spans="1:6" ht="11.25">
      <c r="A10" s="2"/>
      <c r="E10" s="2"/>
      <c r="F10" s="2"/>
    </row>
    <row r="11" spans="1:6" ht="11.25">
      <c r="A11" s="2"/>
      <c r="E11" s="2"/>
      <c r="F11" s="2"/>
    </row>
    <row r="12" spans="1:6" ht="11.25">
      <c r="A12" s="2"/>
      <c r="E12" s="2"/>
      <c r="F12" s="2"/>
    </row>
    <row r="13" ht="11.25">
      <c r="A13" s="5"/>
    </row>
    <row r="14" ht="11.25">
      <c r="A14" s="5"/>
    </row>
    <row r="15" spans="1:6" ht="11.25">
      <c r="A15" s="5" t="s">
        <v>26</v>
      </c>
      <c r="E15" s="7" t="s">
        <v>23</v>
      </c>
      <c r="F15" s="7" t="s">
        <v>24</v>
      </c>
    </row>
    <row r="16" spans="1:6" ht="11.25">
      <c r="A16" s="5" t="s">
        <v>20</v>
      </c>
      <c r="B16" s="2">
        <v>0.06552603085184744</v>
      </c>
      <c r="C16" s="2">
        <v>0.3070919</v>
      </c>
      <c r="E16" s="47">
        <f aca="true" t="shared" si="0" ref="E16:F18">B16*E$4/E$5</f>
        <v>0.2402621131234406</v>
      </c>
      <c r="F16" s="47">
        <f t="shared" si="0"/>
        <v>2.7638271</v>
      </c>
    </row>
    <row r="17" spans="1:6" ht="11.25">
      <c r="A17" s="5" t="s">
        <v>20</v>
      </c>
      <c r="B17" s="2">
        <v>0.07849194135073287</v>
      </c>
      <c r="C17" s="2">
        <v>0.342113</v>
      </c>
      <c r="E17" s="47">
        <f t="shared" si="0"/>
        <v>0.28780378495268716</v>
      </c>
      <c r="F17" s="47"/>
    </row>
    <row r="18" spans="1:6" ht="11.25">
      <c r="A18" s="5" t="s">
        <v>20</v>
      </c>
      <c r="B18" s="2">
        <v>0.06970517149891356</v>
      </c>
      <c r="C18" s="2">
        <v>0.3096988</v>
      </c>
      <c r="E18" s="47">
        <f t="shared" si="0"/>
        <v>0.2555856288293497</v>
      </c>
      <c r="F18" s="47">
        <f t="shared" si="0"/>
        <v>2.7872892</v>
      </c>
    </row>
    <row r="19" spans="3:6" ht="11.25">
      <c r="C19" s="11" t="s">
        <v>20</v>
      </c>
      <c r="D19" s="2" t="s">
        <v>27</v>
      </c>
      <c r="E19" s="12">
        <f>AVERAGE(E16:E18)</f>
        <v>0.2612171756351591</v>
      </c>
      <c r="F19" s="12">
        <f>AVERAGE(F16:F18)</f>
        <v>2.77555815</v>
      </c>
    </row>
    <row r="20" spans="4:6" ht="11.25">
      <c r="D20" s="2" t="s">
        <v>29</v>
      </c>
      <c r="E20" s="12">
        <f>STDEV(E16:E18)</f>
        <v>0.02426599224531086</v>
      </c>
      <c r="F20" s="12">
        <f>STDEV(F16:F18)</f>
        <v>0.016590210010827836</v>
      </c>
    </row>
    <row r="21" spans="4:6" ht="11.25">
      <c r="D21" s="2" t="s">
        <v>30</v>
      </c>
      <c r="E21" s="12">
        <f>E20/(E19/100)</f>
        <v>9.28958526035174</v>
      </c>
      <c r="F21" s="12">
        <f>F20/(F19/100)</f>
        <v>0.59772518226029</v>
      </c>
    </row>
    <row r="24" spans="1:6" ht="11.25">
      <c r="A24" s="5" t="s">
        <v>26</v>
      </c>
      <c r="E24" s="7" t="s">
        <v>23</v>
      </c>
      <c r="F24" s="7" t="s">
        <v>24</v>
      </c>
    </row>
    <row r="25" spans="1:6" ht="11.25">
      <c r="A25" s="5" t="s">
        <v>28</v>
      </c>
      <c r="B25" s="2">
        <v>0.24002116004501944</v>
      </c>
      <c r="C25" s="2">
        <v>0.9825538</v>
      </c>
      <c r="E25" s="47">
        <f aca="true" t="shared" si="1" ref="E25:F28">B25*E$4/E$5</f>
        <v>0.880077586831738</v>
      </c>
      <c r="F25" s="47">
        <f t="shared" si="1"/>
        <v>8.8429842</v>
      </c>
    </row>
    <row r="26" spans="1:6" ht="11.25">
      <c r="A26" s="5" t="s">
        <v>28</v>
      </c>
      <c r="B26" s="2">
        <v>0.10496635282885934</v>
      </c>
      <c r="C26" s="2">
        <v>1.051431</v>
      </c>
      <c r="E26" s="47"/>
      <c r="F26" s="47">
        <f t="shared" si="1"/>
        <v>9.462879000000001</v>
      </c>
    </row>
    <row r="27" spans="1:6" ht="11.25">
      <c r="A27" s="5" t="s">
        <v>28</v>
      </c>
      <c r="B27" s="2">
        <v>0.26147878664757124</v>
      </c>
      <c r="C27" s="2">
        <v>1.005048</v>
      </c>
      <c r="E27" s="47">
        <f t="shared" si="1"/>
        <v>0.9587555510410946</v>
      </c>
      <c r="F27" s="47">
        <f t="shared" si="1"/>
        <v>9.045432</v>
      </c>
    </row>
    <row r="28" spans="1:6" ht="11.25">
      <c r="A28" s="5" t="s">
        <v>28</v>
      </c>
      <c r="B28" s="2">
        <v>0.3658619996084837</v>
      </c>
      <c r="C28" s="2">
        <v>1.158116</v>
      </c>
      <c r="E28" s="47"/>
      <c r="F28" s="47">
        <f t="shared" si="1"/>
        <v>10.423043999999999</v>
      </c>
    </row>
    <row r="29" spans="3:6" ht="11.25">
      <c r="C29" s="11" t="s">
        <v>28</v>
      </c>
      <c r="D29" s="2" t="s">
        <v>27</v>
      </c>
      <c r="E29" s="12">
        <f>AVERAGE(E25:E28)</f>
        <v>0.9194165689364162</v>
      </c>
      <c r="F29" s="12">
        <f>AVERAGE(F25:F28)</f>
        <v>9.4435848</v>
      </c>
    </row>
    <row r="30" spans="4:6" ht="11.25">
      <c r="D30" s="2" t="s">
        <v>29</v>
      </c>
      <c r="E30" s="12">
        <f>STDEV(E25:E28)</f>
        <v>0.05563372202239065</v>
      </c>
      <c r="F30" s="12">
        <f>STDEV(F25:F28)</f>
        <v>0.7021299318232802</v>
      </c>
    </row>
    <row r="31" spans="4:6" ht="11.25">
      <c r="D31" s="2" t="s">
        <v>30</v>
      </c>
      <c r="E31" s="12">
        <f>E30/(E29/100)</f>
        <v>6.050981013616918</v>
      </c>
      <c r="F31" s="12">
        <f>F30/(F29/100)</f>
        <v>7.4349936670583</v>
      </c>
    </row>
    <row r="33" ht="11.25">
      <c r="A33" s="5"/>
    </row>
    <row r="34" ht="11.25">
      <c r="A34" s="4" t="s">
        <v>26</v>
      </c>
    </row>
    <row r="35" spans="1:6" ht="11.25">
      <c r="A35" s="5" t="s">
        <v>133</v>
      </c>
      <c r="B35" s="2">
        <v>0.015849951105325465</v>
      </c>
      <c r="C35" s="2">
        <v>0.1894092</v>
      </c>
      <c r="D35" s="1"/>
      <c r="E35" s="47">
        <f aca="true" t="shared" si="2" ref="E35:F37">B35*E$4/E$5</f>
        <v>0.05811648738619337</v>
      </c>
      <c r="F35" s="47">
        <f t="shared" si="2"/>
        <v>1.7046828</v>
      </c>
    </row>
    <row r="36" spans="1:6" ht="11.25">
      <c r="A36" s="5" t="s">
        <v>133</v>
      </c>
      <c r="B36" s="2">
        <v>0.01549526146771684</v>
      </c>
      <c r="C36" s="2">
        <v>0.2593696</v>
      </c>
      <c r="E36" s="47">
        <f t="shared" si="2"/>
        <v>0.05681595871496175</v>
      </c>
      <c r="F36" s="47"/>
    </row>
    <row r="37" spans="1:6" ht="11.25">
      <c r="A37" s="5" t="s">
        <v>133</v>
      </c>
      <c r="B37" s="2">
        <v>0.010736797209347325</v>
      </c>
      <c r="C37" s="2">
        <v>0.1955384</v>
      </c>
      <c r="E37" s="47">
        <f t="shared" si="2"/>
        <v>0.039368256434273524</v>
      </c>
      <c r="F37" s="47">
        <f t="shared" si="2"/>
        <v>1.7598456</v>
      </c>
    </row>
    <row r="38" spans="1:6" ht="11.25">
      <c r="A38" s="5"/>
      <c r="C38" s="11" t="s">
        <v>133</v>
      </c>
      <c r="D38" s="2" t="s">
        <v>27</v>
      </c>
      <c r="E38" s="12">
        <f>AVERAGE(E35:E36)</f>
        <v>0.05746622305057756</v>
      </c>
      <c r="F38" s="12">
        <f>AVERAGE(F35:F37)</f>
        <v>1.7322642</v>
      </c>
    </row>
    <row r="39" spans="1:6" ht="11.25">
      <c r="A39" s="5"/>
      <c r="D39" s="2" t="s">
        <v>29</v>
      </c>
      <c r="E39" s="12">
        <f>STDEV(E35:E36)</f>
        <v>0.0009196126425553947</v>
      </c>
      <c r="F39" s="12">
        <f>STDEV(F35:F37)</f>
        <v>0.03900598994925059</v>
      </c>
    </row>
    <row r="40" spans="1:6" ht="11.25">
      <c r="A40" s="5"/>
      <c r="D40" s="2" t="s">
        <v>30</v>
      </c>
      <c r="E40" s="12">
        <f>E39/(E38/100)</f>
        <v>1.600266371684144</v>
      </c>
      <c r="F40" s="12">
        <f>F39/(F38/100)</f>
        <v>2.2517344611318872</v>
      </c>
    </row>
    <row r="43" spans="1:6" ht="11.25">
      <c r="A43" s="5" t="s">
        <v>134</v>
      </c>
      <c r="B43" s="2">
        <v>0.005381769410071079</v>
      </c>
      <c r="C43" s="2">
        <v>0.3202951</v>
      </c>
      <c r="D43" s="1"/>
      <c r="E43" s="47"/>
      <c r="F43" s="47">
        <f aca="true" t="shared" si="3" ref="E43:F45">C43*F$4/F$5</f>
        <v>2.8826559</v>
      </c>
    </row>
    <row r="44" spans="1:6" ht="11.25">
      <c r="A44" s="5" t="s">
        <v>134</v>
      </c>
      <c r="B44" s="2">
        <v>0.01599445671957115</v>
      </c>
      <c r="C44" s="2">
        <v>0.3401974</v>
      </c>
      <c r="E44" s="47">
        <f t="shared" si="3"/>
        <v>0.05864634130509422</v>
      </c>
      <c r="F44" s="47">
        <f t="shared" si="3"/>
        <v>3.0617766</v>
      </c>
    </row>
    <row r="45" spans="1:6" ht="11.25">
      <c r="A45" s="5" t="s">
        <v>134</v>
      </c>
      <c r="B45" s="2">
        <v>0.01819543683727494</v>
      </c>
      <c r="C45" s="2">
        <v>0.3677233</v>
      </c>
      <c r="E45" s="47">
        <f t="shared" si="3"/>
        <v>0.06671660173667478</v>
      </c>
      <c r="F45" s="47">
        <f t="shared" si="3"/>
        <v>3.3095096999999996</v>
      </c>
    </row>
    <row r="46" spans="3:6" ht="11.25">
      <c r="C46" s="11" t="s">
        <v>134</v>
      </c>
      <c r="D46" s="2" t="s">
        <v>27</v>
      </c>
      <c r="E46" s="12">
        <f>AVERAGE(E43:E45)</f>
        <v>0.06268147152088449</v>
      </c>
      <c r="F46" s="12">
        <f>AVERAGE(F43:F45)</f>
        <v>3.0846473999999997</v>
      </c>
    </row>
    <row r="47" spans="4:6" ht="11.25">
      <c r="D47" s="2" t="s">
        <v>29</v>
      </c>
      <c r="E47" s="12">
        <f>STDEV(E43:E45)</f>
        <v>0.005706535877112317</v>
      </c>
      <c r="F47" s="12">
        <f>STDEV(F43:F45)</f>
        <v>0.2143439916654822</v>
      </c>
    </row>
    <row r="48" spans="4:6" ht="11.25">
      <c r="D48" s="2" t="s">
        <v>30</v>
      </c>
      <c r="E48" s="12">
        <f>E47/(E46/100)</f>
        <v>9.104023467622307</v>
      </c>
      <c r="F48" s="12">
        <f>F47/(F46/100)</f>
        <v>6.948735588562966</v>
      </c>
    </row>
    <row r="51" spans="1:6" ht="11.25">
      <c r="A51" s="2" t="s">
        <v>136</v>
      </c>
      <c r="B51" s="2">
        <v>0.029887851006897455</v>
      </c>
      <c r="C51" s="2">
        <v>0.433276</v>
      </c>
      <c r="D51" s="1"/>
      <c r="E51" s="47">
        <f aca="true" t="shared" si="4" ref="E51:F53">B51*E$4/E$5</f>
        <v>0.10958878702529067</v>
      </c>
      <c r="F51" s="47">
        <f t="shared" si="4"/>
        <v>3.899484</v>
      </c>
    </row>
    <row r="52" spans="1:6" ht="11.25">
      <c r="A52" s="2" t="s">
        <v>136</v>
      </c>
      <c r="B52" s="2">
        <v>0.02084833626919566</v>
      </c>
      <c r="C52" s="2">
        <v>0.4346455</v>
      </c>
      <c r="E52" s="47"/>
      <c r="F52" s="47">
        <f t="shared" si="4"/>
        <v>3.9118095000000004</v>
      </c>
    </row>
    <row r="53" spans="1:6" ht="11.25">
      <c r="A53" s="2" t="s">
        <v>136</v>
      </c>
      <c r="B53" s="2">
        <v>0.03473088525482546</v>
      </c>
      <c r="C53" s="2">
        <v>0.4268101</v>
      </c>
      <c r="E53" s="47">
        <f t="shared" si="4"/>
        <v>0.12734657926769336</v>
      </c>
      <c r="F53" s="47">
        <f t="shared" si="4"/>
        <v>3.8412909</v>
      </c>
    </row>
    <row r="54" spans="3:6" ht="11.25">
      <c r="C54" s="49" t="s">
        <v>136</v>
      </c>
      <c r="D54" s="2" t="s">
        <v>27</v>
      </c>
      <c r="E54" s="12">
        <f>AVERAGE(E51:E53)</f>
        <v>0.118467683146492</v>
      </c>
      <c r="F54" s="12">
        <f>AVERAGE(F51:F53)</f>
        <v>3.8841948</v>
      </c>
    </row>
    <row r="55" spans="4:6" ht="11.25">
      <c r="D55" s="2" t="s">
        <v>29</v>
      </c>
      <c r="E55" s="12">
        <f>STDEV(E51:E53)</f>
        <v>0.012556655313505083</v>
      </c>
      <c r="F55" s="12">
        <f>STDEV(F51:F53)</f>
        <v>0.03766348316306979</v>
      </c>
    </row>
    <row r="56" spans="4:6" ht="11.25">
      <c r="D56" s="2" t="s">
        <v>30</v>
      </c>
      <c r="E56" s="12">
        <f>E55/(E54/100)</f>
        <v>10.599224176586679</v>
      </c>
      <c r="F56" s="12">
        <f>F55/(F54/100)</f>
        <v>0.9696599965344115</v>
      </c>
    </row>
    <row r="59" spans="1:6" ht="11.25">
      <c r="A59" s="2" t="s">
        <v>137</v>
      </c>
      <c r="B59" s="2">
        <v>0.010776275428639159</v>
      </c>
      <c r="C59" s="2">
        <v>0.2303692</v>
      </c>
      <c r="D59" s="1"/>
      <c r="E59" s="47">
        <f aca="true" t="shared" si="5" ref="E59:F61">B59*E$4/E$5</f>
        <v>0.03951300990501025</v>
      </c>
      <c r="F59" s="47">
        <f t="shared" si="5"/>
        <v>2.0733228</v>
      </c>
    </row>
    <row r="60" spans="1:6" ht="11.25">
      <c r="A60" s="2" t="s">
        <v>137</v>
      </c>
      <c r="B60" s="2">
        <v>0.013244096595136387</v>
      </c>
      <c r="C60" s="2">
        <v>0.2422999</v>
      </c>
      <c r="E60" s="47">
        <f t="shared" si="5"/>
        <v>0.048561687515500086</v>
      </c>
      <c r="F60" s="47">
        <f t="shared" si="5"/>
        <v>2.1806991</v>
      </c>
    </row>
    <row r="61" spans="1:6" ht="11.25">
      <c r="A61" s="2" t="s">
        <v>137</v>
      </c>
      <c r="B61" s="2">
        <v>0.008551207452514583</v>
      </c>
      <c r="C61" s="2">
        <v>0.1982023</v>
      </c>
      <c r="E61" s="47">
        <f t="shared" si="5"/>
        <v>0.0313544273258868</v>
      </c>
      <c r="F61" s="47"/>
    </row>
    <row r="62" spans="3:6" ht="11.25">
      <c r="C62" s="49" t="s">
        <v>137</v>
      </c>
      <c r="D62" s="2" t="s">
        <v>27</v>
      </c>
      <c r="E62" s="12">
        <f>AVERAGE(E59,E61)</f>
        <v>0.03543371861544853</v>
      </c>
      <c r="F62" s="12">
        <f>AVERAGE(F59:F61)</f>
        <v>2.12701095</v>
      </c>
    </row>
    <row r="63" spans="4:6" ht="11.25">
      <c r="D63" s="2" t="s">
        <v>29</v>
      </c>
      <c r="E63" s="12">
        <f>STDEV(E59,E61)</f>
        <v>0.00576898906656859</v>
      </c>
      <c r="F63" s="12">
        <f>STDEV(F59:F61)</f>
        <v>0.0759265098687299</v>
      </c>
    </row>
    <row r="64" spans="4:6" ht="11.25">
      <c r="D64" s="2" t="s">
        <v>30</v>
      </c>
      <c r="E64" s="12">
        <f>E63/(E62/100)</f>
        <v>16.28107151038165</v>
      </c>
      <c r="F64" s="12">
        <f>F63/(F62/100)</f>
        <v>3.5696341793035855</v>
      </c>
    </row>
    <row r="67" spans="1:6" ht="11.25">
      <c r="A67" s="2" t="s">
        <v>135</v>
      </c>
      <c r="B67" s="2">
        <v>0.012284915703067483</v>
      </c>
      <c r="C67" s="2">
        <v>0.2882778</v>
      </c>
      <c r="D67" s="1"/>
      <c r="E67" s="47">
        <f aca="true" t="shared" si="6" ref="E67:F69">B67*E$4/E$5</f>
        <v>0.04504469091124744</v>
      </c>
      <c r="F67" s="47">
        <f t="shared" si="6"/>
        <v>2.5945001999999997</v>
      </c>
    </row>
    <row r="68" spans="1:6" ht="11.25">
      <c r="A68" s="2" t="s">
        <v>135</v>
      </c>
      <c r="B68" s="2">
        <v>0.013546008491814572</v>
      </c>
      <c r="C68" s="2">
        <v>0.3071741</v>
      </c>
      <c r="E68" s="47">
        <f t="shared" si="6"/>
        <v>0.049668697803320096</v>
      </c>
      <c r="F68" s="47">
        <f t="shared" si="6"/>
        <v>2.7645669</v>
      </c>
    </row>
    <row r="69" spans="1:6" ht="11.25">
      <c r="A69" s="2" t="s">
        <v>135</v>
      </c>
      <c r="B69" s="2">
        <v>0.013921887167623066</v>
      </c>
      <c r="C69" s="2">
        <v>0.2515607</v>
      </c>
      <c r="E69" s="47">
        <f t="shared" si="6"/>
        <v>0.05104691961461791</v>
      </c>
      <c r="F69" s="47">
        <f t="shared" si="6"/>
        <v>2.2640463000000004</v>
      </c>
    </row>
    <row r="70" spans="3:6" ht="11.25">
      <c r="C70" s="49" t="s">
        <v>135</v>
      </c>
      <c r="D70" s="2" t="s">
        <v>27</v>
      </c>
      <c r="E70" s="12">
        <f>AVERAGE(E67:E69)</f>
        <v>0.04858676944306181</v>
      </c>
      <c r="F70" s="12">
        <f>AVERAGE(F67:F69)</f>
        <v>2.5410378000000002</v>
      </c>
    </row>
    <row r="71" spans="4:6" ht="11.25">
      <c r="D71" s="2" t="s">
        <v>29</v>
      </c>
      <c r="E71" s="12">
        <f>STDEV(E67:E69)</f>
        <v>0.0031439806113333327</v>
      </c>
      <c r="F71" s="12">
        <f>STDEV(F67:F69)</f>
        <v>0.25450714904774546</v>
      </c>
    </row>
    <row r="72" spans="4:6" ht="11.25">
      <c r="D72" s="2" t="s">
        <v>30</v>
      </c>
      <c r="E72" s="12">
        <f>E71/(E70/100)</f>
        <v>6.470857493453484</v>
      </c>
      <c r="F72" s="12">
        <f>F71/(F70/100)</f>
        <v>10.015874185253972</v>
      </c>
    </row>
    <row r="75" spans="1:6" ht="11.25">
      <c r="A75" s="4" t="s">
        <v>138</v>
      </c>
      <c r="B75" s="2">
        <v>0.013955283465661283</v>
      </c>
      <c r="C75" s="2">
        <v>0.1355061</v>
      </c>
      <c r="D75" s="1"/>
      <c r="E75" s="47">
        <f aca="true" t="shared" si="7" ref="E75:F77">B75*E$4/E$5</f>
        <v>0.0511693727074247</v>
      </c>
      <c r="F75" s="47">
        <f t="shared" si="7"/>
        <v>1.2195548999999999</v>
      </c>
    </row>
    <row r="76" spans="1:6" ht="11.25">
      <c r="A76" s="4" t="s">
        <v>138</v>
      </c>
      <c r="B76" s="2">
        <v>0.017496125679054075</v>
      </c>
      <c r="C76" s="2">
        <v>0.1391882</v>
      </c>
      <c r="E76" s="47">
        <f t="shared" si="7"/>
        <v>0.06415246082319827</v>
      </c>
      <c r="F76" s="47">
        <f t="shared" si="7"/>
        <v>1.2526938</v>
      </c>
    </row>
    <row r="77" spans="1:6" ht="11.25">
      <c r="A77" s="4" t="s">
        <v>138</v>
      </c>
      <c r="B77" s="2">
        <v>0.026477035416833085</v>
      </c>
      <c r="C77" s="2">
        <v>0.1202159</v>
      </c>
      <c r="E77" s="47"/>
      <c r="F77" s="47">
        <f t="shared" si="7"/>
        <v>1.0819431</v>
      </c>
    </row>
    <row r="78" spans="3:6" ht="11.25">
      <c r="C78" s="13" t="s">
        <v>138</v>
      </c>
      <c r="D78" s="2" t="s">
        <v>27</v>
      </c>
      <c r="E78" s="12">
        <f>AVERAGE(E75:E77)</f>
        <v>0.05766091676531149</v>
      </c>
      <c r="F78" s="12">
        <f>AVERAGE(F75:F77)</f>
        <v>1.1847306</v>
      </c>
    </row>
    <row r="79" spans="4:6" ht="11.25">
      <c r="D79" s="2" t="s">
        <v>29</v>
      </c>
      <c r="E79" s="12">
        <f>STDEV(E75:E77)</f>
        <v>0.00918042964740591</v>
      </c>
      <c r="F79" s="12">
        <f>STDEV(F75:F77)</f>
        <v>0.09054556472014268</v>
      </c>
    </row>
    <row r="80" spans="4:6" ht="11.25">
      <c r="D80" s="2" t="s">
        <v>30</v>
      </c>
      <c r="E80" s="12">
        <f>E79/(E78/100)</f>
        <v>15.921407709786553</v>
      </c>
      <c r="F80" s="12">
        <f>F79/(F78/100)</f>
        <v>7.642713433766518</v>
      </c>
    </row>
    <row r="83" spans="1:6" ht="11.25">
      <c r="A83" s="4" t="s">
        <v>139</v>
      </c>
      <c r="B83" s="2">
        <v>0.025832652380657555</v>
      </c>
      <c r="C83" s="2">
        <v>0.1992377</v>
      </c>
      <c r="D83" s="1"/>
      <c r="E83" s="47"/>
      <c r="F83" s="47">
        <f aca="true" t="shared" si="8" ref="E83:F85">C83*F$4/F$5</f>
        <v>1.7931393</v>
      </c>
    </row>
    <row r="84" spans="1:6" ht="11.25">
      <c r="A84" s="4" t="s">
        <v>139</v>
      </c>
      <c r="B84" s="2">
        <v>0.01761851560373836</v>
      </c>
      <c r="C84" s="2">
        <v>0.1499404</v>
      </c>
      <c r="E84" s="47">
        <f t="shared" si="8"/>
        <v>0.06460122388037398</v>
      </c>
      <c r="F84" s="47"/>
    </row>
    <row r="85" spans="1:6" ht="11.25">
      <c r="A85" s="4" t="s">
        <v>139</v>
      </c>
      <c r="B85" s="2">
        <v>0.020768525821369142</v>
      </c>
      <c r="C85" s="2">
        <v>0.2089257</v>
      </c>
      <c r="E85" s="47">
        <f t="shared" si="8"/>
        <v>0.07615126134502019</v>
      </c>
      <c r="F85" s="47">
        <f t="shared" si="8"/>
        <v>1.8803313</v>
      </c>
    </row>
    <row r="86" spans="3:6" ht="11.25">
      <c r="C86" s="13" t="s">
        <v>139</v>
      </c>
      <c r="D86" s="2" t="s">
        <v>27</v>
      </c>
      <c r="E86" s="12">
        <f>AVERAGE(E83:E85)</f>
        <v>0.07037624261269709</v>
      </c>
      <c r="F86" s="12">
        <f>AVERAGE(F83:F85)</f>
        <v>1.8367353</v>
      </c>
    </row>
    <row r="87" spans="4:6" ht="11.25">
      <c r="D87" s="2" t="s">
        <v>29</v>
      </c>
      <c r="E87" s="12">
        <f>STDEV(E83:E85)</f>
        <v>0.00816710981420993</v>
      </c>
      <c r="F87" s="12">
        <f>STDEV(F83:F85)</f>
        <v>0.061654054465218225</v>
      </c>
    </row>
    <row r="88" spans="4:6" ht="11.25">
      <c r="D88" s="2" t="s">
        <v>30</v>
      </c>
      <c r="E88" s="12">
        <f>E87/(E86/100)</f>
        <v>11.604924490152364</v>
      </c>
      <c r="F88" s="12">
        <f>F87/(F86/100)</f>
        <v>3.356719635388846</v>
      </c>
    </row>
    <row r="91" spans="1:6" ht="11.25">
      <c r="A91" s="4" t="s">
        <v>140</v>
      </c>
      <c r="B91" s="2">
        <v>0.030102121628699005</v>
      </c>
      <c r="C91" s="2">
        <v>0.3228849</v>
      </c>
      <c r="D91" s="1"/>
      <c r="E91" s="47">
        <f aca="true" t="shared" si="9" ref="E91:F93">B91*E$4/E$5</f>
        <v>0.11037444597189634</v>
      </c>
      <c r="F91" s="47">
        <f>C92*F$4/F$5</f>
        <v>2.8341072</v>
      </c>
    </row>
    <row r="92" spans="1:6" ht="11.25">
      <c r="A92" s="4" t="s">
        <v>140</v>
      </c>
      <c r="B92" s="2">
        <v>0.020495361488120874</v>
      </c>
      <c r="C92" s="2">
        <v>0.3149008</v>
      </c>
      <c r="E92" s="47"/>
      <c r="F92" s="47">
        <f>C93*F$4/F$5</f>
        <v>2.5795782</v>
      </c>
    </row>
    <row r="93" spans="1:6" ht="11.25">
      <c r="A93" s="4" t="s">
        <v>140</v>
      </c>
      <c r="B93" s="2">
        <v>0.025275671595348506</v>
      </c>
      <c r="C93" s="2">
        <v>0.2866198</v>
      </c>
      <c r="E93" s="47">
        <f t="shared" si="9"/>
        <v>0.09267746251627786</v>
      </c>
      <c r="F93" s="47">
        <f t="shared" si="9"/>
        <v>2.5795782</v>
      </c>
    </row>
    <row r="94" spans="3:6" ht="11.25">
      <c r="C94" s="13" t="s">
        <v>140</v>
      </c>
      <c r="D94" s="2" t="s">
        <v>27</v>
      </c>
      <c r="E94" s="12">
        <f>AVERAGE(E91:E93)</f>
        <v>0.1015259542440871</v>
      </c>
      <c r="F94" s="12">
        <f>AVERAGE(F91:F93)</f>
        <v>2.6644212</v>
      </c>
    </row>
    <row r="95" spans="4:6" ht="11.25">
      <c r="D95" s="2" t="s">
        <v>29</v>
      </c>
      <c r="E95" s="12">
        <f>STDEV(E91:E93)</f>
        <v>0.012513657008013887</v>
      </c>
      <c r="F95" s="12">
        <f>STDEV(F91:F93)</f>
        <v>0.146952386666556</v>
      </c>
    </row>
    <row r="96" spans="4:6" ht="11.25">
      <c r="D96" s="2" t="s">
        <v>30</v>
      </c>
      <c r="E96" s="12">
        <f>E95/(E94/100)</f>
        <v>12.325574382614272</v>
      </c>
      <c r="F96" s="12">
        <f>F95/(F94/100)</f>
        <v>5.515358707795749</v>
      </c>
    </row>
    <row r="99" spans="1:6" ht="11.25">
      <c r="A99" s="4" t="s">
        <v>141</v>
      </c>
      <c r="B99" s="2">
        <v>0.01890917101040999</v>
      </c>
      <c r="C99" s="2">
        <v>0.2608553</v>
      </c>
      <c r="D99" s="1"/>
      <c r="E99" s="47"/>
      <c r="F99" s="47">
        <f aca="true" t="shared" si="10" ref="E99:F101">C99*F$4/F$5</f>
        <v>2.3476977000000003</v>
      </c>
    </row>
    <row r="100" spans="1:6" ht="11.25">
      <c r="A100" s="4" t="s">
        <v>141</v>
      </c>
      <c r="B100" s="2">
        <v>0.012990757406290784</v>
      </c>
      <c r="C100" s="2">
        <v>0.2735817</v>
      </c>
      <c r="E100" s="47">
        <f t="shared" si="10"/>
        <v>0.04763277715639954</v>
      </c>
      <c r="F100" s="47">
        <f t="shared" si="10"/>
        <v>2.4622352999999997</v>
      </c>
    </row>
    <row r="101" spans="1:6" ht="11.25">
      <c r="A101" s="4" t="s">
        <v>141</v>
      </c>
      <c r="B101" s="2">
        <v>0.014958700054714983</v>
      </c>
      <c r="C101" s="2">
        <v>0.2406959</v>
      </c>
      <c r="E101" s="47">
        <f t="shared" si="10"/>
        <v>0.05484856686728826</v>
      </c>
      <c r="F101" s="47">
        <f t="shared" si="10"/>
        <v>2.1662631</v>
      </c>
    </row>
    <row r="102" spans="3:6" ht="11.25">
      <c r="C102" s="13" t="s">
        <v>141</v>
      </c>
      <c r="D102" s="2" t="s">
        <v>27</v>
      </c>
      <c r="E102" s="12">
        <f>AVERAGE(E99:E101)</f>
        <v>0.0512406720118439</v>
      </c>
      <c r="F102" s="12">
        <f>AVERAGE(F99:F101)</f>
        <v>2.3253987</v>
      </c>
    </row>
    <row r="103" spans="4:6" ht="11.25">
      <c r="D103" s="2" t="s">
        <v>29</v>
      </c>
      <c r="E103" s="12">
        <f>STDEV(E99:E101)</f>
        <v>0.005102333836185569</v>
      </c>
      <c r="F103" s="12">
        <f>STDEV(F99:F101)</f>
        <v>0.14924081158971642</v>
      </c>
    </row>
    <row r="104" spans="4:6" ht="11.25">
      <c r="D104" s="2" t="s">
        <v>30</v>
      </c>
      <c r="E104" s="12">
        <f>E103/(E102/100)</f>
        <v>9.957585714344656</v>
      </c>
      <c r="F104" s="12">
        <f>F103/(F102/100)</f>
        <v>6.417859078949189</v>
      </c>
    </row>
    <row r="107" spans="1:6" ht="11.25">
      <c r="A107" s="4" t="s">
        <v>142</v>
      </c>
      <c r="B107" s="2">
        <v>0.03199572945588664</v>
      </c>
      <c r="C107" s="2">
        <v>0.2731273</v>
      </c>
      <c r="D107" s="1"/>
      <c r="E107" s="47">
        <f aca="true" t="shared" si="11" ref="E107:F109">B107*E$4/E$5</f>
        <v>0.11731767467158434</v>
      </c>
      <c r="F107" s="47">
        <f t="shared" si="11"/>
        <v>2.4581457</v>
      </c>
    </row>
    <row r="108" spans="1:6" ht="11.25">
      <c r="A108" s="4" t="s">
        <v>142</v>
      </c>
      <c r="B108" s="2">
        <v>0.026257784394260325</v>
      </c>
      <c r="C108" s="2">
        <v>0.2324889</v>
      </c>
      <c r="E108" s="47">
        <f t="shared" si="11"/>
        <v>0.09627854277895453</v>
      </c>
      <c r="F108" s="47"/>
    </row>
    <row r="109" spans="1:6" ht="11.25">
      <c r="A109" s="4" t="s">
        <v>142</v>
      </c>
      <c r="B109" s="2">
        <v>0.04344362445926403</v>
      </c>
      <c r="C109" s="2">
        <v>0.2644383</v>
      </c>
      <c r="E109" s="47"/>
      <c r="F109" s="47">
        <f t="shared" si="11"/>
        <v>2.3799447000000002</v>
      </c>
    </row>
    <row r="110" spans="3:6" ht="11.25">
      <c r="C110" s="13" t="s">
        <v>142</v>
      </c>
      <c r="D110" s="2" t="s">
        <v>27</v>
      </c>
      <c r="E110" s="12">
        <f>AVERAGE(E107:E109)</f>
        <v>0.10679810872526943</v>
      </c>
      <c r="F110" s="12">
        <f>AVERAGE(F107:F109)</f>
        <v>2.4190452000000002</v>
      </c>
    </row>
    <row r="111" spans="4:6" ht="11.25">
      <c r="D111" s="2" t="s">
        <v>29</v>
      </c>
      <c r="E111" s="12">
        <f>STDEV(E107:E109)</f>
        <v>0.014876912831556689</v>
      </c>
      <c r="F111" s="12">
        <f>STDEV(F107:F109)</f>
        <v>0.055296457395570736</v>
      </c>
    </row>
    <row r="112" spans="4:6" ht="11.25">
      <c r="D112" s="2" t="s">
        <v>30</v>
      </c>
      <c r="E112" s="12">
        <f>E111/(E110/100)</f>
        <v>13.929940341758758</v>
      </c>
      <c r="F112" s="12">
        <f>F111/(F110/100)</f>
        <v>2.285879461680614</v>
      </c>
    </row>
    <row r="115" spans="1:6" ht="11.25">
      <c r="A115" s="4" t="s">
        <v>143</v>
      </c>
      <c r="B115" s="2">
        <v>0.031999107208626004</v>
      </c>
      <c r="C115" s="2">
        <v>0.1922959</v>
      </c>
      <c r="D115" s="1"/>
      <c r="E115" s="47">
        <f>B115*E$4/E$5</f>
        <v>0.11733005976496202</v>
      </c>
      <c r="F115" s="47">
        <f>C115*F$4/F$5</f>
        <v>1.7306631</v>
      </c>
    </row>
    <row r="116" spans="4:6" ht="11.25">
      <c r="D116" s="1"/>
      <c r="E116" s="48"/>
      <c r="F116" s="48"/>
    </row>
    <row r="118" spans="1:6" ht="11.25">
      <c r="A118" s="4" t="s">
        <v>36</v>
      </c>
      <c r="B118" s="2">
        <v>0.03257647535224038</v>
      </c>
      <c r="C118" s="2">
        <v>0.5112358</v>
      </c>
      <c r="E118" s="47">
        <f>B118*E$4/E$5</f>
        <v>0.11944707629154806</v>
      </c>
      <c r="F118" s="47">
        <f>C118*F$4/F$5</f>
        <v>4.6011222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92">
      <selection activeCell="E119" sqref="E119:F119"/>
    </sheetView>
  </sheetViews>
  <sheetFormatPr defaultColWidth="11.421875" defaultRowHeight="12.75"/>
  <cols>
    <col min="1" max="1" width="13.421875" style="4" customWidth="1"/>
    <col min="2" max="2" width="11.421875" style="2" customWidth="1"/>
    <col min="3" max="3" width="12.8515625" style="2" customWidth="1"/>
    <col min="4" max="4" width="11.421875" style="2" customWidth="1"/>
    <col min="5" max="6" width="11.421875" style="7" customWidth="1"/>
    <col min="7" max="7" width="13.00390625" style="2" bestFit="1" customWidth="1"/>
    <col min="8" max="16384" width="11.421875" style="2" customWidth="1"/>
  </cols>
  <sheetData>
    <row r="1" spans="1:6" ht="11.25">
      <c r="A1" s="3" t="s">
        <v>168</v>
      </c>
      <c r="B1" s="8" t="s">
        <v>19</v>
      </c>
      <c r="C1" s="9"/>
      <c r="D1" s="9"/>
      <c r="E1" s="10"/>
      <c r="F1" s="10"/>
    </row>
    <row r="2" ht="11.25">
      <c r="A2" s="3"/>
    </row>
    <row r="3" spans="1:6" ht="11.25">
      <c r="A3" s="3"/>
      <c r="B3" s="2" t="s">
        <v>21</v>
      </c>
      <c r="C3" s="2" t="s">
        <v>22</v>
      </c>
      <c r="E3" s="7" t="s">
        <v>23</v>
      </c>
      <c r="F3" s="7" t="s">
        <v>24</v>
      </c>
    </row>
    <row r="4" spans="5:6" ht="11.25">
      <c r="E4" s="7">
        <v>44</v>
      </c>
      <c r="F4" s="7">
        <v>18</v>
      </c>
    </row>
    <row r="5" spans="5:6" ht="11.25">
      <c r="E5" s="7">
        <v>12</v>
      </c>
      <c r="F5" s="7">
        <v>2</v>
      </c>
    </row>
    <row r="7" ht="11.25">
      <c r="H7" s="1"/>
    </row>
    <row r="10" spans="1:6" ht="11.25">
      <c r="A10" s="2"/>
      <c r="E10" s="2"/>
      <c r="F10" s="2"/>
    </row>
    <row r="11" spans="1:6" ht="11.25">
      <c r="A11" s="2"/>
      <c r="E11" s="2"/>
      <c r="F11" s="2"/>
    </row>
    <row r="12" spans="1:6" ht="11.25">
      <c r="A12" s="2"/>
      <c r="E12" s="2"/>
      <c r="F12" s="2"/>
    </row>
    <row r="13" ht="11.25">
      <c r="A13" s="5"/>
    </row>
    <row r="14" ht="11.25">
      <c r="A14" s="5"/>
    </row>
    <row r="15" spans="1:6" ht="11.25">
      <c r="A15" s="5" t="s">
        <v>26</v>
      </c>
      <c r="E15" s="7" t="s">
        <v>23</v>
      </c>
      <c r="F15" s="7" t="s">
        <v>24</v>
      </c>
    </row>
    <row r="16" spans="1:6" ht="11.25">
      <c r="A16" s="5" t="s">
        <v>20</v>
      </c>
      <c r="B16" s="2">
        <v>0.08197493357975616</v>
      </c>
      <c r="C16" s="2">
        <v>0.24763981623063883</v>
      </c>
      <c r="E16" s="47">
        <f aca="true" t="shared" si="0" ref="E16:F19">B16*E$4/E$5</f>
        <v>0.3005747564591059</v>
      </c>
      <c r="F16" s="47">
        <f t="shared" si="0"/>
        <v>2.2287583460757494</v>
      </c>
    </row>
    <row r="17" spans="1:6" ht="11.25">
      <c r="A17" s="5" t="s">
        <v>20</v>
      </c>
      <c r="B17" s="2">
        <v>0.07646771128994492</v>
      </c>
      <c r="C17" s="2">
        <v>0.24395104534917864</v>
      </c>
      <c r="E17" s="47">
        <f t="shared" si="0"/>
        <v>0.2803816080631314</v>
      </c>
      <c r="F17" s="47">
        <f t="shared" si="0"/>
        <v>2.1955594081426075</v>
      </c>
    </row>
    <row r="18" spans="1:6" ht="11.25">
      <c r="A18" s="5" t="s">
        <v>20</v>
      </c>
      <c r="B18" s="2">
        <v>0.07874698231358032</v>
      </c>
      <c r="C18" s="2">
        <v>0.26873776084921186</v>
      </c>
      <c r="E18" s="47">
        <f t="shared" si="0"/>
        <v>0.2887389351497945</v>
      </c>
      <c r="F18" s="47">
        <f t="shared" si="0"/>
        <v>2.4186398476429067</v>
      </c>
    </row>
    <row r="19" spans="2:6" ht="11.25">
      <c r="B19" s="2">
        <v>0.07515008988377293</v>
      </c>
      <c r="C19" s="5">
        <v>0.2538845761264009</v>
      </c>
      <c r="E19" s="47">
        <f t="shared" si="0"/>
        <v>0.2755503295738341</v>
      </c>
      <c r="F19" s="47">
        <f t="shared" si="0"/>
        <v>2.2849611851376084</v>
      </c>
    </row>
    <row r="20" spans="4:6" ht="11.25">
      <c r="D20" s="2" t="s">
        <v>27</v>
      </c>
      <c r="E20" s="12">
        <f>AVERAGE(E16:E19)</f>
        <v>0.2863114073114664</v>
      </c>
      <c r="F20" s="12">
        <f>AVERAGE(F16:F19)</f>
        <v>2.281979696749718</v>
      </c>
    </row>
    <row r="21" spans="4:6" ht="11.25">
      <c r="D21" s="2" t="s">
        <v>29</v>
      </c>
      <c r="E21" s="12">
        <f>STDEV(E16:E19)</f>
        <v>0.010959004418199305</v>
      </c>
      <c r="F21" s="12">
        <f>STDEV(F16:F19)</f>
        <v>0.09829524329903855</v>
      </c>
    </row>
    <row r="22" spans="4:6" ht="11.25">
      <c r="D22" s="2" t="s">
        <v>30</v>
      </c>
      <c r="E22" s="12">
        <f>E21/(E20/100)</f>
        <v>3.8276520384245303</v>
      </c>
      <c r="F22" s="12">
        <f>F21/(F20/100)</f>
        <v>4.307454770042124</v>
      </c>
    </row>
    <row r="25" spans="1:6" ht="11.25">
      <c r="A25" s="5" t="s">
        <v>26</v>
      </c>
      <c r="E25" s="7" t="s">
        <v>23</v>
      </c>
      <c r="F25" s="7" t="s">
        <v>24</v>
      </c>
    </row>
    <row r="26" spans="1:6" ht="11.25">
      <c r="A26" s="5" t="s">
        <v>28</v>
      </c>
      <c r="B26" s="2">
        <v>0.38960506390482463</v>
      </c>
      <c r="C26" s="2">
        <v>1.0848996554682881</v>
      </c>
      <c r="E26" s="47">
        <f aca="true" t="shared" si="1" ref="E26:F29">B26*E$4/E$5</f>
        <v>1.428551900984357</v>
      </c>
      <c r="F26" s="47">
        <f t="shared" si="1"/>
        <v>9.764096899214593</v>
      </c>
    </row>
    <row r="27" spans="1:6" ht="11.25">
      <c r="A27" s="5" t="s">
        <v>28</v>
      </c>
      <c r="B27" s="2">
        <v>0.25324648309580267</v>
      </c>
      <c r="C27" s="2">
        <v>1.1807527419898225</v>
      </c>
      <c r="E27" s="47">
        <f t="shared" si="1"/>
        <v>0.928570438017943</v>
      </c>
      <c r="F27" s="47">
        <f t="shared" si="1"/>
        <v>10.626774677908402</v>
      </c>
    </row>
    <row r="28" spans="1:6" ht="11.25">
      <c r="A28" s="5" t="s">
        <v>28</v>
      </c>
      <c r="B28" s="2">
        <v>0.27538550759220315</v>
      </c>
      <c r="C28" s="2">
        <v>1.1292441264775295</v>
      </c>
      <c r="E28" s="47">
        <f t="shared" si="1"/>
        <v>1.0097468611714115</v>
      </c>
      <c r="F28" s="47">
        <f t="shared" si="1"/>
        <v>10.163197138297765</v>
      </c>
    </row>
    <row r="29" spans="1:6" ht="11.25">
      <c r="A29" s="5" t="s">
        <v>28</v>
      </c>
      <c r="B29" s="2">
        <v>0.21588616254222914</v>
      </c>
      <c r="C29" s="2">
        <v>1.1639379065994222</v>
      </c>
      <c r="E29" s="47">
        <f t="shared" si="1"/>
        <v>0.7915825959881735</v>
      </c>
      <c r="F29" s="47">
        <f t="shared" si="1"/>
        <v>10.4754411593948</v>
      </c>
    </row>
    <row r="30" spans="3:6" ht="11.25">
      <c r="C30" s="11" t="s">
        <v>28</v>
      </c>
      <c r="D30" s="2" t="s">
        <v>27</v>
      </c>
      <c r="E30" s="12">
        <f>AVERAGE(E27:E29)</f>
        <v>0.9099666317258427</v>
      </c>
      <c r="F30" s="12">
        <f>AVERAGE(F26:F29)</f>
        <v>10.25737746870389</v>
      </c>
    </row>
    <row r="31" spans="4:6" ht="11.25">
      <c r="D31" s="2" t="s">
        <v>29</v>
      </c>
      <c r="E31" s="12">
        <f>STDEV(E27:E29)</f>
        <v>0.11026553340528143</v>
      </c>
      <c r="F31" s="12">
        <f>STDEV(F26:F29)</f>
        <v>0.3813142738113809</v>
      </c>
    </row>
    <row r="32" spans="4:6" ht="11.25">
      <c r="D32" s="2" t="s">
        <v>30</v>
      </c>
      <c r="E32" s="12">
        <f>E31/(E30/100)</f>
        <v>12.117535914053445</v>
      </c>
      <c r="F32" s="12">
        <f>F31/(F30/100)</f>
        <v>3.717463600952606</v>
      </c>
    </row>
    <row r="34" ht="11.25">
      <c r="A34" s="5"/>
    </row>
    <row r="35" ht="11.25">
      <c r="A35" s="4" t="s">
        <v>26</v>
      </c>
    </row>
    <row r="36" spans="1:6" ht="11.25">
      <c r="A36" s="5" t="s">
        <v>143</v>
      </c>
      <c r="B36" s="2">
        <v>0.033005054162877356</v>
      </c>
      <c r="C36" s="2">
        <v>0.12636819915462336</v>
      </c>
      <c r="D36" s="1"/>
      <c r="E36" s="47">
        <f aca="true" t="shared" si="2" ref="E36:F38">B36*E$4/E$5</f>
        <v>0.1210185319305503</v>
      </c>
      <c r="F36" s="47">
        <f t="shared" si="2"/>
        <v>1.1373137923916101</v>
      </c>
    </row>
    <row r="37" spans="1:6" ht="11.25">
      <c r="A37" s="5" t="s">
        <v>143</v>
      </c>
      <c r="B37" s="2">
        <v>0.022788087109224867</v>
      </c>
      <c r="C37" s="2">
        <v>0.1379075115380105</v>
      </c>
      <c r="E37" s="47">
        <f t="shared" si="2"/>
        <v>0.08355631940049119</v>
      </c>
      <c r="F37" s="47">
        <f t="shared" si="2"/>
        <v>1.2411676038420945</v>
      </c>
    </row>
    <row r="38" spans="1:6" ht="11.25">
      <c r="A38" s="5" t="s">
        <v>143</v>
      </c>
      <c r="B38" s="2">
        <v>0.024385753674021755</v>
      </c>
      <c r="C38" s="2">
        <v>0.14485113239223749</v>
      </c>
      <c r="E38" s="47">
        <f t="shared" si="2"/>
        <v>0.08941443013807976</v>
      </c>
      <c r="F38" s="47">
        <f t="shared" si="2"/>
        <v>1.3036601915301373</v>
      </c>
    </row>
    <row r="39" spans="1:6" ht="11.25">
      <c r="A39" s="5"/>
      <c r="C39" s="11" t="s">
        <v>143</v>
      </c>
      <c r="D39" s="2" t="s">
        <v>27</v>
      </c>
      <c r="E39" s="12">
        <f>AVERAGE(E37:E38)</f>
        <v>0.08648537476928547</v>
      </c>
      <c r="F39" s="12">
        <f>AVERAGE(F36:F38)</f>
        <v>1.2273805292546138</v>
      </c>
    </row>
    <row r="40" spans="1:6" ht="11.25">
      <c r="A40" s="5"/>
      <c r="D40" s="2" t="s">
        <v>29</v>
      </c>
      <c r="E40" s="12">
        <f>STDEV(E37:E38)</f>
        <v>0.004142309827490609</v>
      </c>
      <c r="F40" s="12">
        <f>STDEV(F36:F38)</f>
        <v>0.08402585135450387</v>
      </c>
    </row>
    <row r="41" spans="1:6" ht="11.25">
      <c r="A41" s="5"/>
      <c r="D41" s="2" t="s">
        <v>30</v>
      </c>
      <c r="E41" s="12">
        <f>E40/(E39/100)</f>
        <v>4.789607304750577</v>
      </c>
      <c r="F41" s="12">
        <f>F40/(F39/100)</f>
        <v>6.84594951213155</v>
      </c>
    </row>
    <row r="44" spans="1:6" ht="11.25">
      <c r="A44" s="5" t="s">
        <v>169</v>
      </c>
      <c r="B44" s="2">
        <v>0.02777796268796297</v>
      </c>
      <c r="C44" s="2">
        <v>0.436847393011059</v>
      </c>
      <c r="D44" s="1"/>
      <c r="E44" s="47">
        <f aca="true" t="shared" si="3" ref="E44:F46">B44*E$4/E$5</f>
        <v>0.10185252985586422</v>
      </c>
      <c r="F44" s="47">
        <f t="shared" si="3"/>
        <v>3.931626537099531</v>
      </c>
    </row>
    <row r="45" spans="1:6" ht="11.25">
      <c r="A45" s="5" t="s">
        <v>169</v>
      </c>
      <c r="B45" s="2">
        <v>0.02414155320548875</v>
      </c>
      <c r="C45" s="2">
        <v>0.41000087192323037</v>
      </c>
      <c r="E45" s="47">
        <f t="shared" si="3"/>
        <v>0.08851902842012542</v>
      </c>
      <c r="F45" s="47">
        <f t="shared" si="3"/>
        <v>3.690007847309073</v>
      </c>
    </row>
    <row r="46" spans="1:6" ht="11.25">
      <c r="A46" s="5" t="s">
        <v>169</v>
      </c>
      <c r="B46" s="2">
        <v>0.020567598555230986</v>
      </c>
      <c r="C46" s="2">
        <v>0.43730459582110687</v>
      </c>
      <c r="E46" s="47">
        <f t="shared" si="3"/>
        <v>0.07541452803584694</v>
      </c>
      <c r="F46" s="47">
        <f t="shared" si="3"/>
        <v>3.9357413623899618</v>
      </c>
    </row>
    <row r="47" spans="3:6" ht="11.25">
      <c r="C47" s="11" t="s">
        <v>169</v>
      </c>
      <c r="D47" s="2" t="s">
        <v>27</v>
      </c>
      <c r="E47" s="12">
        <f>AVERAGE(E44:E46)</f>
        <v>0.08859536210394553</v>
      </c>
      <c r="F47" s="12">
        <f>AVERAGE(F44:F46)</f>
        <v>3.852458582266189</v>
      </c>
    </row>
    <row r="48" spans="4:6" ht="11.25">
      <c r="D48" s="2" t="s">
        <v>29</v>
      </c>
      <c r="E48" s="12">
        <f>STDEV(E44:E46)</f>
        <v>0.01321916620601595</v>
      </c>
      <c r="F48" s="12">
        <f>STDEV(F44:F46)</f>
        <v>0.1407015064342603</v>
      </c>
    </row>
    <row r="49" spans="4:6" ht="11.25">
      <c r="D49" s="2" t="s">
        <v>30</v>
      </c>
      <c r="E49" s="12">
        <f>E48/(E47/100)</f>
        <v>14.920833204007238</v>
      </c>
      <c r="F49" s="12">
        <f>F48/(F47/100)</f>
        <v>3.6522522807109157</v>
      </c>
    </row>
    <row r="52" spans="1:6" ht="11.25">
      <c r="A52" s="2" t="s">
        <v>170</v>
      </c>
      <c r="B52" s="2">
        <v>0.062215308305362545</v>
      </c>
      <c r="C52" s="2">
        <v>0.19125420250075356</v>
      </c>
      <c r="D52" s="1"/>
      <c r="E52" s="47">
        <f aca="true" t="shared" si="4" ref="E52:F54">B52*E$4/E$5</f>
        <v>0.22812279711966266</v>
      </c>
      <c r="F52" s="47">
        <f t="shared" si="4"/>
        <v>1.721287822506782</v>
      </c>
    </row>
    <row r="53" spans="1:6" ht="11.25">
      <c r="A53" s="2" t="s">
        <v>170</v>
      </c>
      <c r="B53" s="2">
        <v>0.06303718231470465</v>
      </c>
      <c r="C53" s="2">
        <v>0.1686300301163263</v>
      </c>
      <c r="E53" s="47">
        <f t="shared" si="4"/>
        <v>0.23113633515391704</v>
      </c>
      <c r="F53" s="47">
        <f t="shared" si="4"/>
        <v>1.5176702710469367</v>
      </c>
    </row>
    <row r="54" spans="1:6" ht="11.25">
      <c r="A54" s="2" t="s">
        <v>170</v>
      </c>
      <c r="B54" s="2">
        <v>0.0565226054417024</v>
      </c>
      <c r="C54" s="2">
        <v>0.21028692872565236</v>
      </c>
      <c r="E54" s="47">
        <f t="shared" si="4"/>
        <v>0.20724955328624214</v>
      </c>
      <c r="F54" s="47">
        <f t="shared" si="4"/>
        <v>1.8925823585308712</v>
      </c>
    </row>
    <row r="55" spans="3:6" ht="11.25">
      <c r="C55" s="49" t="s">
        <v>170</v>
      </c>
      <c r="D55" s="2" t="s">
        <v>27</v>
      </c>
      <c r="E55" s="12">
        <f>AVERAGE(E52:E54)</f>
        <v>0.22216956185327397</v>
      </c>
      <c r="F55" s="12">
        <f>AVERAGE(F52,F54)</f>
        <v>1.8069350905188266</v>
      </c>
    </row>
    <row r="56" spans="4:6" ht="11.25">
      <c r="D56" s="2" t="s">
        <v>29</v>
      </c>
      <c r="E56" s="12">
        <f>STDEV(E52:E54)</f>
        <v>0.01300866421279256</v>
      </c>
      <c r="F56" s="12">
        <f>STDEV(F52,F54)</f>
        <v>0.1211235280028382</v>
      </c>
    </row>
    <row r="57" spans="4:6" ht="11.25">
      <c r="D57" s="2" t="s">
        <v>30</v>
      </c>
      <c r="E57" s="12">
        <f>E56/(E55/100)</f>
        <v>5.855286432703949</v>
      </c>
      <c r="F57" s="12">
        <f>F56/(F55/100)</f>
        <v>6.703258386999386</v>
      </c>
    </row>
    <row r="60" spans="1:6" ht="11.25">
      <c r="A60" s="2" t="s">
        <v>171</v>
      </c>
      <c r="B60" s="2">
        <v>0.011435701142261343</v>
      </c>
      <c r="C60" s="2">
        <v>0.11137017737199448</v>
      </c>
      <c r="D60" s="1"/>
      <c r="E60" s="47">
        <f aca="true" t="shared" si="5" ref="E60:F62">B60*E$4/E$5</f>
        <v>0.04193090418829159</v>
      </c>
      <c r="F60" s="47">
        <f t="shared" si="5"/>
        <v>1.0023315963479502</v>
      </c>
    </row>
    <row r="61" spans="1:6" ht="11.25">
      <c r="A61" s="2" t="s">
        <v>171</v>
      </c>
      <c r="B61" s="2">
        <v>0.006510323968543016</v>
      </c>
      <c r="C61" s="2">
        <v>0.11445089814804549</v>
      </c>
      <c r="E61" s="47">
        <f t="shared" si="5"/>
        <v>0.023871187884657724</v>
      </c>
      <c r="F61" s="47">
        <f t="shared" si="5"/>
        <v>1.0300580833324093</v>
      </c>
    </row>
    <row r="62" spans="1:6" ht="11.25">
      <c r="A62" s="2" t="s">
        <v>171</v>
      </c>
      <c r="B62" s="2">
        <v>0.006797381624429802</v>
      </c>
      <c r="C62" s="2">
        <v>0.127021624204298</v>
      </c>
      <c r="E62" s="47">
        <f t="shared" si="5"/>
        <v>0.024923732622909273</v>
      </c>
      <c r="F62" s="47">
        <f t="shared" si="5"/>
        <v>1.143194617838682</v>
      </c>
    </row>
    <row r="63" spans="3:6" ht="11.25">
      <c r="C63" s="49" t="s">
        <v>171</v>
      </c>
      <c r="D63" s="2" t="s">
        <v>27</v>
      </c>
      <c r="E63" s="12">
        <f>AVERAGE(E61:E62)</f>
        <v>0.024397460253783497</v>
      </c>
      <c r="F63" s="12">
        <f>AVERAGE(F60:F61)</f>
        <v>1.0161948398401797</v>
      </c>
    </row>
    <row r="64" spans="4:6" ht="11.25">
      <c r="D64" s="2" t="s">
        <v>29</v>
      </c>
      <c r="E64" s="12">
        <f>STDEV(E61:E62)</f>
        <v>0.000744261521919892</v>
      </c>
      <c r="F64" s="12">
        <f>STDEV(F60:F61)</f>
        <v>0.019605586965205552</v>
      </c>
    </row>
    <row r="65" spans="4:6" ht="11.25">
      <c r="D65" s="2" t="s">
        <v>30</v>
      </c>
      <c r="E65" s="12">
        <f>E64/(E63/100)</f>
        <v>3.050569666588447</v>
      </c>
      <c r="F65" s="12">
        <f>F64/(F63/100)</f>
        <v>1.9293137690296664</v>
      </c>
    </row>
    <row r="68" spans="1:6" ht="11.25">
      <c r="A68" s="2" t="s">
        <v>172</v>
      </c>
      <c r="B68" s="2">
        <v>0.01538321362206982</v>
      </c>
      <c r="C68" s="2">
        <v>0.0538532056239748</v>
      </c>
      <c r="D68" s="1"/>
      <c r="E68" s="47">
        <f aca="true" t="shared" si="6" ref="E68:F70">B68*E$4/E$5</f>
        <v>0.05640511661425601</v>
      </c>
      <c r="F68" s="47">
        <f t="shared" si="6"/>
        <v>0.48467885061577315</v>
      </c>
    </row>
    <row r="69" spans="1:6" ht="11.25">
      <c r="A69" s="2" t="s">
        <v>172</v>
      </c>
      <c r="B69" s="2">
        <v>0.012850973474189693</v>
      </c>
      <c r="C69" s="2">
        <v>0.060359973668597744</v>
      </c>
      <c r="E69" s="47">
        <f t="shared" si="6"/>
        <v>0.04712023607202887</v>
      </c>
      <c r="F69" s="47">
        <f t="shared" si="6"/>
        <v>0.5432397630173798</v>
      </c>
    </row>
    <row r="70" spans="1:6" ht="11.25">
      <c r="A70" s="2" t="s">
        <v>172</v>
      </c>
      <c r="B70" s="2">
        <v>0.012933331785086578</v>
      </c>
      <c r="C70" s="2">
        <v>0.062412273438948083</v>
      </c>
      <c r="E70" s="47">
        <f t="shared" si="6"/>
        <v>0.047422216545317454</v>
      </c>
      <c r="F70" s="47">
        <f t="shared" si="6"/>
        <v>0.5617104609505328</v>
      </c>
    </row>
    <row r="71" spans="3:6" ht="11.25">
      <c r="C71" s="49" t="s">
        <v>172</v>
      </c>
      <c r="D71" s="2" t="s">
        <v>27</v>
      </c>
      <c r="E71" s="12">
        <f>AVERAGE(E69:E70)</f>
        <v>0.04727122630867316</v>
      </c>
      <c r="F71" s="12">
        <f>AVERAGE(F69:F70)</f>
        <v>0.5524751119839563</v>
      </c>
    </row>
    <row r="72" spans="4:6" ht="11.25">
      <c r="D72" s="2" t="s">
        <v>29</v>
      </c>
      <c r="E72" s="12">
        <f>STDEV(E69:E70)</f>
        <v>0.0002135324404488925</v>
      </c>
      <c r="F72" s="12">
        <f>STDEV(F69:F70)</f>
        <v>0.013060755761781064</v>
      </c>
    </row>
    <row r="73" spans="4:6" ht="11.25">
      <c r="D73" s="2" t="s">
        <v>30</v>
      </c>
      <c r="E73" s="12">
        <f>E72/(E71/100)</f>
        <v>0.4517175819695507</v>
      </c>
      <c r="F73" s="12">
        <f>F72/(F71/100)</f>
        <v>2.3640441856067436</v>
      </c>
    </row>
    <row r="76" spans="1:6" ht="11.25">
      <c r="A76" s="4" t="s">
        <v>174</v>
      </c>
      <c r="B76" s="2">
        <v>0.01110582547065685</v>
      </c>
      <c r="C76" s="2">
        <v>0.11542356296519894</v>
      </c>
      <c r="D76" s="1"/>
      <c r="E76" s="47">
        <f aca="true" t="shared" si="7" ref="E76:F78">B76*E$4/E$5</f>
        <v>0.04072136005907512</v>
      </c>
      <c r="F76" s="47">
        <f t="shared" si="7"/>
        <v>1.0388120666867904</v>
      </c>
    </row>
    <row r="77" spans="1:6" ht="11.25">
      <c r="A77" s="4" t="s">
        <v>174</v>
      </c>
      <c r="B77" s="2">
        <v>0.018619597138109886</v>
      </c>
      <c r="C77" s="2">
        <v>0.13130626653055769</v>
      </c>
      <c r="E77" s="47">
        <f t="shared" si="7"/>
        <v>0.06827185617306958</v>
      </c>
      <c r="F77" s="47">
        <f t="shared" si="7"/>
        <v>1.1817563987750193</v>
      </c>
    </row>
    <row r="78" spans="1:6" ht="11.25">
      <c r="A78" s="4" t="s">
        <v>174</v>
      </c>
      <c r="B78" s="2">
        <v>0.01261199865259871</v>
      </c>
      <c r="C78" s="2">
        <v>0.13752859160719538</v>
      </c>
      <c r="E78" s="47">
        <f t="shared" si="7"/>
        <v>0.04624399505952861</v>
      </c>
      <c r="F78" s="47">
        <f t="shared" si="7"/>
        <v>1.2377573244647584</v>
      </c>
    </row>
    <row r="79" spans="3:6" ht="11.25">
      <c r="C79" s="13" t="s">
        <v>174</v>
      </c>
      <c r="D79" s="2" t="s">
        <v>27</v>
      </c>
      <c r="E79" s="12">
        <f>AVERAGE(E76,E78)</f>
        <v>0.043482677559301866</v>
      </c>
      <c r="F79" s="12">
        <f>AVERAGE(F77:F78)</f>
        <v>1.2097568616198888</v>
      </c>
    </row>
    <row r="80" spans="4:6" ht="11.25">
      <c r="D80" s="2" t="s">
        <v>29</v>
      </c>
      <c r="E80" s="12">
        <f>STDEV(E76,E78)</f>
        <v>0.0039050926588387576</v>
      </c>
      <c r="F80" s="12">
        <f>STDEV(F77:F78)</f>
        <v>0.039598634307937065</v>
      </c>
    </row>
    <row r="81" spans="4:6" ht="11.25">
      <c r="D81" s="2" t="s">
        <v>30</v>
      </c>
      <c r="E81" s="12">
        <f>E80/(E79/100)</f>
        <v>8.98080081088147</v>
      </c>
      <c r="F81" s="12">
        <f>F80/(F79/100)</f>
        <v>3.2732721395697393</v>
      </c>
    </row>
    <row r="84" spans="1:6" ht="11.25">
      <c r="A84" s="4" t="s">
        <v>173</v>
      </c>
      <c r="B84" s="2">
        <v>0.01959978954092198</v>
      </c>
      <c r="C84" s="2">
        <v>0.24373600746771165</v>
      </c>
      <c r="D84" s="1"/>
      <c r="E84" s="47">
        <f aca="true" t="shared" si="8" ref="E84:F86">B84*E$4/E$5</f>
        <v>0.0718658949833806</v>
      </c>
      <c r="F84" s="47">
        <f t="shared" si="8"/>
        <v>2.193624067209405</v>
      </c>
    </row>
    <row r="85" spans="1:6" ht="11.25">
      <c r="A85" s="4" t="s">
        <v>173</v>
      </c>
      <c r="B85" s="2">
        <v>0.008896483825463482</v>
      </c>
      <c r="C85" s="2">
        <v>0.28234975189101036</v>
      </c>
      <c r="E85" s="47">
        <f t="shared" si="8"/>
        <v>0.0326204406933661</v>
      </c>
      <c r="F85" s="47">
        <f t="shared" si="8"/>
        <v>2.541147767019093</v>
      </c>
    </row>
    <row r="86" spans="1:6" ht="11.25">
      <c r="A86" s="4" t="s">
        <v>173</v>
      </c>
      <c r="B86" s="2">
        <v>0.022239421443934447</v>
      </c>
      <c r="C86" s="2">
        <v>0.2870915699923547</v>
      </c>
      <c r="E86" s="47">
        <f t="shared" si="8"/>
        <v>0.0815445452944263</v>
      </c>
      <c r="F86" s="47">
        <f t="shared" si="8"/>
        <v>2.5838241299311924</v>
      </c>
    </row>
    <row r="87" spans="3:6" ht="11.25">
      <c r="C87" s="13" t="s">
        <v>173</v>
      </c>
      <c r="D87" s="2" t="s">
        <v>27</v>
      </c>
      <c r="E87" s="12">
        <f>AVERAGE(E84,E86)</f>
        <v>0.07670522013890345</v>
      </c>
      <c r="F87" s="12">
        <f>AVERAGE(F85:F86)</f>
        <v>2.5624859484751425</v>
      </c>
    </row>
    <row r="88" spans="4:6" ht="11.25">
      <c r="D88" s="2" t="s">
        <v>29</v>
      </c>
      <c r="E88" s="12">
        <f>STDEV(E84,E86)</f>
        <v>0.00684383926767377</v>
      </c>
      <c r="F88" s="12">
        <f>STDEV(F85:F86)</f>
        <v>0.030176745611536708</v>
      </c>
    </row>
    <row r="89" spans="4:6" ht="11.25">
      <c r="D89" s="2" t="s">
        <v>30</v>
      </c>
      <c r="E89" s="12">
        <f>E88/(E87/100)</f>
        <v>8.922260121645493</v>
      </c>
      <c r="F89" s="12">
        <f>F88/(F87/100)</f>
        <v>1.1776355546259276</v>
      </c>
    </row>
    <row r="92" spans="1:6" ht="11.25">
      <c r="A92" s="4" t="s">
        <v>175</v>
      </c>
      <c r="B92" s="2">
        <v>0.008769182371030842</v>
      </c>
      <c r="C92" s="2">
        <v>0.072905267878883</v>
      </c>
      <c r="D92" s="1"/>
      <c r="E92" s="47">
        <f aca="true" t="shared" si="9" ref="E92:F94">B92*E$4/E$5</f>
        <v>0.03215366869377975</v>
      </c>
      <c r="F92" s="47">
        <f>C93*F$4/F$5</f>
        <v>0.8132819758334159</v>
      </c>
    </row>
    <row r="93" spans="1:6" ht="11.25">
      <c r="A93" s="4" t="s">
        <v>175</v>
      </c>
      <c r="B93" s="2">
        <v>0.00523889695255613</v>
      </c>
      <c r="C93" s="2">
        <v>0.09036466398149065</v>
      </c>
      <c r="E93" s="47">
        <f t="shared" si="9"/>
        <v>0.019209288826039145</v>
      </c>
      <c r="F93" s="47">
        <f>C94*F$4/F$5</f>
        <v>0.8011817611121494</v>
      </c>
    </row>
    <row r="94" spans="1:6" ht="11.25">
      <c r="A94" s="4" t="s">
        <v>175</v>
      </c>
      <c r="B94" s="2">
        <v>0.004865781055839933</v>
      </c>
      <c r="C94" s="2">
        <v>0.08902019567912772</v>
      </c>
      <c r="E94" s="47">
        <f t="shared" si="9"/>
        <v>0.01784119720474642</v>
      </c>
      <c r="F94" s="47">
        <f t="shared" si="9"/>
        <v>0.8011817611121494</v>
      </c>
    </row>
    <row r="95" spans="3:6" ht="11.25">
      <c r="C95" s="13" t="s">
        <v>175</v>
      </c>
      <c r="D95" s="2" t="s">
        <v>27</v>
      </c>
      <c r="E95" s="12">
        <f>AVERAGE(E93:E94)</f>
        <v>0.01852524301539278</v>
      </c>
      <c r="F95" s="12">
        <f>AVERAGE(F92:F94)</f>
        <v>0.8052151660192383</v>
      </c>
    </row>
    <row r="96" spans="4:6" ht="11.25">
      <c r="D96" s="2" t="s">
        <v>29</v>
      </c>
      <c r="E96" s="12">
        <f>STDEV(E93:E94)</f>
        <v>0.0009673868627006692</v>
      </c>
      <c r="F96" s="12">
        <f>STDEV(F92:F94)</f>
        <v>0.00698606222659161</v>
      </c>
    </row>
    <row r="97" spans="4:6" ht="11.25">
      <c r="D97" s="2" t="s">
        <v>30</v>
      </c>
      <c r="E97" s="12">
        <f>E96/(E95/100)</f>
        <v>5.221992833761259</v>
      </c>
      <c r="F97" s="12">
        <f>F96/(F95/100)</f>
        <v>0.8676019182709606</v>
      </c>
    </row>
    <row r="100" spans="1:6" ht="11.25">
      <c r="A100" s="4" t="s">
        <v>176</v>
      </c>
      <c r="B100" s="2">
        <v>0.009729386534071911</v>
      </c>
      <c r="C100" s="2">
        <v>0.07523076414280723</v>
      </c>
      <c r="D100" s="1"/>
      <c r="E100" s="47">
        <f aca="true" t="shared" si="10" ref="E100:F102">B100*E$4/E$5</f>
        <v>0.03567441729159701</v>
      </c>
      <c r="F100" s="47">
        <f t="shared" si="10"/>
        <v>0.6770768772852651</v>
      </c>
    </row>
    <row r="101" spans="1:6" ht="11.25">
      <c r="A101" s="4" t="s">
        <v>176</v>
      </c>
      <c r="B101" s="2">
        <v>0.008819902190130558</v>
      </c>
      <c r="C101" s="2">
        <v>0.0911389559824169</v>
      </c>
      <c r="E101" s="47">
        <f t="shared" si="10"/>
        <v>0.032339641363812045</v>
      </c>
      <c r="F101" s="47">
        <f t="shared" si="10"/>
        <v>0.8202506038417522</v>
      </c>
    </row>
    <row r="102" spans="1:6" ht="11.25">
      <c r="A102" s="4" t="s">
        <v>176</v>
      </c>
      <c r="B102" s="2">
        <v>0.006197623052357979</v>
      </c>
      <c r="C102" s="2">
        <v>0.09161202631948609</v>
      </c>
      <c r="E102" s="47">
        <f t="shared" si="10"/>
        <v>0.022724617858645924</v>
      </c>
      <c r="F102" s="47">
        <f t="shared" si="10"/>
        <v>0.8245082368753748</v>
      </c>
    </row>
    <row r="103" spans="3:6" ht="11.25">
      <c r="C103" s="13" t="s">
        <v>176</v>
      </c>
      <c r="D103" s="2" t="s">
        <v>27</v>
      </c>
      <c r="E103" s="12">
        <f>AVERAGE(E100:E101)</f>
        <v>0.034007029327704524</v>
      </c>
      <c r="F103" s="12">
        <f>AVERAGE(F101:F102)</f>
        <v>0.8223794203585635</v>
      </c>
    </row>
    <row r="104" spans="4:6" ht="11.25">
      <c r="D104" s="2" t="s">
        <v>29</v>
      </c>
      <c r="E104" s="12">
        <f>STDEV(E100:E101)</f>
        <v>0.0023580426722745068</v>
      </c>
      <c r="F104" s="12">
        <f>STDEV(F101:F102)</f>
        <v>0.0030106011898741055</v>
      </c>
    </row>
    <row r="105" spans="4:6" ht="11.25">
      <c r="D105" s="2" t="s">
        <v>30</v>
      </c>
      <c r="E105" s="12">
        <f>E104/(E103/100)</f>
        <v>6.9339860578573935</v>
      </c>
      <c r="F105" s="12">
        <f>F104/(F103/100)</f>
        <v>0.36608420825529187</v>
      </c>
    </row>
    <row r="108" spans="1:6" ht="11.25">
      <c r="A108" s="4" t="s">
        <v>177</v>
      </c>
      <c r="B108" s="2">
        <v>0.05721417355636005</v>
      </c>
      <c r="C108" s="2">
        <v>0.31807575348025413</v>
      </c>
      <c r="D108" s="1"/>
      <c r="E108" s="47">
        <f aca="true" t="shared" si="11" ref="E108:F110">B108*E$4/E$5</f>
        <v>0.20978530303998685</v>
      </c>
      <c r="F108" s="47">
        <f t="shared" si="11"/>
        <v>2.862681781322287</v>
      </c>
    </row>
    <row r="109" spans="1:6" ht="11.25">
      <c r="A109" s="4" t="s">
        <v>177</v>
      </c>
      <c r="B109" s="2">
        <v>0.050943084642752934</v>
      </c>
      <c r="C109" s="2">
        <v>0.3429511126542778</v>
      </c>
      <c r="E109" s="47">
        <f t="shared" si="11"/>
        <v>0.18679131035676075</v>
      </c>
      <c r="F109" s="47">
        <f t="shared" si="11"/>
        <v>3.0865600138885</v>
      </c>
    </row>
    <row r="110" spans="1:6" ht="11.25">
      <c r="A110" s="4" t="s">
        <v>177</v>
      </c>
      <c r="B110" s="2">
        <v>0.05358710629515975</v>
      </c>
      <c r="C110" s="2">
        <v>0.35426483054270763</v>
      </c>
      <c r="E110" s="47">
        <f t="shared" si="11"/>
        <v>0.19648605641558578</v>
      </c>
      <c r="F110" s="47">
        <f t="shared" si="11"/>
        <v>3.1883834748843687</v>
      </c>
    </row>
    <row r="111" spans="3:6" ht="11.25">
      <c r="C111" s="13" t="s">
        <v>177</v>
      </c>
      <c r="D111" s="2" t="s">
        <v>27</v>
      </c>
      <c r="E111" s="12">
        <f>AVERAGE(E108:E110)</f>
        <v>0.1976875566041111</v>
      </c>
      <c r="F111" s="12">
        <f>AVERAGE(F109:F110)</f>
        <v>3.1374717443864344</v>
      </c>
    </row>
    <row r="112" spans="4:6" ht="11.25">
      <c r="D112" s="2" t="s">
        <v>29</v>
      </c>
      <c r="E112" s="12">
        <f>STDEV(E108:E110)</f>
        <v>0.011543986612359437</v>
      </c>
      <c r="F112" s="12">
        <f>STDEV(F109:F110)</f>
        <v>0.0720000597540771</v>
      </c>
    </row>
    <row r="113" spans="4:6" ht="11.25">
      <c r="D113" s="2" t="s">
        <v>30</v>
      </c>
      <c r="E113" s="12">
        <f>E112/(E111/100)</f>
        <v>5.839510999408735</v>
      </c>
      <c r="F113" s="12">
        <f>F112/(F111/100)</f>
        <v>2.294843288482187</v>
      </c>
    </row>
    <row r="116" spans="1:6" ht="11.25">
      <c r="A116" s="4" t="s">
        <v>178</v>
      </c>
      <c r="B116" s="2">
        <v>0.029338749780679324</v>
      </c>
      <c r="C116" s="2">
        <v>0.6920146824306238</v>
      </c>
      <c r="D116" s="1"/>
      <c r="E116" s="47">
        <f aca="true" t="shared" si="12" ref="E116:F118">B116*E$4/E$5</f>
        <v>0.10757541586249086</v>
      </c>
      <c r="F116" s="47">
        <f t="shared" si="12"/>
        <v>6.228132141875614</v>
      </c>
    </row>
    <row r="117" spans="1:6" ht="11.25">
      <c r="A117" s="4" t="s">
        <v>178</v>
      </c>
      <c r="B117" s="2">
        <v>0.02502065339252863</v>
      </c>
      <c r="C117" s="2">
        <v>0.6898851053295111</v>
      </c>
      <c r="E117" s="47">
        <f t="shared" si="12"/>
        <v>0.09174239577260497</v>
      </c>
      <c r="F117" s="47">
        <f t="shared" si="12"/>
        <v>6.208965947965599</v>
      </c>
    </row>
    <row r="118" spans="1:6" ht="11.25">
      <c r="A118" s="4" t="s">
        <v>178</v>
      </c>
      <c r="B118" s="2">
        <v>0.025485753271679457</v>
      </c>
      <c r="C118" s="2">
        <v>0.7088999150353829</v>
      </c>
      <c r="E118" s="47">
        <f t="shared" si="12"/>
        <v>0.09344776199615801</v>
      </c>
      <c r="F118" s="47">
        <f t="shared" si="12"/>
        <v>6.380099235318446</v>
      </c>
    </row>
    <row r="119" spans="3:6" ht="11.25">
      <c r="C119" s="13" t="s">
        <v>178</v>
      </c>
      <c r="D119" s="2" t="s">
        <v>27</v>
      </c>
      <c r="E119" s="12">
        <f>AVERAGE(E117:E118)</f>
        <v>0.09259507888438148</v>
      </c>
      <c r="F119" s="12">
        <f>AVERAGE(F116:F118)</f>
        <v>6.272399108386554</v>
      </c>
    </row>
    <row r="120" spans="4:6" ht="11.25">
      <c r="D120" s="2" t="s">
        <v>29</v>
      </c>
      <c r="E120" s="12">
        <f>STDEV(E117:E118)</f>
        <v>0.0012058760210825405</v>
      </c>
      <c r="F120" s="12">
        <f>STDEV(F116:F118)</f>
        <v>0.09376205924090034</v>
      </c>
    </row>
    <row r="121" spans="4:6" ht="11.25">
      <c r="D121" s="2" t="s">
        <v>30</v>
      </c>
      <c r="E121" s="12">
        <f>E120/(E119/100)</f>
        <v>1.3023111331739923</v>
      </c>
      <c r="F121" s="12">
        <f>F120/(F119/100)</f>
        <v>1.4948356700633914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94">
      <selection activeCell="F121" sqref="F121"/>
    </sheetView>
  </sheetViews>
  <sheetFormatPr defaultColWidth="11.421875" defaultRowHeight="12.75"/>
  <cols>
    <col min="1" max="1" width="13.421875" style="4" customWidth="1"/>
    <col min="2" max="2" width="11.421875" style="2" customWidth="1"/>
    <col min="3" max="3" width="12.8515625" style="2" customWidth="1"/>
    <col min="4" max="4" width="11.421875" style="2" customWidth="1"/>
    <col min="5" max="6" width="11.421875" style="7" customWidth="1"/>
    <col min="7" max="7" width="13.00390625" style="2" bestFit="1" customWidth="1"/>
    <col min="8" max="16384" width="11.421875" style="2" customWidth="1"/>
  </cols>
  <sheetData>
    <row r="1" spans="1:6" ht="11.25">
      <c r="A1" s="3" t="s">
        <v>179</v>
      </c>
      <c r="B1" s="8" t="s">
        <v>19</v>
      </c>
      <c r="C1" s="9"/>
      <c r="D1" s="9"/>
      <c r="E1" s="10"/>
      <c r="F1" s="10"/>
    </row>
    <row r="2" ht="11.25">
      <c r="A2" s="3"/>
    </row>
    <row r="3" spans="1:6" ht="11.25">
      <c r="A3" s="3"/>
      <c r="B3" s="2" t="s">
        <v>21</v>
      </c>
      <c r="C3" s="2" t="s">
        <v>22</v>
      </c>
      <c r="E3" s="7" t="s">
        <v>23</v>
      </c>
      <c r="F3" s="7" t="s">
        <v>24</v>
      </c>
    </row>
    <row r="4" spans="5:6" ht="11.25">
      <c r="E4" s="7">
        <v>44</v>
      </c>
      <c r="F4" s="7">
        <v>18</v>
      </c>
    </row>
    <row r="5" spans="5:6" ht="11.25">
      <c r="E5" s="7">
        <v>12</v>
      </c>
      <c r="F5" s="7">
        <v>2</v>
      </c>
    </row>
    <row r="7" ht="11.25">
      <c r="H7" s="1"/>
    </row>
    <row r="10" spans="1:6" ht="11.25">
      <c r="A10" s="2"/>
      <c r="E10" s="2"/>
      <c r="F10" s="2"/>
    </row>
    <row r="11" spans="1:6" ht="11.25">
      <c r="A11" s="2"/>
      <c r="E11" s="2"/>
      <c r="F11" s="2"/>
    </row>
    <row r="12" spans="1:6" ht="11.25">
      <c r="A12" s="2"/>
      <c r="E12" s="2"/>
      <c r="F12" s="2"/>
    </row>
    <row r="13" ht="11.25">
      <c r="A13" s="5"/>
    </row>
    <row r="14" ht="11.25">
      <c r="A14" s="5"/>
    </row>
    <row r="15" spans="1:6" ht="11.25">
      <c r="A15" s="5" t="s">
        <v>26</v>
      </c>
      <c r="E15" s="7" t="s">
        <v>23</v>
      </c>
      <c r="F15" s="7" t="s">
        <v>24</v>
      </c>
    </row>
    <row r="16" spans="1:6" ht="11.25">
      <c r="A16" s="5" t="s">
        <v>20</v>
      </c>
      <c r="B16" s="2">
        <v>0.07975238997612075</v>
      </c>
      <c r="C16" s="2">
        <v>0.28122591822971327</v>
      </c>
      <c r="E16" s="47">
        <f aca="true" t="shared" si="0" ref="E16:F19">B16*E$4/E$5</f>
        <v>0.29242542991244275</v>
      </c>
      <c r="F16" s="47">
        <f t="shared" si="0"/>
        <v>2.5310332640674194</v>
      </c>
    </row>
    <row r="17" spans="1:6" ht="11.25">
      <c r="A17" s="5" t="s">
        <v>20</v>
      </c>
      <c r="B17" s="2">
        <v>0.07930941546465213</v>
      </c>
      <c r="C17" s="2">
        <v>0.24359667165411344</v>
      </c>
      <c r="E17" s="47">
        <f t="shared" si="0"/>
        <v>0.2908011900370578</v>
      </c>
      <c r="F17" s="47">
        <f t="shared" si="0"/>
        <v>2.192370044887021</v>
      </c>
    </row>
    <row r="18" spans="1:6" ht="11.25">
      <c r="A18" s="5" t="s">
        <v>20</v>
      </c>
      <c r="B18" s="2">
        <v>0.08025802900795952</v>
      </c>
      <c r="C18" s="2">
        <v>0.2657272717169736</v>
      </c>
      <c r="E18" s="47">
        <f t="shared" si="0"/>
        <v>0.2942794396958516</v>
      </c>
      <c r="F18" s="47">
        <f t="shared" si="0"/>
        <v>2.391545445452762</v>
      </c>
    </row>
    <row r="19" spans="1:6" ht="11.25">
      <c r="A19" s="5" t="s">
        <v>20</v>
      </c>
      <c r="B19" s="2">
        <v>0.08036319214139064</v>
      </c>
      <c r="C19" s="5">
        <v>0.23071466310739305</v>
      </c>
      <c r="E19" s="47">
        <f t="shared" si="0"/>
        <v>0.2946650378517657</v>
      </c>
      <c r="F19" s="47">
        <f t="shared" si="0"/>
        <v>2.0764319679665375</v>
      </c>
    </row>
    <row r="20" spans="4:6" ht="11.25">
      <c r="D20" s="2" t="s">
        <v>27</v>
      </c>
      <c r="E20" s="12">
        <f>AVERAGE(E16:E19)</f>
        <v>0.29304277437427945</v>
      </c>
      <c r="F20" s="12">
        <f>AVERAGE(F16:F19)</f>
        <v>2.297845180593435</v>
      </c>
    </row>
    <row r="21" spans="4:6" ht="11.25">
      <c r="D21" s="2" t="s">
        <v>29</v>
      </c>
      <c r="E21" s="12">
        <f>STDEV(E16:E19)</f>
        <v>0.0017857672891857163</v>
      </c>
      <c r="F21" s="12">
        <f>STDEV(F16:F19)</f>
        <v>0.20273565455787293</v>
      </c>
    </row>
    <row r="22" spans="4:6" ht="11.25">
      <c r="D22" s="2" t="s">
        <v>30</v>
      </c>
      <c r="E22" s="12">
        <f>E21/(E20/100)</f>
        <v>0.6093879274105228</v>
      </c>
      <c r="F22" s="12">
        <f>F21/(F20/100)</f>
        <v>8.822859619529066</v>
      </c>
    </row>
    <row r="25" spans="1:6" ht="11.25">
      <c r="A25" s="5" t="s">
        <v>26</v>
      </c>
      <c r="E25" s="7" t="s">
        <v>23</v>
      </c>
      <c r="F25" s="7" t="s">
        <v>24</v>
      </c>
    </row>
    <row r="26" spans="1:6" ht="11.25">
      <c r="A26" s="5" t="s">
        <v>28</v>
      </c>
      <c r="B26" s="2">
        <v>0.2663638382531559</v>
      </c>
      <c r="C26" s="2">
        <v>1.131803506278666</v>
      </c>
      <c r="E26" s="47">
        <f aca="true" t="shared" si="1" ref="E26:F29">B26*E$4/E$5</f>
        <v>0.9766674069282383</v>
      </c>
      <c r="F26" s="47">
        <f t="shared" si="1"/>
        <v>10.186231556507995</v>
      </c>
    </row>
    <row r="27" spans="1:6" ht="11.25">
      <c r="A27" s="5" t="s">
        <v>28</v>
      </c>
      <c r="B27" s="2">
        <v>0.533880546896456</v>
      </c>
      <c r="C27" s="2">
        <v>1.072611234282866</v>
      </c>
      <c r="E27" s="47">
        <f t="shared" si="1"/>
        <v>1.9575620052870055</v>
      </c>
      <c r="F27" s="47">
        <f t="shared" si="1"/>
        <v>9.653501108545793</v>
      </c>
    </row>
    <row r="28" spans="1:6" ht="11.25">
      <c r="A28" s="5" t="s">
        <v>28</v>
      </c>
      <c r="B28" s="2">
        <v>0.20924255048794943</v>
      </c>
      <c r="C28" s="2">
        <v>1.1099024003622033</v>
      </c>
      <c r="E28" s="47">
        <f t="shared" si="1"/>
        <v>0.7672226851224813</v>
      </c>
      <c r="F28" s="47">
        <f t="shared" si="1"/>
        <v>9.98912160325983</v>
      </c>
    </row>
    <row r="29" spans="1:6" ht="11.25">
      <c r="A29" s="5" t="s">
        <v>28</v>
      </c>
      <c r="B29" s="2">
        <v>0.24156506610043038</v>
      </c>
      <c r="C29" s="2">
        <v>1.0727830789732398</v>
      </c>
      <c r="E29" s="47">
        <f t="shared" si="1"/>
        <v>0.885738575701578</v>
      </c>
      <c r="F29" s="47">
        <f t="shared" si="1"/>
        <v>9.655047710759158</v>
      </c>
    </row>
    <row r="30" spans="3:6" ht="11.25">
      <c r="C30" s="11" t="s">
        <v>28</v>
      </c>
      <c r="D30" s="2" t="s">
        <v>27</v>
      </c>
      <c r="E30" s="12">
        <f>AVERAGE(E26,E28:E29)</f>
        <v>0.8765428892507657</v>
      </c>
      <c r="F30" s="12">
        <f>AVERAGE(F26:F29)</f>
        <v>9.870975494768194</v>
      </c>
    </row>
    <row r="31" spans="4:6" ht="11.25">
      <c r="D31" s="2" t="s">
        <v>29</v>
      </c>
      <c r="E31" s="12">
        <f>STDEV(E26,E28:E29)</f>
        <v>0.10502472737431494</v>
      </c>
      <c r="F31" s="12">
        <f>STDEV(F26:F29)</f>
        <v>0.2628464722896306</v>
      </c>
    </row>
    <row r="32" spans="4:6" ht="11.25">
      <c r="D32" s="2" t="s">
        <v>30</v>
      </c>
      <c r="E32" s="12">
        <f>E31/(E30/100)</f>
        <v>11.981698632463488</v>
      </c>
      <c r="F32" s="12">
        <f>F31/(F30/100)</f>
        <v>2.662821647454644</v>
      </c>
    </row>
    <row r="34" ht="11.25">
      <c r="A34" s="5"/>
    </row>
    <row r="35" ht="11.25">
      <c r="A35" s="4" t="s">
        <v>26</v>
      </c>
    </row>
    <row r="36" spans="1:6" ht="11.25">
      <c r="A36" s="5" t="s">
        <v>267</v>
      </c>
      <c r="B36" s="2">
        <v>0.02201286790863044</v>
      </c>
      <c r="C36" s="2">
        <v>0.06505819746937633</v>
      </c>
      <c r="D36" s="1"/>
      <c r="E36" s="47">
        <f aca="true" t="shared" si="2" ref="E36:F38">B36*E$4/E$5</f>
        <v>0.08071384899831162</v>
      </c>
      <c r="F36" s="47">
        <f t="shared" si="2"/>
        <v>0.585523777224387</v>
      </c>
    </row>
    <row r="37" spans="1:6" ht="11.25">
      <c r="A37" s="5" t="s">
        <v>267</v>
      </c>
      <c r="B37" s="2">
        <v>0.016536348553185823</v>
      </c>
      <c r="C37" s="2">
        <v>0.06859466606791177</v>
      </c>
      <c r="E37" s="47">
        <f t="shared" si="2"/>
        <v>0.060633278028348024</v>
      </c>
      <c r="F37" s="47">
        <f t="shared" si="2"/>
        <v>0.6173519946112059</v>
      </c>
    </row>
    <row r="38" spans="1:6" ht="11.25">
      <c r="A38" s="5" t="s">
        <v>267</v>
      </c>
      <c r="B38" s="2">
        <v>0.018180062562463444</v>
      </c>
      <c r="C38" s="2">
        <v>0.06958099165594074</v>
      </c>
      <c r="E38" s="47">
        <f t="shared" si="2"/>
        <v>0.0666602293956993</v>
      </c>
      <c r="F38" s="47">
        <f t="shared" si="2"/>
        <v>0.6262289249034667</v>
      </c>
    </row>
    <row r="39" spans="1:6" ht="11.25">
      <c r="A39" s="5"/>
      <c r="C39" s="11" t="s">
        <v>267</v>
      </c>
      <c r="D39" s="2" t="s">
        <v>27</v>
      </c>
      <c r="E39" s="12">
        <f>AVERAGE(E37:E38)</f>
        <v>0.06364675371202366</v>
      </c>
      <c r="F39" s="12">
        <f>AVERAGE(F36:F38)</f>
        <v>0.6097015655796866</v>
      </c>
    </row>
    <row r="40" spans="1:6" ht="11.25">
      <c r="A40" s="5"/>
      <c r="D40" s="2" t="s">
        <v>29</v>
      </c>
      <c r="E40" s="12">
        <f>STDEV(E37:E38)</f>
        <v>0.004261698181735598</v>
      </c>
      <c r="F40" s="12">
        <f>STDEV(F36:F38)</f>
        <v>0.021403832838273688</v>
      </c>
    </row>
    <row r="41" spans="1:6" ht="11.25">
      <c r="A41" s="5"/>
      <c r="D41" s="2" t="s">
        <v>30</v>
      </c>
      <c r="E41" s="12">
        <f>E40/(E39/100)</f>
        <v>6.69586103482684</v>
      </c>
      <c r="F41" s="12">
        <f>F40/(F39/100)</f>
        <v>3.5105425418948277</v>
      </c>
    </row>
    <row r="44" spans="1:6" ht="11.25">
      <c r="A44" s="5" t="s">
        <v>268</v>
      </c>
      <c r="B44" s="2">
        <v>0.019917239628310927</v>
      </c>
      <c r="C44" s="2">
        <v>0.06626995039809662</v>
      </c>
      <c r="D44" s="1"/>
      <c r="E44" s="47">
        <f aca="true" t="shared" si="3" ref="E44:F46">B44*E$4/E$5</f>
        <v>0.07302987863714007</v>
      </c>
      <c r="F44" s="47">
        <f t="shared" si="3"/>
        <v>0.5964295535828695</v>
      </c>
    </row>
    <row r="45" spans="1:6" ht="11.25">
      <c r="A45" s="5" t="s">
        <v>268</v>
      </c>
      <c r="B45" s="2">
        <v>0.015308284829352198</v>
      </c>
      <c r="C45" s="2">
        <v>0.06331086550430942</v>
      </c>
      <c r="E45" s="47">
        <f t="shared" si="3"/>
        <v>0.056130377707624725</v>
      </c>
      <c r="F45" s="47">
        <f t="shared" si="3"/>
        <v>0.5697977895387848</v>
      </c>
    </row>
    <row r="46" spans="1:6" ht="11.25">
      <c r="A46" s="5" t="s">
        <v>268</v>
      </c>
      <c r="B46" s="2">
        <v>0.013608223491801862</v>
      </c>
      <c r="C46" s="2">
        <v>0.03977374187478395</v>
      </c>
      <c r="E46" s="47">
        <f t="shared" si="3"/>
        <v>0.04989681946994016</v>
      </c>
      <c r="F46" s="47">
        <f t="shared" si="3"/>
        <v>0.3579636768730555</v>
      </c>
    </row>
    <row r="47" spans="3:6" ht="11.25">
      <c r="C47" s="11" t="s">
        <v>268</v>
      </c>
      <c r="D47" s="2" t="s">
        <v>27</v>
      </c>
      <c r="E47" s="12">
        <f>AVERAGE(E45:E46)</f>
        <v>0.05301359858878244</v>
      </c>
      <c r="F47" s="12">
        <f>AVERAGE(F44:F45)</f>
        <v>0.5831136715608272</v>
      </c>
    </row>
    <row r="48" spans="4:6" ht="11.25">
      <c r="D48" s="2" t="s">
        <v>29</v>
      </c>
      <c r="E48" s="12">
        <f>STDEV(E45:E46)</f>
        <v>0.004407791300788054</v>
      </c>
      <c r="F48" s="12">
        <f>STDEV(F44:F45)</f>
        <v>0.018831500950534496</v>
      </c>
    </row>
    <row r="49" spans="4:6" ht="11.25">
      <c r="D49" s="2" t="s">
        <v>30</v>
      </c>
      <c r="E49" s="12">
        <f>E48/(E47/100)</f>
        <v>8.314454061076948</v>
      </c>
      <c r="F49" s="12">
        <f>F48/(F47/100)</f>
        <v>3.229473406124744</v>
      </c>
    </row>
    <row r="52" spans="1:6" ht="11.25">
      <c r="A52" s="2" t="s">
        <v>269</v>
      </c>
      <c r="B52" s="2">
        <v>0.023759056598178133</v>
      </c>
      <c r="C52" s="2">
        <v>0.09496276214124362</v>
      </c>
      <c r="D52" s="1"/>
      <c r="E52" s="47">
        <f aca="true" t="shared" si="4" ref="E52:F54">B52*E$4/E$5</f>
        <v>0.08711654085998649</v>
      </c>
      <c r="F52" s="47">
        <f t="shared" si="4"/>
        <v>0.8546648592711926</v>
      </c>
    </row>
    <row r="53" spans="1:6" ht="11.25">
      <c r="A53" s="2" t="s">
        <v>269</v>
      </c>
      <c r="B53" s="2">
        <v>0.022296795778040085</v>
      </c>
      <c r="C53" s="2">
        <v>0.09171623841912159</v>
      </c>
      <c r="E53" s="47">
        <f t="shared" si="4"/>
        <v>0.08175491785281365</v>
      </c>
      <c r="F53" s="47">
        <f t="shared" si="4"/>
        <v>0.8254461457720943</v>
      </c>
    </row>
    <row r="54" spans="1:6" ht="11.25">
      <c r="A54" s="2" t="s">
        <v>269</v>
      </c>
      <c r="B54" s="2">
        <v>0.023054601852404703</v>
      </c>
      <c r="C54" s="2">
        <v>0.10303853576612691</v>
      </c>
      <c r="E54" s="47">
        <f t="shared" si="4"/>
        <v>0.08453354012548392</v>
      </c>
      <c r="F54" s="47">
        <f t="shared" si="4"/>
        <v>0.9273468218951422</v>
      </c>
    </row>
    <row r="55" spans="3:6" ht="11.25">
      <c r="C55" s="49" t="s">
        <v>269</v>
      </c>
      <c r="D55" s="2" t="s">
        <v>27</v>
      </c>
      <c r="E55" s="12">
        <f>AVERAGE(E52:E54)</f>
        <v>0.08446833294609468</v>
      </c>
      <c r="F55" s="12">
        <f>AVERAGE(F52:F54)</f>
        <v>0.8691526089794763</v>
      </c>
    </row>
    <row r="56" spans="4:6" ht="11.25">
      <c r="D56" s="2" t="s">
        <v>29</v>
      </c>
      <c r="E56" s="12">
        <f>STDEV(E52:E54)</f>
        <v>0.0026814062168847236</v>
      </c>
      <c r="F56" s="12">
        <f>STDEV(F52:F54)</f>
        <v>0.052472451031862044</v>
      </c>
    </row>
    <row r="57" spans="4:6" ht="11.25">
      <c r="D57" s="2" t="s">
        <v>30</v>
      </c>
      <c r="E57" s="12">
        <f>E56/(E55/100)</f>
        <v>3.1744514463141136</v>
      </c>
      <c r="F57" s="12">
        <f>F56/(F55/100)</f>
        <v>6.037196516440659</v>
      </c>
    </row>
    <row r="60" spans="1:6" ht="11.25">
      <c r="A60" s="2" t="s">
        <v>270</v>
      </c>
      <c r="B60" s="2">
        <v>0.011338057264655425</v>
      </c>
      <c r="C60" s="1">
        <v>0.028677207813746896</v>
      </c>
      <c r="D60" s="1"/>
      <c r="E60" s="47">
        <f aca="true" t="shared" si="5" ref="E60:F62">B60*E$4/E$5</f>
        <v>0.04157287663706989</v>
      </c>
      <c r="F60" s="47">
        <f t="shared" si="5"/>
        <v>0.2580948703237221</v>
      </c>
    </row>
    <row r="61" spans="1:6" ht="11.25">
      <c r="A61" s="2" t="s">
        <v>270</v>
      </c>
      <c r="B61" s="2">
        <v>0.012382377732213288</v>
      </c>
      <c r="C61" s="1">
        <v>0.03547545874460434</v>
      </c>
      <c r="E61" s="47">
        <f t="shared" si="5"/>
        <v>0.045402051684782056</v>
      </c>
      <c r="F61" s="47">
        <f t="shared" si="5"/>
        <v>0.31927912870143904</v>
      </c>
    </row>
    <row r="62" spans="1:6" ht="11.25">
      <c r="A62" s="2" t="s">
        <v>270</v>
      </c>
      <c r="B62" s="2">
        <v>0.009950192984129616</v>
      </c>
      <c r="C62" s="1">
        <v>0.0027125261787331483</v>
      </c>
      <c r="E62" s="47">
        <f t="shared" si="5"/>
        <v>0.03648404094180859</v>
      </c>
      <c r="F62" s="47">
        <f t="shared" si="5"/>
        <v>0.024412735608598336</v>
      </c>
    </row>
    <row r="63" spans="3:6" ht="11.25">
      <c r="C63" s="49" t="s">
        <v>270</v>
      </c>
      <c r="D63" s="2" t="s">
        <v>27</v>
      </c>
      <c r="E63" s="12">
        <f>AVERAGE(E60:E62)</f>
        <v>0.04115298975455351</v>
      </c>
      <c r="F63" s="12">
        <f>AVERAGE(F60:F61)</f>
        <v>0.2886869995125806</v>
      </c>
    </row>
    <row r="64" spans="4:6" ht="11.25">
      <c r="D64" s="2" t="s">
        <v>29</v>
      </c>
      <c r="E64" s="12">
        <f>STDEV(E60:E62)</f>
        <v>0.0044738079583873</v>
      </c>
      <c r="F64" s="12">
        <f>STDEV(F60:F61)</f>
        <v>0.04326380400075338</v>
      </c>
    </row>
    <row r="65" spans="4:6" ht="11.25">
      <c r="D65" s="2" t="s">
        <v>30</v>
      </c>
      <c r="E65" s="12">
        <f>E64/(E63/100)</f>
        <v>10.871161451622795</v>
      </c>
      <c r="F65" s="12">
        <f>F64/(F63/100)</f>
        <v>14.986405371145922</v>
      </c>
    </row>
    <row r="68" spans="1:6" ht="11.25">
      <c r="A68" s="2" t="s">
        <v>271</v>
      </c>
      <c r="B68" s="2">
        <v>0.01543835344292916</v>
      </c>
      <c r="C68" s="2">
        <v>0.11049205339365983</v>
      </c>
      <c r="D68" s="1"/>
      <c r="E68" s="47">
        <f aca="true" t="shared" si="6" ref="E68:F70">B68*E$4/E$5</f>
        <v>0.056607295957406926</v>
      </c>
      <c r="F68" s="47">
        <f t="shared" si="6"/>
        <v>0.9944284805429385</v>
      </c>
    </row>
    <row r="69" spans="1:6" ht="11.25">
      <c r="A69" s="2" t="s">
        <v>271</v>
      </c>
      <c r="B69" s="2">
        <v>0.01608842300872435</v>
      </c>
      <c r="C69" s="2">
        <v>0.08842593108598792</v>
      </c>
      <c r="E69" s="47">
        <f t="shared" si="6"/>
        <v>0.058990884365322606</v>
      </c>
      <c r="F69" s="47">
        <f t="shared" si="6"/>
        <v>0.7958333797738913</v>
      </c>
    </row>
    <row r="70" spans="1:6" ht="11.25">
      <c r="A70" s="2" t="s">
        <v>271</v>
      </c>
      <c r="B70" s="2">
        <v>0.018157350745760237</v>
      </c>
      <c r="C70" s="2">
        <v>0.08871693111750516</v>
      </c>
      <c r="E70" s="47">
        <f t="shared" si="6"/>
        <v>0.0665769527344542</v>
      </c>
      <c r="F70" s="47">
        <f t="shared" si="6"/>
        <v>0.7984523800575464</v>
      </c>
    </row>
    <row r="71" spans="3:6" ht="11.25">
      <c r="C71" s="49" t="s">
        <v>271</v>
      </c>
      <c r="D71" s="2" t="s">
        <v>27</v>
      </c>
      <c r="E71" s="12">
        <f>AVERAGE(E68:E70)</f>
        <v>0.060725044352394585</v>
      </c>
      <c r="F71" s="12">
        <f>AVERAGE(F69:F70)</f>
        <v>0.7971428799157189</v>
      </c>
    </row>
    <row r="72" spans="4:6" ht="11.25">
      <c r="D72" s="2" t="s">
        <v>29</v>
      </c>
      <c r="E72" s="12">
        <f>STDEV(E68:E70)</f>
        <v>0.0052061499410410595</v>
      </c>
      <c r="F72" s="12">
        <f>STDEV(F69:F70)</f>
        <v>0.001851912860530272</v>
      </c>
    </row>
    <row r="73" spans="4:6" ht="11.25">
      <c r="D73" s="2" t="s">
        <v>30</v>
      </c>
      <c r="E73" s="12">
        <f>E72/(E71/100)</f>
        <v>8.573315995998552</v>
      </c>
      <c r="F73" s="12">
        <f>F72/(F71/100)</f>
        <v>0.23231881099233714</v>
      </c>
    </row>
    <row r="76" spans="1:6" ht="11.25">
      <c r="A76" s="4" t="s">
        <v>272</v>
      </c>
      <c r="B76" s="2">
        <v>0.01862188792966844</v>
      </c>
      <c r="C76" s="2">
        <v>0.07002306816111548</v>
      </c>
      <c r="D76" s="1"/>
      <c r="E76" s="47">
        <f aca="true" t="shared" si="7" ref="E76:F78">B76*E$4/E$5</f>
        <v>0.06828025574211762</v>
      </c>
      <c r="F76" s="47">
        <f t="shared" si="7"/>
        <v>0.6302076134500393</v>
      </c>
    </row>
    <row r="77" spans="1:6" ht="11.25">
      <c r="A77" s="4" t="s">
        <v>272</v>
      </c>
      <c r="B77" s="2">
        <v>0.01124030487361795</v>
      </c>
      <c r="C77" s="2">
        <v>0.07071501883351665</v>
      </c>
      <c r="E77" s="47">
        <f t="shared" si="7"/>
        <v>0.04121445120326581</v>
      </c>
      <c r="F77" s="47">
        <f t="shared" si="7"/>
        <v>0.6364351695016498</v>
      </c>
    </row>
    <row r="78" spans="1:6" ht="11.25">
      <c r="A78" s="4" t="s">
        <v>272</v>
      </c>
      <c r="B78" s="2">
        <v>0.008236987858776693</v>
      </c>
      <c r="C78" s="2">
        <v>0.06289252354760891</v>
      </c>
      <c r="E78" s="47">
        <f t="shared" si="7"/>
        <v>0.030202288815514542</v>
      </c>
      <c r="F78" s="47">
        <f t="shared" si="7"/>
        <v>0.5660327119284801</v>
      </c>
    </row>
    <row r="79" spans="3:6" ht="11.25">
      <c r="C79" s="13" t="s">
        <v>272</v>
      </c>
      <c r="D79" s="2" t="s">
        <v>27</v>
      </c>
      <c r="E79" s="12">
        <f>AVERAGE(E77:E78)</f>
        <v>0.03570837000939018</v>
      </c>
      <c r="F79" s="12">
        <f>AVERAGE(F76:F77)</f>
        <v>0.6333213914758445</v>
      </c>
    </row>
    <row r="80" spans="4:6" ht="11.25">
      <c r="D80" s="2" t="s">
        <v>29</v>
      </c>
      <c r="E80" s="12">
        <f>STDEV(E77:E78)</f>
        <v>0.0077867746999063635</v>
      </c>
      <c r="F80" s="12">
        <f>STDEV(F76:F77)</f>
        <v>0.004403547114312548</v>
      </c>
    </row>
    <row r="81" spans="4:6" ht="11.25">
      <c r="D81" s="2" t="s">
        <v>30</v>
      </c>
      <c r="E81" s="12">
        <f>E80/(E79/100)</f>
        <v>21.806581196113644</v>
      </c>
      <c r="F81" s="12">
        <f>F80/(F79/100)</f>
        <v>0.6953100232491521</v>
      </c>
    </row>
    <row r="84" spans="1:6" ht="11.25">
      <c r="A84" s="4" t="s">
        <v>273</v>
      </c>
      <c r="B84" s="2">
        <v>0.017429944193057243</v>
      </c>
      <c r="C84" s="2">
        <v>0.0831523356073828</v>
      </c>
      <c r="D84" s="1"/>
      <c r="E84" s="47">
        <f aca="true" t="shared" si="8" ref="E84:F86">B84*E$4/E$5</f>
        <v>0.06390979537454322</v>
      </c>
      <c r="F84" s="47">
        <f t="shared" si="8"/>
        <v>0.7483710204664452</v>
      </c>
    </row>
    <row r="85" spans="1:6" ht="11.25">
      <c r="A85" s="4" t="s">
        <v>273</v>
      </c>
      <c r="B85" s="2">
        <v>0.031349789682505715</v>
      </c>
      <c r="C85" s="2">
        <v>0.06740560397400491</v>
      </c>
      <c r="E85" s="47">
        <f t="shared" si="8"/>
        <v>0.11494922883585429</v>
      </c>
      <c r="F85" s="47">
        <f t="shared" si="8"/>
        <v>0.6066504357660443</v>
      </c>
    </row>
    <row r="86" spans="1:6" ht="11.25">
      <c r="A86" s="4" t="s">
        <v>273</v>
      </c>
      <c r="B86" s="2">
        <v>0.02269555696705572</v>
      </c>
      <c r="C86" s="2">
        <v>0.053374006330432336</v>
      </c>
      <c r="E86" s="47">
        <f t="shared" si="8"/>
        <v>0.08321704221253763</v>
      </c>
      <c r="F86" s="47">
        <f t="shared" si="8"/>
        <v>0.480366056973891</v>
      </c>
    </row>
    <row r="87" spans="3:6" ht="11.25">
      <c r="C87" s="13" t="s">
        <v>273</v>
      </c>
      <c r="D87" s="2" t="s">
        <v>27</v>
      </c>
      <c r="E87" s="12">
        <f>AVERAGE(E84,E86)</f>
        <v>0.07356341879354042</v>
      </c>
      <c r="F87" s="12">
        <f>AVERAGE(F84:F86)</f>
        <v>0.6117958377354601</v>
      </c>
    </row>
    <row r="88" spans="4:6" ht="11.25">
      <c r="D88" s="2" t="s">
        <v>29</v>
      </c>
      <c r="E88" s="12">
        <f>STDEV(E84,E86)</f>
        <v>0.013652285165188491</v>
      </c>
      <c r="F88" s="12">
        <f>STDEV(F84:F86)</f>
        <v>0.13407655084029999</v>
      </c>
    </row>
    <row r="89" spans="4:6" ht="11.25">
      <c r="D89" s="2" t="s">
        <v>30</v>
      </c>
      <c r="E89" s="12">
        <f>E88/(E87/100)</f>
        <v>18.55852458883721</v>
      </c>
      <c r="F89" s="12">
        <f>F88/(F87/100)</f>
        <v>21.915244035752092</v>
      </c>
    </row>
    <row r="92" spans="1:6" ht="11.25">
      <c r="A92" s="4" t="s">
        <v>274</v>
      </c>
      <c r="B92" s="2">
        <v>0.037687233425579295</v>
      </c>
      <c r="C92" s="2">
        <v>0.7130146024534821</v>
      </c>
      <c r="D92" s="1"/>
      <c r="E92" s="47">
        <f aca="true" t="shared" si="9" ref="E92:F94">B92*E$4/E$5</f>
        <v>0.1381865225604574</v>
      </c>
      <c r="F92" s="47">
        <f>C93*F$4/F$5</f>
        <v>6.356600155458394</v>
      </c>
    </row>
    <row r="93" spans="1:6" ht="11.25">
      <c r="A93" s="4" t="s">
        <v>274</v>
      </c>
      <c r="B93" s="2">
        <v>0.03768966514108628</v>
      </c>
      <c r="C93" s="2">
        <v>0.7062889061620438</v>
      </c>
      <c r="E93" s="47">
        <f t="shared" si="9"/>
        <v>0.1381954388506497</v>
      </c>
      <c r="F93" s="47">
        <f>C94*F$4/F$5</f>
        <v>6.647003073351333</v>
      </c>
    </row>
    <row r="94" spans="1:6" ht="11.25">
      <c r="A94" s="4" t="s">
        <v>274</v>
      </c>
      <c r="B94" s="2">
        <v>0.03718702964271731</v>
      </c>
      <c r="C94" s="2">
        <v>0.738555897039037</v>
      </c>
      <c r="E94" s="47">
        <f t="shared" si="9"/>
        <v>0.1363524420232968</v>
      </c>
      <c r="F94" s="47">
        <f t="shared" si="9"/>
        <v>6.647003073351333</v>
      </c>
    </row>
    <row r="95" spans="3:6" ht="11.25">
      <c r="C95" s="13" t="s">
        <v>274</v>
      </c>
      <c r="D95" s="2" t="s">
        <v>27</v>
      </c>
      <c r="E95" s="12">
        <f>AVERAGE(E92:E94)</f>
        <v>0.13757813447813463</v>
      </c>
      <c r="F95" s="12">
        <f>AVERAGE(F92:F94)</f>
        <v>6.550202100720353</v>
      </c>
    </row>
    <row r="96" spans="4:6" ht="11.25">
      <c r="D96" s="2" t="s">
        <v>29</v>
      </c>
      <c r="E96" s="12">
        <f>STDEV(E92:E94)</f>
        <v>0.0010614901650241445</v>
      </c>
      <c r="F96" s="12">
        <f>STDEV(F92:F94)</f>
        <v>0.16766420281894753</v>
      </c>
    </row>
    <row r="97" spans="4:6" ht="11.25">
      <c r="D97" s="2" t="s">
        <v>30</v>
      </c>
      <c r="E97" s="12">
        <f>E96/(E95/100)</f>
        <v>0.7715544109175632</v>
      </c>
      <c r="F97" s="12">
        <f>F96/(F95/100)</f>
        <v>2.5596798425579697</v>
      </c>
    </row>
    <row r="100" spans="1:6" ht="11.25">
      <c r="A100" s="4" t="s">
        <v>275</v>
      </c>
      <c r="B100" s="2">
        <v>0.013817230393383987</v>
      </c>
      <c r="C100" s="2">
        <v>0.03769537672623315</v>
      </c>
      <c r="D100" s="1"/>
      <c r="E100" s="47">
        <f aca="true" t="shared" si="10" ref="E100:F102">B100*E$4/E$5</f>
        <v>0.050663178109074614</v>
      </c>
      <c r="F100" s="47">
        <f t="shared" si="10"/>
        <v>0.33925839053609835</v>
      </c>
    </row>
    <row r="101" spans="1:6" ht="11.25">
      <c r="A101" s="4" t="s">
        <v>275</v>
      </c>
      <c r="B101" s="2">
        <v>0.008568102933893052</v>
      </c>
      <c r="C101" s="2">
        <v>0.04462249073123825</v>
      </c>
      <c r="E101" s="47">
        <f t="shared" si="10"/>
        <v>0.03141637742427453</v>
      </c>
      <c r="F101" s="47">
        <f t="shared" si="10"/>
        <v>0.40160241658114426</v>
      </c>
    </row>
    <row r="102" spans="1:6" ht="11.25">
      <c r="A102" s="4" t="s">
        <v>275</v>
      </c>
      <c r="B102" s="2">
        <v>0.01086377243623735</v>
      </c>
      <c r="C102" s="2">
        <v>0.04269281301441674</v>
      </c>
      <c r="E102" s="47">
        <f t="shared" si="10"/>
        <v>0.03983383226620362</v>
      </c>
      <c r="F102" s="47">
        <f t="shared" si="10"/>
        <v>0.3842353171297507</v>
      </c>
    </row>
    <row r="103" spans="3:6" ht="11.25">
      <c r="C103" s="13" t="s">
        <v>275</v>
      </c>
      <c r="D103" s="2" t="s">
        <v>27</v>
      </c>
      <c r="E103" s="12">
        <f>AVERAGE(E100:E102)</f>
        <v>0.040637795933184256</v>
      </c>
      <c r="F103" s="12">
        <f>AVERAGE(F100:F102)</f>
        <v>0.37503204141566443</v>
      </c>
    </row>
    <row r="104" spans="4:6" ht="11.25">
      <c r="D104" s="2" t="s">
        <v>29</v>
      </c>
      <c r="E104" s="12">
        <f>STDEV(E100:E102)</f>
        <v>0.009648554416775272</v>
      </c>
      <c r="F104" s="12">
        <f>STDEV(F100:F102)</f>
        <v>0.03217482880729133</v>
      </c>
    </row>
    <row r="105" spans="4:6" ht="11.25">
      <c r="D105" s="2" t="s">
        <v>30</v>
      </c>
      <c r="E105" s="12">
        <f>E104/(E103/100)</f>
        <v>23.742809360623806</v>
      </c>
      <c r="F105" s="12">
        <f>F104/(F103/100)</f>
        <v>8.57922130755504</v>
      </c>
    </row>
    <row r="108" spans="1:6" ht="11.25">
      <c r="A108" s="4" t="s">
        <v>276</v>
      </c>
      <c r="B108" s="2">
        <v>0.027355939486567234</v>
      </c>
      <c r="C108" s="2">
        <v>0.17946995492628873</v>
      </c>
      <c r="D108" s="1"/>
      <c r="E108" s="47">
        <f aca="true" t="shared" si="11" ref="E108:F110">B108*E$4/E$5</f>
        <v>0.10030511145074651</v>
      </c>
      <c r="F108" s="47">
        <f t="shared" si="11"/>
        <v>1.6152295943365986</v>
      </c>
    </row>
    <row r="109" spans="1:6" ht="11.25">
      <c r="A109" s="4" t="s">
        <v>276</v>
      </c>
      <c r="B109" s="2">
        <v>0.02540676521618871</v>
      </c>
      <c r="C109" s="2">
        <v>0.1680963054849529</v>
      </c>
      <c r="E109" s="47">
        <f t="shared" si="11"/>
        <v>0.09315813912602527</v>
      </c>
      <c r="F109" s="47">
        <f t="shared" si="11"/>
        <v>1.5128667493645762</v>
      </c>
    </row>
    <row r="110" spans="1:6" ht="11.25">
      <c r="A110" s="4" t="s">
        <v>276</v>
      </c>
      <c r="B110" s="2">
        <v>0.024778840634808137</v>
      </c>
      <c r="C110" s="2">
        <v>0.1858937722859463</v>
      </c>
      <c r="E110" s="47">
        <f t="shared" si="11"/>
        <v>0.09085574899429649</v>
      </c>
      <c r="F110" s="47">
        <f t="shared" si="11"/>
        <v>1.6730439505735168</v>
      </c>
    </row>
    <row r="111" spans="3:6" ht="11.25">
      <c r="C111" s="13" t="s">
        <v>276</v>
      </c>
      <c r="D111" s="2" t="s">
        <v>27</v>
      </c>
      <c r="E111" s="12">
        <f>AVERAGE(E108:E110)</f>
        <v>0.09477299985702275</v>
      </c>
      <c r="F111" s="12">
        <f>AVERAGE(F108:F110)</f>
        <v>1.600380098091564</v>
      </c>
    </row>
    <row r="112" spans="4:6" ht="11.25">
      <c r="D112" s="2" t="s">
        <v>29</v>
      </c>
      <c r="E112" s="12">
        <f>STDEV(E108:E110)</f>
        <v>0.004927316114654243</v>
      </c>
      <c r="F112" s="12">
        <f>STDEV(F108:F110)</f>
        <v>0.08111451535225014</v>
      </c>
    </row>
    <row r="113" spans="4:6" ht="11.25">
      <c r="D113" s="2" t="s">
        <v>30</v>
      </c>
      <c r="E113" s="12">
        <f>E112/(E111/100)</f>
        <v>5.199071594322995</v>
      </c>
      <c r="F113" s="12">
        <f>F112/(F111/100)</f>
        <v>5.068453141161799</v>
      </c>
    </row>
    <row r="116" spans="1:6" ht="11.25">
      <c r="A116" s="4" t="s">
        <v>277</v>
      </c>
      <c r="B116" s="2">
        <v>0.20402099501490037</v>
      </c>
      <c r="C116" s="2">
        <v>0.915290118007023</v>
      </c>
      <c r="D116" s="1"/>
      <c r="E116" s="47">
        <f aca="true" t="shared" si="12" ref="E116:F118">B116*E$4/E$5</f>
        <v>0.7480769817213013</v>
      </c>
      <c r="F116" s="47">
        <f t="shared" si="12"/>
        <v>8.237611062063207</v>
      </c>
    </row>
    <row r="117" spans="1:6" ht="11.25">
      <c r="A117" s="4" t="s">
        <v>277</v>
      </c>
      <c r="B117" s="2">
        <v>0.20781425609633403</v>
      </c>
      <c r="C117" s="2">
        <v>0.8774227966719783</v>
      </c>
      <c r="E117" s="47">
        <f t="shared" si="12"/>
        <v>0.761985605686558</v>
      </c>
      <c r="F117" s="47">
        <f t="shared" si="12"/>
        <v>7.896805170047805</v>
      </c>
    </row>
    <row r="118" spans="1:6" ht="11.25">
      <c r="A118" s="4" t="s">
        <v>277</v>
      </c>
      <c r="B118" s="2">
        <v>0.20267087759721367</v>
      </c>
      <c r="C118" s="2">
        <v>0.950561166745314</v>
      </c>
      <c r="E118" s="47">
        <f t="shared" si="12"/>
        <v>0.7431265511897834</v>
      </c>
      <c r="F118" s="47">
        <f t="shared" si="12"/>
        <v>8.555050500707825</v>
      </c>
    </row>
    <row r="119" spans="3:6" ht="11.25">
      <c r="C119" s="4" t="s">
        <v>277</v>
      </c>
      <c r="D119" s="2" t="s">
        <v>27</v>
      </c>
      <c r="E119" s="12">
        <f>AVERAGE(E116:E118)</f>
        <v>0.7510630461992142</v>
      </c>
      <c r="F119" s="12">
        <f>AVERAGE(F116:F118)</f>
        <v>8.229822244272945</v>
      </c>
    </row>
    <row r="120" spans="4:6" ht="11.25">
      <c r="D120" s="2" t="s">
        <v>29</v>
      </c>
      <c r="E120" s="12">
        <f>STDEV(E116:E118)</f>
        <v>0.009777700134897824</v>
      </c>
      <c r="F120" s="12">
        <f>STDEV(F116:F118)</f>
        <v>0.3291917801158958</v>
      </c>
    </row>
    <row r="121" spans="4:6" ht="11.25">
      <c r="D121" s="2" t="s">
        <v>30</v>
      </c>
      <c r="E121" s="12">
        <f>E120/(E119/100)</f>
        <v>1.3018481183940926</v>
      </c>
      <c r="F121" s="12">
        <f>F120/(F119/100)</f>
        <v>3.9999865166586943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54">
      <selection activeCell="E20" sqref="E20:F20"/>
    </sheetView>
  </sheetViews>
  <sheetFormatPr defaultColWidth="11.421875" defaultRowHeight="12.75"/>
  <cols>
    <col min="1" max="1" width="13.421875" style="4" customWidth="1"/>
    <col min="2" max="2" width="11.421875" style="2" customWidth="1"/>
    <col min="3" max="3" width="12.8515625" style="2" customWidth="1"/>
    <col min="4" max="4" width="11.421875" style="2" customWidth="1"/>
    <col min="5" max="6" width="11.421875" style="7" customWidth="1"/>
    <col min="7" max="7" width="13.00390625" style="2" bestFit="1" customWidth="1"/>
    <col min="8" max="16384" width="11.421875" style="2" customWidth="1"/>
  </cols>
  <sheetData>
    <row r="1" spans="1:6" ht="11.25">
      <c r="A1" s="3" t="s">
        <v>266</v>
      </c>
      <c r="B1" s="8" t="s">
        <v>19</v>
      </c>
      <c r="C1" s="9"/>
      <c r="D1" s="9"/>
      <c r="E1" s="10"/>
      <c r="F1" s="10"/>
    </row>
    <row r="2" ht="11.25">
      <c r="A2" s="3"/>
    </row>
    <row r="3" spans="1:6" ht="11.25">
      <c r="A3" s="3"/>
      <c r="B3" s="2" t="s">
        <v>21</v>
      </c>
      <c r="C3" s="2" t="s">
        <v>22</v>
      </c>
      <c r="E3" s="7" t="s">
        <v>23</v>
      </c>
      <c r="F3" s="7" t="s">
        <v>24</v>
      </c>
    </row>
    <row r="4" spans="5:6" ht="11.25">
      <c r="E4" s="7">
        <v>44</v>
      </c>
      <c r="F4" s="7">
        <v>18</v>
      </c>
    </row>
    <row r="5" spans="5:6" ht="11.25">
      <c r="E5" s="7">
        <v>12</v>
      </c>
      <c r="F5" s="7">
        <v>2</v>
      </c>
    </row>
    <row r="7" ht="11.25">
      <c r="H7" s="1"/>
    </row>
    <row r="10" spans="1:6" ht="11.25">
      <c r="A10" s="2"/>
      <c r="E10" s="2"/>
      <c r="F10" s="2"/>
    </row>
    <row r="11" spans="1:6" ht="11.25">
      <c r="A11" s="2"/>
      <c r="E11" s="2"/>
      <c r="F11" s="2"/>
    </row>
    <row r="12" spans="1:6" ht="11.25">
      <c r="A12" s="2"/>
      <c r="E12" s="2"/>
      <c r="F12" s="2"/>
    </row>
    <row r="13" ht="11.25">
      <c r="A13" s="5"/>
    </row>
    <row r="14" ht="11.25">
      <c r="A14" s="5"/>
    </row>
    <row r="15" spans="1:6" ht="11.25">
      <c r="A15" s="5" t="s">
        <v>26</v>
      </c>
      <c r="E15" s="7" t="s">
        <v>23</v>
      </c>
      <c r="F15" s="7" t="s">
        <v>24</v>
      </c>
    </row>
    <row r="16" spans="1:6" ht="11.25">
      <c r="A16" s="5" t="s">
        <v>20</v>
      </c>
      <c r="B16" s="2">
        <v>0.28122591822971327</v>
      </c>
      <c r="C16" s="2">
        <v>0.28122591822971327</v>
      </c>
      <c r="E16" s="47">
        <f aca="true" t="shared" si="0" ref="E16:F19">B16*E$4/E$5</f>
        <v>1.0311617001756153</v>
      </c>
      <c r="F16" s="47">
        <f t="shared" si="0"/>
        <v>2.5310332640674194</v>
      </c>
    </row>
    <row r="17" spans="1:6" ht="11.25">
      <c r="A17" s="5" t="s">
        <v>20</v>
      </c>
      <c r="B17" s="2">
        <v>0.24359667165411344</v>
      </c>
      <c r="C17" s="2">
        <v>0.24359667165411344</v>
      </c>
      <c r="E17" s="47">
        <f t="shared" si="0"/>
        <v>0.8931877960650826</v>
      </c>
      <c r="F17" s="47">
        <f t="shared" si="0"/>
        <v>2.192370044887021</v>
      </c>
    </row>
    <row r="18" spans="1:6" ht="11.25">
      <c r="A18" s="5" t="s">
        <v>20</v>
      </c>
      <c r="B18" s="2">
        <v>0.2657272717169736</v>
      </c>
      <c r="C18" s="2">
        <v>0.2657272717169736</v>
      </c>
      <c r="E18" s="47">
        <f t="shared" si="0"/>
        <v>0.9743333296289031</v>
      </c>
      <c r="F18" s="47">
        <f t="shared" si="0"/>
        <v>2.391545445452762</v>
      </c>
    </row>
    <row r="19" spans="1:6" ht="11.25">
      <c r="A19" s="5" t="s">
        <v>20</v>
      </c>
      <c r="B19" s="2">
        <v>0.23071466310739305</v>
      </c>
      <c r="C19" s="5">
        <v>0.23071466310739305</v>
      </c>
      <c r="E19" s="47">
        <f t="shared" si="0"/>
        <v>0.8459537647271079</v>
      </c>
      <c r="F19" s="47">
        <f t="shared" si="0"/>
        <v>2.0764319679665375</v>
      </c>
    </row>
    <row r="20" spans="4:6" ht="11.25">
      <c r="D20" s="2" t="s">
        <v>27</v>
      </c>
      <c r="E20" s="12">
        <f>AVERAGE(E16:E19)</f>
        <v>0.9361591476491772</v>
      </c>
      <c r="F20" s="12">
        <f>AVERAGE(F16:F19)</f>
        <v>2.297845180593435</v>
      </c>
    </row>
    <row r="21" spans="4:6" ht="11.25">
      <c r="D21" s="2" t="s">
        <v>29</v>
      </c>
      <c r="E21" s="12">
        <f>STDEV(E16:E19)</f>
        <v>0.08259600741246718</v>
      </c>
      <c r="F21" s="12">
        <f>STDEV(F16:F19)</f>
        <v>0.20273565455787293</v>
      </c>
    </row>
    <row r="22" spans="4:6" ht="11.25">
      <c r="D22" s="2" t="s">
        <v>30</v>
      </c>
      <c r="E22" s="12">
        <f>E21/(E20/100)</f>
        <v>8.822859619529114</v>
      </c>
      <c r="F22" s="12">
        <f>F21/(F20/100)</f>
        <v>8.822859619529066</v>
      </c>
    </row>
    <row r="25" spans="1:6" ht="11.25">
      <c r="A25" s="5" t="s">
        <v>26</v>
      </c>
      <c r="E25" s="7" t="s">
        <v>23</v>
      </c>
      <c r="F25" s="7" t="s">
        <v>24</v>
      </c>
    </row>
    <row r="26" spans="1:6" ht="11.25">
      <c r="A26" s="5" t="s">
        <v>28</v>
      </c>
      <c r="B26" s="2">
        <v>0.28096411697592194</v>
      </c>
      <c r="C26" s="2">
        <v>1.0848996554682881</v>
      </c>
      <c r="E26" s="47">
        <f aca="true" t="shared" si="1" ref="E26:F29">B26*E$4/E$5</f>
        <v>1.0302017622450472</v>
      </c>
      <c r="F26" s="47">
        <f t="shared" si="1"/>
        <v>9.764096899214593</v>
      </c>
    </row>
    <row r="27" spans="1:6" ht="11.25">
      <c r="A27" s="5" t="s">
        <v>28</v>
      </c>
      <c r="B27" s="2">
        <v>0.2571177016895162</v>
      </c>
      <c r="C27" s="2">
        <v>1.1807527419898225</v>
      </c>
      <c r="E27" s="47">
        <f t="shared" si="1"/>
        <v>0.9427649061948927</v>
      </c>
      <c r="F27" s="47">
        <f t="shared" si="1"/>
        <v>10.626774677908402</v>
      </c>
    </row>
    <row r="28" spans="1:6" ht="11.25">
      <c r="A28" s="5" t="s">
        <v>28</v>
      </c>
      <c r="B28" s="2">
        <v>0.2928777157614179</v>
      </c>
      <c r="C28" s="2">
        <v>1.1292441264775295</v>
      </c>
      <c r="E28" s="47">
        <f t="shared" si="1"/>
        <v>1.0738849577918657</v>
      </c>
      <c r="F28" s="47">
        <f t="shared" si="1"/>
        <v>10.163197138297765</v>
      </c>
    </row>
    <row r="29" spans="1:6" ht="11.25">
      <c r="A29" s="5" t="s">
        <v>28</v>
      </c>
      <c r="B29" s="2">
        <v>0.32597801895402556</v>
      </c>
      <c r="C29" s="2">
        <v>1.1639379065994222</v>
      </c>
      <c r="E29" s="47">
        <f t="shared" si="1"/>
        <v>1.1952527361647605</v>
      </c>
      <c r="F29" s="47">
        <f t="shared" si="1"/>
        <v>10.4754411593948</v>
      </c>
    </row>
    <row r="30" spans="3:6" ht="11.25">
      <c r="C30" s="11" t="s">
        <v>28</v>
      </c>
      <c r="D30" s="2" t="s">
        <v>27</v>
      </c>
      <c r="E30" s="12">
        <f>AVERAGE(E26:E29)</f>
        <v>1.0605260905991414</v>
      </c>
      <c r="F30" s="12">
        <f>AVERAGE(F26:F29)</f>
        <v>10.25737746870389</v>
      </c>
    </row>
    <row r="31" spans="4:6" ht="11.25">
      <c r="D31" s="2" t="s">
        <v>29</v>
      </c>
      <c r="E31" s="12">
        <f>STDEV(E26:E29)</f>
        <v>0.10506662933659018</v>
      </c>
      <c r="F31" s="12">
        <f>STDEV(F26:F29)</f>
        <v>0.3813142738113809</v>
      </c>
    </row>
    <row r="32" spans="4:6" ht="11.25">
      <c r="D32" s="2" t="s">
        <v>30</v>
      </c>
      <c r="E32" s="12">
        <f>E31/(E30/100)</f>
        <v>9.907029187488737</v>
      </c>
      <c r="F32" s="12">
        <f>F31/(F30/100)</f>
        <v>3.717463600952606</v>
      </c>
    </row>
    <row r="34" ht="11.25">
      <c r="A34" s="5"/>
    </row>
    <row r="35" ht="11.25">
      <c r="A35" s="4" t="s">
        <v>26</v>
      </c>
    </row>
    <row r="36" spans="1:6" ht="11.25">
      <c r="A36" s="5" t="s">
        <v>180</v>
      </c>
      <c r="B36" s="2">
        <v>0.005424545721621832</v>
      </c>
      <c r="C36" s="2">
        <v>0.07141473373400714</v>
      </c>
      <c r="D36" s="1"/>
      <c r="E36" s="47">
        <f aca="true" t="shared" si="2" ref="E36:F38">B36*E$4/E$5</f>
        <v>0.01989000097928005</v>
      </c>
      <c r="F36" s="47">
        <f t="shared" si="2"/>
        <v>0.6427326036060643</v>
      </c>
    </row>
    <row r="37" spans="1:6" ht="11.25">
      <c r="A37" s="5" t="s">
        <v>180</v>
      </c>
      <c r="B37" s="2">
        <v>-0.003966230130286377</v>
      </c>
      <c r="C37" s="2">
        <v>0.0536711491367055</v>
      </c>
      <c r="E37" s="47">
        <f t="shared" si="2"/>
        <v>-0.014542843811050046</v>
      </c>
      <c r="F37" s="47">
        <f t="shared" si="2"/>
        <v>0.48304034223034953</v>
      </c>
    </row>
    <row r="38" spans="1:6" ht="11.25">
      <c r="A38" s="5" t="s">
        <v>180</v>
      </c>
      <c r="B38" s="2">
        <v>-0.0008082104947978456</v>
      </c>
      <c r="C38" s="2">
        <v>0.06233367007241581</v>
      </c>
      <c r="E38" s="47">
        <f t="shared" si="2"/>
        <v>-0.0029634384809254337</v>
      </c>
      <c r="F38" s="47">
        <f t="shared" si="2"/>
        <v>0.5610030306517423</v>
      </c>
    </row>
    <row r="39" spans="1:6" ht="11.25">
      <c r="A39" s="5"/>
      <c r="C39" s="11" t="s">
        <v>180</v>
      </c>
      <c r="D39" s="2" t="s">
        <v>27</v>
      </c>
      <c r="E39" s="12">
        <f>AVERAGE(E36)</f>
        <v>0.01989000097928005</v>
      </c>
      <c r="F39" s="12">
        <f>AVERAGE(F36:F38)</f>
        <v>0.5622586588293853</v>
      </c>
    </row>
    <row r="40" spans="1:6" ht="11.25">
      <c r="A40" s="5"/>
      <c r="D40" s="2" t="s">
        <v>29</v>
      </c>
      <c r="E40" s="12">
        <v>0</v>
      </c>
      <c r="F40" s="12">
        <f>STDEV(F36:F38)</f>
        <v>0.07985353490868702</v>
      </c>
    </row>
    <row r="41" spans="1:6" ht="11.25">
      <c r="A41" s="5"/>
      <c r="D41" s="2" t="s">
        <v>30</v>
      </c>
      <c r="E41" s="12">
        <v>0</v>
      </c>
      <c r="F41" s="12">
        <f>F40/(F39/100)</f>
        <v>14.202277484697339</v>
      </c>
    </row>
    <row r="44" spans="1:6" ht="11.25">
      <c r="A44" s="5" t="s">
        <v>181</v>
      </c>
      <c r="B44" s="2">
        <v>0.004712543385289134</v>
      </c>
      <c r="C44" s="2">
        <v>0.3309033317133324</v>
      </c>
      <c r="D44" s="1"/>
      <c r="E44" s="47">
        <f aca="true" t="shared" si="3" ref="E44:F46">B44*E$4/E$5</f>
        <v>0.01727932574606016</v>
      </c>
      <c r="F44" s="47">
        <f t="shared" si="3"/>
        <v>2.978129985419992</v>
      </c>
    </row>
    <row r="45" spans="1:6" ht="11.25">
      <c r="A45" s="5" t="s">
        <v>181</v>
      </c>
      <c r="B45" s="2">
        <v>0.004852288028474421</v>
      </c>
      <c r="C45" s="2">
        <v>0.33144666103731735</v>
      </c>
      <c r="E45" s="47">
        <f t="shared" si="3"/>
        <v>0.01779172277107288</v>
      </c>
      <c r="F45" s="47">
        <f t="shared" si="3"/>
        <v>2.9830199493358562</v>
      </c>
    </row>
    <row r="46" spans="1:6" ht="11.25">
      <c r="A46" s="5" t="s">
        <v>181</v>
      </c>
      <c r="B46" s="2">
        <v>0.011270317066757048</v>
      </c>
      <c r="C46" s="2">
        <v>0.2970588795063871</v>
      </c>
      <c r="E46" s="47">
        <f t="shared" si="3"/>
        <v>0.04132449591144251</v>
      </c>
      <c r="F46" s="47">
        <f t="shared" si="3"/>
        <v>2.673529915557484</v>
      </c>
    </row>
    <row r="47" spans="3:6" ht="11.25">
      <c r="C47" s="11" t="s">
        <v>181</v>
      </c>
      <c r="D47" s="2" t="s">
        <v>27</v>
      </c>
      <c r="E47" s="12">
        <f>AVERAGE(E44:E45)</f>
        <v>0.01753552425856652</v>
      </c>
      <c r="F47" s="12">
        <f>AVERAGE(F44:F46)</f>
        <v>2.878226616771111</v>
      </c>
    </row>
    <row r="48" spans="4:6" ht="11.25">
      <c r="D48" s="2" t="s">
        <v>29</v>
      </c>
      <c r="E48" s="12">
        <f>STDEV(E44:E45)</f>
        <v>0.00036231941104625167</v>
      </c>
      <c r="F48" s="12">
        <f>STDEV(F44:F46)</f>
        <v>0.1772894033849157</v>
      </c>
    </row>
    <row r="49" spans="4:6" ht="11.25">
      <c r="D49" s="2" t="s">
        <v>30</v>
      </c>
      <c r="E49" s="12">
        <f>E48/(E47/100)</f>
        <v>2.0662023313574447</v>
      </c>
      <c r="F49" s="12">
        <f>F48/(F47/100)</f>
        <v>6.159674931496699</v>
      </c>
    </row>
    <row r="52" spans="1:6" ht="11.25">
      <c r="A52" s="2" t="s">
        <v>182</v>
      </c>
      <c r="B52" s="2">
        <v>0.006903402431531443</v>
      </c>
      <c r="C52" s="2">
        <v>0.10910723680458925</v>
      </c>
      <c r="D52" s="1"/>
      <c r="E52" s="47">
        <f aca="true" t="shared" si="4" ref="E52:F54">B52*E$4/E$5</f>
        <v>0.025312475582281956</v>
      </c>
      <c r="F52" s="47">
        <f t="shared" si="4"/>
        <v>0.9819651312413032</v>
      </c>
    </row>
    <row r="53" spans="1:6" ht="11.25">
      <c r="A53" s="2" t="s">
        <v>182</v>
      </c>
      <c r="B53" s="2">
        <v>-0.00014052950357701098</v>
      </c>
      <c r="C53" s="2">
        <v>0.10222844262326798</v>
      </c>
      <c r="E53" s="47">
        <f t="shared" si="4"/>
        <v>-0.0005152748464490402</v>
      </c>
      <c r="F53" s="47">
        <f t="shared" si="4"/>
        <v>0.9200559836094119</v>
      </c>
    </row>
    <row r="54" spans="1:6" ht="11.25">
      <c r="A54" s="2" t="s">
        <v>182</v>
      </c>
      <c r="B54" s="2">
        <v>0.0300459447151093</v>
      </c>
      <c r="C54" s="2">
        <v>0.0960000194181101</v>
      </c>
      <c r="E54" s="47">
        <f t="shared" si="4"/>
        <v>0.11016846395540077</v>
      </c>
      <c r="F54" s="47">
        <f t="shared" si="4"/>
        <v>0.8640001747629908</v>
      </c>
    </row>
    <row r="55" spans="3:6" ht="11.25">
      <c r="C55" s="49" t="s">
        <v>182</v>
      </c>
      <c r="D55" s="2" t="s">
        <v>27</v>
      </c>
      <c r="E55" s="12">
        <f>AVERAGE(E52:E54)</f>
        <v>0.0449885548970779</v>
      </c>
      <c r="F55" s="12">
        <f>AVERAGE(F52:F54)</f>
        <v>0.9220070965379019</v>
      </c>
    </row>
    <row r="56" spans="4:6" ht="11.25">
      <c r="D56" s="2" t="s">
        <v>29</v>
      </c>
      <c r="E56" s="12">
        <f>STDEV(E52:E54)</f>
        <v>0.05790581647546845</v>
      </c>
      <c r="F56" s="12">
        <f>STDEV(F52:F54)</f>
        <v>0.059006676490695464</v>
      </c>
    </row>
    <row r="57" spans="4:6" ht="11.25">
      <c r="D57" s="2" t="s">
        <v>30</v>
      </c>
      <c r="E57" s="12">
        <f>E56/(E55/100)</f>
        <v>128.7123282975901</v>
      </c>
      <c r="F57" s="12">
        <f>F56/(F55/100)</f>
        <v>6.399807193704156</v>
      </c>
    </row>
    <row r="60" spans="1:6" ht="11.25">
      <c r="A60" s="2" t="s">
        <v>183</v>
      </c>
      <c r="B60" s="2">
        <v>0.032629816193978055</v>
      </c>
      <c r="C60" s="1">
        <f>'[1]Run#5'!$AB$21</f>
        <v>0.07292851445143014</v>
      </c>
      <c r="D60" s="1"/>
      <c r="E60" s="47">
        <f aca="true" t="shared" si="5" ref="E60:F62">B60*E$4/E$5</f>
        <v>0.11964265937791953</v>
      </c>
      <c r="F60" s="47">
        <f t="shared" si="5"/>
        <v>0.6563566300628713</v>
      </c>
    </row>
    <row r="61" spans="1:6" ht="11.25">
      <c r="A61" s="2" t="s">
        <v>183</v>
      </c>
      <c r="B61" s="2">
        <v>0.031623817306562316</v>
      </c>
      <c r="C61" s="1">
        <f>'[1]Run#5'!$AB$33</f>
        <v>0.0626703475484867</v>
      </c>
      <c r="E61" s="47">
        <f t="shared" si="5"/>
        <v>0.11595399679072849</v>
      </c>
      <c r="F61" s="47">
        <f t="shared" si="5"/>
        <v>0.5640331279363803</v>
      </c>
    </row>
    <row r="62" spans="1:6" ht="11.25">
      <c r="A62" s="2" t="s">
        <v>183</v>
      </c>
      <c r="B62" s="2">
        <v>0.02351866607532041</v>
      </c>
      <c r="C62" s="1">
        <f>'[1]Run#5'!$AB$45</f>
        <v>0.0563416351371443</v>
      </c>
      <c r="E62" s="47">
        <f t="shared" si="5"/>
        <v>0.08623510894284152</v>
      </c>
      <c r="F62" s="47">
        <f t="shared" si="5"/>
        <v>0.5070747162342987</v>
      </c>
    </row>
    <row r="63" spans="3:6" ht="11.25">
      <c r="C63" s="49" t="s">
        <v>183</v>
      </c>
      <c r="D63" s="2" t="s">
        <v>27</v>
      </c>
      <c r="E63" s="12">
        <f>AVERAGE(E60:E61)</f>
        <v>0.117798328084324</v>
      </c>
      <c r="F63" s="12">
        <f>AVERAGE(F60:F61)</f>
        <v>0.6101948789996258</v>
      </c>
    </row>
    <row r="64" spans="4:6" ht="11.25">
      <c r="D64" s="2" t="s">
        <v>29</v>
      </c>
      <c r="E64" s="12">
        <f>STDEV(E60:E61)</f>
        <v>0.0026082783289121036</v>
      </c>
      <c r="F64" s="12">
        <f>STDEV(F60:F61)</f>
        <v>0.06528257441653258</v>
      </c>
    </row>
    <row r="65" spans="4:6" ht="11.25">
      <c r="D65" s="2" t="s">
        <v>30</v>
      </c>
      <c r="E65" s="12">
        <f>E64/(E63/100)</f>
        <v>2.214189599571405</v>
      </c>
      <c r="F65" s="12">
        <f>F64/(F63/100)</f>
        <v>10.698643443805862</v>
      </c>
    </row>
    <row r="68" spans="1:6" ht="11.25">
      <c r="A68" s="2" t="s">
        <v>184</v>
      </c>
      <c r="B68" s="2">
        <v>0.008863822102446128</v>
      </c>
      <c r="C68" s="2">
        <v>0.09178665357370594</v>
      </c>
      <c r="D68" s="1"/>
      <c r="E68" s="47">
        <f aca="true" t="shared" si="6" ref="E68:F70">B68*E$4/E$5</f>
        <v>0.03250068104230247</v>
      </c>
      <c r="F68" s="47">
        <f t="shared" si="6"/>
        <v>0.8260798821633535</v>
      </c>
    </row>
    <row r="69" spans="1:6" ht="11.25">
      <c r="A69" s="2" t="s">
        <v>184</v>
      </c>
      <c r="B69" s="2">
        <v>0.004766526434312046</v>
      </c>
      <c r="C69" s="2">
        <v>0.08541379120526227</v>
      </c>
      <c r="E69" s="47">
        <f t="shared" si="6"/>
        <v>0.0174772635924775</v>
      </c>
      <c r="F69" s="47">
        <f t="shared" si="6"/>
        <v>0.7687241208473604</v>
      </c>
    </row>
    <row r="70" spans="1:6" ht="11.25">
      <c r="A70" s="2" t="s">
        <v>184</v>
      </c>
      <c r="B70" s="2">
        <v>0.009431219871873316</v>
      </c>
      <c r="C70" s="2">
        <v>0.09369111421078734</v>
      </c>
      <c r="E70" s="47">
        <f t="shared" si="6"/>
        <v>0.03458113953020216</v>
      </c>
      <c r="F70" s="47">
        <f t="shared" si="6"/>
        <v>0.843220027897086</v>
      </c>
    </row>
    <row r="71" spans="3:6" ht="11.25">
      <c r="C71" s="49" t="s">
        <v>184</v>
      </c>
      <c r="D71" s="2" t="s">
        <v>27</v>
      </c>
      <c r="E71" s="12">
        <f>AVERAGE(E68,E70)</f>
        <v>0.033540910286252314</v>
      </c>
      <c r="F71" s="12">
        <f>AVERAGE(F68:F70)</f>
        <v>0.8126746769692667</v>
      </c>
    </row>
    <row r="72" spans="4:6" ht="11.25">
      <c r="D72" s="2" t="s">
        <v>29</v>
      </c>
      <c r="E72" s="12">
        <f>STDEV(E68,E70)</f>
        <v>0.0014711063047711133</v>
      </c>
      <c r="F72" s="12">
        <f>STDEV(F68:F70)</f>
        <v>0.03901518533227794</v>
      </c>
    </row>
    <row r="73" spans="4:6" ht="11.25">
      <c r="D73" s="2" t="s">
        <v>30</v>
      </c>
      <c r="E73" s="12">
        <f>E72/(E71/100)</f>
        <v>4.386005902094099</v>
      </c>
      <c r="F73" s="12">
        <f>F72/(F71/100)</f>
        <v>4.8008368462739</v>
      </c>
    </row>
    <row r="76" spans="1:6" ht="11.25">
      <c r="A76" s="4" t="s">
        <v>185</v>
      </c>
      <c r="B76" s="2">
        <v>0.29154324953856764</v>
      </c>
      <c r="C76" s="2">
        <v>0.7908852767211807</v>
      </c>
      <c r="D76" s="1"/>
      <c r="E76" s="47">
        <f aca="true" t="shared" si="7" ref="E76:F78">B76*E$4/E$5</f>
        <v>1.068991914974748</v>
      </c>
      <c r="F76" s="47">
        <f t="shared" si="7"/>
        <v>7.117967490490626</v>
      </c>
    </row>
    <row r="77" spans="1:6" ht="11.25">
      <c r="A77" s="4" t="s">
        <v>185</v>
      </c>
      <c r="B77" s="2">
        <v>0.011922413578206028</v>
      </c>
      <c r="C77" s="2">
        <v>0.056931772009563994</v>
      </c>
      <c r="E77" s="47">
        <f t="shared" si="7"/>
        <v>0.04371551645342211</v>
      </c>
      <c r="F77" s="47">
        <f t="shared" si="7"/>
        <v>0.512385948086076</v>
      </c>
    </row>
    <row r="78" spans="1:6" ht="11.25">
      <c r="A78" s="4" t="s">
        <v>185</v>
      </c>
      <c r="B78" s="2">
        <v>0.010291728857432212</v>
      </c>
      <c r="C78" s="2">
        <v>0.06587496479104717</v>
      </c>
      <c r="E78" s="47">
        <f t="shared" si="7"/>
        <v>0.037736339143918114</v>
      </c>
      <c r="F78" s="47">
        <f t="shared" si="7"/>
        <v>0.5928746831194245</v>
      </c>
    </row>
    <row r="79" spans="3:6" ht="11.25">
      <c r="C79" s="13" t="s">
        <v>185</v>
      </c>
      <c r="D79" s="2" t="s">
        <v>27</v>
      </c>
      <c r="E79" s="12">
        <f>AVERAGE(E77:E78)</f>
        <v>0.04072592779867011</v>
      </c>
      <c r="F79" s="12">
        <f>AVERAGE(F77:F78)</f>
        <v>0.5526303156027502</v>
      </c>
    </row>
    <row r="80" spans="4:6" ht="11.25">
      <c r="D80" s="2" t="s">
        <v>29</v>
      </c>
      <c r="E80" s="12">
        <f>STDEV(E77:E78)</f>
        <v>0.00422791682146704</v>
      </c>
      <c r="F80" s="12">
        <f>STDEV(F77:F78)</f>
        <v>0.056914130351207744</v>
      </c>
    </row>
    <row r="81" spans="4:6" ht="11.25">
      <c r="D81" s="2" t="s">
        <v>30</v>
      </c>
      <c r="E81" s="12">
        <f>E80/(E79/100)</f>
        <v>10.38138858951938</v>
      </c>
      <c r="F81" s="12">
        <f>F80/(F79/100)</f>
        <v>10.29877094041283</v>
      </c>
    </row>
    <row r="84" spans="1:6" ht="11.25">
      <c r="A84" s="4" t="s">
        <v>186</v>
      </c>
      <c r="B84" s="2">
        <v>0.004963137742988697</v>
      </c>
      <c r="C84" s="2">
        <v>0.10765159475582098</v>
      </c>
      <c r="D84" s="1"/>
      <c r="E84" s="47">
        <f aca="true" t="shared" si="8" ref="E84:F86">B84*E$4/E$5</f>
        <v>0.01819817172429189</v>
      </c>
      <c r="F84" s="47">
        <f t="shared" si="8"/>
        <v>0.9688643528023888</v>
      </c>
    </row>
    <row r="85" spans="1:6" ht="11.25">
      <c r="A85" s="4" t="s">
        <v>186</v>
      </c>
      <c r="B85" s="2">
        <v>0.0012135923413511443</v>
      </c>
      <c r="C85" s="2">
        <v>0.12093174024628106</v>
      </c>
      <c r="E85" s="47">
        <f t="shared" si="8"/>
        <v>0.0044498385849541956</v>
      </c>
      <c r="F85" s="47">
        <f t="shared" si="8"/>
        <v>1.0883856622165295</v>
      </c>
    </row>
    <row r="86" spans="1:6" ht="11.25">
      <c r="A86" s="4" t="s">
        <v>186</v>
      </c>
      <c r="B86" s="2">
        <v>0.0034846916200387</v>
      </c>
      <c r="C86" s="2">
        <v>0.12608707189605806</v>
      </c>
      <c r="E86" s="47">
        <f t="shared" si="8"/>
        <v>0.012777202606808565</v>
      </c>
      <c r="F86" s="47">
        <f t="shared" si="8"/>
        <v>1.1347836470645225</v>
      </c>
    </row>
    <row r="87" spans="3:6" ht="11.25">
      <c r="C87" s="13" t="s">
        <v>186</v>
      </c>
      <c r="D87" s="2" t="s">
        <v>27</v>
      </c>
      <c r="E87" s="12">
        <f>AVERAGE(E84,E86)</f>
        <v>0.015487687165550226</v>
      </c>
      <c r="F87" s="12">
        <f>AVERAGE(F84:F86)</f>
        <v>1.0640112206944803</v>
      </c>
    </row>
    <row r="88" spans="4:6" ht="11.25">
      <c r="D88" s="2" t="s">
        <v>29</v>
      </c>
      <c r="E88" s="12">
        <f>STDEV(E84,E86)</f>
        <v>0.0038332040235753316</v>
      </c>
      <c r="F88" s="12">
        <f>STDEV(F84:F86)</f>
        <v>0.08560308465087643</v>
      </c>
    </row>
    <row r="89" spans="4:6" ht="11.25">
      <c r="D89" s="2" t="s">
        <v>30</v>
      </c>
      <c r="E89" s="12">
        <f>E88/(E87/100)</f>
        <v>24.750009362932214</v>
      </c>
      <c r="F89" s="12">
        <f>F88/(F87/100)</f>
        <v>8.045317848716227</v>
      </c>
    </row>
    <row r="92" spans="1:6" ht="11.25">
      <c r="A92" s="4" t="s">
        <v>187</v>
      </c>
      <c r="B92" s="2">
        <v>0.008037843941678943</v>
      </c>
      <c r="C92" s="2">
        <v>0.14320859440300368</v>
      </c>
      <c r="D92" s="1"/>
      <c r="E92" s="47">
        <f aca="true" t="shared" si="9" ref="E92:F94">B92*E$4/E$5</f>
        <v>0.029472094452822787</v>
      </c>
      <c r="F92" s="47">
        <f>C93*F$4/F$5</f>
        <v>1.1579260201689343</v>
      </c>
    </row>
    <row r="93" spans="1:6" ht="11.25">
      <c r="A93" s="4" t="s">
        <v>187</v>
      </c>
      <c r="B93" s="2">
        <v>0.002306325907939716</v>
      </c>
      <c r="C93" s="2">
        <v>0.12865844668543713</v>
      </c>
      <c r="E93" s="47">
        <f t="shared" si="9"/>
        <v>0.008456528329112293</v>
      </c>
      <c r="F93" s="47">
        <f>C94*F$4/F$5</f>
        <v>1.2022679790308057</v>
      </c>
    </row>
    <row r="94" spans="1:6" ht="11.25">
      <c r="A94" s="4" t="s">
        <v>187</v>
      </c>
      <c r="B94" s="2">
        <v>0.004892711072084499</v>
      </c>
      <c r="C94" s="2">
        <v>0.13358533100342285</v>
      </c>
      <c r="E94" s="47">
        <f t="shared" si="9"/>
        <v>0.017939940597643162</v>
      </c>
      <c r="F94" s="47">
        <f t="shared" si="9"/>
        <v>1.2022679790308057</v>
      </c>
    </row>
    <row r="95" spans="3:6" ht="11.25">
      <c r="C95" s="13" t="s">
        <v>187</v>
      </c>
      <c r="D95" s="2" t="s">
        <v>27</v>
      </c>
      <c r="E95" s="12">
        <f>AVERAGE(E92,E94)</f>
        <v>0.023706017525232975</v>
      </c>
      <c r="F95" s="12">
        <f>AVERAGE(F92:F94)</f>
        <v>1.1874873260768486</v>
      </c>
    </row>
    <row r="96" spans="4:6" ht="11.25">
      <c r="D96" s="2" t="s">
        <v>29</v>
      </c>
      <c r="E96" s="12">
        <f>STDEV(E92,E94)</f>
        <v>0.008154464192684101</v>
      </c>
      <c r="F96" s="12">
        <f>STDEV(F92:F94)</f>
        <v>0.0256008418852874</v>
      </c>
    </row>
    <row r="97" spans="4:6" ht="11.25">
      <c r="D97" s="2" t="s">
        <v>30</v>
      </c>
      <c r="E97" s="12">
        <f>E96/(E95/100)</f>
        <v>34.39828804650292</v>
      </c>
      <c r="F97" s="12">
        <f>F96/(F95/100)</f>
        <v>2.1558833785507394</v>
      </c>
    </row>
    <row r="100" spans="1:6" ht="11.25">
      <c r="A100" s="4" t="s">
        <v>188</v>
      </c>
      <c r="B100" s="2">
        <v>0.008373426696989254</v>
      </c>
      <c r="C100" s="2">
        <v>0.05525798649515687</v>
      </c>
      <c r="D100" s="1"/>
      <c r="E100" s="47">
        <f aca="true" t="shared" si="10" ref="E100:F102">B100*E$4/E$5</f>
        <v>0.030702564555627265</v>
      </c>
      <c r="F100" s="47">
        <f t="shared" si="10"/>
        <v>0.49732187845641185</v>
      </c>
    </row>
    <row r="101" spans="1:6" ht="11.25">
      <c r="A101" s="4" t="s">
        <v>188</v>
      </c>
      <c r="B101" s="2">
        <v>0.006068905027042049</v>
      </c>
      <c r="C101" s="2">
        <v>0.056941058081716706</v>
      </c>
      <c r="E101" s="47">
        <f t="shared" si="10"/>
        <v>0.022252651765820846</v>
      </c>
      <c r="F101" s="47">
        <f t="shared" si="10"/>
        <v>0.5124695227354503</v>
      </c>
    </row>
    <row r="102" spans="1:6" ht="11.25">
      <c r="A102" s="4" t="s">
        <v>188</v>
      </c>
      <c r="B102" s="2">
        <v>0.004551927226688092</v>
      </c>
      <c r="C102" s="2">
        <v>0.050669687878495934</v>
      </c>
      <c r="E102" s="47">
        <f t="shared" si="10"/>
        <v>0.01669039983118967</v>
      </c>
      <c r="F102" s="47">
        <f t="shared" si="10"/>
        <v>0.4560271909064634</v>
      </c>
    </row>
    <row r="103" spans="3:6" ht="11.25">
      <c r="C103" s="13" t="s">
        <v>188</v>
      </c>
      <c r="D103" s="2" t="s">
        <v>27</v>
      </c>
      <c r="E103" s="12">
        <f>AVERAGE(E100:E102)</f>
        <v>0.023215205384212595</v>
      </c>
      <c r="F103" s="12">
        <f>AVERAGE(F100:F102)</f>
        <v>0.4886061973661085</v>
      </c>
    </row>
    <row r="104" spans="4:6" ht="11.25">
      <c r="D104" s="2" t="s">
        <v>29</v>
      </c>
      <c r="E104" s="12">
        <f>STDEV(E100:E102)</f>
        <v>0.007055499427212975</v>
      </c>
      <c r="F104" s="12">
        <f>STDEV(F100:F102)</f>
        <v>0.02921312253464697</v>
      </c>
    </row>
    <row r="105" spans="4:6" ht="11.25">
      <c r="D105" s="2" t="s">
        <v>30</v>
      </c>
      <c r="E105" s="12">
        <f>E104/(E103/100)</f>
        <v>30.391716594551596</v>
      </c>
      <c r="F105" s="12">
        <f>F104/(F103/100)</f>
        <v>5.978868604639868</v>
      </c>
    </row>
    <row r="108" spans="1:6" ht="11.25">
      <c r="A108" s="4" t="s">
        <v>189</v>
      </c>
      <c r="B108" s="2">
        <v>0.009488946317621339</v>
      </c>
      <c r="C108" s="2">
        <v>0.04462961451215244</v>
      </c>
      <c r="D108" s="1"/>
      <c r="E108" s="47">
        <f aca="true" t="shared" si="11" ref="E108:F110">B108*E$4/E$5</f>
        <v>0.03479280316461158</v>
      </c>
      <c r="F108" s="47">
        <f t="shared" si="11"/>
        <v>0.40166653060937196</v>
      </c>
    </row>
    <row r="109" spans="1:6" ht="11.25">
      <c r="A109" s="4" t="s">
        <v>189</v>
      </c>
      <c r="B109" s="2">
        <v>0.0076707676760101266</v>
      </c>
      <c r="C109" s="2">
        <v>0.03819636781398311</v>
      </c>
      <c r="E109" s="47">
        <f t="shared" si="11"/>
        <v>0.028126148145370466</v>
      </c>
      <c r="F109" s="47">
        <f t="shared" si="11"/>
        <v>0.343767310325848</v>
      </c>
    </row>
    <row r="110" spans="1:6" ht="11.25">
      <c r="A110" s="4" t="s">
        <v>189</v>
      </c>
      <c r="B110" s="2">
        <v>0.02055087476888478</v>
      </c>
      <c r="C110" s="2">
        <v>0.053645130055459754</v>
      </c>
      <c r="E110" s="47">
        <f t="shared" si="11"/>
        <v>0.07535320748591086</v>
      </c>
      <c r="F110" s="47">
        <f t="shared" si="11"/>
        <v>0.48280617049913777</v>
      </c>
    </row>
    <row r="111" spans="3:6" ht="11.25">
      <c r="C111" s="13" t="s">
        <v>189</v>
      </c>
      <c r="D111" s="2" t="s">
        <v>27</v>
      </c>
      <c r="E111" s="12">
        <f>AVERAGE(E108:E109)</f>
        <v>0.03145947565499102</v>
      </c>
      <c r="F111" s="12">
        <f>AVERAGE(F108:F110)</f>
        <v>0.4094133371447859</v>
      </c>
    </row>
    <row r="112" spans="4:6" ht="11.25">
      <c r="D112" s="2" t="s">
        <v>29</v>
      </c>
      <c r="E112" s="12">
        <f>STDEV(E108:E109)</f>
        <v>0.004714036971936749</v>
      </c>
      <c r="F112" s="12">
        <f>STDEV(F108:F110)</f>
        <v>0.06984240057583042</v>
      </c>
    </row>
    <row r="113" spans="4:6" ht="11.25">
      <c r="D113" s="2" t="s">
        <v>30</v>
      </c>
      <c r="E113" s="12">
        <f>E112/(E111/100)</f>
        <v>14.984474069544358</v>
      </c>
      <c r="F113" s="12">
        <f>F112/(F111/100)</f>
        <v>17.059141517691003</v>
      </c>
    </row>
    <row r="116" spans="1:6" ht="11.25">
      <c r="A116" s="4" t="s">
        <v>190</v>
      </c>
      <c r="B116" s="2">
        <v>0.011928054772382101</v>
      </c>
      <c r="C116" s="2">
        <v>0.2071029281279003</v>
      </c>
      <c r="D116" s="1"/>
      <c r="E116" s="47">
        <f aca="true" t="shared" si="12" ref="E116:F118">B116*E$4/E$5</f>
        <v>0.0437362008320677</v>
      </c>
      <c r="F116" s="47">
        <f t="shared" si="12"/>
        <v>1.8639263531511026</v>
      </c>
    </row>
    <row r="117" spans="1:6" ht="11.25">
      <c r="A117" s="4" t="s">
        <v>190</v>
      </c>
      <c r="B117" s="2">
        <v>0.01399733024632482</v>
      </c>
      <c r="C117" s="2">
        <v>0.1862827818165985</v>
      </c>
      <c r="E117" s="47">
        <f t="shared" si="12"/>
        <v>0.05132354423652435</v>
      </c>
      <c r="F117" s="47">
        <f t="shared" si="12"/>
        <v>1.6765450363493863</v>
      </c>
    </row>
    <row r="118" spans="1:6" ht="11.25">
      <c r="A118" s="4" t="s">
        <v>190</v>
      </c>
      <c r="B118" s="2">
        <v>0.018701201563395546</v>
      </c>
      <c r="C118" s="2">
        <v>0.20361335632767466</v>
      </c>
      <c r="E118" s="47">
        <f t="shared" si="12"/>
        <v>0.068571072399117</v>
      </c>
      <c r="F118" s="47">
        <f t="shared" si="12"/>
        <v>1.832520206949072</v>
      </c>
    </row>
    <row r="119" spans="3:6" ht="11.25">
      <c r="C119" s="13" t="s">
        <v>190</v>
      </c>
      <c r="D119" s="2" t="s">
        <v>27</v>
      </c>
      <c r="E119" s="12">
        <f>AVERAGE(E116:E118)</f>
        <v>0.05454360582256968</v>
      </c>
      <c r="F119" s="12">
        <f>AVERAGE(F116:F118)</f>
        <v>1.7909971988165203</v>
      </c>
    </row>
    <row r="120" spans="4:6" ht="11.25">
      <c r="D120" s="2" t="s">
        <v>29</v>
      </c>
      <c r="E120" s="12">
        <f>STDEV(E116:E118)</f>
        <v>0.012726716344030047</v>
      </c>
      <c r="F120" s="12">
        <f>STDEV(F116:F118)</f>
        <v>0.10035466917323049</v>
      </c>
    </row>
    <row r="121" spans="4:6" ht="11.25">
      <c r="D121" s="2" t="s">
        <v>30</v>
      </c>
      <c r="E121" s="12">
        <f>E120/(E119/100)</f>
        <v>23.33310413218746</v>
      </c>
      <c r="F121" s="12">
        <f>F120/(F119/100)</f>
        <v>5.603284541122914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S17"/>
  <sheetViews>
    <sheetView workbookViewId="0" topLeftCell="A1">
      <selection activeCell="I17" sqref="I17"/>
    </sheetView>
  </sheetViews>
  <sheetFormatPr defaultColWidth="11.421875" defaultRowHeight="12.75"/>
  <cols>
    <col min="2" max="2" width="7.421875" style="0" customWidth="1"/>
    <col min="3" max="3" width="7.28125" style="0" customWidth="1"/>
    <col min="4" max="4" width="6.28125" style="0" customWidth="1"/>
    <col min="5" max="5" width="5.28125" style="0" customWidth="1"/>
    <col min="6" max="6" width="5.8515625" style="0" customWidth="1"/>
    <col min="7" max="7" width="6.00390625" style="0" customWidth="1"/>
    <col min="8" max="8" width="5.8515625" style="0" customWidth="1"/>
    <col min="9" max="9" width="6.00390625" style="0" customWidth="1"/>
    <col min="13" max="13" width="7.8515625" style="0" customWidth="1"/>
    <col min="14" max="14" width="6.421875" style="0" customWidth="1"/>
    <col min="15" max="15" width="3.57421875" style="0" customWidth="1"/>
    <col min="16" max="16" width="6.140625" style="0" customWidth="1"/>
    <col min="17" max="17" width="7.140625" style="0" customWidth="1"/>
    <col min="18" max="18" width="5.421875" style="0" customWidth="1"/>
    <col min="19" max="19" width="7.7109375" style="0" customWidth="1"/>
  </cols>
  <sheetData>
    <row r="3" spans="3:19" ht="12.75">
      <c r="C3" t="s">
        <v>161</v>
      </c>
      <c r="D3" t="s">
        <v>162</v>
      </c>
      <c r="E3" t="s">
        <v>165</v>
      </c>
      <c r="F3" t="s">
        <v>163</v>
      </c>
      <c r="G3" t="s">
        <v>164</v>
      </c>
      <c r="H3" t="s">
        <v>165</v>
      </c>
      <c r="I3" t="s">
        <v>163</v>
      </c>
      <c r="M3" t="s">
        <v>161</v>
      </c>
      <c r="N3" t="s">
        <v>162</v>
      </c>
      <c r="O3" t="s">
        <v>165</v>
      </c>
      <c r="P3" t="s">
        <v>163</v>
      </c>
      <c r="Q3" t="s">
        <v>164</v>
      </c>
      <c r="R3" t="s">
        <v>165</v>
      </c>
      <c r="S3" t="s">
        <v>163</v>
      </c>
    </row>
    <row r="4" spans="2:19" ht="12.75">
      <c r="B4" s="57" t="s">
        <v>167</v>
      </c>
      <c r="C4" s="57"/>
      <c r="D4" s="57">
        <v>0.28</v>
      </c>
      <c r="E4" s="57"/>
      <c r="F4" s="57"/>
      <c r="G4" s="57">
        <v>2.39</v>
      </c>
      <c r="H4" s="57"/>
      <c r="I4" s="57"/>
      <c r="L4" s="57" t="s">
        <v>167</v>
      </c>
      <c r="M4" s="57"/>
      <c r="N4" s="57">
        <v>0.95</v>
      </c>
      <c r="O4" s="57"/>
      <c r="P4" s="57"/>
      <c r="Q4" s="57">
        <v>9.62</v>
      </c>
      <c r="R4" s="57"/>
      <c r="S4" s="57"/>
    </row>
    <row r="5" spans="2:19" ht="12.75">
      <c r="B5" s="14" t="s">
        <v>20</v>
      </c>
      <c r="C5" s="56">
        <v>38375</v>
      </c>
      <c r="D5">
        <f>'23-Jan '!E22</f>
        <v>0.2658686914564373</v>
      </c>
      <c r="E5">
        <v>6</v>
      </c>
      <c r="F5">
        <f>'23-Jan '!E24</f>
        <v>8.045510189298978</v>
      </c>
      <c r="G5">
        <f>'23-Jan '!F22</f>
        <v>2.62771845</v>
      </c>
      <c r="H5">
        <v>6</v>
      </c>
      <c r="I5">
        <f>'23-Jan '!F24</f>
        <v>2.2584148601162513</v>
      </c>
      <c r="L5" s="14" t="s">
        <v>166</v>
      </c>
      <c r="M5" s="56">
        <v>38375</v>
      </c>
      <c r="N5">
        <f>'23-Jan '!E34</f>
        <v>0.9761517735102909</v>
      </c>
      <c r="O5">
        <v>4</v>
      </c>
      <c r="P5">
        <f>'23-Jan '!E36</f>
        <v>16.390515716060854</v>
      </c>
      <c r="Q5">
        <f>'23-Jan '!F34</f>
        <v>9.4279086</v>
      </c>
      <c r="R5">
        <v>6</v>
      </c>
      <c r="S5">
        <f>'23-Jan '!F36</f>
        <v>2.608568640024</v>
      </c>
    </row>
    <row r="6" spans="3:19" ht="12.75">
      <c r="C6" s="56">
        <v>38377</v>
      </c>
      <c r="D6">
        <f>'25-Jan'!E19</f>
        <v>0.2612171756351591</v>
      </c>
      <c r="E6">
        <v>3</v>
      </c>
      <c r="F6">
        <f>'25-Jan'!E21</f>
        <v>9.28958526035174</v>
      </c>
      <c r="G6">
        <f>'25-Jan'!F19</f>
        <v>2.77555815</v>
      </c>
      <c r="H6">
        <v>3</v>
      </c>
      <c r="I6">
        <f>'25-Jan'!F21</f>
        <v>0.59772518226029</v>
      </c>
      <c r="M6" s="56">
        <v>38377</v>
      </c>
      <c r="N6">
        <f>'25-Jan'!E29</f>
        <v>0.9194165689364162</v>
      </c>
      <c r="O6">
        <v>2</v>
      </c>
      <c r="P6">
        <f>'25-Jan'!E31</f>
        <v>6.050981013616918</v>
      </c>
      <c r="Q6">
        <f>'25-Jan'!F29</f>
        <v>9.4435848</v>
      </c>
      <c r="R6">
        <v>3</v>
      </c>
      <c r="S6">
        <f>'25-Jan'!F31</f>
        <v>7.4349936670583</v>
      </c>
    </row>
    <row r="7" spans="3:19" ht="12.75">
      <c r="C7" s="56">
        <v>38380</v>
      </c>
      <c r="D7">
        <f>'28-Jan'!E20</f>
        <v>0.2863114073114664</v>
      </c>
      <c r="E7">
        <v>4</v>
      </c>
      <c r="F7">
        <f>'28-Jan'!E22</f>
        <v>3.8276520384245303</v>
      </c>
      <c r="G7">
        <f>'28-Jan'!F20</f>
        <v>2.281979696749718</v>
      </c>
      <c r="H7">
        <v>4</v>
      </c>
      <c r="I7">
        <f>'28-Jan'!F22</f>
        <v>4.307454770042124</v>
      </c>
      <c r="M7" s="56">
        <v>38380</v>
      </c>
      <c r="N7">
        <f>'28-Jan'!E30</f>
        <v>0.9099666317258427</v>
      </c>
      <c r="O7">
        <v>3</v>
      </c>
      <c r="P7">
        <f>'28-Jan'!E32</f>
        <v>12.117535914053445</v>
      </c>
      <c r="Q7">
        <f>'28-Jan'!F30</f>
        <v>10.25737746870389</v>
      </c>
      <c r="R7">
        <v>4</v>
      </c>
      <c r="S7">
        <f>'28-Jan'!F32</f>
        <v>3.717463600952606</v>
      </c>
    </row>
    <row r="8" spans="3:19" ht="12.75">
      <c r="C8" s="56">
        <v>38382</v>
      </c>
      <c r="D8">
        <f>'30-Jan'!E20</f>
        <v>0.29304277437427945</v>
      </c>
      <c r="E8">
        <v>4</v>
      </c>
      <c r="F8">
        <f>'30-Jan'!E22</f>
        <v>0.6093879274105228</v>
      </c>
      <c r="G8">
        <f>'30-Jan'!F20</f>
        <v>2.297845180593435</v>
      </c>
      <c r="H8">
        <v>4</v>
      </c>
      <c r="I8">
        <f>'30-Jan'!F22</f>
        <v>8.822859619529066</v>
      </c>
      <c r="M8" s="56">
        <v>38382</v>
      </c>
      <c r="N8">
        <f>'30-Jan'!E30</f>
        <v>0.8765428892507657</v>
      </c>
      <c r="P8">
        <f>'30-Jan'!E32</f>
        <v>11.981698632463488</v>
      </c>
      <c r="Q8">
        <f>'30-Jan'!F30</f>
        <v>9.870975494768194</v>
      </c>
      <c r="S8">
        <f>'30-Jan'!F32</f>
        <v>2.662821647454644</v>
      </c>
    </row>
    <row r="9" ht="12.75">
      <c r="C9" s="56">
        <v>38383</v>
      </c>
    </row>
    <row r="10" spans="3:17" ht="12.75">
      <c r="C10" s="58" t="s">
        <v>27</v>
      </c>
      <c r="D10" s="58">
        <f>AVERAGE(D5:D8)</f>
        <v>0.27661001219433556</v>
      </c>
      <c r="G10" s="58">
        <f>AVERAGE(G5:G8)</f>
        <v>2.4957753693357883</v>
      </c>
      <c r="M10" s="58" t="s">
        <v>27</v>
      </c>
      <c r="N10" s="58">
        <f>AVERAGE(N5:N8)</f>
        <v>0.9205194658558289</v>
      </c>
      <c r="Q10" s="58">
        <f>AVERAGE(Q5:Q8)</f>
        <v>9.74996159086802</v>
      </c>
    </row>
    <row r="11" spans="3:17" ht="12.75">
      <c r="C11" s="58" t="s">
        <v>29</v>
      </c>
      <c r="D11" s="58">
        <f>STDEV(D5:D8)</f>
        <v>0.015453889786643808</v>
      </c>
      <c r="G11" s="58">
        <f>STDEV(G5:G8)</f>
        <v>0.24533808654146255</v>
      </c>
      <c r="M11" s="58" t="s">
        <v>29</v>
      </c>
      <c r="N11" s="58">
        <f>STDEV(N5:N8)</f>
        <v>0.041398355984472765</v>
      </c>
      <c r="Q11" s="58">
        <f>STDEV(Q5:Q8)</f>
        <v>0.39568510414503477</v>
      </c>
    </row>
    <row r="12" spans="3:17" ht="12.75">
      <c r="C12" s="58" t="s">
        <v>163</v>
      </c>
      <c r="D12" s="58">
        <f>D11/(D10/100)</f>
        <v>5.586887352358922</v>
      </c>
      <c r="G12" s="58">
        <f>G11/(G10/100)</f>
        <v>9.830134937454545</v>
      </c>
      <c r="M12" s="58" t="s">
        <v>163</v>
      </c>
      <c r="N12" s="58">
        <f>N11/(N10/100)</f>
        <v>4.497281971759687</v>
      </c>
      <c r="Q12" s="58">
        <f>Q11/(Q10/100)</f>
        <v>4.058324747818906</v>
      </c>
    </row>
    <row r="17" spans="9:10" ht="12.75">
      <c r="I17">
        <f>'31-Jan'!E20</f>
        <v>0.9361591476491772</v>
      </c>
      <c r="J17">
        <f>'31-Jan'!F20</f>
        <v>2.297845180593435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5"/>
  <sheetViews>
    <sheetView workbookViewId="0" topLeftCell="H24">
      <selection activeCell="P3" sqref="P3:Q44"/>
    </sheetView>
  </sheetViews>
  <sheetFormatPr defaultColWidth="11.421875" defaultRowHeight="12.75"/>
  <cols>
    <col min="1" max="2" width="10.8515625" style="0" customWidth="1"/>
    <col min="3" max="3" width="7.140625" style="0" customWidth="1"/>
    <col min="4" max="4" width="3.28125" style="0" customWidth="1"/>
    <col min="5" max="5" width="3.8515625" style="0" customWidth="1"/>
    <col min="6" max="6" width="4.140625" style="0" customWidth="1"/>
    <col min="7" max="7" width="4.28125" style="0" customWidth="1"/>
    <col min="8" max="8" width="9.28125" style="0" customWidth="1"/>
    <col min="9" max="9" width="5.421875" style="0" customWidth="1"/>
    <col min="10" max="10" width="4.421875" style="0" customWidth="1"/>
    <col min="11" max="11" width="5.28125" style="0" customWidth="1"/>
    <col min="12" max="12" width="8.8515625" style="0" customWidth="1"/>
    <col min="13" max="13" width="5.140625" style="0" customWidth="1"/>
    <col min="14" max="14" width="10.8515625" style="0" customWidth="1"/>
    <col min="15" max="15" width="13.00390625" style="0" customWidth="1"/>
    <col min="16" max="17" width="11.421875" style="18" customWidth="1"/>
    <col min="18" max="16384" width="10.8515625" style="0" customWidth="1"/>
  </cols>
  <sheetData>
    <row r="1" spans="1:12" ht="12.75">
      <c r="A1" s="14" t="s">
        <v>43</v>
      </c>
      <c r="H1" s="15"/>
      <c r="I1" s="16"/>
      <c r="J1" s="17"/>
      <c r="K1" s="17"/>
      <c r="L1" s="18"/>
    </row>
    <row r="2" spans="1:17" ht="12.75">
      <c r="A2" s="17" t="s">
        <v>44</v>
      </c>
      <c r="B2" s="17" t="s">
        <v>45</v>
      </c>
      <c r="C2" s="17" t="s">
        <v>46</v>
      </c>
      <c r="D2" s="17" t="s">
        <v>47</v>
      </c>
      <c r="E2" s="17" t="s">
        <v>48</v>
      </c>
      <c r="F2" s="17" t="s">
        <v>49</v>
      </c>
      <c r="G2" s="17" t="s">
        <v>50</v>
      </c>
      <c r="H2" s="15" t="s">
        <v>51</v>
      </c>
      <c r="I2" s="16" t="s">
        <v>52</v>
      </c>
      <c r="J2" s="17" t="s">
        <v>53</v>
      </c>
      <c r="K2" s="17" t="s">
        <v>54</v>
      </c>
      <c r="L2" s="18" t="s">
        <v>55</v>
      </c>
      <c r="M2" s="17" t="s">
        <v>56</v>
      </c>
      <c r="N2" s="17" t="s">
        <v>57</v>
      </c>
      <c r="O2" s="17" t="s">
        <v>58</v>
      </c>
      <c r="P2" s="20" t="s">
        <v>23</v>
      </c>
      <c r="Q2" s="20" t="s">
        <v>24</v>
      </c>
    </row>
    <row r="3" spans="1:17" ht="12.75">
      <c r="A3" s="17" t="s">
        <v>59</v>
      </c>
      <c r="B3" s="17">
        <v>305</v>
      </c>
      <c r="C3" s="17">
        <v>1309</v>
      </c>
      <c r="D3" s="17" t="s">
        <v>60</v>
      </c>
      <c r="E3" s="17">
        <v>80</v>
      </c>
      <c r="F3" s="17" t="s">
        <v>61</v>
      </c>
      <c r="G3" s="17">
        <v>2</v>
      </c>
      <c r="H3" s="15">
        <v>402.61</v>
      </c>
      <c r="I3" s="16" t="s">
        <v>62</v>
      </c>
      <c r="J3" s="17">
        <v>19</v>
      </c>
      <c r="K3" s="17">
        <v>28</v>
      </c>
      <c r="L3" s="18">
        <f>H3+((J3+((K3-J3)/2))/100)</f>
        <v>402.845</v>
      </c>
      <c r="M3" s="17">
        <v>213</v>
      </c>
      <c r="N3" s="19" t="s">
        <v>63</v>
      </c>
      <c r="O3" s="19" t="s">
        <v>64</v>
      </c>
      <c r="P3" s="18">
        <f>'23-Jan '!E43</f>
        <v>0.07690661426966805</v>
      </c>
      <c r="Q3" s="18">
        <f>'23-Jan '!F43</f>
        <v>3.2497257000000004</v>
      </c>
    </row>
    <row r="4" spans="1:17" ht="12.75">
      <c r="A4" s="17" t="s">
        <v>65</v>
      </c>
      <c r="B4" s="17">
        <v>305</v>
      </c>
      <c r="C4" s="17">
        <v>1309</v>
      </c>
      <c r="D4" s="17" t="s">
        <v>60</v>
      </c>
      <c r="E4" s="17">
        <v>80</v>
      </c>
      <c r="F4" s="17" t="s">
        <v>61</v>
      </c>
      <c r="G4" s="17">
        <v>2</v>
      </c>
      <c r="H4" s="15">
        <v>402.61</v>
      </c>
      <c r="I4" s="16">
        <v>6</v>
      </c>
      <c r="J4" s="17">
        <v>104</v>
      </c>
      <c r="K4" s="17">
        <v>114</v>
      </c>
      <c r="L4" s="18">
        <f aca="true" t="shared" si="0" ref="L4:L15">H4+((J4+((K4-J4)/2))/100)</f>
        <v>403.7</v>
      </c>
      <c r="M4" s="17">
        <v>213</v>
      </c>
      <c r="N4" s="19" t="s">
        <v>63</v>
      </c>
      <c r="O4" s="19" t="s">
        <v>66</v>
      </c>
      <c r="P4" s="18">
        <f>'23-Jan '!E51</f>
        <v>0.07690661426966805</v>
      </c>
      <c r="Q4" s="18">
        <f>'23-Jan '!F51</f>
        <v>3.7377537000000003</v>
      </c>
    </row>
    <row r="5" spans="1:17" ht="12.75">
      <c r="A5" s="17" t="s">
        <v>67</v>
      </c>
      <c r="B5" s="17">
        <v>305</v>
      </c>
      <c r="C5" s="17">
        <v>1309</v>
      </c>
      <c r="D5" s="17" t="s">
        <v>60</v>
      </c>
      <c r="E5" s="17">
        <v>81</v>
      </c>
      <c r="F5" s="17" t="s">
        <v>61</v>
      </c>
      <c r="G5" s="17">
        <v>3</v>
      </c>
      <c r="H5" s="15">
        <v>408.34</v>
      </c>
      <c r="I5" s="16">
        <v>2</v>
      </c>
      <c r="J5" s="17">
        <v>33</v>
      </c>
      <c r="K5" s="17">
        <v>43</v>
      </c>
      <c r="L5" s="18">
        <f t="shared" si="0"/>
        <v>408.71999999999997</v>
      </c>
      <c r="M5" s="17">
        <v>217</v>
      </c>
      <c r="N5" s="19" t="s">
        <v>63</v>
      </c>
      <c r="O5" s="19"/>
      <c r="P5" s="18">
        <f>'23-Jan '!E59</f>
        <v>0.08137110666666666</v>
      </c>
      <c r="Q5" s="18">
        <f>'23-Jan '!F59</f>
        <v>1.4360577</v>
      </c>
    </row>
    <row r="6" spans="1:17" ht="12.75">
      <c r="A6" s="17" t="s">
        <v>68</v>
      </c>
      <c r="B6" s="17">
        <v>305</v>
      </c>
      <c r="C6" s="17">
        <v>1309</v>
      </c>
      <c r="D6" s="17" t="s">
        <v>60</v>
      </c>
      <c r="E6" s="17">
        <v>82</v>
      </c>
      <c r="F6" s="17" t="s">
        <v>61</v>
      </c>
      <c r="G6" s="17">
        <v>2</v>
      </c>
      <c r="H6" s="15">
        <v>411.63</v>
      </c>
      <c r="I6" s="16">
        <v>6</v>
      </c>
      <c r="J6" s="17">
        <v>102</v>
      </c>
      <c r="K6" s="17">
        <v>111</v>
      </c>
      <c r="L6" s="18">
        <f t="shared" si="0"/>
        <v>412.695</v>
      </c>
      <c r="M6" s="17">
        <v>218</v>
      </c>
      <c r="N6" s="19" t="s">
        <v>63</v>
      </c>
      <c r="O6" s="19" t="s">
        <v>66</v>
      </c>
      <c r="P6" s="18">
        <f>'23-Jan '!E67</f>
        <v>0.07654993241120389</v>
      </c>
      <c r="Q6" s="18">
        <f>'23-Jan '!F67</f>
        <v>2.0631015</v>
      </c>
    </row>
    <row r="7" spans="1:17" ht="12.75">
      <c r="A7" s="17" t="s">
        <v>69</v>
      </c>
      <c r="B7" s="17">
        <v>305</v>
      </c>
      <c r="C7" s="17">
        <v>1309</v>
      </c>
      <c r="D7" s="17" t="s">
        <v>60</v>
      </c>
      <c r="E7" s="17">
        <v>83</v>
      </c>
      <c r="F7" s="17" t="s">
        <v>61</v>
      </c>
      <c r="G7" s="17">
        <v>1</v>
      </c>
      <c r="H7" s="15">
        <v>415</v>
      </c>
      <c r="I7" s="16" t="s">
        <v>70</v>
      </c>
      <c r="J7" s="17">
        <v>98</v>
      </c>
      <c r="K7" s="17">
        <v>107</v>
      </c>
      <c r="L7" s="18">
        <f t="shared" si="0"/>
        <v>416.025</v>
      </c>
      <c r="M7" s="17">
        <v>220</v>
      </c>
      <c r="N7" s="19" t="s">
        <v>63</v>
      </c>
      <c r="O7" s="19" t="s">
        <v>66</v>
      </c>
      <c r="P7" s="18">
        <f>'23-Jan '!E74</f>
        <v>0.09435777037701779</v>
      </c>
      <c r="Q7" s="18">
        <f>'23-Jan '!F74</f>
        <v>4.6586436</v>
      </c>
    </row>
    <row r="8" spans="1:17" ht="12.75">
      <c r="A8" s="17" t="s">
        <v>71</v>
      </c>
      <c r="B8" s="17">
        <v>305</v>
      </c>
      <c r="C8" s="17">
        <v>1309</v>
      </c>
      <c r="D8" s="17" t="s">
        <v>60</v>
      </c>
      <c r="E8" s="17">
        <v>83</v>
      </c>
      <c r="F8" s="17" t="s">
        <v>61</v>
      </c>
      <c r="G8" s="17">
        <v>2</v>
      </c>
      <c r="H8" s="15">
        <v>416.15</v>
      </c>
      <c r="I8" s="16" t="s">
        <v>72</v>
      </c>
      <c r="J8" s="17">
        <v>32</v>
      </c>
      <c r="K8" s="17">
        <v>42</v>
      </c>
      <c r="L8" s="18">
        <f t="shared" si="0"/>
        <v>416.52</v>
      </c>
      <c r="M8" s="17">
        <v>222</v>
      </c>
      <c r="N8" s="19" t="s">
        <v>63</v>
      </c>
      <c r="O8" s="19" t="s">
        <v>64</v>
      </c>
      <c r="P8" s="18">
        <f>'23-Jan '!E82</f>
        <v>0.07124476505231138</v>
      </c>
      <c r="Q8" s="18">
        <f>'23-Jan '!F82</f>
        <v>3.6402012</v>
      </c>
    </row>
    <row r="9" spans="1:17" ht="12.75">
      <c r="A9" s="17" t="s">
        <v>73</v>
      </c>
      <c r="B9" s="17">
        <v>305</v>
      </c>
      <c r="C9" s="17">
        <v>1309</v>
      </c>
      <c r="D9" s="17" t="s">
        <v>60</v>
      </c>
      <c r="E9" s="17">
        <v>84</v>
      </c>
      <c r="F9" s="17" t="s">
        <v>61</v>
      </c>
      <c r="G9" s="17">
        <v>3</v>
      </c>
      <c r="H9" s="15">
        <v>422.23</v>
      </c>
      <c r="I9" s="16">
        <v>1</v>
      </c>
      <c r="J9" s="17">
        <v>55</v>
      </c>
      <c r="K9" s="17">
        <v>64</v>
      </c>
      <c r="L9" s="18">
        <f t="shared" si="0"/>
        <v>422.82500000000005</v>
      </c>
      <c r="M9" s="17">
        <v>224</v>
      </c>
      <c r="N9" s="19" t="s">
        <v>63</v>
      </c>
      <c r="O9" s="19" t="s">
        <v>74</v>
      </c>
      <c r="P9" s="18">
        <f>'23-Jan '!E90</f>
        <v>0.016426090590858235</v>
      </c>
      <c r="Q9" s="18">
        <f>'23-Jan '!F90</f>
        <v>2.20798845</v>
      </c>
    </row>
    <row r="10" spans="1:17" ht="12.75">
      <c r="A10" s="17" t="s">
        <v>75</v>
      </c>
      <c r="B10" s="17">
        <v>305</v>
      </c>
      <c r="C10" s="17">
        <v>1309</v>
      </c>
      <c r="D10" s="17" t="s">
        <v>60</v>
      </c>
      <c r="E10" s="17">
        <v>85</v>
      </c>
      <c r="F10" s="17" t="s">
        <v>61</v>
      </c>
      <c r="G10" s="17">
        <v>2</v>
      </c>
      <c r="H10" s="15">
        <v>425.85</v>
      </c>
      <c r="I10" s="16">
        <v>1</v>
      </c>
      <c r="J10" s="17">
        <v>115</v>
      </c>
      <c r="K10" s="17">
        <v>124</v>
      </c>
      <c r="L10" s="18">
        <f t="shared" si="0"/>
        <v>427.045</v>
      </c>
      <c r="M10" s="17">
        <v>226</v>
      </c>
      <c r="N10" s="19" t="s">
        <v>63</v>
      </c>
      <c r="O10" s="19" t="s">
        <v>66</v>
      </c>
      <c r="P10" s="18">
        <f>'23-Jan '!E98</f>
        <v>0.06036242686521476</v>
      </c>
      <c r="Q10" s="18">
        <f>'23-Jan '!F98</f>
        <v>4.315731899999999</v>
      </c>
    </row>
    <row r="11" spans="1:17" ht="12.75">
      <c r="A11" s="17" t="s">
        <v>76</v>
      </c>
      <c r="B11" s="17">
        <v>305</v>
      </c>
      <c r="C11" s="17">
        <v>1309</v>
      </c>
      <c r="D11" s="17" t="s">
        <v>60</v>
      </c>
      <c r="E11" s="17">
        <v>86</v>
      </c>
      <c r="F11" s="17" t="s">
        <v>61</v>
      </c>
      <c r="G11" s="17">
        <v>3</v>
      </c>
      <c r="H11" s="15">
        <v>432.39</v>
      </c>
      <c r="I11" s="16">
        <v>7</v>
      </c>
      <c r="J11" s="17">
        <v>102</v>
      </c>
      <c r="K11" s="17">
        <v>110</v>
      </c>
      <c r="L11" s="18">
        <f t="shared" si="0"/>
        <v>433.45</v>
      </c>
      <c r="M11" s="17">
        <v>231</v>
      </c>
      <c r="N11" s="19" t="s">
        <v>77</v>
      </c>
      <c r="O11" s="19"/>
      <c r="P11" s="18">
        <f>'23-Jan '!E106</f>
        <v>0.04688820677205597</v>
      </c>
      <c r="Q11" s="18">
        <f>'23-Jan '!F106</f>
        <v>3.6528642000000002</v>
      </c>
    </row>
    <row r="12" spans="1:17" ht="12.75">
      <c r="A12" s="17" t="s">
        <v>78</v>
      </c>
      <c r="B12" s="17">
        <v>305</v>
      </c>
      <c r="C12" s="17">
        <v>1309</v>
      </c>
      <c r="D12" s="17" t="s">
        <v>60</v>
      </c>
      <c r="E12" s="17">
        <v>87</v>
      </c>
      <c r="F12" s="17" t="s">
        <v>61</v>
      </c>
      <c r="G12" s="17">
        <v>2</v>
      </c>
      <c r="H12" s="15">
        <v>435.66</v>
      </c>
      <c r="I12" s="16">
        <v>3</v>
      </c>
      <c r="J12" s="17">
        <v>80</v>
      </c>
      <c r="K12" s="17">
        <v>93</v>
      </c>
      <c r="L12" s="18">
        <f t="shared" si="0"/>
        <v>436.52500000000003</v>
      </c>
      <c r="M12" s="17">
        <v>234</v>
      </c>
      <c r="N12" s="19" t="s">
        <v>63</v>
      </c>
      <c r="O12" s="19" t="s">
        <v>79</v>
      </c>
      <c r="P12" s="18">
        <f>'23-Jan '!E114</f>
        <v>0.06551342489038026</v>
      </c>
      <c r="Q12" s="18">
        <f>'23-Jan '!F114</f>
        <v>1.3568886</v>
      </c>
    </row>
    <row r="13" spans="1:17" ht="12.75">
      <c r="A13" s="17" t="s">
        <v>80</v>
      </c>
      <c r="B13" s="17">
        <v>305</v>
      </c>
      <c r="C13" s="17">
        <v>1309</v>
      </c>
      <c r="D13" s="17" t="s">
        <v>60</v>
      </c>
      <c r="E13" s="17">
        <v>88</v>
      </c>
      <c r="F13" s="17" t="s">
        <v>61</v>
      </c>
      <c r="G13" s="17">
        <v>4</v>
      </c>
      <c r="H13" s="15">
        <v>442</v>
      </c>
      <c r="I13" s="16">
        <v>1</v>
      </c>
      <c r="J13" s="17">
        <v>30</v>
      </c>
      <c r="K13" s="17">
        <v>40</v>
      </c>
      <c r="L13" s="20">
        <f t="shared" si="0"/>
        <v>442.35</v>
      </c>
      <c r="M13" s="21">
        <v>235</v>
      </c>
      <c r="N13" s="22" t="s">
        <v>63</v>
      </c>
      <c r="O13" s="19" t="s">
        <v>66</v>
      </c>
      <c r="P13" s="18">
        <f>'25-Jan'!E38</f>
        <v>0.05746622305057756</v>
      </c>
      <c r="Q13" s="18">
        <f>'25-Jan'!F38</f>
        <v>1.7322642</v>
      </c>
    </row>
    <row r="14" spans="1:17" ht="12.75">
      <c r="A14" s="17" t="s">
        <v>81</v>
      </c>
      <c r="B14" s="17">
        <v>305</v>
      </c>
      <c r="C14" s="17">
        <v>1309</v>
      </c>
      <c r="D14" s="17" t="s">
        <v>60</v>
      </c>
      <c r="E14" s="17">
        <v>89</v>
      </c>
      <c r="F14" s="17" t="s">
        <v>61</v>
      </c>
      <c r="G14" s="17">
        <v>2</v>
      </c>
      <c r="H14" s="15">
        <v>445.2</v>
      </c>
      <c r="I14" s="16">
        <v>5</v>
      </c>
      <c r="J14" s="17">
        <v>123</v>
      </c>
      <c r="K14" s="17">
        <v>129</v>
      </c>
      <c r="L14" s="20">
        <f t="shared" si="0"/>
        <v>446.46</v>
      </c>
      <c r="M14" s="21">
        <v>236</v>
      </c>
      <c r="N14" s="22" t="s">
        <v>63</v>
      </c>
      <c r="O14" s="19" t="s">
        <v>66</v>
      </c>
      <c r="P14" s="18">
        <f>'25-Jan'!E46</f>
        <v>0.06268147152088449</v>
      </c>
      <c r="Q14" s="18">
        <f>'25-Jan'!F46</f>
        <v>3.0846473999999997</v>
      </c>
    </row>
    <row r="15" spans="1:17" ht="12.75">
      <c r="A15" s="17" t="s">
        <v>82</v>
      </c>
      <c r="B15" s="17">
        <v>305</v>
      </c>
      <c r="C15" s="17">
        <v>1309</v>
      </c>
      <c r="D15" s="17" t="s">
        <v>60</v>
      </c>
      <c r="E15" s="17">
        <v>91</v>
      </c>
      <c r="F15" s="17" t="s">
        <v>61</v>
      </c>
      <c r="G15" s="17">
        <v>2</v>
      </c>
      <c r="H15" s="15">
        <v>454.88</v>
      </c>
      <c r="I15" s="16" t="s">
        <v>83</v>
      </c>
      <c r="J15" s="17">
        <v>56</v>
      </c>
      <c r="K15" s="17">
        <v>65</v>
      </c>
      <c r="L15" s="20">
        <f t="shared" si="0"/>
        <v>455.485</v>
      </c>
      <c r="M15" s="21">
        <v>239</v>
      </c>
      <c r="N15" s="22" t="s">
        <v>63</v>
      </c>
      <c r="O15" s="19" t="s">
        <v>66</v>
      </c>
      <c r="P15" s="18">
        <f>'25-Jan'!E54</f>
        <v>0.118467683146492</v>
      </c>
      <c r="Q15" s="18">
        <f>'25-Jan'!F54</f>
        <v>3.8841948</v>
      </c>
    </row>
    <row r="16" spans="1:17" ht="12.75">
      <c r="A16" s="50" t="s">
        <v>144</v>
      </c>
      <c r="B16" s="50">
        <v>305</v>
      </c>
      <c r="C16" s="50">
        <v>1309</v>
      </c>
      <c r="D16" s="50" t="s">
        <v>60</v>
      </c>
      <c r="E16" s="50">
        <v>91</v>
      </c>
      <c r="F16" s="50" t="s">
        <v>61</v>
      </c>
      <c r="G16" s="50">
        <v>2</v>
      </c>
      <c r="H16" s="51">
        <v>454.88</v>
      </c>
      <c r="I16" s="52">
        <v>10</v>
      </c>
      <c r="J16" s="50">
        <v>81</v>
      </c>
      <c r="K16" s="50">
        <v>91</v>
      </c>
      <c r="L16" s="53">
        <f aca="true" t="shared" si="1" ref="L16:L26">H16+((J16+((K16-J16)/2))/100)</f>
        <v>455.74</v>
      </c>
      <c r="M16" s="50">
        <v>239</v>
      </c>
      <c r="N16" s="54" t="s">
        <v>63</v>
      </c>
      <c r="O16" s="54" t="s">
        <v>66</v>
      </c>
      <c r="P16" s="18">
        <f>'25-Jan'!E62</f>
        <v>0.03543371861544853</v>
      </c>
      <c r="Q16" s="18">
        <f>'25-Jan'!F62</f>
        <v>2.12701095</v>
      </c>
    </row>
    <row r="17" spans="1:17" ht="12.75">
      <c r="A17" s="50" t="s">
        <v>145</v>
      </c>
      <c r="B17" s="50">
        <v>305</v>
      </c>
      <c r="C17" s="50">
        <v>1309</v>
      </c>
      <c r="D17" s="50" t="s">
        <v>60</v>
      </c>
      <c r="E17" s="50">
        <v>92</v>
      </c>
      <c r="F17" s="50" t="s">
        <v>61</v>
      </c>
      <c r="G17" s="50">
        <v>1</v>
      </c>
      <c r="H17" s="51">
        <v>458.2</v>
      </c>
      <c r="I17" s="52" t="s">
        <v>146</v>
      </c>
      <c r="J17" s="50">
        <v>103</v>
      </c>
      <c r="K17" s="50">
        <v>115</v>
      </c>
      <c r="L17" s="53">
        <f t="shared" si="1"/>
        <v>459.28999999999996</v>
      </c>
      <c r="M17" s="50">
        <v>240</v>
      </c>
      <c r="N17" s="54" t="s">
        <v>63</v>
      </c>
      <c r="O17" s="54" t="s">
        <v>74</v>
      </c>
      <c r="P17" s="18">
        <f>'25-Jan'!E70</f>
        <v>0.04858676944306181</v>
      </c>
      <c r="Q17" s="18">
        <f>'25-Jan'!F70</f>
        <v>2.5410378000000002</v>
      </c>
    </row>
    <row r="18" spans="1:17" ht="12.75">
      <c r="A18" s="50" t="s">
        <v>147</v>
      </c>
      <c r="B18" s="50">
        <v>305</v>
      </c>
      <c r="C18" s="50">
        <v>1309</v>
      </c>
      <c r="D18" s="50" t="s">
        <v>60</v>
      </c>
      <c r="E18" s="50">
        <v>93</v>
      </c>
      <c r="F18" s="50" t="s">
        <v>61</v>
      </c>
      <c r="G18" s="50">
        <v>1</v>
      </c>
      <c r="H18" s="51">
        <v>463</v>
      </c>
      <c r="I18" s="52">
        <v>4</v>
      </c>
      <c r="J18" s="50">
        <v>11</v>
      </c>
      <c r="K18" s="50">
        <v>16</v>
      </c>
      <c r="L18" s="53">
        <f t="shared" si="1"/>
        <v>463.135</v>
      </c>
      <c r="M18" s="50">
        <v>240</v>
      </c>
      <c r="N18" s="54" t="s">
        <v>63</v>
      </c>
      <c r="O18" s="54" t="s">
        <v>148</v>
      </c>
      <c r="P18" s="18">
        <f>'25-Jan'!E78</f>
        <v>0.05766091676531149</v>
      </c>
      <c r="Q18" s="18">
        <f>'25-Jan'!F78</f>
        <v>1.1847306</v>
      </c>
    </row>
    <row r="19" spans="1:17" ht="12.75">
      <c r="A19" s="50" t="s">
        <v>149</v>
      </c>
      <c r="B19" s="50">
        <v>305</v>
      </c>
      <c r="C19" s="50">
        <v>1309</v>
      </c>
      <c r="D19" s="50" t="s">
        <v>60</v>
      </c>
      <c r="E19" s="50">
        <v>94</v>
      </c>
      <c r="F19" s="50" t="s">
        <v>61</v>
      </c>
      <c r="G19" s="50">
        <v>1</v>
      </c>
      <c r="H19" s="51">
        <v>467.6</v>
      </c>
      <c r="I19" s="52">
        <v>6</v>
      </c>
      <c r="J19" s="50">
        <v>66</v>
      </c>
      <c r="K19" s="50">
        <v>76</v>
      </c>
      <c r="L19" s="53">
        <f t="shared" si="1"/>
        <v>468.31</v>
      </c>
      <c r="M19" s="50">
        <v>240</v>
      </c>
      <c r="N19" s="54" t="s">
        <v>63</v>
      </c>
      <c r="O19" s="54" t="s">
        <v>74</v>
      </c>
      <c r="P19" s="18">
        <f>'25-Jan'!E78</f>
        <v>0.05766091676531149</v>
      </c>
      <c r="Q19" s="18">
        <f>'25-Jan'!F78</f>
        <v>1.1847306</v>
      </c>
    </row>
    <row r="20" spans="1:17" ht="12.75">
      <c r="A20" s="50" t="s">
        <v>150</v>
      </c>
      <c r="B20" s="50">
        <v>305</v>
      </c>
      <c r="C20" s="50">
        <v>1309</v>
      </c>
      <c r="D20" s="50" t="s">
        <v>60</v>
      </c>
      <c r="E20" s="50">
        <v>94</v>
      </c>
      <c r="F20" s="50" t="s">
        <v>61</v>
      </c>
      <c r="G20" s="50">
        <v>3</v>
      </c>
      <c r="H20" s="51">
        <v>470.77</v>
      </c>
      <c r="I20" s="52" t="s">
        <v>151</v>
      </c>
      <c r="J20" s="50">
        <v>18</v>
      </c>
      <c r="K20" s="50">
        <v>26</v>
      </c>
      <c r="L20" s="53">
        <f t="shared" si="1"/>
        <v>470.99</v>
      </c>
      <c r="M20" s="50">
        <v>241</v>
      </c>
      <c r="N20" s="54" t="s">
        <v>106</v>
      </c>
      <c r="O20" s="55"/>
      <c r="P20" s="18">
        <f>'25-Jan'!E94</f>
        <v>0.1015259542440871</v>
      </c>
      <c r="Q20" s="18">
        <f>'25-Jan'!F94</f>
        <v>2.6644212</v>
      </c>
    </row>
    <row r="21" spans="1:17" ht="12.75">
      <c r="A21" s="50" t="s">
        <v>152</v>
      </c>
      <c r="B21" s="50">
        <v>305</v>
      </c>
      <c r="C21" s="50">
        <v>1309</v>
      </c>
      <c r="D21" s="50" t="s">
        <v>60</v>
      </c>
      <c r="E21" s="50">
        <v>95</v>
      </c>
      <c r="F21" s="50" t="s">
        <v>61</v>
      </c>
      <c r="G21" s="50">
        <v>3</v>
      </c>
      <c r="H21" s="51">
        <v>475.38</v>
      </c>
      <c r="I21" s="52">
        <v>2</v>
      </c>
      <c r="J21" s="50">
        <v>39</v>
      </c>
      <c r="K21" s="50">
        <v>51</v>
      </c>
      <c r="L21" s="53">
        <f t="shared" si="1"/>
        <v>475.83</v>
      </c>
      <c r="M21" s="50">
        <v>242</v>
      </c>
      <c r="N21" s="54" t="s">
        <v>63</v>
      </c>
      <c r="O21" s="54" t="s">
        <v>74</v>
      </c>
      <c r="P21" s="18">
        <f>'25-Jan'!E102</f>
        <v>0.0512406720118439</v>
      </c>
      <c r="Q21" s="18">
        <f>'25-Jan'!F102</f>
        <v>2.3253987</v>
      </c>
    </row>
    <row r="22" spans="1:17" ht="12.75">
      <c r="A22" s="50" t="s">
        <v>153</v>
      </c>
      <c r="B22" s="50">
        <v>305</v>
      </c>
      <c r="C22" s="50">
        <v>1309</v>
      </c>
      <c r="D22" s="50" t="s">
        <v>60</v>
      </c>
      <c r="E22" s="50">
        <v>97</v>
      </c>
      <c r="F22" s="50" t="s">
        <v>61</v>
      </c>
      <c r="G22" s="50">
        <v>1</v>
      </c>
      <c r="H22" s="51">
        <v>482.2</v>
      </c>
      <c r="I22" s="52">
        <v>1</v>
      </c>
      <c r="J22" s="50">
        <v>8</v>
      </c>
      <c r="K22" s="50">
        <v>18</v>
      </c>
      <c r="L22" s="53">
        <f t="shared" si="1"/>
        <v>482.33</v>
      </c>
      <c r="M22" s="50">
        <v>246</v>
      </c>
      <c r="N22" s="54" t="s">
        <v>63</v>
      </c>
      <c r="O22" s="54" t="s">
        <v>74</v>
      </c>
      <c r="P22" s="18">
        <f>'25-Jan'!E110</f>
        <v>0.10679810872526943</v>
      </c>
      <c r="Q22" s="18">
        <f>'25-Jan'!F110</f>
        <v>2.4190452000000002</v>
      </c>
    </row>
    <row r="23" spans="1:17" ht="12.75">
      <c r="A23" s="50" t="s">
        <v>154</v>
      </c>
      <c r="B23" s="50">
        <v>305</v>
      </c>
      <c r="C23" s="50">
        <v>1309</v>
      </c>
      <c r="D23" s="50" t="s">
        <v>60</v>
      </c>
      <c r="E23" s="50">
        <v>98</v>
      </c>
      <c r="F23" s="50" t="s">
        <v>61</v>
      </c>
      <c r="G23" s="50">
        <v>3</v>
      </c>
      <c r="H23" s="51">
        <v>489.7</v>
      </c>
      <c r="I23" s="52" t="s">
        <v>155</v>
      </c>
      <c r="J23" s="50">
        <v>26</v>
      </c>
      <c r="K23" s="50">
        <v>44</v>
      </c>
      <c r="L23" s="53">
        <f t="shared" si="1"/>
        <v>490.05</v>
      </c>
      <c r="M23" s="50">
        <v>246</v>
      </c>
      <c r="N23" s="54" t="s">
        <v>63</v>
      </c>
      <c r="O23" s="54" t="s">
        <v>74</v>
      </c>
      <c r="P23" s="18">
        <f>'28-Jan'!E39</f>
        <v>0.08648537476928547</v>
      </c>
      <c r="Q23" s="18">
        <f>'28-Jan'!F39</f>
        <v>1.2273805292546138</v>
      </c>
    </row>
    <row r="24" spans="1:17" ht="12.75">
      <c r="A24" s="50" t="s">
        <v>156</v>
      </c>
      <c r="B24" s="50">
        <v>305</v>
      </c>
      <c r="C24" s="50">
        <v>1309</v>
      </c>
      <c r="D24" s="50" t="s">
        <v>60</v>
      </c>
      <c r="E24" s="50">
        <v>100</v>
      </c>
      <c r="F24" s="50" t="s">
        <v>61</v>
      </c>
      <c r="G24" s="50">
        <v>1</v>
      </c>
      <c r="H24" s="51">
        <v>496.6</v>
      </c>
      <c r="I24" s="52" t="s">
        <v>62</v>
      </c>
      <c r="J24" s="50">
        <v>50</v>
      </c>
      <c r="K24" s="50">
        <v>55</v>
      </c>
      <c r="L24" s="53">
        <f t="shared" si="1"/>
        <v>497.125</v>
      </c>
      <c r="M24" s="50">
        <v>250</v>
      </c>
      <c r="N24" s="54" t="s">
        <v>77</v>
      </c>
      <c r="O24" s="54"/>
      <c r="P24" s="18">
        <f>'28-Jan'!E47</f>
        <v>0.08859536210394553</v>
      </c>
      <c r="Q24" s="18">
        <f>'28-Jan'!F47</f>
        <v>3.852458582266189</v>
      </c>
    </row>
    <row r="25" spans="1:17" ht="12.75">
      <c r="A25" s="50" t="s">
        <v>157</v>
      </c>
      <c r="B25" s="50">
        <v>305</v>
      </c>
      <c r="C25" s="50">
        <v>1309</v>
      </c>
      <c r="D25" s="50" t="s">
        <v>60</v>
      </c>
      <c r="E25" s="50">
        <v>101</v>
      </c>
      <c r="F25" s="50" t="s">
        <v>61</v>
      </c>
      <c r="G25" s="50">
        <v>3</v>
      </c>
      <c r="H25" s="51">
        <v>503.82</v>
      </c>
      <c r="I25" s="52" t="s">
        <v>72</v>
      </c>
      <c r="J25" s="50">
        <v>0</v>
      </c>
      <c r="K25" s="50">
        <v>14</v>
      </c>
      <c r="L25" s="53">
        <f t="shared" si="1"/>
        <v>503.89</v>
      </c>
      <c r="M25" s="50">
        <v>258</v>
      </c>
      <c r="N25" s="54" t="s">
        <v>63</v>
      </c>
      <c r="O25" s="54" t="s">
        <v>74</v>
      </c>
      <c r="P25" s="18">
        <f>'28-Jan'!E55</f>
        <v>0.22216956185327397</v>
      </c>
      <c r="Q25" s="18">
        <f>'28-Jan'!F55</f>
        <v>1.8069350905188266</v>
      </c>
    </row>
    <row r="26" spans="1:17" ht="12.75">
      <c r="A26" s="50" t="s">
        <v>158</v>
      </c>
      <c r="B26" s="50">
        <v>305</v>
      </c>
      <c r="C26" s="50">
        <v>1309</v>
      </c>
      <c r="D26" s="50" t="s">
        <v>60</v>
      </c>
      <c r="E26" s="50">
        <v>102</v>
      </c>
      <c r="F26" s="50" t="s">
        <v>61</v>
      </c>
      <c r="G26" s="50">
        <v>1</v>
      </c>
      <c r="H26" s="51">
        <v>506.2</v>
      </c>
      <c r="I26" s="52" t="s">
        <v>159</v>
      </c>
      <c r="J26" s="50">
        <v>99</v>
      </c>
      <c r="K26" s="50">
        <v>109</v>
      </c>
      <c r="L26" s="53">
        <f t="shared" si="1"/>
        <v>507.24</v>
      </c>
      <c r="M26" s="50">
        <v>260</v>
      </c>
      <c r="N26" s="54" t="s">
        <v>63</v>
      </c>
      <c r="O26" s="54" t="s">
        <v>64</v>
      </c>
      <c r="P26" s="18">
        <f>'28-Jan'!E63</f>
        <v>0.024397460253783497</v>
      </c>
      <c r="Q26" s="18">
        <f>'28-Jan'!F63</f>
        <v>1.0161948398401797</v>
      </c>
    </row>
    <row r="27" spans="1:17" ht="12.75">
      <c r="A27" t="s">
        <v>160</v>
      </c>
      <c r="B27">
        <v>305</v>
      </c>
      <c r="C27">
        <v>1309</v>
      </c>
      <c r="D27" t="s">
        <v>60</v>
      </c>
      <c r="E27">
        <v>103</v>
      </c>
      <c r="F27" t="s">
        <v>61</v>
      </c>
      <c r="G27">
        <v>1</v>
      </c>
      <c r="H27">
        <v>511</v>
      </c>
      <c r="I27" t="s">
        <v>72</v>
      </c>
      <c r="J27">
        <v>18</v>
      </c>
      <c r="K27">
        <v>23</v>
      </c>
      <c r="L27">
        <v>511.205</v>
      </c>
      <c r="M27">
        <v>264</v>
      </c>
      <c r="N27" t="s">
        <v>106</v>
      </c>
      <c r="P27" s="18">
        <f>'28-Jan'!E71</f>
        <v>0.04727122630867316</v>
      </c>
      <c r="Q27" s="18">
        <f>'28-Jan'!F71</f>
        <v>0.5524751119839563</v>
      </c>
    </row>
    <row r="28" spans="1:17" ht="12.75">
      <c r="A28" t="s">
        <v>191</v>
      </c>
      <c r="B28">
        <v>305</v>
      </c>
      <c r="C28">
        <v>1309</v>
      </c>
      <c r="D28" t="s">
        <v>60</v>
      </c>
      <c r="E28">
        <v>104</v>
      </c>
      <c r="F28" t="s">
        <v>61</v>
      </c>
      <c r="G28">
        <v>2</v>
      </c>
      <c r="H28">
        <v>517.12</v>
      </c>
      <c r="I28" t="s">
        <v>62</v>
      </c>
      <c r="J28">
        <v>37</v>
      </c>
      <c r="K28">
        <v>45</v>
      </c>
      <c r="L28">
        <v>517.53</v>
      </c>
      <c r="M28">
        <v>267</v>
      </c>
      <c r="N28" t="s">
        <v>77</v>
      </c>
      <c r="P28" s="18">
        <f>'28-Jan'!E79</f>
        <v>0.043482677559301866</v>
      </c>
      <c r="Q28" s="18">
        <f>'28-Jan'!F79</f>
        <v>1.2097568616198888</v>
      </c>
    </row>
    <row r="29" spans="1:17" ht="12.75">
      <c r="A29" t="s">
        <v>192</v>
      </c>
      <c r="B29">
        <v>305</v>
      </c>
      <c r="C29">
        <v>1309</v>
      </c>
      <c r="D29" t="s">
        <v>60</v>
      </c>
      <c r="E29">
        <v>105</v>
      </c>
      <c r="F29" t="s">
        <v>61</v>
      </c>
      <c r="G29">
        <v>3</v>
      </c>
      <c r="H29">
        <v>523.19</v>
      </c>
      <c r="I29">
        <v>2</v>
      </c>
      <c r="J29">
        <v>26</v>
      </c>
      <c r="K29">
        <v>34</v>
      </c>
      <c r="L29">
        <v>523.49</v>
      </c>
      <c r="M29">
        <v>271</v>
      </c>
      <c r="N29" t="s">
        <v>63</v>
      </c>
      <c r="O29" t="s">
        <v>66</v>
      </c>
      <c r="P29" s="18">
        <f>'28-Jan'!E87</f>
        <v>0.07670522013890345</v>
      </c>
      <c r="Q29" s="18">
        <f>'28-Jan'!F87</f>
        <v>2.5624859484751425</v>
      </c>
    </row>
    <row r="30" spans="1:17" ht="12.75">
      <c r="A30" t="s">
        <v>193</v>
      </c>
      <c r="B30">
        <v>305</v>
      </c>
      <c r="C30">
        <v>1309</v>
      </c>
      <c r="D30" t="s">
        <v>60</v>
      </c>
      <c r="E30">
        <v>107</v>
      </c>
      <c r="F30" t="s">
        <v>61</v>
      </c>
      <c r="G30">
        <v>2</v>
      </c>
      <c r="H30">
        <v>531.2</v>
      </c>
      <c r="I30">
        <v>1</v>
      </c>
      <c r="J30">
        <v>34</v>
      </c>
      <c r="K30">
        <v>44</v>
      </c>
      <c r="L30">
        <v>531.59</v>
      </c>
      <c r="M30">
        <v>274</v>
      </c>
      <c r="N30" t="s">
        <v>63</v>
      </c>
      <c r="O30" t="s">
        <v>74</v>
      </c>
      <c r="P30" s="18">
        <f>'28-Jan'!E95</f>
        <v>0.01852524301539278</v>
      </c>
      <c r="Q30" s="18">
        <f>'28-Jan'!F95</f>
        <v>0.8052151660192383</v>
      </c>
    </row>
    <row r="31" spans="1:17" ht="12.75">
      <c r="A31" t="s">
        <v>194</v>
      </c>
      <c r="B31">
        <v>305</v>
      </c>
      <c r="C31">
        <v>1309</v>
      </c>
      <c r="D31" t="s">
        <v>60</v>
      </c>
      <c r="E31">
        <v>109</v>
      </c>
      <c r="F31" t="s">
        <v>61</v>
      </c>
      <c r="G31">
        <v>2</v>
      </c>
      <c r="H31">
        <v>541.15</v>
      </c>
      <c r="I31">
        <v>3</v>
      </c>
      <c r="J31">
        <v>77</v>
      </c>
      <c r="K31">
        <v>95</v>
      </c>
      <c r="L31">
        <v>542.01</v>
      </c>
      <c r="M31">
        <v>282</v>
      </c>
      <c r="N31" t="s">
        <v>63</v>
      </c>
      <c r="O31" t="s">
        <v>74</v>
      </c>
      <c r="P31" s="18">
        <f>'28-Jan'!E103</f>
        <v>0.034007029327704524</v>
      </c>
      <c r="Q31" s="18">
        <f>'28-Jan'!F103</f>
        <v>0.8223794203585635</v>
      </c>
    </row>
    <row r="32" spans="1:17" ht="12.75">
      <c r="A32" t="s">
        <v>195</v>
      </c>
      <c r="B32">
        <v>305</v>
      </c>
      <c r="C32">
        <v>1309</v>
      </c>
      <c r="D32" t="s">
        <v>60</v>
      </c>
      <c r="E32">
        <v>111</v>
      </c>
      <c r="F32" t="s">
        <v>61</v>
      </c>
      <c r="G32">
        <v>2</v>
      </c>
      <c r="H32">
        <v>550.7</v>
      </c>
      <c r="I32">
        <v>1</v>
      </c>
      <c r="J32">
        <v>6</v>
      </c>
      <c r="K32">
        <v>15</v>
      </c>
      <c r="L32">
        <v>550.805</v>
      </c>
      <c r="M32">
        <v>291</v>
      </c>
      <c r="N32" t="s">
        <v>63</v>
      </c>
      <c r="O32" t="s">
        <v>64</v>
      </c>
      <c r="P32" s="18">
        <f>'28-Jan'!E111</f>
        <v>0.1976875566041111</v>
      </c>
      <c r="Q32" s="18">
        <f>'28-Jan'!F111</f>
        <v>3.1374717443864344</v>
      </c>
    </row>
    <row r="33" spans="1:17" ht="12.75">
      <c r="A33" t="s">
        <v>196</v>
      </c>
      <c r="B33">
        <v>305</v>
      </c>
      <c r="C33">
        <v>1309</v>
      </c>
      <c r="D33" t="s">
        <v>60</v>
      </c>
      <c r="E33">
        <v>111</v>
      </c>
      <c r="F33" t="s">
        <v>61</v>
      </c>
      <c r="G33">
        <v>3</v>
      </c>
      <c r="H33">
        <v>552.12</v>
      </c>
      <c r="I33" t="s">
        <v>70</v>
      </c>
      <c r="J33">
        <v>131</v>
      </c>
      <c r="K33">
        <v>138</v>
      </c>
      <c r="L33">
        <v>553.465</v>
      </c>
      <c r="M33">
        <v>292</v>
      </c>
      <c r="N33" t="s">
        <v>77</v>
      </c>
      <c r="P33" s="18">
        <f>'28-Jan'!E119</f>
        <v>0.09259507888438148</v>
      </c>
      <c r="Q33" s="18">
        <f>'28-Jan'!F119</f>
        <v>6.272399108386554</v>
      </c>
    </row>
    <row r="34" spans="1:17" ht="12.75">
      <c r="A34" t="s">
        <v>197</v>
      </c>
      <c r="B34">
        <v>305</v>
      </c>
      <c r="C34">
        <v>1309</v>
      </c>
      <c r="D34" t="s">
        <v>60</v>
      </c>
      <c r="E34">
        <v>113</v>
      </c>
      <c r="F34" t="s">
        <v>61</v>
      </c>
      <c r="G34">
        <v>2</v>
      </c>
      <c r="H34">
        <v>560.32</v>
      </c>
      <c r="I34">
        <v>1</v>
      </c>
      <c r="J34">
        <v>7</v>
      </c>
      <c r="K34">
        <v>22</v>
      </c>
      <c r="L34">
        <v>560.465</v>
      </c>
      <c r="M34">
        <v>297</v>
      </c>
      <c r="N34" t="s">
        <v>63</v>
      </c>
      <c r="O34" t="s">
        <v>79</v>
      </c>
      <c r="P34" s="18">
        <f>'30-Jan'!E39</f>
        <v>0.06364675371202366</v>
      </c>
      <c r="Q34" s="18">
        <f>'30-Jan'!F39</f>
        <v>0.6097015655796866</v>
      </c>
    </row>
    <row r="35" spans="1:17" ht="12.75">
      <c r="A35" t="s">
        <v>198</v>
      </c>
      <c r="B35">
        <v>305</v>
      </c>
      <c r="C35">
        <v>1309</v>
      </c>
      <c r="D35" t="s">
        <v>60</v>
      </c>
      <c r="E35">
        <v>113</v>
      </c>
      <c r="F35" t="s">
        <v>61</v>
      </c>
      <c r="G35">
        <v>2</v>
      </c>
      <c r="H35">
        <v>560.32</v>
      </c>
      <c r="I35" t="s">
        <v>199</v>
      </c>
      <c r="J35">
        <v>146</v>
      </c>
      <c r="K35">
        <v>150</v>
      </c>
      <c r="L35">
        <v>561.8</v>
      </c>
      <c r="M35">
        <v>300</v>
      </c>
      <c r="N35" t="s">
        <v>63</v>
      </c>
      <c r="O35" t="s">
        <v>200</v>
      </c>
      <c r="P35" s="18">
        <f>'30-Jan'!E47</f>
        <v>0.05301359858878244</v>
      </c>
      <c r="Q35" s="18">
        <f>'30-Jan'!F47</f>
        <v>0.5831136715608272</v>
      </c>
    </row>
    <row r="36" spans="1:17" ht="12.75">
      <c r="A36" t="s">
        <v>201</v>
      </c>
      <c r="B36">
        <v>305</v>
      </c>
      <c r="C36">
        <v>1309</v>
      </c>
      <c r="D36" t="s">
        <v>60</v>
      </c>
      <c r="E36">
        <v>114</v>
      </c>
      <c r="F36" t="s">
        <v>61</v>
      </c>
      <c r="G36">
        <v>3</v>
      </c>
      <c r="H36">
        <v>566.4</v>
      </c>
      <c r="I36" t="s">
        <v>62</v>
      </c>
      <c r="J36">
        <v>29</v>
      </c>
      <c r="K36">
        <v>37</v>
      </c>
      <c r="L36">
        <v>566.73</v>
      </c>
      <c r="M36">
        <v>305</v>
      </c>
      <c r="N36" t="s">
        <v>63</v>
      </c>
      <c r="O36" t="s">
        <v>66</v>
      </c>
      <c r="P36" s="18">
        <f>'30-Jan'!E55</f>
        <v>0.08446833294609468</v>
      </c>
      <c r="Q36" s="18">
        <f>'30-Jan'!F55</f>
        <v>0.8691526089794763</v>
      </c>
    </row>
    <row r="37" spans="1:17" ht="12.75">
      <c r="A37" t="s">
        <v>202</v>
      </c>
      <c r="B37">
        <v>305</v>
      </c>
      <c r="C37">
        <v>1309</v>
      </c>
      <c r="D37" t="s">
        <v>60</v>
      </c>
      <c r="E37">
        <v>116</v>
      </c>
      <c r="F37" t="s">
        <v>61</v>
      </c>
      <c r="G37">
        <v>3</v>
      </c>
      <c r="H37">
        <v>575.32</v>
      </c>
      <c r="I37" t="s">
        <v>203</v>
      </c>
      <c r="J37">
        <v>67</v>
      </c>
      <c r="K37">
        <v>77</v>
      </c>
      <c r="L37">
        <v>576.04</v>
      </c>
      <c r="M37">
        <v>310</v>
      </c>
      <c r="N37" t="s">
        <v>63</v>
      </c>
      <c r="O37" t="s">
        <v>204</v>
      </c>
      <c r="P37" s="18">
        <f>'30-Jan'!E63</f>
        <v>0.04115298975455351</v>
      </c>
      <c r="Q37" s="18">
        <f>'30-Jan'!F63</f>
        <v>0.2886869995125806</v>
      </c>
    </row>
    <row r="38" spans="1:17" ht="12.75">
      <c r="A38" t="s">
        <v>205</v>
      </c>
      <c r="B38">
        <v>305</v>
      </c>
      <c r="C38">
        <v>1309</v>
      </c>
      <c r="D38" t="s">
        <v>60</v>
      </c>
      <c r="E38">
        <v>117</v>
      </c>
      <c r="F38" t="s">
        <v>61</v>
      </c>
      <c r="G38">
        <v>1</v>
      </c>
      <c r="H38">
        <v>578.2</v>
      </c>
      <c r="I38" t="s">
        <v>206</v>
      </c>
      <c r="J38">
        <v>41</v>
      </c>
      <c r="K38">
        <v>51</v>
      </c>
      <c r="L38">
        <v>578.66</v>
      </c>
      <c r="M38">
        <v>314</v>
      </c>
      <c r="N38" t="s">
        <v>63</v>
      </c>
      <c r="O38" t="s">
        <v>66</v>
      </c>
      <c r="P38" s="18">
        <f>'30-Jan'!E71</f>
        <v>0.060725044352394585</v>
      </c>
      <c r="Q38" s="18">
        <f>'30-Jan'!F71</f>
        <v>0.7971428799157189</v>
      </c>
    </row>
    <row r="39" spans="1:17" ht="12.75">
      <c r="A39" t="s">
        <v>207</v>
      </c>
      <c r="B39">
        <v>305</v>
      </c>
      <c r="C39">
        <v>1309</v>
      </c>
      <c r="D39" t="s">
        <v>60</v>
      </c>
      <c r="E39">
        <v>117</v>
      </c>
      <c r="F39" t="s">
        <v>61</v>
      </c>
      <c r="G39">
        <v>4</v>
      </c>
      <c r="H39">
        <v>581.76</v>
      </c>
      <c r="I39">
        <v>1</v>
      </c>
      <c r="J39">
        <v>23</v>
      </c>
      <c r="K39">
        <v>27</v>
      </c>
      <c r="L39">
        <v>582.01</v>
      </c>
      <c r="M39">
        <v>316</v>
      </c>
      <c r="N39" t="s">
        <v>63</v>
      </c>
      <c r="O39" t="s">
        <v>200</v>
      </c>
      <c r="P39" s="18">
        <f>'30-Jan'!E79</f>
        <v>0.03570837000939018</v>
      </c>
      <c r="Q39" s="18">
        <f>'30-Jan'!F79</f>
        <v>0.6333213914758445</v>
      </c>
    </row>
    <row r="40" spans="1:17" ht="12.75">
      <c r="A40" t="s">
        <v>208</v>
      </c>
      <c r="B40">
        <v>305</v>
      </c>
      <c r="C40">
        <v>1309</v>
      </c>
      <c r="D40" t="s">
        <v>60</v>
      </c>
      <c r="E40">
        <v>120</v>
      </c>
      <c r="F40" t="s">
        <v>61</v>
      </c>
      <c r="G40">
        <v>2</v>
      </c>
      <c r="H40">
        <v>593.78</v>
      </c>
      <c r="I40">
        <v>1</v>
      </c>
      <c r="J40">
        <v>35</v>
      </c>
      <c r="K40">
        <v>45</v>
      </c>
      <c r="L40">
        <v>594.18</v>
      </c>
      <c r="M40">
        <v>328</v>
      </c>
      <c r="N40" t="s">
        <v>63</v>
      </c>
      <c r="O40" t="s">
        <v>209</v>
      </c>
      <c r="P40" s="18">
        <f>'30-Jan'!E87</f>
        <v>0.07356341879354042</v>
      </c>
      <c r="Q40" s="18">
        <f>'30-Jan'!F87</f>
        <v>0.6117958377354601</v>
      </c>
    </row>
    <row r="41" spans="1:17" ht="12.75">
      <c r="A41" t="s">
        <v>210</v>
      </c>
      <c r="B41">
        <v>305</v>
      </c>
      <c r="C41">
        <v>1309</v>
      </c>
      <c r="D41" t="s">
        <v>60</v>
      </c>
      <c r="E41">
        <v>121</v>
      </c>
      <c r="F41" t="s">
        <v>61</v>
      </c>
      <c r="G41">
        <v>2</v>
      </c>
      <c r="H41">
        <v>598.38</v>
      </c>
      <c r="I41">
        <v>1</v>
      </c>
      <c r="J41">
        <v>26</v>
      </c>
      <c r="K41">
        <v>36</v>
      </c>
      <c r="L41">
        <v>598.69</v>
      </c>
      <c r="M41">
        <v>330</v>
      </c>
      <c r="N41" t="s">
        <v>63</v>
      </c>
      <c r="O41" t="s">
        <v>79</v>
      </c>
      <c r="P41" s="18">
        <f>'30-Jan'!E95</f>
        <v>0.13757813447813463</v>
      </c>
      <c r="Q41" s="18">
        <f>'30-Jan'!F95</f>
        <v>6.550202100720353</v>
      </c>
    </row>
    <row r="42" spans="1:17" ht="12.75">
      <c r="A42" t="s">
        <v>211</v>
      </c>
      <c r="B42">
        <v>305</v>
      </c>
      <c r="C42">
        <v>1309</v>
      </c>
      <c r="D42" t="s">
        <v>60</v>
      </c>
      <c r="E42">
        <v>124</v>
      </c>
      <c r="F42" t="s">
        <v>61</v>
      </c>
      <c r="G42">
        <v>4</v>
      </c>
      <c r="H42">
        <v>615.4</v>
      </c>
      <c r="I42" t="s">
        <v>203</v>
      </c>
      <c r="J42">
        <v>48</v>
      </c>
      <c r="K42">
        <v>59</v>
      </c>
      <c r="L42">
        <v>615.935</v>
      </c>
      <c r="M42">
        <v>330</v>
      </c>
      <c r="N42" t="s">
        <v>63</v>
      </c>
      <c r="P42" s="18">
        <f>'30-Jan'!E103</f>
        <v>0.040637795933184256</v>
      </c>
      <c r="Q42" s="18">
        <f>'30-Jan'!F103</f>
        <v>0.37503204141566443</v>
      </c>
    </row>
    <row r="43" spans="1:17" ht="12.75">
      <c r="A43" t="s">
        <v>212</v>
      </c>
      <c r="B43">
        <v>305</v>
      </c>
      <c r="C43">
        <v>1309</v>
      </c>
      <c r="D43" t="s">
        <v>60</v>
      </c>
      <c r="E43">
        <v>126</v>
      </c>
      <c r="F43" t="s">
        <v>61</v>
      </c>
      <c r="G43">
        <v>1</v>
      </c>
      <c r="H43">
        <v>621.4</v>
      </c>
      <c r="I43" t="s">
        <v>206</v>
      </c>
      <c r="J43">
        <v>90</v>
      </c>
      <c r="K43">
        <v>104</v>
      </c>
      <c r="L43">
        <v>622.37</v>
      </c>
      <c r="M43">
        <v>335</v>
      </c>
      <c r="N43" t="s">
        <v>63</v>
      </c>
      <c r="P43" s="18">
        <f>'30-Jan'!E111</f>
        <v>0.09477299985702275</v>
      </c>
      <c r="Q43" s="18">
        <f>'30-Jan'!F111</f>
        <v>1.600380098091564</v>
      </c>
    </row>
    <row r="44" spans="1:17" ht="12.75">
      <c r="A44" t="s">
        <v>213</v>
      </c>
      <c r="B44">
        <v>305</v>
      </c>
      <c r="C44">
        <v>1309</v>
      </c>
      <c r="D44" t="s">
        <v>60</v>
      </c>
      <c r="E44">
        <v>127</v>
      </c>
      <c r="F44" t="s">
        <v>61</v>
      </c>
      <c r="G44">
        <v>1</v>
      </c>
      <c r="H44">
        <v>626.2</v>
      </c>
      <c r="I44">
        <v>12</v>
      </c>
      <c r="J44">
        <v>132</v>
      </c>
      <c r="K44">
        <v>138</v>
      </c>
      <c r="L44">
        <v>627.55</v>
      </c>
      <c r="M44">
        <v>341</v>
      </c>
      <c r="N44" t="s">
        <v>106</v>
      </c>
      <c r="P44" s="18">
        <f>'30-Jan'!E119</f>
        <v>0.7510630461992142</v>
      </c>
      <c r="Q44" s="18">
        <f>'30-Jan'!F119</f>
        <v>8.229822244272945</v>
      </c>
    </row>
    <row r="45" spans="1:15" ht="12.75">
      <c r="A45" t="s">
        <v>214</v>
      </c>
      <c r="B45">
        <v>305</v>
      </c>
      <c r="C45">
        <v>1309</v>
      </c>
      <c r="D45" t="s">
        <v>60</v>
      </c>
      <c r="E45">
        <v>127</v>
      </c>
      <c r="F45" t="s">
        <v>61</v>
      </c>
      <c r="G45">
        <v>2</v>
      </c>
      <c r="H45">
        <v>627.7</v>
      </c>
      <c r="I45" t="s">
        <v>83</v>
      </c>
      <c r="J45">
        <v>81</v>
      </c>
      <c r="K45">
        <v>93</v>
      </c>
      <c r="L45">
        <v>628.57</v>
      </c>
      <c r="M45">
        <v>143</v>
      </c>
      <c r="N45" t="s">
        <v>63</v>
      </c>
      <c r="O45" t="s">
        <v>215</v>
      </c>
    </row>
    <row r="46" spans="1:15" ht="12.75">
      <c r="A46" t="s">
        <v>216</v>
      </c>
      <c r="B46">
        <v>305</v>
      </c>
      <c r="C46">
        <v>1309</v>
      </c>
      <c r="D46" t="s">
        <v>60</v>
      </c>
      <c r="E46">
        <v>128</v>
      </c>
      <c r="F46" t="s">
        <v>61</v>
      </c>
      <c r="G46">
        <v>3</v>
      </c>
      <c r="H46">
        <v>633.91</v>
      </c>
      <c r="I46" t="s">
        <v>155</v>
      </c>
      <c r="J46">
        <v>38</v>
      </c>
      <c r="K46">
        <v>48</v>
      </c>
      <c r="L46">
        <v>634.34</v>
      </c>
      <c r="M46">
        <v>349</v>
      </c>
      <c r="N46" t="s">
        <v>63</v>
      </c>
      <c r="O46" t="s">
        <v>217</v>
      </c>
    </row>
    <row r="47" spans="1:14" ht="12.75">
      <c r="A47" t="s">
        <v>218</v>
      </c>
      <c r="B47">
        <v>305</v>
      </c>
      <c r="C47">
        <v>1309</v>
      </c>
      <c r="D47" t="s">
        <v>60</v>
      </c>
      <c r="E47">
        <v>130</v>
      </c>
      <c r="F47" t="s">
        <v>61</v>
      </c>
      <c r="G47">
        <v>1</v>
      </c>
      <c r="H47">
        <v>640.6</v>
      </c>
      <c r="I47" t="s">
        <v>219</v>
      </c>
      <c r="J47">
        <v>32</v>
      </c>
      <c r="K47">
        <v>42</v>
      </c>
      <c r="L47">
        <v>640.97</v>
      </c>
      <c r="M47">
        <v>353</v>
      </c>
      <c r="N47" t="s">
        <v>220</v>
      </c>
    </row>
    <row r="48" spans="1:15" ht="12.75">
      <c r="A48" t="s">
        <v>221</v>
      </c>
      <c r="B48">
        <v>305</v>
      </c>
      <c r="C48">
        <v>1309</v>
      </c>
      <c r="D48" t="s">
        <v>60</v>
      </c>
      <c r="E48">
        <v>132</v>
      </c>
      <c r="F48" t="s">
        <v>61</v>
      </c>
      <c r="G48">
        <v>1</v>
      </c>
      <c r="H48">
        <v>650.2</v>
      </c>
      <c r="I48">
        <v>3</v>
      </c>
      <c r="J48">
        <v>36</v>
      </c>
      <c r="K48">
        <v>45</v>
      </c>
      <c r="L48">
        <v>650.605</v>
      </c>
      <c r="M48">
        <v>356</v>
      </c>
      <c r="N48" t="s">
        <v>63</v>
      </c>
      <c r="O48" t="s">
        <v>222</v>
      </c>
    </row>
    <row r="49" spans="1:14" ht="12.75">
      <c r="A49" t="s">
        <v>223</v>
      </c>
      <c r="B49">
        <v>305</v>
      </c>
      <c r="C49">
        <v>1309</v>
      </c>
      <c r="D49" t="s">
        <v>60</v>
      </c>
      <c r="E49">
        <v>133</v>
      </c>
      <c r="F49" t="s">
        <v>61</v>
      </c>
      <c r="G49">
        <v>2</v>
      </c>
      <c r="H49">
        <v>656.27</v>
      </c>
      <c r="I49" t="s">
        <v>224</v>
      </c>
      <c r="J49">
        <v>45</v>
      </c>
      <c r="K49">
        <v>51</v>
      </c>
      <c r="L49">
        <v>656.75</v>
      </c>
      <c r="M49">
        <v>365</v>
      </c>
      <c r="N49" t="s">
        <v>63</v>
      </c>
    </row>
    <row r="50" spans="1:14" ht="12.75">
      <c r="A50" t="s">
        <v>225</v>
      </c>
      <c r="B50">
        <v>305</v>
      </c>
      <c r="C50">
        <v>1309</v>
      </c>
      <c r="D50" t="s">
        <v>60</v>
      </c>
      <c r="E50">
        <v>134</v>
      </c>
      <c r="F50" t="s">
        <v>61</v>
      </c>
      <c r="G50">
        <v>2</v>
      </c>
      <c r="H50">
        <v>660.95</v>
      </c>
      <c r="I50" t="s">
        <v>62</v>
      </c>
      <c r="J50">
        <v>20</v>
      </c>
      <c r="K50">
        <v>26</v>
      </c>
      <c r="L50">
        <v>661.18</v>
      </c>
      <c r="M50">
        <v>365</v>
      </c>
      <c r="N50" t="s">
        <v>63</v>
      </c>
    </row>
    <row r="51" spans="1:15" ht="12.75">
      <c r="A51" t="s">
        <v>226</v>
      </c>
      <c r="B51">
        <v>305</v>
      </c>
      <c r="C51">
        <v>1309</v>
      </c>
      <c r="D51" t="s">
        <v>60</v>
      </c>
      <c r="E51">
        <v>135</v>
      </c>
      <c r="F51" t="s">
        <v>61</v>
      </c>
      <c r="G51">
        <v>2</v>
      </c>
      <c r="H51">
        <v>665.98</v>
      </c>
      <c r="I51" t="s">
        <v>227</v>
      </c>
      <c r="J51">
        <v>55</v>
      </c>
      <c r="K51">
        <v>65</v>
      </c>
      <c r="L51">
        <v>666.58</v>
      </c>
      <c r="M51">
        <v>368</v>
      </c>
      <c r="N51" t="s">
        <v>63</v>
      </c>
      <c r="O51" t="s">
        <v>66</v>
      </c>
    </row>
    <row r="52" spans="1:15" ht="12.75">
      <c r="A52" t="s">
        <v>228</v>
      </c>
      <c r="B52">
        <v>305</v>
      </c>
      <c r="C52">
        <v>1309</v>
      </c>
      <c r="D52" t="s">
        <v>60</v>
      </c>
      <c r="E52">
        <v>136</v>
      </c>
      <c r="F52" t="s">
        <v>61</v>
      </c>
      <c r="G52">
        <v>2</v>
      </c>
      <c r="H52">
        <v>670.76</v>
      </c>
      <c r="I52" t="s">
        <v>62</v>
      </c>
      <c r="J52">
        <v>4</v>
      </c>
      <c r="K52">
        <v>14</v>
      </c>
      <c r="L52">
        <v>670.85</v>
      </c>
      <c r="M52">
        <v>375</v>
      </c>
      <c r="N52" t="s">
        <v>114</v>
      </c>
      <c r="O52" t="s">
        <v>229</v>
      </c>
    </row>
    <row r="53" spans="1:15" ht="12.75">
      <c r="A53" t="s">
        <v>230</v>
      </c>
      <c r="B53">
        <v>305</v>
      </c>
      <c r="C53">
        <v>1309</v>
      </c>
      <c r="D53" t="s">
        <v>60</v>
      </c>
      <c r="E53">
        <v>137</v>
      </c>
      <c r="F53" t="s">
        <v>61</v>
      </c>
      <c r="G53">
        <v>2</v>
      </c>
      <c r="H53">
        <v>675.6</v>
      </c>
      <c r="I53">
        <v>5</v>
      </c>
      <c r="J53">
        <v>132</v>
      </c>
      <c r="K53">
        <v>136</v>
      </c>
      <c r="L53">
        <v>676.94</v>
      </c>
      <c r="M53">
        <v>379</v>
      </c>
      <c r="N53" t="s">
        <v>63</v>
      </c>
      <c r="O53" t="s">
        <v>231</v>
      </c>
    </row>
    <row r="54" spans="1:15" ht="12.75">
      <c r="A54" t="s">
        <v>232</v>
      </c>
      <c r="B54">
        <v>305</v>
      </c>
      <c r="C54">
        <v>1309</v>
      </c>
      <c r="D54" t="s">
        <v>60</v>
      </c>
      <c r="E54">
        <v>138</v>
      </c>
      <c r="F54" t="s">
        <v>61</v>
      </c>
      <c r="G54">
        <v>3</v>
      </c>
      <c r="H54">
        <v>681.91</v>
      </c>
      <c r="I54" t="s">
        <v>233</v>
      </c>
      <c r="J54">
        <v>69</v>
      </c>
      <c r="K54">
        <v>78</v>
      </c>
      <c r="L54">
        <v>682.645</v>
      </c>
      <c r="M54">
        <v>384</v>
      </c>
      <c r="N54" t="s">
        <v>63</v>
      </c>
      <c r="O54" t="s">
        <v>234</v>
      </c>
    </row>
    <row r="55" spans="1:14" ht="12.75">
      <c r="A55" t="s">
        <v>235</v>
      </c>
      <c r="B55">
        <v>305</v>
      </c>
      <c r="C55">
        <v>1309</v>
      </c>
      <c r="D55" t="s">
        <v>60</v>
      </c>
      <c r="E55">
        <v>139</v>
      </c>
      <c r="F55" t="s">
        <v>61</v>
      </c>
      <c r="G55">
        <v>3</v>
      </c>
      <c r="H55">
        <v>686.56</v>
      </c>
      <c r="I55" t="s">
        <v>236</v>
      </c>
      <c r="J55">
        <v>129</v>
      </c>
      <c r="K55">
        <v>137</v>
      </c>
      <c r="L55">
        <v>687.89</v>
      </c>
      <c r="M55">
        <v>386</v>
      </c>
      <c r="N55" t="s">
        <v>77</v>
      </c>
    </row>
    <row r="56" spans="1:14" ht="12.75">
      <c r="A56" t="s">
        <v>237</v>
      </c>
      <c r="B56">
        <v>305</v>
      </c>
      <c r="C56">
        <v>1309</v>
      </c>
      <c r="D56" t="s">
        <v>60</v>
      </c>
      <c r="E56">
        <v>140</v>
      </c>
      <c r="F56" t="s">
        <v>61</v>
      </c>
      <c r="G56">
        <v>2</v>
      </c>
      <c r="H56">
        <v>689.51</v>
      </c>
      <c r="I56" t="s">
        <v>238</v>
      </c>
      <c r="J56">
        <v>11</v>
      </c>
      <c r="K56">
        <v>19</v>
      </c>
      <c r="L56">
        <v>689.66</v>
      </c>
      <c r="M56">
        <v>388</v>
      </c>
      <c r="N56" t="s">
        <v>114</v>
      </c>
    </row>
    <row r="57" spans="1:15" ht="12.75">
      <c r="A57" t="s">
        <v>239</v>
      </c>
      <c r="B57">
        <v>305</v>
      </c>
      <c r="C57">
        <v>1309</v>
      </c>
      <c r="D57" t="s">
        <v>60</v>
      </c>
      <c r="E57">
        <v>140</v>
      </c>
      <c r="F57" t="s">
        <v>61</v>
      </c>
      <c r="G57">
        <v>3</v>
      </c>
      <c r="H57">
        <v>692.38</v>
      </c>
      <c r="I57" t="s">
        <v>233</v>
      </c>
      <c r="J57">
        <v>93</v>
      </c>
      <c r="K57">
        <v>103</v>
      </c>
      <c r="L57">
        <v>693.36</v>
      </c>
      <c r="M57">
        <v>390</v>
      </c>
      <c r="N57" t="s">
        <v>63</v>
      </c>
      <c r="O57" t="s">
        <v>79</v>
      </c>
    </row>
    <row r="58" spans="1:15" ht="12.75">
      <c r="A58" t="s">
        <v>240</v>
      </c>
      <c r="B58">
        <v>305</v>
      </c>
      <c r="C58">
        <v>1309</v>
      </c>
      <c r="D58" t="s">
        <v>60</v>
      </c>
      <c r="E58">
        <v>142</v>
      </c>
      <c r="F58" t="s">
        <v>61</v>
      </c>
      <c r="G58">
        <v>2</v>
      </c>
      <c r="H58">
        <v>699.61</v>
      </c>
      <c r="I58" t="s">
        <v>236</v>
      </c>
      <c r="J58">
        <v>68</v>
      </c>
      <c r="K58">
        <v>76</v>
      </c>
      <c r="L58">
        <v>700.33</v>
      </c>
      <c r="M58">
        <v>391</v>
      </c>
      <c r="N58" t="s">
        <v>63</v>
      </c>
      <c r="O58" t="s">
        <v>209</v>
      </c>
    </row>
    <row r="59" spans="1:14" ht="12.75">
      <c r="A59" t="s">
        <v>241</v>
      </c>
      <c r="B59">
        <v>305</v>
      </c>
      <c r="C59">
        <v>1309</v>
      </c>
      <c r="D59" t="s">
        <v>60</v>
      </c>
      <c r="E59">
        <v>144</v>
      </c>
      <c r="F59" t="s">
        <v>61</v>
      </c>
      <c r="G59">
        <v>1</v>
      </c>
      <c r="H59">
        <v>707.8</v>
      </c>
      <c r="I59" t="s">
        <v>224</v>
      </c>
      <c r="J59">
        <v>43</v>
      </c>
      <c r="K59">
        <v>50</v>
      </c>
      <c r="L59">
        <v>708.265</v>
      </c>
      <c r="M59">
        <v>391</v>
      </c>
      <c r="N59" t="s">
        <v>63</v>
      </c>
    </row>
    <row r="60" spans="1:14" ht="12.75">
      <c r="A60" t="s">
        <v>242</v>
      </c>
      <c r="B60">
        <v>305</v>
      </c>
      <c r="C60">
        <v>1309</v>
      </c>
      <c r="D60" t="s">
        <v>60</v>
      </c>
      <c r="E60">
        <v>145</v>
      </c>
      <c r="F60" t="s">
        <v>61</v>
      </c>
      <c r="G60">
        <v>1</v>
      </c>
      <c r="H60">
        <v>712.6</v>
      </c>
      <c r="I60" t="s">
        <v>233</v>
      </c>
      <c r="J60">
        <v>64</v>
      </c>
      <c r="K60">
        <v>74</v>
      </c>
      <c r="L60">
        <v>713.29</v>
      </c>
      <c r="M60">
        <v>391</v>
      </c>
      <c r="N60" t="s">
        <v>63</v>
      </c>
    </row>
    <row r="61" spans="1:15" ht="12.75">
      <c r="A61" t="s">
        <v>243</v>
      </c>
      <c r="B61">
        <v>305</v>
      </c>
      <c r="C61">
        <v>1309</v>
      </c>
      <c r="D61" t="s">
        <v>60</v>
      </c>
      <c r="E61">
        <v>145</v>
      </c>
      <c r="F61" t="s">
        <v>61</v>
      </c>
      <c r="G61">
        <v>3</v>
      </c>
      <c r="H61">
        <v>715.29</v>
      </c>
      <c r="I61" t="s">
        <v>62</v>
      </c>
      <c r="J61">
        <v>29</v>
      </c>
      <c r="K61">
        <v>35</v>
      </c>
      <c r="L61">
        <v>715.61</v>
      </c>
      <c r="M61">
        <v>392</v>
      </c>
      <c r="N61" t="s">
        <v>63</v>
      </c>
      <c r="O61" t="s">
        <v>66</v>
      </c>
    </row>
    <row r="62" spans="1:14" ht="12.75">
      <c r="A62" t="s">
        <v>244</v>
      </c>
      <c r="B62">
        <v>305</v>
      </c>
      <c r="C62">
        <v>1309</v>
      </c>
      <c r="D62" t="s">
        <v>60</v>
      </c>
      <c r="E62">
        <v>147</v>
      </c>
      <c r="F62" t="s">
        <v>61</v>
      </c>
      <c r="G62">
        <v>2</v>
      </c>
      <c r="H62">
        <v>723.7</v>
      </c>
      <c r="I62" t="s">
        <v>238</v>
      </c>
      <c r="J62">
        <v>27</v>
      </c>
      <c r="K62">
        <v>34</v>
      </c>
      <c r="L62">
        <v>724.005</v>
      </c>
      <c r="M62">
        <v>395</v>
      </c>
      <c r="N62" t="s">
        <v>63</v>
      </c>
    </row>
    <row r="63" spans="1:15" ht="12.75">
      <c r="A63" t="s">
        <v>245</v>
      </c>
      <c r="B63">
        <v>305</v>
      </c>
      <c r="C63">
        <v>1309</v>
      </c>
      <c r="D63" t="s">
        <v>60</v>
      </c>
      <c r="E63">
        <v>148</v>
      </c>
      <c r="F63" t="s">
        <v>61</v>
      </c>
      <c r="G63">
        <v>2</v>
      </c>
      <c r="H63">
        <v>728.28</v>
      </c>
      <c r="I63" t="s">
        <v>62</v>
      </c>
      <c r="J63">
        <v>34</v>
      </c>
      <c r="K63">
        <v>44</v>
      </c>
      <c r="L63">
        <v>728.67</v>
      </c>
      <c r="M63">
        <v>395</v>
      </c>
      <c r="N63" t="s">
        <v>63</v>
      </c>
      <c r="O63" t="s">
        <v>246</v>
      </c>
    </row>
    <row r="64" spans="1:15" ht="12.75">
      <c r="A64" t="s">
        <v>247</v>
      </c>
      <c r="B64">
        <v>305</v>
      </c>
      <c r="C64">
        <v>1309</v>
      </c>
      <c r="D64" t="s">
        <v>60</v>
      </c>
      <c r="E64">
        <v>149</v>
      </c>
      <c r="F64" t="s">
        <v>61</v>
      </c>
      <c r="G64">
        <v>2</v>
      </c>
      <c r="H64">
        <v>733.3</v>
      </c>
      <c r="I64">
        <v>1</v>
      </c>
      <c r="J64">
        <v>10</v>
      </c>
      <c r="K64">
        <v>20</v>
      </c>
      <c r="L64">
        <v>733.45</v>
      </c>
      <c r="M64">
        <v>395</v>
      </c>
      <c r="N64" t="s">
        <v>63</v>
      </c>
      <c r="O64" t="s">
        <v>209</v>
      </c>
    </row>
    <row r="65" spans="1:14" ht="12.75">
      <c r="A65" t="s">
        <v>248</v>
      </c>
      <c r="B65">
        <v>305</v>
      </c>
      <c r="C65">
        <v>1309</v>
      </c>
      <c r="D65" t="s">
        <v>60</v>
      </c>
      <c r="E65">
        <v>150</v>
      </c>
      <c r="F65" t="s">
        <v>61</v>
      </c>
      <c r="G65">
        <v>1</v>
      </c>
      <c r="H65">
        <v>736.6</v>
      </c>
      <c r="I65" t="s">
        <v>155</v>
      </c>
      <c r="J65">
        <v>72</v>
      </c>
      <c r="K65">
        <v>84</v>
      </c>
      <c r="L65">
        <v>737.38</v>
      </c>
      <c r="M65">
        <v>398</v>
      </c>
      <c r="N65" t="s">
        <v>63</v>
      </c>
    </row>
    <row r="66" spans="1:14" ht="12.75">
      <c r="A66" t="s">
        <v>249</v>
      </c>
      <c r="B66">
        <v>305</v>
      </c>
      <c r="C66">
        <v>1309</v>
      </c>
      <c r="D66" t="s">
        <v>60</v>
      </c>
      <c r="E66">
        <v>151</v>
      </c>
      <c r="F66" t="s">
        <v>61</v>
      </c>
      <c r="G66">
        <v>2</v>
      </c>
      <c r="H66">
        <v>742.9</v>
      </c>
      <c r="I66">
        <v>3</v>
      </c>
      <c r="J66">
        <v>22</v>
      </c>
      <c r="K66">
        <v>30</v>
      </c>
      <c r="L66">
        <v>743.16</v>
      </c>
      <c r="M66">
        <v>403</v>
      </c>
      <c r="N66" t="s">
        <v>63</v>
      </c>
    </row>
    <row r="67" spans="1:14" ht="12.75">
      <c r="A67" t="s">
        <v>250</v>
      </c>
      <c r="B67">
        <v>305</v>
      </c>
      <c r="C67">
        <v>1309</v>
      </c>
      <c r="D67" t="s">
        <v>60</v>
      </c>
      <c r="E67">
        <v>155</v>
      </c>
      <c r="F67" t="s">
        <v>61</v>
      </c>
      <c r="G67">
        <v>2</v>
      </c>
      <c r="H67">
        <v>758.94</v>
      </c>
      <c r="I67" t="s">
        <v>62</v>
      </c>
      <c r="J67">
        <v>21</v>
      </c>
      <c r="K67">
        <v>26</v>
      </c>
      <c r="L67">
        <v>759.175</v>
      </c>
      <c r="M67">
        <v>412</v>
      </c>
      <c r="N67" t="s">
        <v>106</v>
      </c>
    </row>
    <row r="68" spans="1:15" ht="12.75">
      <c r="A68" t="s">
        <v>251</v>
      </c>
      <c r="B68">
        <v>305</v>
      </c>
      <c r="C68">
        <v>1309</v>
      </c>
      <c r="D68" t="s">
        <v>60</v>
      </c>
      <c r="E68">
        <v>157</v>
      </c>
      <c r="F68" t="s">
        <v>61</v>
      </c>
      <c r="G68">
        <v>2</v>
      </c>
      <c r="H68">
        <v>766.77</v>
      </c>
      <c r="I68" t="s">
        <v>252</v>
      </c>
      <c r="J68">
        <v>81</v>
      </c>
      <c r="K68">
        <v>89</v>
      </c>
      <c r="L68">
        <v>767.62</v>
      </c>
      <c r="M68">
        <v>414</v>
      </c>
      <c r="N68" t="s">
        <v>63</v>
      </c>
      <c r="O68" t="s">
        <v>209</v>
      </c>
    </row>
    <row r="69" spans="1:14" ht="12.75">
      <c r="A69" t="s">
        <v>253</v>
      </c>
      <c r="B69">
        <v>305</v>
      </c>
      <c r="C69">
        <v>1309</v>
      </c>
      <c r="D69" t="s">
        <v>60</v>
      </c>
      <c r="E69">
        <v>158</v>
      </c>
      <c r="F69" t="s">
        <v>61</v>
      </c>
      <c r="G69">
        <v>1</v>
      </c>
      <c r="H69">
        <v>770.02</v>
      </c>
      <c r="I69">
        <v>3</v>
      </c>
      <c r="J69">
        <v>11</v>
      </c>
      <c r="K69">
        <v>17</v>
      </c>
      <c r="L69">
        <v>770.16</v>
      </c>
      <c r="M69">
        <v>419</v>
      </c>
      <c r="N69" t="s">
        <v>254</v>
      </c>
    </row>
    <row r="70" spans="1:14" ht="12.75">
      <c r="A70" t="s">
        <v>255</v>
      </c>
      <c r="B70">
        <v>305</v>
      </c>
      <c r="C70">
        <v>1309</v>
      </c>
      <c r="D70" t="s">
        <v>60</v>
      </c>
      <c r="E70">
        <v>158</v>
      </c>
      <c r="F70" t="s">
        <v>61</v>
      </c>
      <c r="G70">
        <v>3</v>
      </c>
      <c r="H70">
        <v>772.31</v>
      </c>
      <c r="I70" t="s">
        <v>256</v>
      </c>
      <c r="J70">
        <v>43</v>
      </c>
      <c r="K70">
        <v>57</v>
      </c>
      <c r="L70">
        <v>772.81</v>
      </c>
      <c r="M70">
        <v>420</v>
      </c>
      <c r="N70" t="s">
        <v>63</v>
      </c>
    </row>
    <row r="71" spans="1:14" ht="12.75">
      <c r="A71" t="s">
        <v>257</v>
      </c>
      <c r="B71">
        <v>305</v>
      </c>
      <c r="C71">
        <v>1309</v>
      </c>
      <c r="D71" t="s">
        <v>60</v>
      </c>
      <c r="E71">
        <v>159</v>
      </c>
      <c r="F71" t="s">
        <v>61</v>
      </c>
      <c r="G71">
        <v>1</v>
      </c>
      <c r="H71">
        <v>775</v>
      </c>
      <c r="I71">
        <v>2</v>
      </c>
      <c r="J71">
        <v>109</v>
      </c>
      <c r="K71">
        <v>117</v>
      </c>
      <c r="L71">
        <v>776.13</v>
      </c>
      <c r="M71">
        <v>421</v>
      </c>
      <c r="N71" t="s">
        <v>63</v>
      </c>
    </row>
    <row r="72" spans="1:14" ht="12.75">
      <c r="A72" t="s">
        <v>258</v>
      </c>
      <c r="B72">
        <v>305</v>
      </c>
      <c r="C72">
        <v>1309</v>
      </c>
      <c r="D72" t="s">
        <v>60</v>
      </c>
      <c r="E72">
        <v>160</v>
      </c>
      <c r="F72" t="s">
        <v>61</v>
      </c>
      <c r="G72">
        <v>2</v>
      </c>
      <c r="H72">
        <v>781.3</v>
      </c>
      <c r="I72" t="s">
        <v>259</v>
      </c>
      <c r="J72">
        <v>124</v>
      </c>
      <c r="K72">
        <v>133</v>
      </c>
      <c r="L72">
        <v>782.585</v>
      </c>
      <c r="M72">
        <v>423</v>
      </c>
      <c r="N72" t="s">
        <v>63</v>
      </c>
    </row>
    <row r="73" spans="1:15" ht="12.75">
      <c r="A73" t="s">
        <v>260</v>
      </c>
      <c r="B73">
        <v>305</v>
      </c>
      <c r="C73">
        <v>1309</v>
      </c>
      <c r="D73" t="s">
        <v>60</v>
      </c>
      <c r="E73">
        <v>161</v>
      </c>
      <c r="F73" t="s">
        <v>61</v>
      </c>
      <c r="G73">
        <v>2</v>
      </c>
      <c r="H73">
        <v>785.99</v>
      </c>
      <c r="I73">
        <v>5</v>
      </c>
      <c r="J73">
        <v>51</v>
      </c>
      <c r="K73">
        <v>60</v>
      </c>
      <c r="L73">
        <v>786.545</v>
      </c>
      <c r="M73">
        <v>428</v>
      </c>
      <c r="N73" t="s">
        <v>63</v>
      </c>
      <c r="O73" t="s">
        <v>66</v>
      </c>
    </row>
    <row r="74" spans="1:12" ht="12.75">
      <c r="A74" t="s">
        <v>261</v>
      </c>
      <c r="B74">
        <v>305</v>
      </c>
      <c r="C74">
        <v>1309</v>
      </c>
      <c r="D74" t="s">
        <v>60</v>
      </c>
      <c r="E74">
        <v>162</v>
      </c>
      <c r="F74" t="s">
        <v>61</v>
      </c>
      <c r="G74">
        <v>3</v>
      </c>
      <c r="H74">
        <v>792.1</v>
      </c>
      <c r="I74" t="s">
        <v>262</v>
      </c>
      <c r="J74">
        <v>72</v>
      </c>
      <c r="K74">
        <v>86</v>
      </c>
      <c r="L74">
        <v>792.89</v>
      </c>
    </row>
    <row r="75" spans="1:12" ht="12.75">
      <c r="A75" t="s">
        <v>263</v>
      </c>
      <c r="B75">
        <v>305</v>
      </c>
      <c r="C75">
        <v>1309</v>
      </c>
      <c r="D75" t="s">
        <v>60</v>
      </c>
      <c r="E75">
        <v>164</v>
      </c>
      <c r="F75" t="s">
        <v>61</v>
      </c>
      <c r="G75">
        <v>3</v>
      </c>
      <c r="H75">
        <v>801.19</v>
      </c>
      <c r="I75" t="s">
        <v>219</v>
      </c>
      <c r="J75">
        <v>115</v>
      </c>
      <c r="K75">
        <v>123</v>
      </c>
      <c r="L75">
        <v>802.38</v>
      </c>
    </row>
    <row r="76" spans="1:12" ht="12.75">
      <c r="A76" t="s">
        <v>264</v>
      </c>
      <c r="B76">
        <v>305</v>
      </c>
      <c r="C76">
        <v>1309</v>
      </c>
      <c r="D76" t="s">
        <v>60</v>
      </c>
      <c r="E76">
        <v>165</v>
      </c>
      <c r="F76" t="s">
        <v>61</v>
      </c>
      <c r="G76">
        <v>3</v>
      </c>
      <c r="H76">
        <v>806.47</v>
      </c>
      <c r="I76" t="s">
        <v>238</v>
      </c>
      <c r="J76">
        <v>17</v>
      </c>
      <c r="K76">
        <v>27</v>
      </c>
      <c r="L76">
        <v>806.69</v>
      </c>
    </row>
    <row r="77" spans="1:12" ht="12.75">
      <c r="A77" t="s">
        <v>265</v>
      </c>
      <c r="B77">
        <v>305</v>
      </c>
      <c r="C77">
        <v>1309</v>
      </c>
      <c r="D77" t="s">
        <v>60</v>
      </c>
      <c r="E77">
        <v>166</v>
      </c>
      <c r="F77" t="s">
        <v>61</v>
      </c>
      <c r="G77">
        <v>3</v>
      </c>
      <c r="H77">
        <v>811.44</v>
      </c>
      <c r="I77" t="s">
        <v>62</v>
      </c>
      <c r="J77">
        <v>45</v>
      </c>
      <c r="K77">
        <v>55</v>
      </c>
      <c r="L77">
        <v>811.94</v>
      </c>
    </row>
    <row r="78" ht="12.75">
      <c r="J78" s="18"/>
    </row>
    <row r="79" ht="12.75">
      <c r="J79" s="18"/>
    </row>
    <row r="80" ht="12.75">
      <c r="J80" s="18"/>
    </row>
    <row r="81" ht="12.75">
      <c r="J81" s="18"/>
    </row>
    <row r="82" ht="12.75">
      <c r="J82" s="18"/>
    </row>
    <row r="83" ht="12.75">
      <c r="J83" s="18"/>
    </row>
    <row r="84" ht="12.75">
      <c r="J84" s="18"/>
    </row>
    <row r="85" ht="12.75">
      <c r="J85" s="18"/>
    </row>
    <row r="86" ht="12.75">
      <c r="J86" s="18"/>
    </row>
    <row r="87" ht="12.75">
      <c r="J87" s="18"/>
    </row>
    <row r="88" ht="12.75">
      <c r="J88" s="18"/>
    </row>
    <row r="89" ht="12.75">
      <c r="J89" s="18"/>
    </row>
    <row r="90" ht="12.75">
      <c r="J90" s="18"/>
    </row>
    <row r="91" ht="12.75">
      <c r="J91" s="18"/>
    </row>
    <row r="92" ht="12.75">
      <c r="J92" s="18"/>
    </row>
    <row r="93" ht="12.75">
      <c r="J93" s="18"/>
    </row>
    <row r="94" ht="12.75">
      <c r="J94" s="18"/>
    </row>
    <row r="95" ht="12.75">
      <c r="J95" s="18"/>
    </row>
    <row r="96" ht="12.75">
      <c r="J96" s="18"/>
    </row>
    <row r="97" ht="12.75">
      <c r="J97" s="18"/>
    </row>
    <row r="98" ht="12.75">
      <c r="J98" s="18"/>
    </row>
    <row r="99" ht="12.75">
      <c r="J99" s="18"/>
    </row>
    <row r="100" ht="12.75">
      <c r="J100" s="18"/>
    </row>
    <row r="101" ht="12.75">
      <c r="J101" s="18"/>
    </row>
    <row r="102" ht="12.75">
      <c r="J102" s="18"/>
    </row>
    <row r="103" ht="12.75">
      <c r="J103" s="18"/>
    </row>
    <row r="104" ht="12.75">
      <c r="J104" s="18"/>
    </row>
    <row r="105" ht="12.75">
      <c r="J105" s="18"/>
    </row>
    <row r="106" ht="12.75">
      <c r="J106" s="18"/>
    </row>
    <row r="107" ht="12.75">
      <c r="J107" s="18"/>
    </row>
    <row r="108" ht="12.75">
      <c r="J108" s="18"/>
    </row>
    <row r="109" ht="12.75">
      <c r="J109" s="18"/>
    </row>
    <row r="110" ht="12.75">
      <c r="J110" s="18"/>
    </row>
    <row r="111" ht="12.75">
      <c r="J111" s="18"/>
    </row>
    <row r="112" ht="12.75">
      <c r="J112" s="18"/>
    </row>
    <row r="113" ht="12.75">
      <c r="J113" s="18"/>
    </row>
    <row r="114" ht="12.75">
      <c r="J114" s="18"/>
    </row>
    <row r="115" ht="12.75">
      <c r="J115" s="18"/>
    </row>
    <row r="116" ht="12.75">
      <c r="J116" s="18"/>
    </row>
    <row r="117" ht="12.75">
      <c r="J117" s="18"/>
    </row>
    <row r="118" ht="12.75">
      <c r="J118" s="18"/>
    </row>
    <row r="119" ht="12.75">
      <c r="J119" s="18"/>
    </row>
    <row r="120" ht="12.75">
      <c r="J120" s="18"/>
    </row>
    <row r="121" ht="12.75">
      <c r="J121" s="18"/>
    </row>
    <row r="122" ht="12.75">
      <c r="J122" s="18"/>
    </row>
    <row r="123" ht="12.75">
      <c r="J123" s="18"/>
    </row>
    <row r="124" ht="12.75">
      <c r="J124" s="18"/>
    </row>
    <row r="125" ht="12.75">
      <c r="J125" s="18"/>
    </row>
    <row r="126" ht="12.75">
      <c r="J126" s="18"/>
    </row>
    <row r="127" ht="12.75">
      <c r="J127" s="18"/>
    </row>
    <row r="128" ht="12.75">
      <c r="J128" s="18"/>
    </row>
    <row r="129" ht="12.75">
      <c r="J129" s="18"/>
    </row>
    <row r="130" ht="12.75">
      <c r="J130" s="18"/>
    </row>
    <row r="131" ht="12.75">
      <c r="J131" s="18"/>
    </row>
    <row r="132" ht="12.75">
      <c r="J132" s="18"/>
    </row>
    <row r="133" ht="12.75">
      <c r="J133" s="18"/>
    </row>
    <row r="134" ht="12.75">
      <c r="J134" s="18"/>
    </row>
    <row r="135" ht="12.75">
      <c r="J135" s="18"/>
    </row>
    <row r="136" ht="12.75">
      <c r="J136" s="18"/>
    </row>
    <row r="137" ht="12.75">
      <c r="J137" s="18"/>
    </row>
    <row r="138" ht="12.75">
      <c r="J138" s="18"/>
    </row>
    <row r="139" ht="12.75">
      <c r="J139" s="18"/>
    </row>
    <row r="140" ht="12.75">
      <c r="J140" s="18"/>
    </row>
    <row r="141" ht="12.75">
      <c r="J141" s="18"/>
    </row>
    <row r="142" ht="12.75">
      <c r="J142" s="18"/>
    </row>
    <row r="143" ht="12.75">
      <c r="J143" s="18"/>
    </row>
    <row r="144" ht="12.75">
      <c r="J144" s="18"/>
    </row>
    <row r="145" ht="12.75">
      <c r="J145" s="18"/>
    </row>
    <row r="146" ht="12.75">
      <c r="J146" s="18"/>
    </row>
    <row r="147" ht="12.75">
      <c r="J147" s="18"/>
    </row>
    <row r="148" ht="12.75">
      <c r="J148" s="18"/>
    </row>
    <row r="149" ht="12.75">
      <c r="J149" s="18"/>
    </row>
    <row r="150" ht="12.75">
      <c r="J150" s="18"/>
    </row>
    <row r="151" ht="12.75">
      <c r="J151" s="18"/>
    </row>
    <row r="152" ht="12.75">
      <c r="J152" s="18"/>
    </row>
    <row r="153" ht="12.75">
      <c r="J153" s="18"/>
    </row>
    <row r="154" ht="12.75">
      <c r="J154" s="18"/>
    </row>
    <row r="155" ht="12.75">
      <c r="J155" s="18"/>
    </row>
    <row r="156" ht="12.75">
      <c r="J156" s="18"/>
    </row>
    <row r="157" ht="12.75">
      <c r="J157" s="18"/>
    </row>
    <row r="158" ht="12.75">
      <c r="J158" s="18"/>
    </row>
    <row r="159" ht="12.75">
      <c r="J159" s="18"/>
    </row>
    <row r="160" ht="12.75">
      <c r="J160" s="18"/>
    </row>
    <row r="161" ht="12.75">
      <c r="J161" s="18"/>
    </row>
    <row r="162" ht="12.75">
      <c r="J162" s="18"/>
    </row>
    <row r="163" ht="12.75">
      <c r="J163" s="18"/>
    </row>
    <row r="164" ht="12.75">
      <c r="J164" s="18"/>
    </row>
    <row r="165" ht="12.75">
      <c r="J165" s="18"/>
    </row>
    <row r="166" ht="12.75">
      <c r="J166" s="18"/>
    </row>
    <row r="167" ht="12.75">
      <c r="J167" s="18"/>
    </row>
    <row r="168" ht="12.75">
      <c r="J168" s="18"/>
    </row>
    <row r="169" ht="12.75">
      <c r="J169" s="18"/>
    </row>
    <row r="170" ht="12.75">
      <c r="J170" s="18"/>
    </row>
    <row r="171" ht="12.75">
      <c r="J171" s="18"/>
    </row>
    <row r="172" ht="12.75">
      <c r="J172" s="18"/>
    </row>
    <row r="173" ht="12.75">
      <c r="J173" s="18"/>
    </row>
    <row r="174" ht="12.75">
      <c r="J174" s="18"/>
    </row>
    <row r="175" ht="12.75">
      <c r="J175" s="18"/>
    </row>
    <row r="176" ht="12.75">
      <c r="J176" s="18"/>
    </row>
    <row r="177" ht="12.75">
      <c r="J177" s="18"/>
    </row>
    <row r="178" ht="12.75">
      <c r="J178" s="18"/>
    </row>
    <row r="179" ht="12.75">
      <c r="J179" s="18"/>
    </row>
    <row r="180" ht="12.75">
      <c r="J180" s="18"/>
    </row>
    <row r="181" ht="12.75">
      <c r="J181" s="18"/>
    </row>
    <row r="182" ht="12.75">
      <c r="J182" s="18"/>
    </row>
    <row r="183" ht="12.75">
      <c r="J183" s="18"/>
    </row>
    <row r="184" ht="12.75">
      <c r="J184" s="18"/>
    </row>
    <row r="185" ht="12.75">
      <c r="J185" s="18"/>
    </row>
    <row r="186" ht="12.75">
      <c r="J186" s="18"/>
    </row>
    <row r="187" ht="12.75">
      <c r="J187" s="18"/>
    </row>
    <row r="188" ht="12.75">
      <c r="J188" s="18"/>
    </row>
    <row r="189" ht="12.75">
      <c r="J189" s="18"/>
    </row>
    <row r="190" ht="12.75">
      <c r="J190" s="18"/>
    </row>
    <row r="191" ht="12.75">
      <c r="J191" s="18"/>
    </row>
    <row r="192" ht="12.75">
      <c r="J192" s="18"/>
    </row>
    <row r="193" ht="12.75">
      <c r="J193" s="18"/>
    </row>
    <row r="194" ht="12.75">
      <c r="J194" s="18"/>
    </row>
    <row r="195" ht="12.75">
      <c r="J195" s="18"/>
    </row>
    <row r="196" ht="12.75">
      <c r="J196" s="18"/>
    </row>
    <row r="197" ht="12.75">
      <c r="J197" s="18"/>
    </row>
    <row r="198" ht="12.75">
      <c r="J198" s="18"/>
    </row>
    <row r="199" ht="12.75">
      <c r="J199" s="18"/>
    </row>
    <row r="200" ht="12.75">
      <c r="J200" s="18"/>
    </row>
    <row r="201" ht="12.75">
      <c r="J201" s="18"/>
    </row>
    <row r="202" ht="12.75">
      <c r="J202" s="18"/>
    </row>
    <row r="203" ht="12.75">
      <c r="J203" s="18"/>
    </row>
    <row r="204" ht="12.75">
      <c r="J204" s="18"/>
    </row>
    <row r="205" ht="12.75">
      <c r="J205" s="18"/>
    </row>
    <row r="206" ht="12.75">
      <c r="J206" s="18"/>
    </row>
    <row r="207" ht="12.75">
      <c r="J207" s="18"/>
    </row>
    <row r="208" ht="12.75">
      <c r="J208" s="18"/>
    </row>
    <row r="209" ht="12.75">
      <c r="J209" s="18"/>
    </row>
    <row r="210" ht="12.75">
      <c r="J210" s="18"/>
    </row>
    <row r="211" ht="12.75">
      <c r="J211" s="18"/>
    </row>
    <row r="212" ht="12.75">
      <c r="J212" s="18"/>
    </row>
    <row r="213" ht="12.75">
      <c r="J213" s="18"/>
    </row>
    <row r="214" ht="12.75">
      <c r="J214" s="18"/>
    </row>
    <row r="215" ht="12.75">
      <c r="J215" s="18"/>
    </row>
    <row r="216" ht="12.75">
      <c r="J216" s="18"/>
    </row>
    <row r="217" ht="12.75">
      <c r="J217" s="18"/>
    </row>
    <row r="218" ht="12.75">
      <c r="J218" s="18"/>
    </row>
    <row r="219" ht="12.75">
      <c r="J219" s="18"/>
    </row>
    <row r="220" ht="12.75">
      <c r="J220" s="18"/>
    </row>
    <row r="221" ht="12.75">
      <c r="J221" s="18"/>
    </row>
    <row r="222" ht="12.75">
      <c r="J222" s="18"/>
    </row>
    <row r="223" ht="12.75">
      <c r="J223" s="18"/>
    </row>
    <row r="224" ht="12.75">
      <c r="J224" s="18"/>
    </row>
    <row r="225" ht="12.75">
      <c r="J225" s="18"/>
    </row>
    <row r="226" ht="12.75">
      <c r="J226" s="18"/>
    </row>
    <row r="227" ht="12.75">
      <c r="J227" s="18"/>
    </row>
    <row r="228" ht="12.75">
      <c r="J228" s="18"/>
    </row>
    <row r="229" ht="12.75">
      <c r="J229" s="18"/>
    </row>
    <row r="230" ht="12.75">
      <c r="J230" s="18"/>
    </row>
    <row r="231" ht="12.75">
      <c r="J231" s="18"/>
    </row>
    <row r="232" ht="12.75">
      <c r="J232" s="18"/>
    </row>
    <row r="233" ht="12.75">
      <c r="J233" s="18"/>
    </row>
    <row r="234" ht="12.75">
      <c r="J234" s="18"/>
    </row>
    <row r="235" ht="12.75">
      <c r="J235" s="18"/>
    </row>
    <row r="236" ht="12.75">
      <c r="J236" s="18"/>
    </row>
    <row r="237" ht="12.75">
      <c r="J237" s="18"/>
    </row>
    <row r="238" ht="12.75">
      <c r="J238" s="18"/>
    </row>
    <row r="239" ht="12.75">
      <c r="J239" s="18"/>
    </row>
    <row r="240" ht="12.75">
      <c r="J240" s="18"/>
    </row>
    <row r="241" ht="12.75">
      <c r="J241" s="18"/>
    </row>
    <row r="242" ht="12.75">
      <c r="J242" s="18"/>
    </row>
    <row r="243" ht="12.75">
      <c r="J243" s="18"/>
    </row>
    <row r="244" ht="12.75">
      <c r="J244" s="18"/>
    </row>
    <row r="245" ht="12.75">
      <c r="J245" s="18"/>
    </row>
    <row r="246" ht="12.75">
      <c r="J246" s="18"/>
    </row>
    <row r="247" ht="12.75">
      <c r="J247" s="18"/>
    </row>
    <row r="248" ht="12.75">
      <c r="J248" s="18"/>
    </row>
    <row r="249" ht="12.75">
      <c r="J249" s="18"/>
    </row>
    <row r="250" ht="12.75">
      <c r="J250" s="18"/>
    </row>
    <row r="251" ht="12.75">
      <c r="J251" s="18"/>
    </row>
    <row r="252" ht="12.75">
      <c r="J252" s="18"/>
    </row>
    <row r="253" ht="12.75">
      <c r="J253" s="18"/>
    </row>
    <row r="254" ht="12.75">
      <c r="J254" s="18"/>
    </row>
    <row r="255" ht="12.75">
      <c r="J255" s="18"/>
    </row>
    <row r="256" ht="12.75">
      <c r="J256" s="18"/>
    </row>
    <row r="257" ht="12.75">
      <c r="J257" s="18"/>
    </row>
    <row r="258" ht="12.75">
      <c r="J258" s="18"/>
    </row>
    <row r="259" ht="12.75">
      <c r="J259" s="18"/>
    </row>
    <row r="260" ht="12.75">
      <c r="J260" s="18"/>
    </row>
    <row r="261" ht="12.75">
      <c r="J261" s="18"/>
    </row>
    <row r="262" ht="12.75">
      <c r="J262" s="18"/>
    </row>
    <row r="263" ht="12.75">
      <c r="J263" s="18"/>
    </row>
    <row r="264" ht="12.75">
      <c r="J264" s="18"/>
    </row>
    <row r="265" ht="12.75">
      <c r="J265" s="18"/>
    </row>
    <row r="266" ht="12.75">
      <c r="J266" s="18"/>
    </row>
    <row r="267" ht="12.75">
      <c r="J267" s="18"/>
    </row>
    <row r="268" ht="12.75">
      <c r="J268" s="18"/>
    </row>
    <row r="269" ht="12.75">
      <c r="J269" s="18"/>
    </row>
    <row r="270" ht="12.75">
      <c r="J270" s="18"/>
    </row>
    <row r="271" ht="12.75">
      <c r="J271" s="18"/>
    </row>
    <row r="272" ht="12.75">
      <c r="J272" s="18"/>
    </row>
    <row r="273" ht="12.75">
      <c r="J273" s="18"/>
    </row>
    <row r="274" ht="12.75">
      <c r="J274" s="18"/>
    </row>
    <row r="275" ht="12.75">
      <c r="J275" s="18"/>
    </row>
    <row r="276" ht="12.75">
      <c r="J276" s="18"/>
    </row>
    <row r="277" ht="12.75">
      <c r="J277" s="18"/>
    </row>
    <row r="278" ht="12.75">
      <c r="J278" s="18"/>
    </row>
    <row r="279" ht="12.75">
      <c r="J279" s="18"/>
    </row>
    <row r="280" ht="12.75">
      <c r="J280" s="18"/>
    </row>
    <row r="281" ht="12.75">
      <c r="J281" s="18"/>
    </row>
    <row r="282" ht="12.75">
      <c r="J282" s="18"/>
    </row>
    <row r="283" ht="12.75">
      <c r="J283" s="18"/>
    </row>
    <row r="284" ht="12.75">
      <c r="J284" s="18"/>
    </row>
    <row r="285" ht="12.75">
      <c r="J285" s="18"/>
    </row>
    <row r="286" ht="12.75">
      <c r="J286" s="18"/>
    </row>
    <row r="287" ht="12.75">
      <c r="J287" s="18"/>
    </row>
    <row r="288" ht="12.75">
      <c r="J288" s="18"/>
    </row>
    <row r="289" ht="12.75">
      <c r="J289" s="18"/>
    </row>
    <row r="290" ht="12.75">
      <c r="J290" s="18"/>
    </row>
    <row r="291" ht="12.75">
      <c r="J291" s="18"/>
    </row>
    <row r="292" ht="12.75">
      <c r="J292" s="18"/>
    </row>
    <row r="293" ht="12.75">
      <c r="J293" s="18"/>
    </row>
    <row r="294" ht="12.75">
      <c r="J294" s="18"/>
    </row>
    <row r="295" ht="12.75">
      <c r="J295" s="18"/>
    </row>
    <row r="296" ht="12.75">
      <c r="J296" s="18"/>
    </row>
    <row r="297" ht="12.75">
      <c r="J297" s="18"/>
    </row>
    <row r="298" ht="12.75">
      <c r="J298" s="18"/>
    </row>
    <row r="299" ht="12.75">
      <c r="J299" s="18"/>
    </row>
    <row r="300" ht="12.75">
      <c r="J300" s="18"/>
    </row>
    <row r="301" ht="12.75">
      <c r="J301" s="18"/>
    </row>
    <row r="302" ht="12.75">
      <c r="J302" s="18"/>
    </row>
    <row r="303" ht="12.75">
      <c r="J303" s="18"/>
    </row>
    <row r="304" ht="12.75">
      <c r="J304" s="18"/>
    </row>
    <row r="305" ht="12.75">
      <c r="J305" s="18"/>
    </row>
    <row r="306" ht="12.75">
      <c r="J306" s="18"/>
    </row>
    <row r="307" ht="12.75">
      <c r="J307" s="18"/>
    </row>
    <row r="308" ht="12.75">
      <c r="J308" s="18"/>
    </row>
    <row r="309" ht="12.75">
      <c r="J309" s="18"/>
    </row>
    <row r="310" ht="12.75">
      <c r="J310" s="18"/>
    </row>
    <row r="311" ht="12.75">
      <c r="J311" s="18"/>
    </row>
    <row r="312" ht="12.75">
      <c r="J312" s="18"/>
    </row>
    <row r="313" ht="12.75">
      <c r="J313" s="18"/>
    </row>
    <row r="314" ht="12.75">
      <c r="J314" s="18"/>
    </row>
    <row r="315" ht="12.75">
      <c r="J315" s="18"/>
    </row>
    <row r="316" ht="12.75">
      <c r="J316" s="18"/>
    </row>
    <row r="317" ht="12.75">
      <c r="J317" s="18"/>
    </row>
    <row r="318" ht="12.75">
      <c r="J318" s="18"/>
    </row>
    <row r="319" ht="12.75">
      <c r="J319" s="18"/>
    </row>
    <row r="320" ht="12.75">
      <c r="J320" s="18"/>
    </row>
    <row r="321" ht="12.75">
      <c r="J321" s="18"/>
    </row>
    <row r="322" ht="12.75">
      <c r="J322" s="18"/>
    </row>
    <row r="323" ht="12.75">
      <c r="J323" s="18"/>
    </row>
    <row r="324" ht="12.75">
      <c r="J324" s="18"/>
    </row>
    <row r="325" ht="12.75">
      <c r="J325" s="18"/>
    </row>
    <row r="326" ht="12.75">
      <c r="J326" s="18"/>
    </row>
    <row r="327" ht="12.75">
      <c r="J327" s="18"/>
    </row>
    <row r="328" ht="12.75">
      <c r="J328" s="18"/>
    </row>
    <row r="329" ht="12.75">
      <c r="J329" s="18"/>
    </row>
    <row r="330" ht="12.75">
      <c r="J330" s="18"/>
    </row>
    <row r="331" ht="12.75">
      <c r="J331" s="18"/>
    </row>
    <row r="332" ht="12.75">
      <c r="J332" s="18"/>
    </row>
    <row r="333" ht="12.75">
      <c r="J333" s="18"/>
    </row>
    <row r="334" ht="12.75">
      <c r="J334" s="18"/>
    </row>
    <row r="335" ht="12.75">
      <c r="J335" s="18"/>
    </row>
    <row r="336" ht="12.75">
      <c r="J336" s="18"/>
    </row>
    <row r="337" ht="12.75">
      <c r="J337" s="18"/>
    </row>
    <row r="338" ht="12.75">
      <c r="J338" s="18"/>
    </row>
    <row r="339" ht="12.75">
      <c r="J339" s="18"/>
    </row>
    <row r="340" ht="12.75">
      <c r="J340" s="18"/>
    </row>
    <row r="341" ht="12.75">
      <c r="J341" s="18"/>
    </row>
    <row r="342" ht="12.75">
      <c r="J342" s="18"/>
    </row>
    <row r="343" ht="12.75">
      <c r="J343" s="18"/>
    </row>
    <row r="344" ht="12.75">
      <c r="J344" s="18"/>
    </row>
    <row r="345" ht="12.75">
      <c r="J345" s="18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8"/>
  <sheetViews>
    <sheetView workbookViewId="0" topLeftCell="A1">
      <selection activeCell="J103" sqref="J103:K144"/>
    </sheetView>
  </sheetViews>
  <sheetFormatPr defaultColWidth="11.421875" defaultRowHeight="12.75"/>
  <cols>
    <col min="1" max="1" width="4.421875" style="6" customWidth="1"/>
    <col min="2" max="2" width="5.28125" style="6" customWidth="1"/>
    <col min="3" max="3" width="2.421875" style="35" customWidth="1"/>
    <col min="4" max="4" width="4.00390625" style="35" customWidth="1"/>
    <col min="5" max="5" width="3.7109375" style="35" customWidth="1"/>
    <col min="6" max="6" width="4.7109375" style="35" customWidth="1"/>
    <col min="7" max="7" width="7.28125" style="35" customWidth="1"/>
    <col min="8" max="8" width="7.421875" style="6" customWidth="1"/>
    <col min="9" max="9" width="25.28125" style="6" customWidth="1"/>
    <col min="10" max="16384" width="11.421875" style="6" customWidth="1"/>
  </cols>
  <sheetData>
    <row r="1" spans="1:13" ht="11.25">
      <c r="A1" s="60" t="s">
        <v>45</v>
      </c>
      <c r="B1" s="60" t="s">
        <v>46</v>
      </c>
      <c r="C1" s="60" t="s">
        <v>85</v>
      </c>
      <c r="D1" s="60" t="s">
        <v>86</v>
      </c>
      <c r="E1" s="60" t="s">
        <v>87</v>
      </c>
      <c r="F1" s="60" t="s">
        <v>88</v>
      </c>
      <c r="G1" s="61" t="s">
        <v>55</v>
      </c>
      <c r="H1" s="61" t="s">
        <v>90</v>
      </c>
      <c r="I1" s="62" t="s">
        <v>57</v>
      </c>
      <c r="J1" s="31" t="s">
        <v>14</v>
      </c>
      <c r="K1" s="31" t="s">
        <v>15</v>
      </c>
      <c r="L1" s="34"/>
      <c r="M1" s="34"/>
    </row>
    <row r="2" spans="1:13" ht="11.25">
      <c r="A2" s="60"/>
      <c r="B2" s="60"/>
      <c r="C2" s="60"/>
      <c r="D2" s="60"/>
      <c r="E2" s="60"/>
      <c r="F2" s="60"/>
      <c r="G2" s="61"/>
      <c r="H2" s="61"/>
      <c r="I2" s="62"/>
      <c r="J2" s="33" t="s">
        <v>16</v>
      </c>
      <c r="K2" s="33" t="s">
        <v>16</v>
      </c>
      <c r="L2" s="34"/>
      <c r="M2" s="34"/>
    </row>
    <row r="3" spans="1:13" ht="11.25">
      <c r="A3" s="23">
        <v>304</v>
      </c>
      <c r="B3" s="23">
        <v>1309</v>
      </c>
      <c r="C3" s="23" t="s">
        <v>89</v>
      </c>
      <c r="D3" s="23">
        <v>1</v>
      </c>
      <c r="E3" s="23" t="s">
        <v>61</v>
      </c>
      <c r="F3" s="23">
        <v>3</v>
      </c>
      <c r="G3" s="23">
        <v>2.07</v>
      </c>
      <c r="H3" s="23">
        <v>1</v>
      </c>
      <c r="I3" s="24" t="s">
        <v>91</v>
      </c>
      <c r="J3" s="25">
        <v>0.15643629222222222</v>
      </c>
      <c r="K3" s="25">
        <v>8.2074114</v>
      </c>
      <c r="L3" s="34"/>
      <c r="M3" s="34"/>
    </row>
    <row r="4" spans="1:13" ht="11.25">
      <c r="A4" s="23">
        <v>304</v>
      </c>
      <c r="B4" s="23">
        <v>1309</v>
      </c>
      <c r="C4" s="23" t="s">
        <v>89</v>
      </c>
      <c r="D4" s="23">
        <v>1</v>
      </c>
      <c r="E4" s="23" t="s">
        <v>61</v>
      </c>
      <c r="F4" s="23">
        <v>3</v>
      </c>
      <c r="G4" s="23">
        <v>3.04</v>
      </c>
      <c r="H4" s="23">
        <v>2</v>
      </c>
      <c r="I4" s="24" t="s">
        <v>92</v>
      </c>
      <c r="J4" s="25">
        <v>0.05881768444444444</v>
      </c>
      <c r="K4" s="25">
        <v>1.7283198000000002</v>
      </c>
      <c r="L4" s="34"/>
      <c r="M4" s="34"/>
    </row>
    <row r="5" spans="1:13" ht="11.25">
      <c r="A5" s="23">
        <v>304</v>
      </c>
      <c r="B5" s="23">
        <v>1309</v>
      </c>
      <c r="C5" s="23" t="s">
        <v>89</v>
      </c>
      <c r="D5" s="23">
        <v>2</v>
      </c>
      <c r="E5" s="23" t="s">
        <v>61</v>
      </c>
      <c r="F5" s="23">
        <v>1</v>
      </c>
      <c r="G5" s="23">
        <v>16.38</v>
      </c>
      <c r="H5" s="23">
        <v>6</v>
      </c>
      <c r="I5" s="24" t="s">
        <v>93</v>
      </c>
      <c r="J5" s="25">
        <v>0.17744696444444444</v>
      </c>
      <c r="K5" s="25">
        <v>2.0026566000000003</v>
      </c>
      <c r="L5" s="34"/>
      <c r="M5" s="34"/>
    </row>
    <row r="6" spans="1:13" ht="11.25">
      <c r="A6" s="23">
        <v>304</v>
      </c>
      <c r="B6" s="23">
        <v>1309</v>
      </c>
      <c r="C6" s="23" t="s">
        <v>89</v>
      </c>
      <c r="D6" s="23">
        <v>2</v>
      </c>
      <c r="E6" s="23" t="s">
        <v>61</v>
      </c>
      <c r="F6" s="23">
        <v>2</v>
      </c>
      <c r="G6" s="23">
        <v>17.1</v>
      </c>
      <c r="H6" s="23">
        <v>9</v>
      </c>
      <c r="I6" s="24" t="s">
        <v>94</v>
      </c>
      <c r="J6" s="25">
        <v>0.04860434333333333</v>
      </c>
      <c r="K6" s="25">
        <v>1.7005869</v>
      </c>
      <c r="L6" s="34"/>
      <c r="M6" s="34"/>
    </row>
    <row r="7" spans="1:13" ht="11.25">
      <c r="A7" s="23">
        <v>304</v>
      </c>
      <c r="B7" s="23">
        <v>1309</v>
      </c>
      <c r="C7" s="23" t="s">
        <v>89</v>
      </c>
      <c r="D7" s="23">
        <v>3</v>
      </c>
      <c r="E7" s="23" t="s">
        <v>61</v>
      </c>
      <c r="F7" s="23">
        <v>1</v>
      </c>
      <c r="G7" s="23">
        <v>20.6</v>
      </c>
      <c r="H7" s="23">
        <v>14</v>
      </c>
      <c r="I7" s="24" t="s">
        <v>95</v>
      </c>
      <c r="J7" s="25">
        <v>0.11246633444444444</v>
      </c>
      <c r="K7" s="25">
        <v>1.642977</v>
      </c>
      <c r="L7" s="34"/>
      <c r="M7" s="34"/>
    </row>
    <row r="8" spans="1:13" ht="11.25">
      <c r="A8" s="23">
        <v>304</v>
      </c>
      <c r="B8" s="23">
        <v>1309</v>
      </c>
      <c r="C8" s="23" t="s">
        <v>89</v>
      </c>
      <c r="D8" s="23">
        <v>3</v>
      </c>
      <c r="E8" s="23" t="s">
        <v>61</v>
      </c>
      <c r="F8" s="23">
        <v>1</v>
      </c>
      <c r="G8" s="23">
        <v>20.71</v>
      </c>
      <c r="H8" s="23">
        <v>15</v>
      </c>
      <c r="I8" s="24" t="s">
        <v>96</v>
      </c>
      <c r="J8" s="25">
        <v>0.10358852777777777</v>
      </c>
      <c r="K8" s="25">
        <v>2.5692189</v>
      </c>
      <c r="L8" s="34"/>
      <c r="M8" s="34"/>
    </row>
    <row r="9" spans="1:13" ht="11.25">
      <c r="A9" s="23">
        <v>304</v>
      </c>
      <c r="B9" s="23">
        <v>1309</v>
      </c>
      <c r="C9" s="23" t="s">
        <v>89</v>
      </c>
      <c r="D9" s="23">
        <v>5</v>
      </c>
      <c r="E9" s="23" t="s">
        <v>61</v>
      </c>
      <c r="F9" s="23">
        <v>1</v>
      </c>
      <c r="G9" s="23">
        <v>30.77</v>
      </c>
      <c r="H9" s="23">
        <v>20</v>
      </c>
      <c r="I9" s="24" t="s">
        <v>97</v>
      </c>
      <c r="J9" s="25">
        <v>0.04553461244444445</v>
      </c>
      <c r="K9" s="25">
        <v>1.3002351</v>
      </c>
      <c r="L9" s="34"/>
      <c r="M9" s="34"/>
    </row>
    <row r="10" spans="1:13" ht="11.25">
      <c r="A10" s="23">
        <v>304</v>
      </c>
      <c r="B10" s="23">
        <v>1309</v>
      </c>
      <c r="C10" s="23" t="s">
        <v>89</v>
      </c>
      <c r="D10" s="23">
        <v>5</v>
      </c>
      <c r="E10" s="23" t="s">
        <v>61</v>
      </c>
      <c r="F10" s="23">
        <v>2</v>
      </c>
      <c r="G10" s="23">
        <v>31.84</v>
      </c>
      <c r="H10" s="23">
        <v>20</v>
      </c>
      <c r="I10" s="24" t="s">
        <v>97</v>
      </c>
      <c r="J10" s="25">
        <v>0.12848178444444444</v>
      </c>
      <c r="K10" s="25">
        <v>2.32545465</v>
      </c>
      <c r="L10" s="34"/>
      <c r="M10" s="34"/>
    </row>
    <row r="11" spans="1:13" ht="11.25">
      <c r="A11" s="23">
        <v>304</v>
      </c>
      <c r="B11" s="23">
        <v>1309</v>
      </c>
      <c r="C11" s="23" t="s">
        <v>89</v>
      </c>
      <c r="D11" s="23">
        <v>6</v>
      </c>
      <c r="E11" s="23" t="s">
        <v>61</v>
      </c>
      <c r="F11" s="23">
        <v>1</v>
      </c>
      <c r="G11" s="23">
        <v>34.17</v>
      </c>
      <c r="H11" s="23">
        <v>22</v>
      </c>
      <c r="I11" s="24" t="s">
        <v>97</v>
      </c>
      <c r="J11" s="25">
        <v>0.029177375333333335</v>
      </c>
      <c r="K11" s="25">
        <v>1.3264878</v>
      </c>
      <c r="L11" s="34"/>
      <c r="M11" s="34"/>
    </row>
    <row r="12" spans="1:13" ht="11.25">
      <c r="A12" s="23">
        <v>304</v>
      </c>
      <c r="B12" s="23">
        <v>1309</v>
      </c>
      <c r="C12" s="23" t="s">
        <v>89</v>
      </c>
      <c r="D12" s="23">
        <v>8</v>
      </c>
      <c r="E12" s="23" t="s">
        <v>61</v>
      </c>
      <c r="F12" s="23">
        <v>1</v>
      </c>
      <c r="G12" s="23">
        <v>44.15</v>
      </c>
      <c r="H12" s="23">
        <v>28</v>
      </c>
      <c r="I12" s="24" t="s">
        <v>63</v>
      </c>
      <c r="J12" s="25">
        <v>0.048171872222222224</v>
      </c>
      <c r="K12" s="25">
        <v>1.2574329</v>
      </c>
      <c r="L12" s="34"/>
      <c r="M12" s="34"/>
    </row>
    <row r="13" spans="1:13" ht="11.25">
      <c r="A13" s="23">
        <v>304</v>
      </c>
      <c r="B13" s="23">
        <v>1309</v>
      </c>
      <c r="C13" s="23" t="s">
        <v>89</v>
      </c>
      <c r="D13" s="23">
        <v>10</v>
      </c>
      <c r="E13" s="23" t="s">
        <v>61</v>
      </c>
      <c r="F13" s="23">
        <v>1</v>
      </c>
      <c r="G13" s="23">
        <v>52.5</v>
      </c>
      <c r="H13" s="23">
        <v>28</v>
      </c>
      <c r="I13" s="24" t="s">
        <v>63</v>
      </c>
      <c r="J13" s="26">
        <v>0.03830907911111111</v>
      </c>
      <c r="K13" s="26">
        <v>1.5406275</v>
      </c>
      <c r="L13" s="34"/>
      <c r="M13" s="34"/>
    </row>
    <row r="14" spans="1:13" ht="11.25">
      <c r="A14" s="23">
        <v>304</v>
      </c>
      <c r="B14" s="23">
        <v>1309</v>
      </c>
      <c r="C14" s="23" t="s">
        <v>89</v>
      </c>
      <c r="D14" s="23">
        <v>11</v>
      </c>
      <c r="E14" s="23" t="s">
        <v>61</v>
      </c>
      <c r="F14" s="23">
        <v>1</v>
      </c>
      <c r="G14" s="23">
        <v>58</v>
      </c>
      <c r="H14" s="23">
        <v>32</v>
      </c>
      <c r="I14" s="24" t="s">
        <v>98</v>
      </c>
      <c r="J14" s="26">
        <v>0.19275880555555558</v>
      </c>
      <c r="K14" s="26">
        <v>11.462817000000001</v>
      </c>
      <c r="L14" s="34"/>
      <c r="M14" s="34"/>
    </row>
    <row r="15" spans="1:13" ht="11.25">
      <c r="A15" s="23">
        <v>304</v>
      </c>
      <c r="B15" s="23">
        <v>1309</v>
      </c>
      <c r="C15" s="23" t="s">
        <v>89</v>
      </c>
      <c r="D15" s="23">
        <v>11</v>
      </c>
      <c r="E15" s="23" t="s">
        <v>61</v>
      </c>
      <c r="F15" s="23">
        <v>2</v>
      </c>
      <c r="G15" s="23">
        <v>59.2</v>
      </c>
      <c r="H15" s="23">
        <v>32</v>
      </c>
      <c r="I15" s="24" t="s">
        <v>98</v>
      </c>
      <c r="J15" s="26">
        <v>0.138877475</v>
      </c>
      <c r="K15" s="26">
        <v>12.707079</v>
      </c>
      <c r="L15" s="34"/>
      <c r="M15" s="34"/>
    </row>
    <row r="16" spans="1:13" ht="11.25">
      <c r="A16" s="23">
        <v>304</v>
      </c>
      <c r="B16" s="23">
        <v>1309</v>
      </c>
      <c r="C16" s="23" t="s">
        <v>89</v>
      </c>
      <c r="D16" s="23">
        <v>12</v>
      </c>
      <c r="E16" s="23" t="s">
        <v>61</v>
      </c>
      <c r="F16" s="23">
        <v>1</v>
      </c>
      <c r="G16" s="23">
        <v>62.86</v>
      </c>
      <c r="H16" s="23">
        <v>34</v>
      </c>
      <c r="I16" s="24" t="s">
        <v>97</v>
      </c>
      <c r="J16" s="26">
        <v>0.043263036666666664</v>
      </c>
      <c r="K16" s="26">
        <v>1.4744567999999998</v>
      </c>
      <c r="L16" s="34"/>
      <c r="M16" s="34"/>
    </row>
    <row r="17" spans="1:13" ht="11.25">
      <c r="A17" s="23">
        <v>304</v>
      </c>
      <c r="B17" s="23">
        <v>1309</v>
      </c>
      <c r="C17" s="23" t="s">
        <v>89</v>
      </c>
      <c r="D17" s="23">
        <v>13</v>
      </c>
      <c r="E17" s="23" t="s">
        <v>61</v>
      </c>
      <c r="F17" s="23">
        <v>1</v>
      </c>
      <c r="G17" s="23">
        <v>67.3</v>
      </c>
      <c r="H17" s="23">
        <v>35</v>
      </c>
      <c r="I17" s="24" t="s">
        <v>99</v>
      </c>
      <c r="J17" s="26">
        <v>0.026989964833333335</v>
      </c>
      <c r="K17" s="26">
        <v>1.2981621</v>
      </c>
      <c r="L17" s="34"/>
      <c r="M17" s="34"/>
    </row>
    <row r="18" spans="1:13" ht="11.25">
      <c r="A18" s="23">
        <v>304</v>
      </c>
      <c r="B18" s="23">
        <v>1309</v>
      </c>
      <c r="C18" s="23" t="s">
        <v>89</v>
      </c>
      <c r="D18" s="23">
        <v>14</v>
      </c>
      <c r="E18" s="23" t="s">
        <v>61</v>
      </c>
      <c r="F18" s="23">
        <v>1</v>
      </c>
      <c r="G18" s="23">
        <v>71.99</v>
      </c>
      <c r="H18" s="23">
        <v>40</v>
      </c>
      <c r="I18" s="24" t="s">
        <v>100</v>
      </c>
      <c r="J18" s="26">
        <v>0.48683195</v>
      </c>
      <c r="K18" s="26">
        <v>1.287306</v>
      </c>
      <c r="L18" s="34"/>
      <c r="M18" s="34"/>
    </row>
    <row r="19" spans="1:13" ht="11.25">
      <c r="A19" s="23">
        <v>304</v>
      </c>
      <c r="B19" s="23">
        <v>1309</v>
      </c>
      <c r="C19" s="23" t="s">
        <v>89</v>
      </c>
      <c r="D19" s="23">
        <v>15</v>
      </c>
      <c r="E19" s="23" t="s">
        <v>61</v>
      </c>
      <c r="F19" s="23">
        <v>2</v>
      </c>
      <c r="G19" s="23">
        <v>77.68</v>
      </c>
      <c r="H19" s="23">
        <v>46</v>
      </c>
      <c r="I19" s="24" t="s">
        <v>101</v>
      </c>
      <c r="J19" s="26">
        <v>0.03314575733333334</v>
      </c>
      <c r="K19" s="26">
        <v>3.0967313999999995</v>
      </c>
      <c r="L19" s="34"/>
      <c r="M19" s="34"/>
    </row>
    <row r="20" spans="1:13" ht="11.25">
      <c r="A20" s="23">
        <v>304</v>
      </c>
      <c r="B20" s="23">
        <v>1309</v>
      </c>
      <c r="C20" s="23" t="s">
        <v>89</v>
      </c>
      <c r="D20" s="23">
        <v>16</v>
      </c>
      <c r="E20" s="23" t="s">
        <v>61</v>
      </c>
      <c r="F20" s="23">
        <v>3</v>
      </c>
      <c r="G20" s="23">
        <v>83.08</v>
      </c>
      <c r="H20" s="23">
        <v>50</v>
      </c>
      <c r="I20" s="24" t="s">
        <v>102</v>
      </c>
      <c r="J20" s="26">
        <v>0.031830830777777784</v>
      </c>
      <c r="K20" s="26">
        <v>2.700168</v>
      </c>
      <c r="L20" s="34"/>
      <c r="M20" s="34"/>
    </row>
    <row r="21" spans="1:13" ht="11.25">
      <c r="A21" s="23">
        <v>304</v>
      </c>
      <c r="B21" s="23">
        <v>1309</v>
      </c>
      <c r="C21" s="23" t="s">
        <v>89</v>
      </c>
      <c r="D21" s="23">
        <v>17</v>
      </c>
      <c r="E21" s="23" t="s">
        <v>61</v>
      </c>
      <c r="F21" s="23">
        <v>2</v>
      </c>
      <c r="G21" s="23">
        <v>86.39</v>
      </c>
      <c r="H21" s="23">
        <v>53</v>
      </c>
      <c r="I21" s="24" t="s">
        <v>102</v>
      </c>
      <c r="J21" s="26">
        <v>0.018490338777777778</v>
      </c>
      <c r="K21" s="26">
        <v>2.1341439</v>
      </c>
      <c r="L21" s="34"/>
      <c r="M21" s="34"/>
    </row>
    <row r="22" spans="1:13" ht="11.25">
      <c r="A22" s="23">
        <v>304</v>
      </c>
      <c r="B22" s="23">
        <v>1309</v>
      </c>
      <c r="C22" s="23" t="s">
        <v>89</v>
      </c>
      <c r="D22" s="23">
        <v>18</v>
      </c>
      <c r="E22" s="23" t="s">
        <v>61</v>
      </c>
      <c r="F22" s="23">
        <v>1</v>
      </c>
      <c r="G22" s="23">
        <v>89.8</v>
      </c>
      <c r="H22" s="23">
        <v>54</v>
      </c>
      <c r="I22" s="24" t="s">
        <v>103</v>
      </c>
      <c r="J22" s="26">
        <v>0.05827049555555556</v>
      </c>
      <c r="K22" s="26">
        <v>1.9145079000000003</v>
      </c>
      <c r="L22" s="34"/>
      <c r="M22" s="34"/>
    </row>
    <row r="23" spans="1:13" ht="11.25">
      <c r="A23" s="23">
        <v>304</v>
      </c>
      <c r="B23" s="23">
        <v>1309</v>
      </c>
      <c r="C23" s="23" t="s">
        <v>89</v>
      </c>
      <c r="D23" s="23">
        <v>18</v>
      </c>
      <c r="E23" s="23" t="s">
        <v>61</v>
      </c>
      <c r="F23" s="23">
        <v>2</v>
      </c>
      <c r="G23" s="23">
        <v>91.36</v>
      </c>
      <c r="H23" s="23">
        <v>56</v>
      </c>
      <c r="I23" s="24" t="s">
        <v>63</v>
      </c>
      <c r="J23" s="26">
        <v>0.04195937777777778</v>
      </c>
      <c r="K23" s="26">
        <v>1.1977757999999998</v>
      </c>
      <c r="L23" s="34"/>
      <c r="M23" s="34"/>
    </row>
    <row r="24" spans="1:13" ht="11.25">
      <c r="A24" s="23">
        <v>304</v>
      </c>
      <c r="B24" s="23">
        <v>1309</v>
      </c>
      <c r="C24" s="23" t="s">
        <v>89</v>
      </c>
      <c r="D24" s="23">
        <v>18</v>
      </c>
      <c r="E24" s="23" t="s">
        <v>61</v>
      </c>
      <c r="F24" s="23">
        <v>3</v>
      </c>
      <c r="G24" s="23">
        <v>93.57</v>
      </c>
      <c r="H24" s="23">
        <v>60</v>
      </c>
      <c r="I24" s="24" t="s">
        <v>104</v>
      </c>
      <c r="J24" s="26">
        <v>0.035373991888888894</v>
      </c>
      <c r="K24" s="26">
        <v>1.4934174</v>
      </c>
      <c r="L24" s="34"/>
      <c r="M24" s="34"/>
    </row>
    <row r="25" spans="1:13" ht="11.25">
      <c r="A25" s="23">
        <v>304</v>
      </c>
      <c r="B25" s="23">
        <v>1309</v>
      </c>
      <c r="C25" s="23" t="s">
        <v>89</v>
      </c>
      <c r="D25" s="23">
        <v>19</v>
      </c>
      <c r="E25" s="23" t="s">
        <v>61</v>
      </c>
      <c r="F25" s="23">
        <v>2</v>
      </c>
      <c r="G25" s="23">
        <v>95.96</v>
      </c>
      <c r="H25" s="23">
        <v>62</v>
      </c>
      <c r="I25" s="24" t="s">
        <v>97</v>
      </c>
      <c r="J25" s="26">
        <v>0.018583574777777775</v>
      </c>
      <c r="K25" s="26">
        <v>1.1455356</v>
      </c>
      <c r="L25" s="34"/>
      <c r="M25" s="34"/>
    </row>
    <row r="26" spans="1:13" ht="11.25">
      <c r="A26" s="23">
        <v>304</v>
      </c>
      <c r="B26" s="23">
        <v>1309</v>
      </c>
      <c r="C26" s="23" t="s">
        <v>89</v>
      </c>
      <c r="D26" s="23">
        <v>20</v>
      </c>
      <c r="E26" s="23" t="s">
        <v>61</v>
      </c>
      <c r="F26" s="23">
        <v>2</v>
      </c>
      <c r="G26" s="23">
        <v>101.02</v>
      </c>
      <c r="H26" s="23">
        <v>62</v>
      </c>
      <c r="I26" s="24" t="s">
        <v>97</v>
      </c>
      <c r="J26" s="26">
        <v>0.022971362333333332</v>
      </c>
      <c r="K26" s="26">
        <v>0.92767728</v>
      </c>
      <c r="L26" s="34"/>
      <c r="M26" s="34"/>
    </row>
    <row r="27" spans="1:13" ht="11.25">
      <c r="A27" s="23">
        <v>304</v>
      </c>
      <c r="B27" s="23">
        <v>1309</v>
      </c>
      <c r="C27" s="23" t="s">
        <v>60</v>
      </c>
      <c r="D27" s="23">
        <v>1</v>
      </c>
      <c r="E27" s="23" t="s">
        <v>61</v>
      </c>
      <c r="F27" s="23">
        <v>1</v>
      </c>
      <c r="G27" s="23">
        <v>20.82</v>
      </c>
      <c r="H27" s="23">
        <v>1</v>
      </c>
      <c r="I27" s="24" t="s">
        <v>105</v>
      </c>
      <c r="J27" s="25">
        <v>0.008980708</v>
      </c>
      <c r="K27" s="25">
        <v>1.0813738499999999</v>
      </c>
      <c r="L27" s="34"/>
      <c r="M27" s="34"/>
    </row>
    <row r="28" spans="1:13" ht="11.25">
      <c r="A28" s="23">
        <v>304</v>
      </c>
      <c r="B28" s="23">
        <v>1309</v>
      </c>
      <c r="C28" s="23" t="s">
        <v>60</v>
      </c>
      <c r="D28" s="23">
        <v>2</v>
      </c>
      <c r="E28" s="23" t="s">
        <v>61</v>
      </c>
      <c r="F28" s="23">
        <v>1</v>
      </c>
      <c r="G28" s="23">
        <v>27.65</v>
      </c>
      <c r="H28" s="23">
        <v>5</v>
      </c>
      <c r="I28" s="24" t="s">
        <v>106</v>
      </c>
      <c r="J28" s="25">
        <v>0.043958841666666665</v>
      </c>
      <c r="K28" s="25">
        <v>0.79280607</v>
      </c>
      <c r="L28" s="34"/>
      <c r="M28" s="34"/>
    </row>
    <row r="29" spans="1:13" ht="11.25">
      <c r="A29" s="23">
        <v>304</v>
      </c>
      <c r="B29" s="23">
        <v>1309</v>
      </c>
      <c r="C29" s="23" t="s">
        <v>60</v>
      </c>
      <c r="D29" s="23">
        <v>4</v>
      </c>
      <c r="E29" s="23" t="s">
        <v>61</v>
      </c>
      <c r="F29" s="23">
        <v>1</v>
      </c>
      <c r="G29" s="23">
        <v>31.61</v>
      </c>
      <c r="H29" s="23">
        <v>6</v>
      </c>
      <c r="I29" s="24" t="s">
        <v>107</v>
      </c>
      <c r="J29" s="25">
        <v>0.030173264</v>
      </c>
      <c r="K29" s="25">
        <v>0.90470448</v>
      </c>
      <c r="L29" s="34"/>
      <c r="M29" s="34"/>
    </row>
    <row r="30" spans="1:13" ht="11.25">
      <c r="A30" s="23">
        <v>304</v>
      </c>
      <c r="B30" s="23">
        <v>1309</v>
      </c>
      <c r="C30" s="23" t="s">
        <v>60</v>
      </c>
      <c r="D30" s="23">
        <v>4</v>
      </c>
      <c r="E30" s="23" t="s">
        <v>61</v>
      </c>
      <c r="F30" s="23">
        <v>2</v>
      </c>
      <c r="G30" s="23">
        <v>34.02</v>
      </c>
      <c r="H30" s="23">
        <v>8</v>
      </c>
      <c r="I30" s="24" t="s">
        <v>108</v>
      </c>
      <c r="J30" s="25">
        <v>0.02234377383333333</v>
      </c>
      <c r="K30" s="25">
        <v>0.6143776799999999</v>
      </c>
      <c r="L30" s="34"/>
      <c r="M30" s="34"/>
    </row>
    <row r="31" spans="1:13" ht="11.25">
      <c r="A31" s="23">
        <v>304</v>
      </c>
      <c r="B31" s="23">
        <v>1309</v>
      </c>
      <c r="C31" s="23" t="s">
        <v>60</v>
      </c>
      <c r="D31" s="23">
        <v>5</v>
      </c>
      <c r="E31" s="23" t="s">
        <v>61</v>
      </c>
      <c r="F31" s="23">
        <v>2</v>
      </c>
      <c r="G31" s="23">
        <v>37.93</v>
      </c>
      <c r="H31" s="23">
        <v>9</v>
      </c>
      <c r="I31" s="24" t="s">
        <v>109</v>
      </c>
      <c r="J31" s="25">
        <v>0.02416330858333333</v>
      </c>
      <c r="K31" s="25">
        <v>3.0897752999999994</v>
      </c>
      <c r="L31" s="34"/>
      <c r="M31" s="34"/>
    </row>
    <row r="32" spans="1:13" ht="11.25">
      <c r="A32" s="23">
        <v>304</v>
      </c>
      <c r="B32" s="23">
        <v>1309</v>
      </c>
      <c r="C32" s="23" t="s">
        <v>60</v>
      </c>
      <c r="D32" s="23">
        <v>5</v>
      </c>
      <c r="E32" s="23" t="s">
        <v>61</v>
      </c>
      <c r="F32" s="23">
        <v>3</v>
      </c>
      <c r="G32" s="23">
        <v>40.01</v>
      </c>
      <c r="H32" s="23">
        <v>9</v>
      </c>
      <c r="I32" s="24" t="s">
        <v>109</v>
      </c>
      <c r="J32" s="25">
        <v>0.012033389866666667</v>
      </c>
      <c r="K32" s="25">
        <v>2.679468</v>
      </c>
      <c r="L32" s="34"/>
      <c r="M32" s="34"/>
    </row>
    <row r="33" spans="1:13" ht="11.25">
      <c r="A33" s="23">
        <v>304</v>
      </c>
      <c r="B33" s="23">
        <v>1309</v>
      </c>
      <c r="C33" s="23" t="s">
        <v>60</v>
      </c>
      <c r="D33" s="23">
        <v>6</v>
      </c>
      <c r="E33" s="23" t="s">
        <v>61</v>
      </c>
      <c r="F33" s="23">
        <v>1</v>
      </c>
      <c r="G33" s="23">
        <v>42.04</v>
      </c>
      <c r="H33" s="23">
        <v>11</v>
      </c>
      <c r="I33" s="24" t="s">
        <v>110</v>
      </c>
      <c r="J33" s="25">
        <v>0.017174471111111114</v>
      </c>
      <c r="K33" s="25">
        <v>2.26911585</v>
      </c>
      <c r="L33" s="34"/>
      <c r="M33" s="34"/>
    </row>
    <row r="34" spans="1:13" ht="11.25">
      <c r="A34" s="23">
        <v>304</v>
      </c>
      <c r="B34" s="23">
        <v>1309</v>
      </c>
      <c r="C34" s="23" t="s">
        <v>60</v>
      </c>
      <c r="D34" s="23">
        <v>6</v>
      </c>
      <c r="E34" s="23" t="s">
        <v>61</v>
      </c>
      <c r="F34" s="23">
        <v>2</v>
      </c>
      <c r="G34" s="23">
        <v>43</v>
      </c>
      <c r="H34" s="23">
        <v>12</v>
      </c>
      <c r="I34" s="24" t="s">
        <v>106</v>
      </c>
      <c r="J34" s="25">
        <v>0.04336262700000001</v>
      </c>
      <c r="K34" s="25">
        <v>1.04058522</v>
      </c>
      <c r="L34" s="34"/>
      <c r="M34" s="34"/>
    </row>
    <row r="35" spans="1:13" ht="11.25">
      <c r="A35" s="23">
        <v>304</v>
      </c>
      <c r="B35" s="23">
        <v>1309</v>
      </c>
      <c r="C35" s="23" t="s">
        <v>60</v>
      </c>
      <c r="D35" s="23">
        <v>6</v>
      </c>
      <c r="E35" s="23" t="s">
        <v>61</v>
      </c>
      <c r="F35" s="23">
        <v>3</v>
      </c>
      <c r="G35" s="23">
        <v>43.6</v>
      </c>
      <c r="H35" s="23">
        <v>12</v>
      </c>
      <c r="I35" s="24" t="s">
        <v>111</v>
      </c>
      <c r="J35" s="25">
        <v>0.024251202555555556</v>
      </c>
      <c r="K35" s="25">
        <v>0.9046759350000001</v>
      </c>
      <c r="L35" s="34"/>
      <c r="M35" s="34"/>
    </row>
    <row r="36" spans="1:13" ht="11.25">
      <c r="A36" s="23">
        <v>304</v>
      </c>
      <c r="B36" s="23">
        <v>1309</v>
      </c>
      <c r="C36" s="23" t="s">
        <v>60</v>
      </c>
      <c r="D36" s="23">
        <v>7</v>
      </c>
      <c r="E36" s="23" t="s">
        <v>61</v>
      </c>
      <c r="F36" s="23">
        <v>2</v>
      </c>
      <c r="G36" s="23">
        <v>46.84</v>
      </c>
      <c r="H36" s="23">
        <v>14</v>
      </c>
      <c r="I36" s="24" t="s">
        <v>111</v>
      </c>
      <c r="J36" s="25">
        <v>0.028324417</v>
      </c>
      <c r="K36" s="25">
        <v>0.9050467650000001</v>
      </c>
      <c r="L36" s="34"/>
      <c r="M36" s="34"/>
    </row>
    <row r="37" spans="1:13" ht="11.25">
      <c r="A37" s="23">
        <v>304</v>
      </c>
      <c r="B37" s="23">
        <v>1309</v>
      </c>
      <c r="C37" s="23" t="s">
        <v>60</v>
      </c>
      <c r="D37" s="23">
        <v>7</v>
      </c>
      <c r="E37" s="23" t="s">
        <v>61</v>
      </c>
      <c r="F37" s="23">
        <v>3</v>
      </c>
      <c r="G37" s="23">
        <v>49.05</v>
      </c>
      <c r="H37" s="23">
        <v>16</v>
      </c>
      <c r="I37" s="24" t="s">
        <v>112</v>
      </c>
      <c r="J37" s="25">
        <v>0.01899395422222222</v>
      </c>
      <c r="K37" s="25">
        <v>1.0268226599999999</v>
      </c>
      <c r="L37" s="34"/>
      <c r="M37" s="34"/>
    </row>
    <row r="38" spans="1:13" ht="11.25">
      <c r="A38" s="23">
        <v>304</v>
      </c>
      <c r="B38" s="23">
        <v>1309</v>
      </c>
      <c r="C38" s="23" t="s">
        <v>60</v>
      </c>
      <c r="D38" s="23">
        <v>8</v>
      </c>
      <c r="E38" s="23" t="s">
        <v>61</v>
      </c>
      <c r="F38" s="23">
        <v>2</v>
      </c>
      <c r="G38" s="23">
        <v>53.19</v>
      </c>
      <c r="H38" s="23">
        <v>19</v>
      </c>
      <c r="I38" s="24" t="s">
        <v>101</v>
      </c>
      <c r="J38" s="25"/>
      <c r="K38" s="25">
        <v>5.5473933</v>
      </c>
      <c r="L38" s="34"/>
      <c r="M38" s="34"/>
    </row>
    <row r="39" spans="1:13" ht="11.25">
      <c r="A39" s="23">
        <v>304</v>
      </c>
      <c r="B39" s="23">
        <v>1309</v>
      </c>
      <c r="C39" s="23" t="s">
        <v>60</v>
      </c>
      <c r="D39" s="23">
        <v>9</v>
      </c>
      <c r="E39" s="23" t="s">
        <v>61</v>
      </c>
      <c r="F39" s="23">
        <v>1</v>
      </c>
      <c r="G39" s="23">
        <v>55.67</v>
      </c>
      <c r="H39" s="23">
        <v>22</v>
      </c>
      <c r="I39" s="24" t="s">
        <v>107</v>
      </c>
      <c r="J39" s="25">
        <v>0.024180266000000002</v>
      </c>
      <c r="K39" s="25">
        <v>0.929856495</v>
      </c>
      <c r="L39" s="34"/>
      <c r="M39" s="34"/>
    </row>
    <row r="40" spans="1:13" ht="11.25">
      <c r="A40" s="23">
        <v>304</v>
      </c>
      <c r="B40" s="23">
        <v>1309</v>
      </c>
      <c r="C40" s="23" t="s">
        <v>60</v>
      </c>
      <c r="D40" s="23">
        <v>9</v>
      </c>
      <c r="E40" s="23" t="s">
        <v>61</v>
      </c>
      <c r="F40" s="23">
        <v>1</v>
      </c>
      <c r="G40" s="23">
        <v>56.03</v>
      </c>
      <c r="H40" s="23">
        <v>23</v>
      </c>
      <c r="I40" s="24" t="s">
        <v>113</v>
      </c>
      <c r="J40" s="25">
        <v>0.018625255</v>
      </c>
      <c r="K40" s="25">
        <v>1.3133418</v>
      </c>
      <c r="L40" s="34"/>
      <c r="M40" s="34"/>
    </row>
    <row r="41" spans="1:13" ht="11.25">
      <c r="A41" s="23">
        <v>304</v>
      </c>
      <c r="B41" s="23">
        <v>1309</v>
      </c>
      <c r="C41" s="23" t="s">
        <v>60</v>
      </c>
      <c r="D41" s="23">
        <v>10</v>
      </c>
      <c r="E41" s="23" t="s">
        <v>61</v>
      </c>
      <c r="F41" s="23">
        <v>1</v>
      </c>
      <c r="G41" s="23">
        <v>61.27</v>
      </c>
      <c r="H41" s="23">
        <v>28</v>
      </c>
      <c r="I41" s="24" t="s">
        <v>114</v>
      </c>
      <c r="J41" s="25">
        <v>1.1412068555555557</v>
      </c>
      <c r="K41" s="25">
        <v>7.0319229000000005</v>
      </c>
      <c r="L41" s="34"/>
      <c r="M41" s="34"/>
    </row>
    <row r="42" spans="1:13" ht="11.25">
      <c r="A42" s="23">
        <v>304</v>
      </c>
      <c r="B42" s="23">
        <v>1309</v>
      </c>
      <c r="C42" s="23" t="s">
        <v>60</v>
      </c>
      <c r="D42" s="23">
        <v>11</v>
      </c>
      <c r="E42" s="23" t="s">
        <v>61</v>
      </c>
      <c r="F42" s="23">
        <v>2</v>
      </c>
      <c r="G42" s="23">
        <v>66.67</v>
      </c>
      <c r="H42" s="23">
        <v>34</v>
      </c>
      <c r="I42" s="24" t="s">
        <v>115</v>
      </c>
      <c r="J42" s="25">
        <v>0.03820918322222222</v>
      </c>
      <c r="K42" s="25">
        <v>4.9063224000000005</v>
      </c>
      <c r="L42" s="34"/>
      <c r="M42" s="34"/>
    </row>
    <row r="43" spans="1:13" ht="11.25">
      <c r="A43" s="23">
        <v>304</v>
      </c>
      <c r="B43" s="23">
        <v>1309</v>
      </c>
      <c r="C43" s="23" t="s">
        <v>60</v>
      </c>
      <c r="D43" s="23">
        <v>12</v>
      </c>
      <c r="E43" s="23" t="s">
        <v>61</v>
      </c>
      <c r="F43" s="23">
        <v>1</v>
      </c>
      <c r="G43" s="23">
        <v>70.42</v>
      </c>
      <c r="H43" s="23">
        <v>34</v>
      </c>
      <c r="I43" s="24" t="s">
        <v>116</v>
      </c>
      <c r="J43" s="25">
        <v>0.04799575</v>
      </c>
      <c r="K43" s="25">
        <v>2.6828799</v>
      </c>
      <c r="L43" s="34"/>
      <c r="M43" s="34"/>
    </row>
    <row r="44" spans="1:13" ht="11.25">
      <c r="A44" s="23">
        <v>304</v>
      </c>
      <c r="B44" s="23">
        <v>1309</v>
      </c>
      <c r="C44" s="23" t="s">
        <v>60</v>
      </c>
      <c r="D44" s="23">
        <v>13</v>
      </c>
      <c r="E44" s="23" t="s">
        <v>61</v>
      </c>
      <c r="F44" s="23">
        <v>1</v>
      </c>
      <c r="G44" s="23">
        <v>75.09</v>
      </c>
      <c r="H44" s="23">
        <v>35</v>
      </c>
      <c r="I44" s="24" t="s">
        <v>117</v>
      </c>
      <c r="J44" s="25">
        <v>0.030232032111111112</v>
      </c>
      <c r="K44" s="25">
        <v>1.1976489</v>
      </c>
      <c r="L44" s="34"/>
      <c r="M44" s="34"/>
    </row>
    <row r="45" spans="1:13" ht="11.25">
      <c r="A45" s="23">
        <v>304</v>
      </c>
      <c r="B45" s="23">
        <v>1309</v>
      </c>
      <c r="C45" s="23" t="s">
        <v>60</v>
      </c>
      <c r="D45" s="23">
        <v>14</v>
      </c>
      <c r="E45" s="23" t="s">
        <v>61</v>
      </c>
      <c r="F45" s="23">
        <v>1</v>
      </c>
      <c r="G45" s="23">
        <v>80.36</v>
      </c>
      <c r="H45" s="23">
        <v>41</v>
      </c>
      <c r="I45" s="24" t="s">
        <v>118</v>
      </c>
      <c r="J45" s="25">
        <v>0.017790642222222222</v>
      </c>
      <c r="K45" s="25">
        <v>2.4222633000000005</v>
      </c>
      <c r="L45" s="34"/>
      <c r="M45" s="34"/>
    </row>
    <row r="46" spans="1:13" ht="11.25">
      <c r="A46" s="23">
        <v>304</v>
      </c>
      <c r="B46" s="23">
        <v>1309</v>
      </c>
      <c r="C46" s="23" t="s">
        <v>60</v>
      </c>
      <c r="D46" s="23">
        <v>14</v>
      </c>
      <c r="E46" s="23" t="s">
        <v>61</v>
      </c>
      <c r="F46" s="23">
        <v>2</v>
      </c>
      <c r="G46" s="23">
        <v>82.02</v>
      </c>
      <c r="H46" s="23">
        <v>42</v>
      </c>
      <c r="I46" s="24" t="s">
        <v>119</v>
      </c>
      <c r="J46" s="25">
        <v>0.07134472888888889</v>
      </c>
      <c r="K46" s="25">
        <v>1.8393696000000002</v>
      </c>
      <c r="L46" s="34"/>
      <c r="M46" s="34"/>
    </row>
    <row r="47" spans="1:13" ht="11.25">
      <c r="A47" s="23">
        <v>304</v>
      </c>
      <c r="B47" s="23">
        <v>1309</v>
      </c>
      <c r="C47" s="23" t="s">
        <v>60</v>
      </c>
      <c r="D47" s="23">
        <v>15</v>
      </c>
      <c r="E47" s="23" t="s">
        <v>61</v>
      </c>
      <c r="F47" s="23">
        <v>2</v>
      </c>
      <c r="G47" s="23">
        <v>86.85</v>
      </c>
      <c r="H47" s="23">
        <v>44</v>
      </c>
      <c r="I47" s="24" t="s">
        <v>111</v>
      </c>
      <c r="J47" s="25">
        <v>0.03414058755555555</v>
      </c>
      <c r="K47" s="25">
        <v>1.0350417</v>
      </c>
      <c r="L47" s="34"/>
      <c r="M47" s="34"/>
    </row>
    <row r="48" spans="1:13" ht="11.25">
      <c r="A48" s="23">
        <v>304</v>
      </c>
      <c r="B48" s="23">
        <v>1309</v>
      </c>
      <c r="C48" s="23" t="s">
        <v>60</v>
      </c>
      <c r="D48" s="23">
        <v>16</v>
      </c>
      <c r="E48" s="23" t="s">
        <v>61</v>
      </c>
      <c r="F48" s="23">
        <v>2</v>
      </c>
      <c r="G48" s="23">
        <v>91.12</v>
      </c>
      <c r="H48" s="23">
        <v>44</v>
      </c>
      <c r="I48" s="24" t="s">
        <v>111</v>
      </c>
      <c r="J48" s="25">
        <v>0.018494813333333332</v>
      </c>
      <c r="K48" s="25">
        <v>0.788110335</v>
      </c>
      <c r="L48" s="34"/>
      <c r="M48" s="34"/>
    </row>
    <row r="49" spans="1:13" ht="11.25">
      <c r="A49" s="23">
        <v>304</v>
      </c>
      <c r="B49" s="23">
        <v>1309</v>
      </c>
      <c r="C49" s="23" t="s">
        <v>60</v>
      </c>
      <c r="D49" s="23">
        <v>16</v>
      </c>
      <c r="E49" s="23" t="s">
        <v>61</v>
      </c>
      <c r="F49" s="23">
        <v>4</v>
      </c>
      <c r="G49" s="23">
        <v>93.83</v>
      </c>
      <c r="H49" s="23">
        <v>44</v>
      </c>
      <c r="I49" s="24" t="s">
        <v>120</v>
      </c>
      <c r="J49" s="25">
        <v>0.033024960222222226</v>
      </c>
      <c r="K49" s="25">
        <v>1.00078854</v>
      </c>
      <c r="L49" s="34"/>
      <c r="M49" s="34"/>
    </row>
    <row r="50" spans="1:13" ht="11.25">
      <c r="A50" s="23">
        <v>304</v>
      </c>
      <c r="B50" s="23">
        <v>1309</v>
      </c>
      <c r="C50" s="23" t="s">
        <v>60</v>
      </c>
      <c r="D50" s="23">
        <v>16</v>
      </c>
      <c r="E50" s="23" t="s">
        <v>61</v>
      </c>
      <c r="F50" s="23">
        <v>4</v>
      </c>
      <c r="G50" s="23">
        <v>94.29</v>
      </c>
      <c r="H50" s="23">
        <v>45</v>
      </c>
      <c r="I50" s="24" t="s">
        <v>104</v>
      </c>
      <c r="J50" s="25">
        <v>0.021429349333333333</v>
      </c>
      <c r="K50" s="25">
        <v>0.5579354100000001</v>
      </c>
      <c r="L50" s="34"/>
      <c r="M50" s="34"/>
    </row>
    <row r="51" spans="1:13" ht="11.25">
      <c r="A51" s="23">
        <v>304</v>
      </c>
      <c r="B51" s="23">
        <v>1309</v>
      </c>
      <c r="C51" s="23" t="s">
        <v>60</v>
      </c>
      <c r="D51" s="23">
        <v>16</v>
      </c>
      <c r="E51" s="23" t="s">
        <v>61</v>
      </c>
      <c r="F51" s="23">
        <v>5</v>
      </c>
      <c r="G51" s="23">
        <v>94.57</v>
      </c>
      <c r="H51" s="23">
        <v>47</v>
      </c>
      <c r="I51" s="24" t="s">
        <v>117</v>
      </c>
      <c r="J51" s="25">
        <v>0.03808914511111111</v>
      </c>
      <c r="K51" s="25">
        <v>1.8340998</v>
      </c>
      <c r="L51" s="34"/>
      <c r="M51" s="34"/>
    </row>
    <row r="52" spans="1:13" ht="11.25">
      <c r="A52" s="23">
        <v>304</v>
      </c>
      <c r="B52" s="23">
        <v>1309</v>
      </c>
      <c r="C52" s="23" t="s">
        <v>60</v>
      </c>
      <c r="D52" s="23">
        <v>17</v>
      </c>
      <c r="E52" s="23" t="s">
        <v>61</v>
      </c>
      <c r="F52" s="23">
        <v>1</v>
      </c>
      <c r="G52" s="23">
        <v>99.3</v>
      </c>
      <c r="H52" s="23">
        <v>49</v>
      </c>
      <c r="I52" s="24" t="s">
        <v>121</v>
      </c>
      <c r="J52" s="25">
        <v>0.04669420555555556</v>
      </c>
      <c r="K52" s="25">
        <v>0.5471559899999999</v>
      </c>
      <c r="L52" s="34"/>
      <c r="M52" s="34"/>
    </row>
    <row r="53" spans="1:13" ht="11.25">
      <c r="A53" s="23">
        <v>304</v>
      </c>
      <c r="B53" s="23">
        <v>1309</v>
      </c>
      <c r="C53" s="23" t="s">
        <v>60</v>
      </c>
      <c r="D53" s="23">
        <v>20</v>
      </c>
      <c r="E53" s="23" t="s">
        <v>61</v>
      </c>
      <c r="F53" s="23">
        <v>1</v>
      </c>
      <c r="G53" s="23">
        <v>117.8</v>
      </c>
      <c r="H53" s="23">
        <v>52</v>
      </c>
      <c r="I53" s="24" t="s">
        <v>107</v>
      </c>
      <c r="J53" s="25">
        <v>0.037642430222222224</v>
      </c>
      <c r="K53" s="25">
        <v>1.9826361</v>
      </c>
      <c r="L53" s="34"/>
      <c r="M53" s="34"/>
    </row>
    <row r="54" spans="1:13" ht="11.25">
      <c r="A54" s="23">
        <v>304</v>
      </c>
      <c r="B54" s="23">
        <v>1309</v>
      </c>
      <c r="C54" s="23" t="s">
        <v>60</v>
      </c>
      <c r="D54" s="23">
        <v>22</v>
      </c>
      <c r="E54" s="23" t="s">
        <v>61</v>
      </c>
      <c r="F54" s="23">
        <v>3</v>
      </c>
      <c r="G54" s="23">
        <v>129.41</v>
      </c>
      <c r="H54" s="23">
        <v>55</v>
      </c>
      <c r="I54" s="24" t="s">
        <v>109</v>
      </c>
      <c r="J54" s="25">
        <v>0.012102468644444446</v>
      </c>
      <c r="K54" s="25">
        <v>1.3570877999999997</v>
      </c>
      <c r="L54" s="34"/>
      <c r="M54" s="34"/>
    </row>
    <row r="55" spans="1:13" ht="11.25">
      <c r="A55" s="23">
        <v>304</v>
      </c>
      <c r="B55" s="23">
        <v>1309</v>
      </c>
      <c r="C55" s="23" t="s">
        <v>60</v>
      </c>
      <c r="D55" s="23">
        <v>23</v>
      </c>
      <c r="E55" s="23" t="s">
        <v>61</v>
      </c>
      <c r="F55" s="23">
        <v>1</v>
      </c>
      <c r="G55" s="23">
        <v>131.79</v>
      </c>
      <c r="H55" s="23">
        <v>57</v>
      </c>
      <c r="I55" s="24" t="s">
        <v>77</v>
      </c>
      <c r="J55" s="26">
        <v>0.015435767111111111</v>
      </c>
      <c r="K55" s="26">
        <v>1.6871319</v>
      </c>
      <c r="L55" s="34"/>
      <c r="M55" s="34"/>
    </row>
    <row r="56" spans="1:13" ht="11.25">
      <c r="A56" s="23">
        <v>304</v>
      </c>
      <c r="B56" s="23">
        <v>1309</v>
      </c>
      <c r="C56" s="23" t="s">
        <v>60</v>
      </c>
      <c r="D56" s="23">
        <v>23</v>
      </c>
      <c r="E56" s="23" t="s">
        <v>61</v>
      </c>
      <c r="F56" s="23">
        <v>2</v>
      </c>
      <c r="G56" s="23">
        <v>132.5</v>
      </c>
      <c r="H56" s="23">
        <v>58</v>
      </c>
      <c r="I56" s="24" t="s">
        <v>122</v>
      </c>
      <c r="J56" s="25">
        <v>0.49158425555555557</v>
      </c>
      <c r="K56" s="25">
        <v>10.888278</v>
      </c>
      <c r="L56" s="34"/>
      <c r="M56" s="34"/>
    </row>
    <row r="57" spans="1:13" ht="11.25">
      <c r="A57" s="23">
        <v>304</v>
      </c>
      <c r="B57" s="23">
        <v>1309</v>
      </c>
      <c r="C57" s="23" t="s">
        <v>60</v>
      </c>
      <c r="D57" s="23">
        <v>23</v>
      </c>
      <c r="E57" s="23" t="s">
        <v>61</v>
      </c>
      <c r="F57" s="23">
        <v>2</v>
      </c>
      <c r="G57" s="23">
        <v>133.45</v>
      </c>
      <c r="H57" s="23">
        <v>58</v>
      </c>
      <c r="I57" s="24" t="s">
        <v>122</v>
      </c>
      <c r="J57" s="27"/>
      <c r="K57" s="27"/>
      <c r="L57" s="34"/>
      <c r="M57" s="34"/>
    </row>
    <row r="58" spans="1:13" ht="11.25">
      <c r="A58" s="23">
        <v>304</v>
      </c>
      <c r="B58" s="23">
        <v>1309</v>
      </c>
      <c r="C58" s="23" t="s">
        <v>60</v>
      </c>
      <c r="D58" s="23">
        <v>25</v>
      </c>
      <c r="E58" s="23" t="s">
        <v>61</v>
      </c>
      <c r="F58" s="23">
        <v>3</v>
      </c>
      <c r="G58" s="23">
        <v>145.79</v>
      </c>
      <c r="H58" s="23">
        <v>62</v>
      </c>
      <c r="I58" s="24" t="s">
        <v>123</v>
      </c>
      <c r="J58" s="28">
        <v>0.0154153725</v>
      </c>
      <c r="K58" s="28">
        <v>0.83141211</v>
      </c>
      <c r="L58" s="34"/>
      <c r="M58" s="34"/>
    </row>
    <row r="59" spans="1:13" ht="11.25">
      <c r="A59" s="23">
        <v>304</v>
      </c>
      <c r="B59" s="23">
        <v>1309</v>
      </c>
      <c r="C59" s="23" t="s">
        <v>60</v>
      </c>
      <c r="D59" s="23">
        <v>26</v>
      </c>
      <c r="E59" s="23" t="s">
        <v>61</v>
      </c>
      <c r="F59" s="23">
        <v>1</v>
      </c>
      <c r="G59" s="23">
        <v>147.75</v>
      </c>
      <c r="H59" s="23">
        <v>63</v>
      </c>
      <c r="I59" s="24" t="s">
        <v>124</v>
      </c>
      <c r="J59" s="29">
        <v>0.012320656333333332</v>
      </c>
      <c r="K59" s="29">
        <v>0.9008329500000001</v>
      </c>
      <c r="L59" s="34"/>
      <c r="M59" s="34"/>
    </row>
    <row r="60" spans="1:13" ht="11.25">
      <c r="A60" s="23">
        <v>304</v>
      </c>
      <c r="B60" s="23">
        <v>1309</v>
      </c>
      <c r="C60" s="23" t="s">
        <v>60</v>
      </c>
      <c r="D60" s="23">
        <v>26</v>
      </c>
      <c r="E60" s="23" t="s">
        <v>61</v>
      </c>
      <c r="F60" s="23">
        <v>2</v>
      </c>
      <c r="G60" s="23">
        <v>149.96</v>
      </c>
      <c r="H60" s="23">
        <v>65</v>
      </c>
      <c r="I60" s="24" t="s">
        <v>123</v>
      </c>
      <c r="J60" s="29">
        <v>0.005769152766666667</v>
      </c>
      <c r="K60" s="29">
        <v>1.6063053</v>
      </c>
      <c r="L60" s="34"/>
      <c r="M60" s="34"/>
    </row>
    <row r="61" spans="1:13" ht="11.25">
      <c r="A61" s="23">
        <v>304</v>
      </c>
      <c r="B61" s="23">
        <v>1309</v>
      </c>
      <c r="C61" s="23" t="s">
        <v>60</v>
      </c>
      <c r="D61" s="23">
        <v>27</v>
      </c>
      <c r="E61" s="23" t="s">
        <v>61</v>
      </c>
      <c r="F61" s="23">
        <v>1</v>
      </c>
      <c r="G61" s="23">
        <v>153.18</v>
      </c>
      <c r="H61" s="23">
        <v>68</v>
      </c>
      <c r="I61" s="24" t="s">
        <v>125</v>
      </c>
      <c r="J61" s="29">
        <v>0.010762026000000001</v>
      </c>
      <c r="K61" s="29">
        <v>1.5410085</v>
      </c>
      <c r="L61" s="34"/>
      <c r="M61" s="34"/>
    </row>
    <row r="62" spans="1:13" ht="11.25">
      <c r="A62" s="23">
        <v>304</v>
      </c>
      <c r="B62" s="23">
        <v>1309</v>
      </c>
      <c r="C62" s="23" t="s">
        <v>60</v>
      </c>
      <c r="D62" s="23">
        <v>28</v>
      </c>
      <c r="E62" s="23" t="s">
        <v>61</v>
      </c>
      <c r="F62" s="23">
        <v>2</v>
      </c>
      <c r="G62" s="23">
        <v>158.68</v>
      </c>
      <c r="H62" s="23">
        <v>70</v>
      </c>
      <c r="I62" s="24" t="s">
        <v>123</v>
      </c>
      <c r="J62" s="29"/>
      <c r="K62" s="29">
        <v>0.6090280499999999</v>
      </c>
      <c r="L62" s="34"/>
      <c r="M62" s="34"/>
    </row>
    <row r="63" spans="1:13" ht="11.25">
      <c r="A63" s="23">
        <v>304</v>
      </c>
      <c r="B63" s="23">
        <v>1309</v>
      </c>
      <c r="C63" s="23" t="s">
        <v>60</v>
      </c>
      <c r="D63" s="23">
        <v>28</v>
      </c>
      <c r="E63" s="23" t="s">
        <v>61</v>
      </c>
      <c r="F63" s="23">
        <v>4</v>
      </c>
      <c r="G63" s="23">
        <v>161.2</v>
      </c>
      <c r="H63" s="23">
        <v>71</v>
      </c>
      <c r="I63" s="24" t="s">
        <v>124</v>
      </c>
      <c r="J63" s="29">
        <v>0.018522321888888887</v>
      </c>
      <c r="K63" s="29">
        <v>0.9466524</v>
      </c>
      <c r="L63" s="34"/>
      <c r="M63" s="34"/>
    </row>
    <row r="64" spans="1:13" ht="11.25">
      <c r="A64" s="23">
        <v>304</v>
      </c>
      <c r="B64" s="23">
        <v>1309</v>
      </c>
      <c r="C64" s="23" t="s">
        <v>60</v>
      </c>
      <c r="D64" s="23">
        <v>30</v>
      </c>
      <c r="E64" s="23" t="s">
        <v>61</v>
      </c>
      <c r="F64" s="23">
        <v>1</v>
      </c>
      <c r="G64" s="23">
        <v>167.28</v>
      </c>
      <c r="H64" s="23">
        <v>75</v>
      </c>
      <c r="I64" s="24" t="s">
        <v>126</v>
      </c>
      <c r="J64" s="28"/>
      <c r="K64" s="28">
        <v>1.5256611</v>
      </c>
      <c r="L64" s="34"/>
      <c r="M64" s="34"/>
    </row>
    <row r="65" spans="1:13" ht="11.25">
      <c r="A65" s="23">
        <v>304</v>
      </c>
      <c r="B65" s="23">
        <v>1309</v>
      </c>
      <c r="C65" s="23" t="s">
        <v>60</v>
      </c>
      <c r="D65" s="23">
        <v>31</v>
      </c>
      <c r="E65" s="23" t="s">
        <v>61</v>
      </c>
      <c r="F65" s="23">
        <v>1</v>
      </c>
      <c r="G65" s="23">
        <v>171.75</v>
      </c>
      <c r="H65" s="23">
        <v>77</v>
      </c>
      <c r="I65" s="24" t="s">
        <v>127</v>
      </c>
      <c r="J65" s="28">
        <v>1.2392798</v>
      </c>
      <c r="K65" s="28">
        <v>12.1869</v>
      </c>
      <c r="L65" s="34"/>
      <c r="M65" s="34"/>
    </row>
    <row r="66" spans="1:13" ht="11.25">
      <c r="A66" s="23">
        <v>304</v>
      </c>
      <c r="B66" s="23">
        <v>1309</v>
      </c>
      <c r="C66" s="23" t="s">
        <v>60</v>
      </c>
      <c r="D66" s="23">
        <v>31</v>
      </c>
      <c r="E66" s="23" t="s">
        <v>61</v>
      </c>
      <c r="F66" s="23">
        <v>2</v>
      </c>
      <c r="G66" s="23">
        <v>173.07</v>
      </c>
      <c r="H66" s="23">
        <v>79</v>
      </c>
      <c r="I66" s="24" t="s">
        <v>128</v>
      </c>
      <c r="J66" s="28">
        <v>1.2774406333333332</v>
      </c>
      <c r="K66" s="28">
        <v>13.154745</v>
      </c>
      <c r="L66" s="34"/>
      <c r="M66" s="34"/>
    </row>
    <row r="67" spans="1:13" ht="11.25">
      <c r="A67" s="23">
        <v>304</v>
      </c>
      <c r="B67" s="23">
        <v>1309</v>
      </c>
      <c r="C67" s="23" t="s">
        <v>60</v>
      </c>
      <c r="D67" s="23">
        <v>32</v>
      </c>
      <c r="E67" s="23" t="s">
        <v>61</v>
      </c>
      <c r="F67" s="23">
        <v>2</v>
      </c>
      <c r="G67" s="23">
        <v>177.84</v>
      </c>
      <c r="H67" s="23">
        <v>82</v>
      </c>
      <c r="I67" s="24" t="s">
        <v>129</v>
      </c>
      <c r="J67" s="28"/>
      <c r="K67" s="28">
        <v>0.7605176699999999</v>
      </c>
      <c r="L67" s="34"/>
      <c r="M67" s="34"/>
    </row>
    <row r="68" spans="1:13" ht="11.25">
      <c r="A68" s="23">
        <v>304</v>
      </c>
      <c r="B68" s="23">
        <v>1309</v>
      </c>
      <c r="C68" s="23" t="s">
        <v>60</v>
      </c>
      <c r="D68" s="23">
        <v>33</v>
      </c>
      <c r="E68" s="23" t="s">
        <v>61</v>
      </c>
      <c r="F68" s="23">
        <v>2</v>
      </c>
      <c r="G68" s="23">
        <v>183.1</v>
      </c>
      <c r="H68" s="23">
        <v>87</v>
      </c>
      <c r="I68" s="24" t="s">
        <v>130</v>
      </c>
      <c r="J68" s="28"/>
      <c r="K68" s="28">
        <v>1.3745469000000001</v>
      </c>
      <c r="L68" s="34"/>
      <c r="M68" s="34"/>
    </row>
    <row r="69" spans="1:13" ht="11.25">
      <c r="A69" s="23">
        <v>304</v>
      </c>
      <c r="B69" s="23">
        <v>1309</v>
      </c>
      <c r="C69" s="23" t="s">
        <v>60</v>
      </c>
      <c r="D69" s="23">
        <v>33</v>
      </c>
      <c r="E69" s="23" t="s">
        <v>61</v>
      </c>
      <c r="F69" s="23">
        <v>3</v>
      </c>
      <c r="G69" s="23">
        <v>184.12</v>
      </c>
      <c r="H69" s="23">
        <v>87</v>
      </c>
      <c r="I69" s="24" t="s">
        <v>130</v>
      </c>
      <c r="J69" s="28"/>
      <c r="K69" s="28">
        <v>1.8563184</v>
      </c>
      <c r="L69" s="34"/>
      <c r="M69" s="34"/>
    </row>
    <row r="70" spans="1:13" ht="11.25">
      <c r="A70" s="23">
        <v>304</v>
      </c>
      <c r="B70" s="23">
        <v>1309</v>
      </c>
      <c r="C70" s="23" t="s">
        <v>60</v>
      </c>
      <c r="D70" s="23">
        <v>35</v>
      </c>
      <c r="E70" s="23" t="s">
        <v>61</v>
      </c>
      <c r="F70" s="23">
        <v>1</v>
      </c>
      <c r="G70" s="23">
        <v>191.33</v>
      </c>
      <c r="H70" s="23">
        <v>88</v>
      </c>
      <c r="I70" s="24" t="s">
        <v>131</v>
      </c>
      <c r="J70" s="28"/>
      <c r="K70" s="28">
        <v>0.6991918799999999</v>
      </c>
      <c r="L70" s="34"/>
      <c r="M70" s="34"/>
    </row>
    <row r="71" spans="1:13" ht="11.25">
      <c r="A71" s="23">
        <v>304</v>
      </c>
      <c r="B71" s="23">
        <v>1309</v>
      </c>
      <c r="C71" s="23" t="s">
        <v>60</v>
      </c>
      <c r="D71" s="23">
        <v>36</v>
      </c>
      <c r="E71" s="23" t="s">
        <v>61</v>
      </c>
      <c r="F71" s="23">
        <v>3</v>
      </c>
      <c r="G71" s="23">
        <v>199.29</v>
      </c>
      <c r="H71" s="23">
        <v>89</v>
      </c>
      <c r="I71" s="24" t="s">
        <v>0</v>
      </c>
      <c r="J71" s="28">
        <v>0.035997027</v>
      </c>
      <c r="K71" s="28">
        <v>0.879212385</v>
      </c>
      <c r="L71" s="34"/>
      <c r="M71" s="34"/>
    </row>
    <row r="72" spans="1:14" ht="11.25">
      <c r="A72" s="23">
        <v>304</v>
      </c>
      <c r="B72" s="23">
        <v>1309</v>
      </c>
      <c r="C72" s="23" t="s">
        <v>60</v>
      </c>
      <c r="D72" s="23">
        <v>36</v>
      </c>
      <c r="E72" s="23" t="s">
        <v>61</v>
      </c>
      <c r="F72" s="23">
        <v>3</v>
      </c>
      <c r="G72" s="23">
        <v>199.47</v>
      </c>
      <c r="H72" s="23">
        <v>89</v>
      </c>
      <c r="I72" s="38" t="s">
        <v>1</v>
      </c>
      <c r="J72" s="39"/>
      <c r="K72" s="39">
        <v>1.0902555</v>
      </c>
      <c r="L72" s="34"/>
      <c r="M72" s="34"/>
      <c r="N72" s="6">
        <v>1.0902555</v>
      </c>
    </row>
    <row r="73" spans="1:14" ht="11.25">
      <c r="A73" s="23">
        <v>304</v>
      </c>
      <c r="B73" s="23">
        <v>1309</v>
      </c>
      <c r="C73" s="23" t="s">
        <v>60</v>
      </c>
      <c r="D73" s="23">
        <v>38</v>
      </c>
      <c r="E73" s="23" t="s">
        <v>61</v>
      </c>
      <c r="F73" s="23">
        <v>1</v>
      </c>
      <c r="G73" s="23">
        <v>205.61</v>
      </c>
      <c r="H73" s="23">
        <v>89</v>
      </c>
      <c r="I73" s="38" t="s">
        <v>123</v>
      </c>
      <c r="J73" s="39"/>
      <c r="K73" s="39">
        <v>0.91329531</v>
      </c>
      <c r="L73" s="46"/>
      <c r="M73" s="34"/>
      <c r="N73" s="6">
        <v>0.91329531</v>
      </c>
    </row>
    <row r="74" spans="1:14" ht="11.25">
      <c r="A74" s="23">
        <v>304</v>
      </c>
      <c r="B74" s="23">
        <v>1309</v>
      </c>
      <c r="C74" s="23" t="s">
        <v>60</v>
      </c>
      <c r="D74" s="23">
        <v>39</v>
      </c>
      <c r="E74" s="23" t="s">
        <v>61</v>
      </c>
      <c r="F74" s="23">
        <v>2</v>
      </c>
      <c r="G74" s="23">
        <v>211.72</v>
      </c>
      <c r="H74" s="23">
        <v>92</v>
      </c>
      <c r="I74" s="38" t="s">
        <v>125</v>
      </c>
      <c r="J74" s="39"/>
      <c r="K74" s="39">
        <v>2.0193350999999997</v>
      </c>
      <c r="L74" s="46"/>
      <c r="M74" s="34"/>
      <c r="N74" s="6">
        <v>2.0193350999999997</v>
      </c>
    </row>
    <row r="75" spans="1:14" ht="11.25">
      <c r="A75" s="23">
        <v>304</v>
      </c>
      <c r="B75" s="23">
        <v>1309</v>
      </c>
      <c r="C75" s="23" t="s">
        <v>60</v>
      </c>
      <c r="D75" s="23">
        <v>41</v>
      </c>
      <c r="E75" s="23" t="s">
        <v>61</v>
      </c>
      <c r="F75" s="23">
        <v>1</v>
      </c>
      <c r="G75" s="23">
        <v>220.66</v>
      </c>
      <c r="H75" s="23">
        <v>97</v>
      </c>
      <c r="I75" s="38" t="s">
        <v>2</v>
      </c>
      <c r="J75" s="39">
        <v>0.05068010444444445</v>
      </c>
      <c r="K75" s="39">
        <v>1.6926653999999999</v>
      </c>
      <c r="L75" s="28"/>
      <c r="M75" s="34"/>
      <c r="N75" s="6">
        <v>1.6926653999999999</v>
      </c>
    </row>
    <row r="76" spans="1:14" ht="11.25">
      <c r="A76" s="23">
        <v>304</v>
      </c>
      <c r="B76" s="23">
        <v>1309</v>
      </c>
      <c r="C76" s="23" t="s">
        <v>60</v>
      </c>
      <c r="D76" s="23">
        <v>44</v>
      </c>
      <c r="E76" s="23" t="s">
        <v>61</v>
      </c>
      <c r="F76" s="23">
        <v>1</v>
      </c>
      <c r="G76" s="23">
        <v>233.42</v>
      </c>
      <c r="H76" s="23">
        <v>100</v>
      </c>
      <c r="I76" s="38" t="s">
        <v>125</v>
      </c>
      <c r="J76" s="39">
        <v>0.04340256555555555</v>
      </c>
      <c r="K76" s="39">
        <v>1.6762701</v>
      </c>
      <c r="L76" s="28"/>
      <c r="M76" s="34"/>
      <c r="N76" s="6">
        <v>1.6762701</v>
      </c>
    </row>
    <row r="77" spans="1:14" ht="11.25">
      <c r="A77" s="23">
        <v>304</v>
      </c>
      <c r="B77" s="23">
        <v>1309</v>
      </c>
      <c r="C77" s="23" t="s">
        <v>60</v>
      </c>
      <c r="D77" s="23">
        <v>45</v>
      </c>
      <c r="E77" s="23" t="s">
        <v>61</v>
      </c>
      <c r="F77" s="23">
        <v>3</v>
      </c>
      <c r="G77" s="23">
        <v>240.88</v>
      </c>
      <c r="H77" s="23">
        <v>102</v>
      </c>
      <c r="I77" s="38" t="s">
        <v>3</v>
      </c>
      <c r="J77" s="39">
        <v>0.028200151833333333</v>
      </c>
      <c r="K77" s="39">
        <v>1.0656242999999999</v>
      </c>
      <c r="L77" s="28"/>
      <c r="M77" s="34"/>
      <c r="N77" s="6">
        <v>1.0656242999999999</v>
      </c>
    </row>
    <row r="78" spans="1:14" ht="11.25">
      <c r="A78" s="23">
        <v>304</v>
      </c>
      <c r="B78" s="23">
        <v>1309</v>
      </c>
      <c r="C78" s="23" t="s">
        <v>60</v>
      </c>
      <c r="D78" s="23">
        <v>48</v>
      </c>
      <c r="E78" s="23" t="s">
        <v>61</v>
      </c>
      <c r="F78" s="23">
        <v>1</v>
      </c>
      <c r="G78" s="23">
        <v>252.84</v>
      </c>
      <c r="H78" s="23">
        <v>107</v>
      </c>
      <c r="I78" s="38" t="s">
        <v>4</v>
      </c>
      <c r="J78" s="39">
        <v>0.04670578</v>
      </c>
      <c r="K78" s="39">
        <v>0.8986560600000001</v>
      </c>
      <c r="L78" s="28"/>
      <c r="M78" s="34"/>
      <c r="N78" s="6">
        <v>0.8986560600000001</v>
      </c>
    </row>
    <row r="79" spans="1:14" ht="11.25">
      <c r="A79" s="23">
        <v>304</v>
      </c>
      <c r="B79" s="23">
        <v>1309</v>
      </c>
      <c r="C79" s="23" t="s">
        <v>60</v>
      </c>
      <c r="D79" s="23">
        <v>48</v>
      </c>
      <c r="E79" s="23" t="s">
        <v>61</v>
      </c>
      <c r="F79" s="23">
        <v>1</v>
      </c>
      <c r="G79" s="23">
        <v>253.51</v>
      </c>
      <c r="H79" s="23">
        <v>108</v>
      </c>
      <c r="I79" s="38" t="s">
        <v>5</v>
      </c>
      <c r="J79" s="39">
        <v>0.09043350555555557</v>
      </c>
      <c r="K79" s="39">
        <v>1.0911555</v>
      </c>
      <c r="L79" s="28"/>
      <c r="M79" s="34"/>
      <c r="N79" s="6">
        <v>1.0911555</v>
      </c>
    </row>
    <row r="80" spans="1:14" ht="11.25">
      <c r="A80" s="23">
        <v>304</v>
      </c>
      <c r="B80" s="23">
        <v>1309</v>
      </c>
      <c r="C80" s="23" t="s">
        <v>60</v>
      </c>
      <c r="D80" s="23">
        <v>51</v>
      </c>
      <c r="E80" s="23" t="s">
        <v>61</v>
      </c>
      <c r="F80" s="23">
        <v>2</v>
      </c>
      <c r="G80" s="23">
        <v>268.33</v>
      </c>
      <c r="H80" s="23">
        <v>118</v>
      </c>
      <c r="I80" s="38" t="s">
        <v>123</v>
      </c>
      <c r="J80" s="39"/>
      <c r="K80" s="39">
        <v>2.3491671000000003</v>
      </c>
      <c r="L80" s="28"/>
      <c r="M80" s="34"/>
      <c r="N80" s="6">
        <v>2.3491671000000003</v>
      </c>
    </row>
    <row r="81" spans="1:14" ht="11.25">
      <c r="A81" s="23">
        <v>304</v>
      </c>
      <c r="B81" s="23">
        <v>1309</v>
      </c>
      <c r="C81" s="23" t="s">
        <v>60</v>
      </c>
      <c r="D81" s="23">
        <v>51</v>
      </c>
      <c r="E81" s="23" t="s">
        <v>61</v>
      </c>
      <c r="F81" s="23">
        <v>4</v>
      </c>
      <c r="G81" s="23">
        <v>270.68</v>
      </c>
      <c r="H81" s="23">
        <v>120</v>
      </c>
      <c r="I81" s="38" t="s">
        <v>63</v>
      </c>
      <c r="J81" s="39">
        <v>0.03298996983333333</v>
      </c>
      <c r="K81" s="39">
        <v>0.8541</v>
      </c>
      <c r="L81" s="28"/>
      <c r="M81" s="34"/>
      <c r="N81" s="6">
        <v>0.8541</v>
      </c>
    </row>
    <row r="82" spans="1:14" ht="11.25">
      <c r="A82" s="23">
        <v>304</v>
      </c>
      <c r="B82" s="23">
        <v>1309</v>
      </c>
      <c r="C82" s="23" t="s">
        <v>60</v>
      </c>
      <c r="D82" s="23">
        <v>53</v>
      </c>
      <c r="E82" s="23" t="s">
        <v>61</v>
      </c>
      <c r="F82" s="23">
        <v>1</v>
      </c>
      <c r="G82" s="23">
        <v>276.92</v>
      </c>
      <c r="H82" s="23">
        <v>122</v>
      </c>
      <c r="I82" s="38" t="s">
        <v>63</v>
      </c>
      <c r="J82" s="39">
        <v>0.022175890000000004</v>
      </c>
      <c r="K82" s="39">
        <v>0.96659775</v>
      </c>
      <c r="L82" s="28"/>
      <c r="M82" s="34"/>
      <c r="N82" s="6">
        <v>0.96659775</v>
      </c>
    </row>
    <row r="83" spans="1:13" ht="11.25">
      <c r="A83" s="23">
        <v>304</v>
      </c>
      <c r="B83" s="23">
        <v>1309</v>
      </c>
      <c r="C83" s="23" t="s">
        <v>60</v>
      </c>
      <c r="D83" s="23">
        <v>54</v>
      </c>
      <c r="E83" s="23" t="s">
        <v>61</v>
      </c>
      <c r="F83" s="23">
        <v>3</v>
      </c>
      <c r="G83" s="23">
        <v>284.47</v>
      </c>
      <c r="H83" s="23">
        <v>128</v>
      </c>
      <c r="I83" s="24" t="s">
        <v>6</v>
      </c>
      <c r="J83" s="28"/>
      <c r="K83" s="28"/>
      <c r="L83" s="28"/>
      <c r="M83" s="34"/>
    </row>
    <row r="84" spans="1:13" ht="11.25">
      <c r="A84" s="23">
        <v>304</v>
      </c>
      <c r="B84" s="23">
        <v>1309</v>
      </c>
      <c r="C84" s="23" t="s">
        <v>60</v>
      </c>
      <c r="D84" s="23">
        <v>54</v>
      </c>
      <c r="E84" s="23" t="s">
        <v>61</v>
      </c>
      <c r="F84" s="23">
        <v>3</v>
      </c>
      <c r="G84" s="23">
        <v>284.71</v>
      </c>
      <c r="H84" s="23">
        <v>128</v>
      </c>
      <c r="I84" s="24" t="s">
        <v>6</v>
      </c>
      <c r="J84" s="28">
        <v>0.12548892888888888</v>
      </c>
      <c r="K84" s="28">
        <v>10.578957</v>
      </c>
      <c r="L84" s="28"/>
      <c r="M84" s="34"/>
    </row>
    <row r="85" spans="1:14" ht="11.25">
      <c r="A85" s="23">
        <v>304</v>
      </c>
      <c r="B85" s="23">
        <v>1309</v>
      </c>
      <c r="C85" s="23" t="s">
        <v>60</v>
      </c>
      <c r="D85" s="23">
        <v>55</v>
      </c>
      <c r="E85" s="23" t="s">
        <v>61</v>
      </c>
      <c r="F85" s="23">
        <v>3</v>
      </c>
      <c r="G85" s="23">
        <v>289.73</v>
      </c>
      <c r="H85" s="23">
        <v>131</v>
      </c>
      <c r="I85" s="38" t="s">
        <v>125</v>
      </c>
      <c r="J85" s="39">
        <v>0.02431830866666667</v>
      </c>
      <c r="K85" s="39">
        <v>1.0913247000000001</v>
      </c>
      <c r="L85" s="28"/>
      <c r="M85" s="34"/>
      <c r="N85" s="6">
        <v>1.0913247000000001</v>
      </c>
    </row>
    <row r="86" spans="1:13" ht="11.25">
      <c r="A86" s="23">
        <v>304</v>
      </c>
      <c r="B86" s="23">
        <v>1309</v>
      </c>
      <c r="C86" s="23" t="s">
        <v>60</v>
      </c>
      <c r="D86" s="23">
        <v>56</v>
      </c>
      <c r="E86" s="23" t="s">
        <v>61</v>
      </c>
      <c r="F86" s="23">
        <v>2</v>
      </c>
      <c r="G86" s="23">
        <v>292.96</v>
      </c>
      <c r="H86" s="23">
        <v>134</v>
      </c>
      <c r="I86" s="24" t="s">
        <v>7</v>
      </c>
      <c r="J86" s="28">
        <v>0.054409874444444443</v>
      </c>
      <c r="K86" s="28">
        <v>4.409433</v>
      </c>
      <c r="L86" s="28"/>
      <c r="M86" s="34"/>
    </row>
    <row r="87" spans="1:13" ht="11.25">
      <c r="A87" s="23">
        <v>304</v>
      </c>
      <c r="B87" s="23">
        <v>1309</v>
      </c>
      <c r="C87" s="23" t="s">
        <v>60</v>
      </c>
      <c r="D87" s="23">
        <v>56</v>
      </c>
      <c r="E87" s="23" t="s">
        <v>61</v>
      </c>
      <c r="F87" s="23">
        <v>3</v>
      </c>
      <c r="G87" s="23">
        <v>294.27</v>
      </c>
      <c r="H87" s="23">
        <v>136</v>
      </c>
      <c r="I87" s="24" t="s">
        <v>8</v>
      </c>
      <c r="J87" s="28">
        <v>0.17246116555555557</v>
      </c>
      <c r="K87" s="28">
        <v>9.999741</v>
      </c>
      <c r="L87" s="28"/>
      <c r="M87" s="34"/>
    </row>
    <row r="88" spans="1:14" ht="11.25">
      <c r="A88" s="23">
        <v>304</v>
      </c>
      <c r="B88" s="23">
        <v>1309</v>
      </c>
      <c r="C88" s="23" t="s">
        <v>60</v>
      </c>
      <c r="D88" s="23">
        <v>57</v>
      </c>
      <c r="E88" s="23" t="s">
        <v>61</v>
      </c>
      <c r="F88" s="23">
        <v>2</v>
      </c>
      <c r="G88" s="23">
        <v>298.31</v>
      </c>
      <c r="H88" s="23">
        <v>137</v>
      </c>
      <c r="I88" s="38" t="s">
        <v>123</v>
      </c>
      <c r="J88" s="39">
        <v>0.024057025666666666</v>
      </c>
      <c r="K88" s="39">
        <v>1.0751592</v>
      </c>
      <c r="L88" s="28"/>
      <c r="M88" s="34"/>
      <c r="N88" s="6">
        <v>1.0751592</v>
      </c>
    </row>
    <row r="89" spans="1:14" ht="11.25">
      <c r="A89" s="23">
        <v>304</v>
      </c>
      <c r="B89" s="23">
        <v>1309</v>
      </c>
      <c r="C89" s="23" t="s">
        <v>60</v>
      </c>
      <c r="D89" s="23">
        <v>59</v>
      </c>
      <c r="E89" s="23" t="s">
        <v>61</v>
      </c>
      <c r="F89" s="23">
        <v>3</v>
      </c>
      <c r="G89" s="23">
        <v>308.99</v>
      </c>
      <c r="H89" s="23">
        <v>146</v>
      </c>
      <c r="I89" s="38" t="s">
        <v>123</v>
      </c>
      <c r="J89" s="39">
        <v>0.021151661666666665</v>
      </c>
      <c r="K89" s="39">
        <v>0.85942746</v>
      </c>
      <c r="L89" s="28"/>
      <c r="M89" s="34"/>
      <c r="N89" s="6">
        <v>0.85942746</v>
      </c>
    </row>
    <row r="90" spans="1:13" ht="11.25">
      <c r="A90" s="23">
        <v>304</v>
      </c>
      <c r="B90" s="23">
        <v>1309</v>
      </c>
      <c r="C90" s="23" t="s">
        <v>60</v>
      </c>
      <c r="D90" s="23">
        <v>60</v>
      </c>
      <c r="E90" s="23" t="s">
        <v>61</v>
      </c>
      <c r="F90" s="23">
        <v>2</v>
      </c>
      <c r="G90" s="23">
        <v>311.73</v>
      </c>
      <c r="H90" s="23">
        <v>147</v>
      </c>
      <c r="I90" s="24" t="s">
        <v>9</v>
      </c>
      <c r="J90" s="28">
        <v>0.13057328777777777</v>
      </c>
      <c r="K90" s="28">
        <v>12.54264</v>
      </c>
      <c r="L90" s="28"/>
      <c r="M90" s="34"/>
    </row>
    <row r="91" spans="1:13" ht="11.25">
      <c r="A91" s="23">
        <v>304</v>
      </c>
      <c r="B91" s="23">
        <v>1309</v>
      </c>
      <c r="C91" s="23" t="s">
        <v>60</v>
      </c>
      <c r="D91" s="23">
        <v>60</v>
      </c>
      <c r="E91" s="23" t="s">
        <v>61</v>
      </c>
      <c r="F91" s="23">
        <v>3</v>
      </c>
      <c r="G91" s="23">
        <v>313.39</v>
      </c>
      <c r="H91" s="23">
        <v>147</v>
      </c>
      <c r="I91" s="24" t="s">
        <v>101</v>
      </c>
      <c r="J91" s="28">
        <v>0.04947328222222222</v>
      </c>
      <c r="K91" s="28">
        <v>9.739233</v>
      </c>
      <c r="L91" s="28"/>
      <c r="M91" s="34"/>
    </row>
    <row r="92" spans="1:13" ht="11.25">
      <c r="A92" s="23">
        <v>304</v>
      </c>
      <c r="B92" s="23">
        <v>1309</v>
      </c>
      <c r="C92" s="23" t="s">
        <v>60</v>
      </c>
      <c r="D92" s="23">
        <v>64</v>
      </c>
      <c r="E92" s="23" t="s">
        <v>61</v>
      </c>
      <c r="F92" s="23">
        <v>2</v>
      </c>
      <c r="G92" s="23">
        <v>331.25</v>
      </c>
      <c r="H92" s="23">
        <v>167</v>
      </c>
      <c r="I92" s="24" t="s">
        <v>10</v>
      </c>
      <c r="J92" s="28">
        <v>0.2020534511111111</v>
      </c>
      <c r="K92" s="28">
        <v>14.943240000000001</v>
      </c>
      <c r="L92" s="28"/>
      <c r="M92" s="34"/>
    </row>
    <row r="93" spans="1:13" ht="11.25">
      <c r="A93" s="23">
        <v>304</v>
      </c>
      <c r="B93" s="23">
        <v>1309</v>
      </c>
      <c r="C93" s="23" t="s">
        <v>60</v>
      </c>
      <c r="D93" s="23">
        <v>66</v>
      </c>
      <c r="E93" s="23" t="s">
        <v>61</v>
      </c>
      <c r="F93" s="23">
        <v>3</v>
      </c>
      <c r="G93" s="23">
        <v>342.13</v>
      </c>
      <c r="H93" s="32">
        <v>173</v>
      </c>
      <c r="I93" s="24" t="s">
        <v>11</v>
      </c>
      <c r="J93" s="30"/>
      <c r="K93" s="28">
        <v>11.410533000000001</v>
      </c>
      <c r="L93" s="30"/>
      <c r="M93" s="34"/>
    </row>
    <row r="94" spans="1:14" ht="11.25">
      <c r="A94" s="23">
        <v>304</v>
      </c>
      <c r="B94" s="23">
        <v>1309</v>
      </c>
      <c r="C94" s="23" t="s">
        <v>60</v>
      </c>
      <c r="D94" s="23">
        <v>68</v>
      </c>
      <c r="E94" s="23" t="s">
        <v>61</v>
      </c>
      <c r="F94" s="23">
        <v>3</v>
      </c>
      <c r="G94" s="23">
        <v>351.75</v>
      </c>
      <c r="H94" s="32">
        <v>178</v>
      </c>
      <c r="I94" s="38" t="s">
        <v>63</v>
      </c>
      <c r="J94" s="43">
        <v>0.032463215827777774</v>
      </c>
      <c r="K94" s="43">
        <v>0.7369802999999999</v>
      </c>
      <c r="L94" s="46"/>
      <c r="M94" s="34"/>
      <c r="N94" s="6">
        <v>0.7369802999999999</v>
      </c>
    </row>
    <row r="95" spans="1:14" ht="11.25">
      <c r="A95" s="23">
        <v>304</v>
      </c>
      <c r="B95" s="23">
        <v>1309</v>
      </c>
      <c r="C95" s="23" t="s">
        <v>60</v>
      </c>
      <c r="D95" s="23">
        <v>69</v>
      </c>
      <c r="E95" s="23" t="s">
        <v>61</v>
      </c>
      <c r="F95" s="23">
        <v>1</v>
      </c>
      <c r="G95" s="23">
        <v>353.86</v>
      </c>
      <c r="H95" s="32">
        <v>178</v>
      </c>
      <c r="I95" s="38" t="s">
        <v>131</v>
      </c>
      <c r="J95" s="43">
        <v>0.004760837888888889</v>
      </c>
      <c r="K95" s="43">
        <v>0.72744888</v>
      </c>
      <c r="L95" s="46"/>
      <c r="M95" s="34"/>
      <c r="N95" s="6">
        <v>0.72744888</v>
      </c>
    </row>
    <row r="96" spans="1:13" ht="11.25">
      <c r="A96" s="23">
        <v>304</v>
      </c>
      <c r="B96" s="23">
        <v>1309</v>
      </c>
      <c r="C96" s="23" t="s">
        <v>60</v>
      </c>
      <c r="D96" s="23">
        <v>70</v>
      </c>
      <c r="E96" s="23" t="s">
        <v>61</v>
      </c>
      <c r="F96" s="23">
        <v>2</v>
      </c>
      <c r="G96" s="23">
        <v>359.12</v>
      </c>
      <c r="H96" s="32">
        <v>183</v>
      </c>
      <c r="I96" s="24" t="s">
        <v>12</v>
      </c>
      <c r="J96" s="34">
        <v>0.05392703555555556</v>
      </c>
      <c r="K96" s="34">
        <v>8.2577898</v>
      </c>
      <c r="L96" s="46"/>
      <c r="M96" s="34"/>
    </row>
    <row r="97" spans="1:14" ht="11.25">
      <c r="A97" s="23">
        <v>304</v>
      </c>
      <c r="B97" s="23">
        <v>1309</v>
      </c>
      <c r="C97" s="23" t="s">
        <v>60</v>
      </c>
      <c r="D97" s="23">
        <v>72</v>
      </c>
      <c r="E97" s="23" t="s">
        <v>61</v>
      </c>
      <c r="F97" s="23">
        <v>1</v>
      </c>
      <c r="G97" s="23">
        <v>368.32</v>
      </c>
      <c r="H97" s="32">
        <v>185</v>
      </c>
      <c r="I97" s="38" t="s">
        <v>63</v>
      </c>
      <c r="J97" s="43">
        <v>0.008398479344444444</v>
      </c>
      <c r="K97" s="43">
        <v>1.7913087</v>
      </c>
      <c r="L97" s="46"/>
      <c r="M97" s="34"/>
      <c r="N97" s="6">
        <v>1.7913087</v>
      </c>
    </row>
    <row r="98" spans="1:14" ht="11.25">
      <c r="A98" s="23">
        <v>304</v>
      </c>
      <c r="B98" s="23">
        <v>1309</v>
      </c>
      <c r="C98" s="23" t="s">
        <v>60</v>
      </c>
      <c r="D98" s="23">
        <v>73</v>
      </c>
      <c r="E98" s="23" t="s">
        <v>61</v>
      </c>
      <c r="F98" s="23">
        <v>2</v>
      </c>
      <c r="G98" s="23">
        <v>374.6</v>
      </c>
      <c r="H98" s="32"/>
      <c r="I98" s="38" t="s">
        <v>125</v>
      </c>
      <c r="J98" s="43">
        <v>0.2288984866666667</v>
      </c>
      <c r="K98" s="43">
        <v>2.061156</v>
      </c>
      <c r="L98" s="46"/>
      <c r="M98" s="34"/>
      <c r="N98" s="6">
        <v>2.061156</v>
      </c>
    </row>
    <row r="99" spans="1:14" ht="11.25">
      <c r="A99" s="23">
        <v>304</v>
      </c>
      <c r="B99" s="23">
        <v>1309</v>
      </c>
      <c r="C99" s="23" t="s">
        <v>60</v>
      </c>
      <c r="D99" s="23">
        <v>74</v>
      </c>
      <c r="E99" s="23" t="s">
        <v>61</v>
      </c>
      <c r="F99" s="23">
        <v>1</v>
      </c>
      <c r="G99" s="23">
        <v>378.25</v>
      </c>
      <c r="H99" s="32"/>
      <c r="I99" s="38" t="s">
        <v>125</v>
      </c>
      <c r="J99" s="43">
        <v>0.024620256833333333</v>
      </c>
      <c r="K99" s="43">
        <v>0.86774868</v>
      </c>
      <c r="L99" s="46"/>
      <c r="M99" s="34"/>
      <c r="N99" s="6">
        <v>0.86774868</v>
      </c>
    </row>
    <row r="100" spans="1:14" ht="11.25">
      <c r="A100" s="23">
        <v>304</v>
      </c>
      <c r="B100" s="23">
        <v>1309</v>
      </c>
      <c r="C100" s="23" t="s">
        <v>60</v>
      </c>
      <c r="D100" s="23">
        <v>76</v>
      </c>
      <c r="E100" s="23" t="s">
        <v>61</v>
      </c>
      <c r="F100" s="23">
        <v>1</v>
      </c>
      <c r="G100" s="23">
        <v>387.83</v>
      </c>
      <c r="H100" s="32"/>
      <c r="I100" s="38" t="s">
        <v>13</v>
      </c>
      <c r="J100" s="43">
        <v>0.013255542666666668</v>
      </c>
      <c r="K100" s="43">
        <v>2.7659181000000004</v>
      </c>
      <c r="L100" s="46"/>
      <c r="M100" s="34"/>
      <c r="N100" s="6">
        <v>2.7659181000000004</v>
      </c>
    </row>
    <row r="101" spans="1:13" ht="11.25">
      <c r="A101" s="23">
        <v>304</v>
      </c>
      <c r="B101" s="23">
        <v>1309</v>
      </c>
      <c r="C101" s="23" t="s">
        <v>60</v>
      </c>
      <c r="D101" s="23">
        <v>77</v>
      </c>
      <c r="E101" s="23" t="s">
        <v>61</v>
      </c>
      <c r="F101" s="23">
        <v>4</v>
      </c>
      <c r="G101" s="23">
        <v>395.73</v>
      </c>
      <c r="H101" s="32"/>
      <c r="I101" s="24" t="s">
        <v>12</v>
      </c>
      <c r="J101" s="34">
        <v>0.015735270833333332</v>
      </c>
      <c r="K101" s="34">
        <v>3.411894</v>
      </c>
      <c r="L101" s="46"/>
      <c r="M101" s="34"/>
    </row>
    <row r="102" spans="1:13" ht="11.25">
      <c r="A102" s="23"/>
      <c r="B102" s="23"/>
      <c r="C102" s="23"/>
      <c r="D102" s="23"/>
      <c r="E102" s="23"/>
      <c r="F102" s="23"/>
      <c r="G102" s="23"/>
      <c r="H102" s="32"/>
      <c r="I102" s="24"/>
      <c r="J102" s="34"/>
      <c r="K102" s="34"/>
      <c r="L102" s="46"/>
      <c r="M102" s="34"/>
    </row>
    <row r="103" spans="1:13" ht="11.25">
      <c r="A103" s="34">
        <f>Summary!B3</f>
        <v>305</v>
      </c>
      <c r="B103" s="34">
        <f>Summary!C3</f>
        <v>1309</v>
      </c>
      <c r="C103" s="37" t="str">
        <f>Summary!D3</f>
        <v>D</v>
      </c>
      <c r="D103" s="37">
        <f>Summary!E3</f>
        <v>80</v>
      </c>
      <c r="E103" s="37" t="str">
        <f>Summary!F3</f>
        <v>R</v>
      </c>
      <c r="F103" s="37">
        <f>Summary!G3</f>
        <v>2</v>
      </c>
      <c r="G103" s="26">
        <f>Summary!L3</f>
        <v>402.845</v>
      </c>
      <c r="H103" s="35">
        <f>Summary!M3</f>
        <v>213</v>
      </c>
      <c r="I103" s="36" t="str">
        <f>Summary!N3</f>
        <v>Gabbro</v>
      </c>
      <c r="J103" s="45">
        <f>Summary!P3</f>
        <v>0.07690661426966805</v>
      </c>
      <c r="K103" s="45">
        <f>Summary!Q3</f>
        <v>3.2497257000000004</v>
      </c>
      <c r="L103" s="45"/>
      <c r="M103" s="34"/>
    </row>
    <row r="104" spans="1:13" ht="11.25">
      <c r="A104" s="34">
        <f>Summary!B4</f>
        <v>305</v>
      </c>
      <c r="B104" s="34">
        <f>Summary!C4</f>
        <v>1309</v>
      </c>
      <c r="C104" s="37" t="str">
        <f>Summary!D4</f>
        <v>D</v>
      </c>
      <c r="D104" s="37">
        <f>Summary!E4</f>
        <v>80</v>
      </c>
      <c r="E104" s="37" t="str">
        <f>Summary!F4</f>
        <v>R</v>
      </c>
      <c r="F104" s="37">
        <f>Summary!G4</f>
        <v>2</v>
      </c>
      <c r="G104" s="26">
        <f>Summary!L4</f>
        <v>403.7</v>
      </c>
      <c r="H104" s="35">
        <f>Summary!M4</f>
        <v>213</v>
      </c>
      <c r="I104" s="40" t="str">
        <f>Summary!N4</f>
        <v>Gabbro</v>
      </c>
      <c r="J104" s="41">
        <f>Summary!P4</f>
        <v>0.07690661426966805</v>
      </c>
      <c r="K104" s="41">
        <f>Summary!Q4</f>
        <v>3.7377537000000003</v>
      </c>
      <c r="L104" s="45"/>
      <c r="M104" s="34"/>
    </row>
    <row r="105" spans="1:13" ht="11.25">
      <c r="A105" s="34">
        <f>Summary!B5</f>
        <v>305</v>
      </c>
      <c r="B105" s="34">
        <f>Summary!C5</f>
        <v>1309</v>
      </c>
      <c r="C105" s="37" t="str">
        <f>Summary!D5</f>
        <v>D</v>
      </c>
      <c r="D105" s="37">
        <f>Summary!E5</f>
        <v>81</v>
      </c>
      <c r="E105" s="37" t="str">
        <f>Summary!F5</f>
        <v>R</v>
      </c>
      <c r="F105" s="37">
        <f>Summary!G5</f>
        <v>3</v>
      </c>
      <c r="G105" s="26">
        <f>Summary!L5</f>
        <v>408.71999999999997</v>
      </c>
      <c r="H105" s="35">
        <f>Summary!M5</f>
        <v>217</v>
      </c>
      <c r="I105" s="40" t="str">
        <f>Summary!N5</f>
        <v>Gabbro</v>
      </c>
      <c r="J105" s="41">
        <f>Summary!P5</f>
        <v>0.08137110666666666</v>
      </c>
      <c r="K105" s="41">
        <f>Summary!Q5</f>
        <v>1.4360577</v>
      </c>
      <c r="L105" s="45"/>
      <c r="M105" s="34"/>
    </row>
    <row r="106" spans="1:13" ht="11.25">
      <c r="A106" s="34">
        <f>Summary!B6</f>
        <v>305</v>
      </c>
      <c r="B106" s="34">
        <f>Summary!C6</f>
        <v>1309</v>
      </c>
      <c r="C106" s="37" t="str">
        <f>Summary!D6</f>
        <v>D</v>
      </c>
      <c r="D106" s="37">
        <f>Summary!E6</f>
        <v>82</v>
      </c>
      <c r="E106" s="37" t="str">
        <f>Summary!F6</f>
        <v>R</v>
      </c>
      <c r="F106" s="37">
        <f>Summary!G6</f>
        <v>2</v>
      </c>
      <c r="G106" s="26">
        <f>Summary!L6</f>
        <v>412.695</v>
      </c>
      <c r="H106" s="35">
        <f>Summary!M6</f>
        <v>218</v>
      </c>
      <c r="I106" s="40" t="str">
        <f>Summary!N6</f>
        <v>Gabbro</v>
      </c>
      <c r="J106" s="41">
        <f>Summary!P6</f>
        <v>0.07654993241120389</v>
      </c>
      <c r="K106" s="41">
        <f>Summary!Q6</f>
        <v>2.0631015</v>
      </c>
      <c r="L106" s="45"/>
      <c r="M106" s="34"/>
    </row>
    <row r="107" spans="1:13" ht="11.25">
      <c r="A107" s="34">
        <f>Summary!B7</f>
        <v>305</v>
      </c>
      <c r="B107" s="34">
        <f>Summary!C7</f>
        <v>1309</v>
      </c>
      <c r="C107" s="37" t="str">
        <f>Summary!D7</f>
        <v>D</v>
      </c>
      <c r="D107" s="37">
        <f>Summary!E7</f>
        <v>83</v>
      </c>
      <c r="E107" s="37" t="str">
        <f>Summary!F7</f>
        <v>R</v>
      </c>
      <c r="F107" s="37">
        <f>Summary!G7</f>
        <v>1</v>
      </c>
      <c r="G107" s="26">
        <f>Summary!L7</f>
        <v>416.025</v>
      </c>
      <c r="H107" s="35">
        <f>Summary!M7</f>
        <v>220</v>
      </c>
      <c r="I107" s="40" t="str">
        <f>Summary!N7</f>
        <v>Gabbro</v>
      </c>
      <c r="J107" s="41">
        <f>Summary!P7</f>
        <v>0.09435777037701779</v>
      </c>
      <c r="K107" s="41">
        <f>Summary!Q7</f>
        <v>4.6586436</v>
      </c>
      <c r="L107" s="45"/>
      <c r="M107" s="34"/>
    </row>
    <row r="108" spans="1:12" ht="11.25">
      <c r="A108" s="6">
        <f>Summary!B8</f>
        <v>305</v>
      </c>
      <c r="B108" s="6">
        <f>Summary!C8</f>
        <v>1309</v>
      </c>
      <c r="C108" s="35" t="str">
        <f>Summary!D8</f>
        <v>D</v>
      </c>
      <c r="D108" s="35">
        <f>Summary!E8</f>
        <v>83</v>
      </c>
      <c r="E108" s="35" t="str">
        <f>Summary!F8</f>
        <v>R</v>
      </c>
      <c r="F108" s="35">
        <f>Summary!G8</f>
        <v>2</v>
      </c>
      <c r="G108" s="26">
        <f>Summary!L8</f>
        <v>416.52</v>
      </c>
      <c r="H108" s="35">
        <f>Summary!M8</f>
        <v>222</v>
      </c>
      <c r="I108" s="36" t="str">
        <f>Summary!N8</f>
        <v>Gabbro</v>
      </c>
      <c r="J108" s="44">
        <f>Summary!P8</f>
        <v>0.07124476505231138</v>
      </c>
      <c r="K108" s="44">
        <f>Summary!Q8</f>
        <v>3.6402012</v>
      </c>
      <c r="L108" s="44"/>
    </row>
    <row r="109" spans="1:12" ht="11.25">
      <c r="A109" s="6">
        <f>Summary!B9</f>
        <v>305</v>
      </c>
      <c r="B109" s="6">
        <f>Summary!C9</f>
        <v>1309</v>
      </c>
      <c r="C109" s="35" t="str">
        <f>Summary!D9</f>
        <v>D</v>
      </c>
      <c r="D109" s="35">
        <f>Summary!E9</f>
        <v>84</v>
      </c>
      <c r="E109" s="35" t="str">
        <f>Summary!F9</f>
        <v>R</v>
      </c>
      <c r="F109" s="35">
        <f>Summary!G9</f>
        <v>3</v>
      </c>
      <c r="G109" s="26">
        <f>Summary!L9</f>
        <v>422.82500000000005</v>
      </c>
      <c r="H109" s="35">
        <f>Summary!M9</f>
        <v>224</v>
      </c>
      <c r="I109" s="40" t="str">
        <f>Summary!N9</f>
        <v>Gabbro</v>
      </c>
      <c r="J109" s="42">
        <f>Summary!P9</f>
        <v>0.016426090590858235</v>
      </c>
      <c r="K109" s="42">
        <f>Summary!Q9</f>
        <v>2.20798845</v>
      </c>
      <c r="L109" s="44"/>
    </row>
    <row r="110" spans="1:12" ht="11.25">
      <c r="A110" s="6">
        <f>Summary!B10</f>
        <v>305</v>
      </c>
      <c r="B110" s="6">
        <f>Summary!C10</f>
        <v>1309</v>
      </c>
      <c r="C110" s="35" t="str">
        <f>Summary!D10</f>
        <v>D</v>
      </c>
      <c r="D110" s="35">
        <f>Summary!E10</f>
        <v>85</v>
      </c>
      <c r="E110" s="35" t="str">
        <f>Summary!F10</f>
        <v>R</v>
      </c>
      <c r="F110" s="35">
        <f>Summary!G10</f>
        <v>2</v>
      </c>
      <c r="G110" s="26">
        <f>Summary!L10</f>
        <v>427.045</v>
      </c>
      <c r="H110" s="35">
        <f>Summary!M10</f>
        <v>226</v>
      </c>
      <c r="I110" s="40" t="str">
        <f>Summary!N10</f>
        <v>Gabbro</v>
      </c>
      <c r="J110" s="42">
        <f>Summary!P10</f>
        <v>0.06036242686521476</v>
      </c>
      <c r="K110" s="42">
        <f>Summary!Q10</f>
        <v>4.315731899999999</v>
      </c>
      <c r="L110" s="44"/>
    </row>
    <row r="111" spans="1:12" ht="11.25">
      <c r="A111" s="6">
        <f>Summary!B11</f>
        <v>305</v>
      </c>
      <c r="B111" s="6">
        <f>Summary!C11</f>
        <v>1309</v>
      </c>
      <c r="C111" s="35" t="str">
        <f>Summary!D11</f>
        <v>D</v>
      </c>
      <c r="D111" s="35">
        <f>Summary!E11</f>
        <v>86</v>
      </c>
      <c r="E111" s="35" t="str">
        <f>Summary!F11</f>
        <v>R</v>
      </c>
      <c r="F111" s="35">
        <f>Summary!G11</f>
        <v>3</v>
      </c>
      <c r="G111" s="26">
        <f>Summary!L11</f>
        <v>433.45</v>
      </c>
      <c r="H111" s="35">
        <f>Summary!M11</f>
        <v>231</v>
      </c>
      <c r="I111" s="36" t="str">
        <f>Summary!N11</f>
        <v>Troctolite</v>
      </c>
      <c r="J111" s="44">
        <f>Summary!P11</f>
        <v>0.04688820677205597</v>
      </c>
      <c r="K111" s="44">
        <f>Summary!Q11</f>
        <v>3.6528642000000002</v>
      </c>
      <c r="L111" s="44"/>
    </row>
    <row r="112" spans="1:12" ht="11.25">
      <c r="A112" s="6">
        <f>Summary!B12</f>
        <v>305</v>
      </c>
      <c r="B112" s="6">
        <f>Summary!C12</f>
        <v>1309</v>
      </c>
      <c r="C112" s="35" t="str">
        <f>Summary!D12</f>
        <v>D</v>
      </c>
      <c r="D112" s="35">
        <f>Summary!E12</f>
        <v>87</v>
      </c>
      <c r="E112" s="35" t="str">
        <f>Summary!F12</f>
        <v>R</v>
      </c>
      <c r="F112" s="35">
        <f>Summary!G12</f>
        <v>2</v>
      </c>
      <c r="G112" s="26">
        <f>Summary!L12</f>
        <v>436.52500000000003</v>
      </c>
      <c r="H112" s="35">
        <f>Summary!M12</f>
        <v>234</v>
      </c>
      <c r="I112" s="40" t="str">
        <f>Summary!N12</f>
        <v>Gabbro</v>
      </c>
      <c r="J112" s="42">
        <f>Summary!P12</f>
        <v>0.06551342489038026</v>
      </c>
      <c r="K112" s="42">
        <f>Summary!Q12</f>
        <v>1.3568886</v>
      </c>
      <c r="L112" s="44"/>
    </row>
    <row r="113" spans="1:14" ht="11.25">
      <c r="A113" s="6">
        <f>Summary!B13</f>
        <v>305</v>
      </c>
      <c r="B113" s="6">
        <f>Summary!C13</f>
        <v>1309</v>
      </c>
      <c r="C113" s="35" t="str">
        <f>Summary!D13</f>
        <v>D</v>
      </c>
      <c r="D113" s="35">
        <f>Summary!E13</f>
        <v>88</v>
      </c>
      <c r="E113" s="35" t="str">
        <f>Summary!F13</f>
        <v>R</v>
      </c>
      <c r="F113" s="35">
        <f>Summary!G13</f>
        <v>4</v>
      </c>
      <c r="G113" s="26">
        <f>Summary!L13</f>
        <v>442.35</v>
      </c>
      <c r="H113" s="35">
        <f>Summary!M13</f>
        <v>235</v>
      </c>
      <c r="I113" s="40" t="str">
        <f>Summary!N13</f>
        <v>Gabbro</v>
      </c>
      <c r="J113" s="1">
        <f>Summary!P13</f>
        <v>0.05746622305057756</v>
      </c>
      <c r="K113" s="1">
        <f>Summary!Q13</f>
        <v>1.7322642</v>
      </c>
      <c r="L113" s="36"/>
      <c r="M113" s="26"/>
      <c r="N113" s="1"/>
    </row>
    <row r="114" spans="1:14" ht="11.25">
      <c r="A114" s="6">
        <f>Summary!B14</f>
        <v>305</v>
      </c>
      <c r="B114" s="6">
        <f>Summary!C14</f>
        <v>1309</v>
      </c>
      <c r="C114" s="35" t="str">
        <f>Summary!D14</f>
        <v>D</v>
      </c>
      <c r="D114" s="35">
        <f>Summary!E14</f>
        <v>89</v>
      </c>
      <c r="E114" s="35" t="str">
        <f>Summary!F14</f>
        <v>R</v>
      </c>
      <c r="F114" s="35">
        <f>Summary!G14</f>
        <v>2</v>
      </c>
      <c r="G114" s="26">
        <f>Summary!L14</f>
        <v>446.46</v>
      </c>
      <c r="H114" s="35">
        <f>Summary!M14</f>
        <v>236</v>
      </c>
      <c r="I114" s="40" t="str">
        <f>Summary!N14</f>
        <v>Gabbro</v>
      </c>
      <c r="J114" s="1">
        <f>Summary!P14</f>
        <v>0.06268147152088449</v>
      </c>
      <c r="K114" s="1">
        <f>Summary!Q14</f>
        <v>3.0846473999999997</v>
      </c>
      <c r="L114" s="36"/>
      <c r="M114" s="26"/>
      <c r="N114" s="1"/>
    </row>
    <row r="115" spans="1:14" ht="11.25">
      <c r="A115" s="6">
        <f>Summary!B15</f>
        <v>305</v>
      </c>
      <c r="B115" s="6">
        <f>Summary!C15</f>
        <v>1309</v>
      </c>
      <c r="C115" s="35" t="str">
        <f>Summary!D15</f>
        <v>D</v>
      </c>
      <c r="D115" s="35">
        <f>Summary!E15</f>
        <v>91</v>
      </c>
      <c r="E115" s="35" t="str">
        <f>Summary!F15</f>
        <v>R</v>
      </c>
      <c r="F115" s="35">
        <f>Summary!G15</f>
        <v>2</v>
      </c>
      <c r="G115" s="26">
        <f>Summary!L15</f>
        <v>455.485</v>
      </c>
      <c r="H115" s="35">
        <f>Summary!M15</f>
        <v>239</v>
      </c>
      <c r="I115" s="40" t="str">
        <f>Summary!N15</f>
        <v>Gabbro</v>
      </c>
      <c r="J115" s="1">
        <f>Summary!P15</f>
        <v>0.118467683146492</v>
      </c>
      <c r="K115" s="1">
        <f>Summary!Q15</f>
        <v>3.8841948</v>
      </c>
      <c r="L115" s="36"/>
      <c r="M115" s="26"/>
      <c r="N115" s="1"/>
    </row>
    <row r="116" spans="1:14" ht="12.75">
      <c r="A116" s="17">
        <f>Summary!B16</f>
        <v>305</v>
      </c>
      <c r="B116" s="17">
        <f>Summary!C16</f>
        <v>1309</v>
      </c>
      <c r="C116" s="17" t="str">
        <f>Summary!D16</f>
        <v>D</v>
      </c>
      <c r="D116" s="17">
        <f>Summary!E16</f>
        <v>91</v>
      </c>
      <c r="E116" s="17" t="str">
        <f>Summary!F16</f>
        <v>R</v>
      </c>
      <c r="F116" s="17">
        <f>Summary!G16</f>
        <v>2</v>
      </c>
      <c r="G116" s="18">
        <f>Summary!L16</f>
        <v>455.74</v>
      </c>
      <c r="H116" s="23">
        <f>Summary!M16</f>
        <v>239</v>
      </c>
      <c r="I116" s="40" t="str">
        <f>Summary!N16</f>
        <v>Gabbro</v>
      </c>
      <c r="J116" s="1">
        <f>Summary!P16</f>
        <v>0.03543371861544853</v>
      </c>
      <c r="K116" s="1">
        <f>Summary!Q16</f>
        <v>2.12701095</v>
      </c>
      <c r="L116" s="36"/>
      <c r="M116" s="17"/>
      <c r="N116" s="1"/>
    </row>
    <row r="117" spans="1:14" ht="12.75">
      <c r="A117" s="50">
        <f>Summary!B17</f>
        <v>305</v>
      </c>
      <c r="B117" s="50">
        <f>Summary!C17</f>
        <v>1309</v>
      </c>
      <c r="C117" s="50" t="str">
        <f>Summary!D17</f>
        <v>D</v>
      </c>
      <c r="D117" s="50">
        <f>Summary!E17</f>
        <v>92</v>
      </c>
      <c r="E117" s="50" t="str">
        <f>Summary!F17</f>
        <v>R</v>
      </c>
      <c r="F117" s="50">
        <f>Summary!G17</f>
        <v>1</v>
      </c>
      <c r="G117" s="53">
        <f>Summary!L17</f>
        <v>459.28999999999996</v>
      </c>
      <c r="H117" s="23">
        <f>Summary!M17</f>
        <v>240</v>
      </c>
      <c r="I117" s="40" t="str">
        <f>Summary!N17</f>
        <v>Gabbro</v>
      </c>
      <c r="J117" s="1">
        <f>Summary!P17</f>
        <v>0.04858676944306181</v>
      </c>
      <c r="K117" s="1">
        <f>Summary!Q17</f>
        <v>2.5410378000000002</v>
      </c>
      <c r="L117" s="36"/>
      <c r="M117" s="50"/>
      <c r="N117" s="1"/>
    </row>
    <row r="118" spans="1:14" ht="12.75">
      <c r="A118" s="50">
        <f>Summary!B18</f>
        <v>305</v>
      </c>
      <c r="B118" s="50">
        <f>Summary!C18</f>
        <v>1309</v>
      </c>
      <c r="C118" s="50" t="str">
        <f>Summary!D18</f>
        <v>D</v>
      </c>
      <c r="D118" s="50">
        <f>Summary!E18</f>
        <v>93</v>
      </c>
      <c r="E118" s="50" t="str">
        <f>Summary!F18</f>
        <v>R</v>
      </c>
      <c r="F118" s="50">
        <f>Summary!G18</f>
        <v>1</v>
      </c>
      <c r="G118" s="53">
        <f>Summary!L18</f>
        <v>463.135</v>
      </c>
      <c r="H118" s="23">
        <f>Summary!M18</f>
        <v>240</v>
      </c>
      <c r="I118" s="40" t="str">
        <f>Summary!N18</f>
        <v>Gabbro</v>
      </c>
      <c r="J118" s="1">
        <f>Summary!P18</f>
        <v>0.05766091676531149</v>
      </c>
      <c r="K118" s="1">
        <f>Summary!Q18</f>
        <v>1.1847306</v>
      </c>
      <c r="L118" s="36"/>
      <c r="M118" s="50"/>
      <c r="N118" s="1"/>
    </row>
    <row r="119" spans="1:14" ht="12.75">
      <c r="A119" s="50">
        <f>Summary!B19</f>
        <v>305</v>
      </c>
      <c r="B119" s="50">
        <f>Summary!C19</f>
        <v>1309</v>
      </c>
      <c r="C119" s="50" t="str">
        <f>Summary!D19</f>
        <v>D</v>
      </c>
      <c r="D119" s="50">
        <f>Summary!E19</f>
        <v>94</v>
      </c>
      <c r="E119" s="50" t="str">
        <f>Summary!F19</f>
        <v>R</v>
      </c>
      <c r="F119" s="50">
        <f>Summary!G19</f>
        <v>1</v>
      </c>
      <c r="G119" s="53">
        <f>Summary!L19</f>
        <v>468.31</v>
      </c>
      <c r="H119" s="23">
        <f>Summary!M19</f>
        <v>240</v>
      </c>
      <c r="I119" s="24" t="str">
        <f>Summary!N19</f>
        <v>Gabbro</v>
      </c>
      <c r="J119" s="1">
        <f>Summary!P19</f>
        <v>0.05766091676531149</v>
      </c>
      <c r="K119" s="1">
        <f>Summary!Q19</f>
        <v>1.1847306</v>
      </c>
      <c r="M119" s="50"/>
      <c r="N119" s="1"/>
    </row>
    <row r="120" spans="1:14" ht="12.75">
      <c r="A120" s="50">
        <f>Summary!B20</f>
        <v>305</v>
      </c>
      <c r="B120" s="50">
        <f>Summary!C20</f>
        <v>1309</v>
      </c>
      <c r="C120" s="50" t="str">
        <f>Summary!D20</f>
        <v>D</v>
      </c>
      <c r="D120" s="50">
        <f>Summary!E20</f>
        <v>94</v>
      </c>
      <c r="E120" s="50" t="str">
        <f>Summary!F20</f>
        <v>R</v>
      </c>
      <c r="F120" s="50">
        <f>Summary!G20</f>
        <v>3</v>
      </c>
      <c r="G120" s="53">
        <f>Summary!L20</f>
        <v>470.99</v>
      </c>
      <c r="H120" s="23">
        <f>Summary!M20</f>
        <v>241</v>
      </c>
      <c r="I120" s="40" t="str">
        <f>Summary!N20</f>
        <v>Diabase</v>
      </c>
      <c r="J120" s="1">
        <f>Summary!P20</f>
        <v>0.1015259542440871</v>
      </c>
      <c r="K120" s="1">
        <f>Summary!Q20</f>
        <v>2.6644212</v>
      </c>
      <c r="M120" s="50"/>
      <c r="N120" s="1"/>
    </row>
    <row r="121" spans="1:13" ht="12.75">
      <c r="A121" s="50">
        <f>Summary!B21</f>
        <v>305</v>
      </c>
      <c r="B121" s="50">
        <f>Summary!C21</f>
        <v>1309</v>
      </c>
      <c r="C121" s="50" t="str">
        <f>Summary!D21</f>
        <v>D</v>
      </c>
      <c r="D121" s="50">
        <f>Summary!E21</f>
        <v>95</v>
      </c>
      <c r="E121" s="50" t="str">
        <f>Summary!F21</f>
        <v>R</v>
      </c>
      <c r="F121" s="50">
        <f>Summary!G21</f>
        <v>3</v>
      </c>
      <c r="G121" s="53">
        <f>Summary!L21</f>
        <v>475.83</v>
      </c>
      <c r="H121" s="23">
        <f>Summary!M21</f>
        <v>242</v>
      </c>
      <c r="I121" s="24" t="str">
        <f>Summary!N21</f>
        <v>Gabbro</v>
      </c>
      <c r="J121" s="1">
        <f>Summary!P21</f>
        <v>0.0512406720118439</v>
      </c>
      <c r="K121" s="1">
        <f>Summary!Q21</f>
        <v>2.3253987</v>
      </c>
      <c r="M121" s="50"/>
    </row>
    <row r="122" spans="1:13" ht="12.75">
      <c r="A122" s="50">
        <f>Summary!B22</f>
        <v>305</v>
      </c>
      <c r="B122" s="50">
        <f>Summary!C22</f>
        <v>1309</v>
      </c>
      <c r="C122" s="50" t="str">
        <f>Summary!D22</f>
        <v>D</v>
      </c>
      <c r="D122" s="50">
        <f>Summary!E22</f>
        <v>97</v>
      </c>
      <c r="E122" s="50" t="str">
        <f>Summary!F22</f>
        <v>R</v>
      </c>
      <c r="F122" s="50">
        <f>Summary!G22</f>
        <v>1</v>
      </c>
      <c r="G122" s="53">
        <f>Summary!L22</f>
        <v>482.33</v>
      </c>
      <c r="H122" s="23">
        <f>Summary!M22</f>
        <v>246</v>
      </c>
      <c r="I122" s="40" t="str">
        <f>Summary!N22</f>
        <v>Gabbro</v>
      </c>
      <c r="J122" s="1">
        <f>Summary!P22</f>
        <v>0.10679810872526943</v>
      </c>
      <c r="K122" s="1">
        <f>Summary!Q22</f>
        <v>2.4190452000000002</v>
      </c>
      <c r="M122" s="50"/>
    </row>
    <row r="123" spans="1:13" ht="12.75">
      <c r="A123" s="50">
        <f>Summary!B23</f>
        <v>305</v>
      </c>
      <c r="B123" s="50">
        <f>Summary!C23</f>
        <v>1309</v>
      </c>
      <c r="C123" s="50" t="str">
        <f>Summary!D23</f>
        <v>D</v>
      </c>
      <c r="D123" s="50">
        <f>Summary!E23</f>
        <v>98</v>
      </c>
      <c r="E123" s="50" t="str">
        <f>Summary!F23</f>
        <v>R</v>
      </c>
      <c r="F123" s="50">
        <f>Summary!G23</f>
        <v>3</v>
      </c>
      <c r="G123" s="53">
        <f>Summary!L23</f>
        <v>490.05</v>
      </c>
      <c r="H123" s="23">
        <f>Summary!M23</f>
        <v>246</v>
      </c>
      <c r="I123" s="40" t="str">
        <f>Summary!N23</f>
        <v>Gabbro</v>
      </c>
      <c r="J123" s="1">
        <f>Summary!P23</f>
        <v>0.08648537476928547</v>
      </c>
      <c r="K123" s="1">
        <f>Summary!Q23</f>
        <v>1.2273805292546138</v>
      </c>
      <c r="M123" s="50"/>
    </row>
    <row r="124" spans="1:13" ht="12.75">
      <c r="A124" s="50">
        <f>Summary!B24</f>
        <v>305</v>
      </c>
      <c r="B124" s="50">
        <f>Summary!C24</f>
        <v>1309</v>
      </c>
      <c r="C124" s="50" t="str">
        <f>Summary!D24</f>
        <v>D</v>
      </c>
      <c r="D124" s="50">
        <f>Summary!E24</f>
        <v>100</v>
      </c>
      <c r="E124" s="50" t="str">
        <f>Summary!F24</f>
        <v>R</v>
      </c>
      <c r="F124" s="50">
        <f>Summary!G24</f>
        <v>1</v>
      </c>
      <c r="G124" s="53">
        <f>Summary!L24</f>
        <v>497.125</v>
      </c>
      <c r="H124" s="23">
        <f>Summary!M24</f>
        <v>250</v>
      </c>
      <c r="I124" s="40" t="str">
        <f>Summary!N24</f>
        <v>Troctolite</v>
      </c>
      <c r="J124" s="1">
        <f>Summary!P24</f>
        <v>0.08859536210394553</v>
      </c>
      <c r="K124" s="1">
        <f>Summary!Q24</f>
        <v>3.852458582266189</v>
      </c>
      <c r="M124" s="50"/>
    </row>
    <row r="125" spans="1:13" ht="12.75">
      <c r="A125" s="50">
        <f>Summary!B25</f>
        <v>305</v>
      </c>
      <c r="B125" s="50">
        <f>Summary!C25</f>
        <v>1309</v>
      </c>
      <c r="C125" s="50" t="str">
        <f>Summary!D25</f>
        <v>D</v>
      </c>
      <c r="D125" s="50">
        <f>Summary!E25</f>
        <v>101</v>
      </c>
      <c r="E125" s="50" t="str">
        <f>Summary!F25</f>
        <v>R</v>
      </c>
      <c r="F125" s="50">
        <f>Summary!G25</f>
        <v>3</v>
      </c>
      <c r="G125" s="53">
        <f>Summary!L25</f>
        <v>503.89</v>
      </c>
      <c r="H125" s="23">
        <f>Summary!M25</f>
        <v>258</v>
      </c>
      <c r="I125" s="24" t="str">
        <f>Summary!N25</f>
        <v>Gabbro</v>
      </c>
      <c r="J125" s="1">
        <f>Summary!P25</f>
        <v>0.22216956185327397</v>
      </c>
      <c r="K125" s="1">
        <f>Summary!Q25</f>
        <v>1.8069350905188266</v>
      </c>
      <c r="M125" s="50"/>
    </row>
    <row r="126" spans="1:13" ht="12.75">
      <c r="A126" s="50">
        <f>Summary!B26</f>
        <v>305</v>
      </c>
      <c r="B126" s="50">
        <f>Summary!C26</f>
        <v>1309</v>
      </c>
      <c r="C126" s="50" t="str">
        <f>Summary!D26</f>
        <v>D</v>
      </c>
      <c r="D126" s="50">
        <f>Summary!E26</f>
        <v>102</v>
      </c>
      <c r="E126" s="50" t="str">
        <f>Summary!F26</f>
        <v>R</v>
      </c>
      <c r="F126" s="50">
        <f>Summary!G26</f>
        <v>1</v>
      </c>
      <c r="G126" s="53">
        <f>Summary!L26</f>
        <v>507.24</v>
      </c>
      <c r="H126" s="23">
        <f>Summary!M26</f>
        <v>260</v>
      </c>
      <c r="I126" s="40" t="str">
        <f>Summary!N26</f>
        <v>Gabbro</v>
      </c>
      <c r="J126" s="1">
        <f>Summary!P26</f>
        <v>0.024397460253783497</v>
      </c>
      <c r="K126" s="1">
        <f>Summary!Q26</f>
        <v>1.0161948398401797</v>
      </c>
      <c r="M126" s="50"/>
    </row>
    <row r="127" spans="1:13" ht="12.75">
      <c r="A127" s="50">
        <f>Summary!B27</f>
        <v>305</v>
      </c>
      <c r="B127" s="50">
        <f>Summary!C27</f>
        <v>1309</v>
      </c>
      <c r="C127" s="50" t="str">
        <f>Summary!D27</f>
        <v>D</v>
      </c>
      <c r="D127" s="50">
        <f>Summary!E27</f>
        <v>103</v>
      </c>
      <c r="E127" s="50" t="str">
        <f>Summary!F27</f>
        <v>R</v>
      </c>
      <c r="F127" s="50">
        <f>Summary!G27</f>
        <v>1</v>
      </c>
      <c r="G127" s="53">
        <f>Summary!L27</f>
        <v>511.205</v>
      </c>
      <c r="H127" s="23">
        <f>Summary!M27</f>
        <v>264</v>
      </c>
      <c r="I127" s="38" t="str">
        <f>Summary!N27</f>
        <v>Diabase</v>
      </c>
      <c r="J127" s="1">
        <f>Summary!P27</f>
        <v>0.04727122630867316</v>
      </c>
      <c r="K127" s="1">
        <f>Summary!Q27</f>
        <v>0.5524751119839563</v>
      </c>
      <c r="M127" s="50"/>
    </row>
    <row r="128" spans="1:13" ht="12.75">
      <c r="A128" s="50">
        <f>Summary!B28</f>
        <v>305</v>
      </c>
      <c r="B128" s="50">
        <f>Summary!C28</f>
        <v>1309</v>
      </c>
      <c r="C128" s="50" t="str">
        <f>Summary!D28</f>
        <v>D</v>
      </c>
      <c r="D128" s="50">
        <f>Summary!E28</f>
        <v>104</v>
      </c>
      <c r="E128" s="50" t="str">
        <f>Summary!F28</f>
        <v>R</v>
      </c>
      <c r="F128" s="50">
        <f>Summary!G28</f>
        <v>2</v>
      </c>
      <c r="G128" s="53">
        <f>Summary!L28</f>
        <v>517.53</v>
      </c>
      <c r="H128" s="23">
        <f>Summary!M28</f>
        <v>267</v>
      </c>
      <c r="I128" s="24" t="str">
        <f>Summary!N28</f>
        <v>Troctolite</v>
      </c>
      <c r="J128" s="1">
        <f>Summary!P28</f>
        <v>0.043482677559301866</v>
      </c>
      <c r="K128" s="1">
        <f>Summary!Q28</f>
        <v>1.2097568616198888</v>
      </c>
      <c r="M128" s="50"/>
    </row>
    <row r="129" spans="1:11" ht="11.25">
      <c r="A129" s="6">
        <f>Summary!B29</f>
        <v>305</v>
      </c>
      <c r="B129" s="6">
        <f>Summary!C29</f>
        <v>1309</v>
      </c>
      <c r="C129" s="35" t="str">
        <f>Summary!D29</f>
        <v>D</v>
      </c>
      <c r="D129" s="35">
        <f>Summary!E29</f>
        <v>105</v>
      </c>
      <c r="E129" s="35" t="str">
        <f>Summary!F29</f>
        <v>R</v>
      </c>
      <c r="F129" s="35">
        <f>Summary!G29</f>
        <v>3</v>
      </c>
      <c r="G129" s="59">
        <f>Summary!L29</f>
        <v>523.49</v>
      </c>
      <c r="H129" s="23">
        <f>Summary!M29</f>
        <v>271</v>
      </c>
      <c r="I129" s="24" t="str">
        <f>Summary!N29</f>
        <v>Gabbro</v>
      </c>
      <c r="J129" s="1">
        <f>Summary!P29</f>
        <v>0.07670522013890345</v>
      </c>
      <c r="K129" s="1">
        <f>Summary!Q29</f>
        <v>2.5624859484751425</v>
      </c>
    </row>
    <row r="130" spans="1:11" ht="11.25">
      <c r="A130" s="6">
        <f>Summary!B30</f>
        <v>305</v>
      </c>
      <c r="B130" s="6">
        <f>Summary!C30</f>
        <v>1309</v>
      </c>
      <c r="C130" s="35" t="str">
        <f>Summary!D30</f>
        <v>D</v>
      </c>
      <c r="D130" s="35">
        <f>Summary!E30</f>
        <v>107</v>
      </c>
      <c r="E130" s="35" t="str">
        <f>Summary!F30</f>
        <v>R</v>
      </c>
      <c r="F130" s="35">
        <f>Summary!G30</f>
        <v>2</v>
      </c>
      <c r="G130" s="59">
        <f>Summary!L30</f>
        <v>531.59</v>
      </c>
      <c r="H130" s="23">
        <f>Summary!M30</f>
        <v>274</v>
      </c>
      <c r="I130" s="24" t="str">
        <f>Summary!N30</f>
        <v>Gabbro</v>
      </c>
      <c r="J130" s="1">
        <f>Summary!P30</f>
        <v>0.01852524301539278</v>
      </c>
      <c r="K130" s="1">
        <f>Summary!Q30</f>
        <v>0.8052151660192383</v>
      </c>
    </row>
    <row r="131" spans="1:11" ht="11.25">
      <c r="A131" s="6">
        <f>Summary!B31</f>
        <v>305</v>
      </c>
      <c r="B131" s="6">
        <f>Summary!C31</f>
        <v>1309</v>
      </c>
      <c r="C131" s="35" t="str">
        <f>Summary!D31</f>
        <v>D</v>
      </c>
      <c r="D131" s="35">
        <f>Summary!E31</f>
        <v>109</v>
      </c>
      <c r="E131" s="35" t="str">
        <f>Summary!F31</f>
        <v>R</v>
      </c>
      <c r="F131" s="35">
        <f>Summary!G31</f>
        <v>2</v>
      </c>
      <c r="G131" s="59">
        <f>Summary!L31</f>
        <v>542.01</v>
      </c>
      <c r="H131" s="23">
        <f>Summary!M31</f>
        <v>282</v>
      </c>
      <c r="I131" s="24" t="str">
        <f>Summary!N31</f>
        <v>Gabbro</v>
      </c>
      <c r="J131" s="1">
        <f>Summary!P31</f>
        <v>0.034007029327704524</v>
      </c>
      <c r="K131" s="1">
        <f>Summary!Q31</f>
        <v>0.8223794203585635</v>
      </c>
    </row>
    <row r="132" spans="1:11" ht="11.25">
      <c r="A132" s="6">
        <f>Summary!B32</f>
        <v>305</v>
      </c>
      <c r="B132" s="6">
        <f>Summary!C32</f>
        <v>1309</v>
      </c>
      <c r="C132" s="35" t="str">
        <f>Summary!D32</f>
        <v>D</v>
      </c>
      <c r="D132" s="35">
        <f>Summary!E32</f>
        <v>111</v>
      </c>
      <c r="E132" s="35" t="str">
        <f>Summary!F32</f>
        <v>R</v>
      </c>
      <c r="F132" s="35">
        <f>Summary!G32</f>
        <v>2</v>
      </c>
      <c r="G132" s="59">
        <f>Summary!L32</f>
        <v>550.805</v>
      </c>
      <c r="H132" s="23">
        <f>Summary!M32</f>
        <v>291</v>
      </c>
      <c r="I132" s="24" t="str">
        <f>Summary!N32</f>
        <v>Gabbro</v>
      </c>
      <c r="J132" s="1">
        <f>Summary!P32</f>
        <v>0.1976875566041111</v>
      </c>
      <c r="K132" s="1">
        <f>Summary!Q32</f>
        <v>3.1374717443864344</v>
      </c>
    </row>
    <row r="133" spans="1:11" ht="11.25">
      <c r="A133" s="6">
        <f>Summary!B33</f>
        <v>305</v>
      </c>
      <c r="B133" s="6">
        <f>Summary!C33</f>
        <v>1309</v>
      </c>
      <c r="C133" s="35" t="str">
        <f>Summary!D33</f>
        <v>D</v>
      </c>
      <c r="D133" s="35">
        <f>Summary!E33</f>
        <v>111</v>
      </c>
      <c r="E133" s="35" t="str">
        <f>Summary!F33</f>
        <v>R</v>
      </c>
      <c r="F133" s="35">
        <f>Summary!G33</f>
        <v>3</v>
      </c>
      <c r="G133" s="59">
        <f>Summary!L33</f>
        <v>553.465</v>
      </c>
      <c r="H133" s="23">
        <f>Summary!M33</f>
        <v>292</v>
      </c>
      <c r="I133" s="24" t="str">
        <f>Summary!N33</f>
        <v>Troctolite</v>
      </c>
      <c r="J133" s="1">
        <f>Summary!P33</f>
        <v>0.09259507888438148</v>
      </c>
      <c r="K133" s="1">
        <f>Summary!Q33</f>
        <v>6.272399108386554</v>
      </c>
    </row>
    <row r="134" spans="1:11" ht="11.25">
      <c r="A134" s="6">
        <f>Summary!B34</f>
        <v>305</v>
      </c>
      <c r="B134" s="6">
        <f>Summary!C34</f>
        <v>1309</v>
      </c>
      <c r="C134" s="35" t="str">
        <f>Summary!D34</f>
        <v>D</v>
      </c>
      <c r="D134" s="35">
        <f>Summary!E34</f>
        <v>113</v>
      </c>
      <c r="E134" s="35" t="str">
        <f>Summary!F34</f>
        <v>R</v>
      </c>
      <c r="F134" s="35">
        <f>Summary!G34</f>
        <v>2</v>
      </c>
      <c r="G134" s="59">
        <f>Summary!L34</f>
        <v>560.465</v>
      </c>
      <c r="H134" s="23">
        <f>Summary!M34</f>
        <v>297</v>
      </c>
      <c r="I134" s="24" t="str">
        <f>Summary!N34</f>
        <v>Gabbro</v>
      </c>
      <c r="J134" s="1">
        <f>Summary!P34</f>
        <v>0.06364675371202366</v>
      </c>
      <c r="K134" s="1">
        <f>Summary!Q34</f>
        <v>0.6097015655796866</v>
      </c>
    </row>
    <row r="135" spans="1:11" ht="11.25">
      <c r="A135" s="6">
        <f>Summary!B35</f>
        <v>305</v>
      </c>
      <c r="B135" s="6">
        <f>Summary!C35</f>
        <v>1309</v>
      </c>
      <c r="C135" s="35" t="str">
        <f>Summary!D35</f>
        <v>D</v>
      </c>
      <c r="D135" s="35">
        <f>Summary!E35</f>
        <v>113</v>
      </c>
      <c r="E135" s="35" t="str">
        <f>Summary!F35</f>
        <v>R</v>
      </c>
      <c r="F135" s="35">
        <f>Summary!G35</f>
        <v>2</v>
      </c>
      <c r="G135" s="59">
        <f>Summary!L35</f>
        <v>561.8</v>
      </c>
      <c r="H135" s="23">
        <f>Summary!M35</f>
        <v>300</v>
      </c>
      <c r="I135" s="24" t="str">
        <f>Summary!N35</f>
        <v>Gabbro</v>
      </c>
      <c r="J135" s="1">
        <f>Summary!P35</f>
        <v>0.05301359858878244</v>
      </c>
      <c r="K135" s="1">
        <f>Summary!Q35</f>
        <v>0.5831136715608272</v>
      </c>
    </row>
    <row r="136" spans="1:11" ht="11.25">
      <c r="A136" s="6">
        <f>Summary!B36</f>
        <v>305</v>
      </c>
      <c r="B136" s="6">
        <f>Summary!C36</f>
        <v>1309</v>
      </c>
      <c r="C136" s="35" t="str">
        <f>Summary!D36</f>
        <v>D</v>
      </c>
      <c r="D136" s="35">
        <f>Summary!E36</f>
        <v>114</v>
      </c>
      <c r="E136" s="35" t="str">
        <f>Summary!F36</f>
        <v>R</v>
      </c>
      <c r="F136" s="35">
        <f>Summary!G36</f>
        <v>3</v>
      </c>
      <c r="G136" s="59">
        <f>Summary!L36</f>
        <v>566.73</v>
      </c>
      <c r="H136" s="23">
        <f>Summary!M36</f>
        <v>305</v>
      </c>
      <c r="I136" s="24" t="str">
        <f>Summary!N36</f>
        <v>Gabbro</v>
      </c>
      <c r="J136" s="1">
        <f>Summary!P36</f>
        <v>0.08446833294609468</v>
      </c>
      <c r="K136" s="1">
        <f>Summary!Q36</f>
        <v>0.8691526089794763</v>
      </c>
    </row>
    <row r="137" spans="1:11" ht="11.25">
      <c r="A137" s="6">
        <f>Summary!B37</f>
        <v>305</v>
      </c>
      <c r="B137" s="6">
        <f>Summary!C37</f>
        <v>1309</v>
      </c>
      <c r="C137" s="35" t="str">
        <f>Summary!D37</f>
        <v>D</v>
      </c>
      <c r="D137" s="35">
        <f>Summary!E37</f>
        <v>116</v>
      </c>
      <c r="E137" s="35" t="str">
        <f>Summary!F37</f>
        <v>R</v>
      </c>
      <c r="F137" s="35">
        <f>Summary!G37</f>
        <v>3</v>
      </c>
      <c r="G137" s="59">
        <f>Summary!L37</f>
        <v>576.04</v>
      </c>
      <c r="H137" s="23">
        <f>Summary!M37</f>
        <v>310</v>
      </c>
      <c r="I137" s="24" t="str">
        <f>Summary!N37</f>
        <v>Gabbro</v>
      </c>
      <c r="J137" s="1">
        <f>Summary!P37</f>
        <v>0.04115298975455351</v>
      </c>
      <c r="K137" s="1">
        <f>Summary!Q37</f>
        <v>0.2886869995125806</v>
      </c>
    </row>
    <row r="138" spans="1:11" ht="11.25">
      <c r="A138" s="6">
        <f>Summary!B38</f>
        <v>305</v>
      </c>
      <c r="B138" s="6">
        <f>Summary!C38</f>
        <v>1309</v>
      </c>
      <c r="C138" s="35" t="str">
        <f>Summary!D38</f>
        <v>D</v>
      </c>
      <c r="D138" s="35">
        <f>Summary!E38</f>
        <v>117</v>
      </c>
      <c r="E138" s="35" t="str">
        <f>Summary!F38</f>
        <v>R</v>
      </c>
      <c r="F138" s="35">
        <f>Summary!G38</f>
        <v>1</v>
      </c>
      <c r="G138" s="59">
        <f>Summary!L38</f>
        <v>578.66</v>
      </c>
      <c r="H138" s="23">
        <f>Summary!M38</f>
        <v>314</v>
      </c>
      <c r="I138" s="24" t="str">
        <f>Summary!N38</f>
        <v>Gabbro</v>
      </c>
      <c r="J138" s="1">
        <f>Summary!P38</f>
        <v>0.060725044352394585</v>
      </c>
      <c r="K138" s="1">
        <f>Summary!Q38</f>
        <v>0.7971428799157189</v>
      </c>
    </row>
    <row r="139" spans="1:11" ht="11.25">
      <c r="A139" s="6">
        <f>Summary!B39</f>
        <v>305</v>
      </c>
      <c r="B139" s="6">
        <f>Summary!C39</f>
        <v>1309</v>
      </c>
      <c r="C139" s="35" t="str">
        <f>Summary!D39</f>
        <v>D</v>
      </c>
      <c r="D139" s="35">
        <f>Summary!E39</f>
        <v>117</v>
      </c>
      <c r="E139" s="35" t="str">
        <f>Summary!F39</f>
        <v>R</v>
      </c>
      <c r="F139" s="35">
        <f>Summary!G39</f>
        <v>4</v>
      </c>
      <c r="G139" s="59">
        <f>Summary!L39</f>
        <v>582.01</v>
      </c>
      <c r="H139" s="23">
        <f>Summary!M39</f>
        <v>316</v>
      </c>
      <c r="I139" s="24" t="str">
        <f>Summary!N39</f>
        <v>Gabbro</v>
      </c>
      <c r="J139" s="1">
        <f>Summary!P39</f>
        <v>0.03570837000939018</v>
      </c>
      <c r="K139" s="1">
        <f>Summary!Q39</f>
        <v>0.6333213914758445</v>
      </c>
    </row>
    <row r="140" spans="1:11" ht="11.25">
      <c r="A140" s="6">
        <f>Summary!B40</f>
        <v>305</v>
      </c>
      <c r="B140" s="6">
        <f>Summary!C40</f>
        <v>1309</v>
      </c>
      <c r="C140" s="35" t="str">
        <f>Summary!D40</f>
        <v>D</v>
      </c>
      <c r="D140" s="35">
        <f>Summary!E40</f>
        <v>120</v>
      </c>
      <c r="E140" s="35" t="str">
        <f>Summary!F40</f>
        <v>R</v>
      </c>
      <c r="F140" s="35">
        <f>Summary!G40</f>
        <v>2</v>
      </c>
      <c r="G140" s="59">
        <f>Summary!L40</f>
        <v>594.18</v>
      </c>
      <c r="H140" s="23">
        <f>Summary!M40</f>
        <v>328</v>
      </c>
      <c r="I140" s="24" t="str">
        <f>Summary!N40</f>
        <v>Gabbro</v>
      </c>
      <c r="J140" s="1">
        <f>Summary!P40</f>
        <v>0.07356341879354042</v>
      </c>
      <c r="K140" s="1">
        <f>Summary!Q40</f>
        <v>0.6117958377354601</v>
      </c>
    </row>
    <row r="141" spans="1:11" ht="11.25">
      <c r="A141" s="6">
        <f>Summary!B41</f>
        <v>305</v>
      </c>
      <c r="B141" s="6">
        <f>Summary!C41</f>
        <v>1309</v>
      </c>
      <c r="C141" s="35" t="str">
        <f>Summary!D41</f>
        <v>D</v>
      </c>
      <c r="D141" s="35">
        <f>Summary!E41</f>
        <v>121</v>
      </c>
      <c r="E141" s="35" t="str">
        <f>Summary!F41</f>
        <v>R</v>
      </c>
      <c r="F141" s="35">
        <f>Summary!G41</f>
        <v>2</v>
      </c>
      <c r="G141" s="59">
        <f>Summary!L41</f>
        <v>598.69</v>
      </c>
      <c r="H141" s="23">
        <f>Summary!M41</f>
        <v>330</v>
      </c>
      <c r="I141" s="24" t="str">
        <f>Summary!N41</f>
        <v>Gabbro</v>
      </c>
      <c r="J141" s="1">
        <f>Summary!P41</f>
        <v>0.13757813447813463</v>
      </c>
      <c r="K141" s="1">
        <f>Summary!Q41</f>
        <v>6.550202100720353</v>
      </c>
    </row>
    <row r="142" spans="1:11" ht="11.25">
      <c r="A142" s="6">
        <f>Summary!B42</f>
        <v>305</v>
      </c>
      <c r="B142" s="6">
        <f>Summary!C42</f>
        <v>1309</v>
      </c>
      <c r="C142" s="35" t="str">
        <f>Summary!D42</f>
        <v>D</v>
      </c>
      <c r="D142" s="35">
        <f>Summary!E42</f>
        <v>124</v>
      </c>
      <c r="E142" s="35" t="str">
        <f>Summary!F42</f>
        <v>R</v>
      </c>
      <c r="F142" s="35">
        <f>Summary!G42</f>
        <v>4</v>
      </c>
      <c r="G142" s="59">
        <f>Summary!L42</f>
        <v>615.935</v>
      </c>
      <c r="H142" s="23">
        <f>Summary!M42</f>
        <v>330</v>
      </c>
      <c r="I142" s="24" t="str">
        <f>Summary!N42</f>
        <v>Gabbro</v>
      </c>
      <c r="J142" s="1">
        <f>Summary!P42</f>
        <v>0.040637795933184256</v>
      </c>
      <c r="K142" s="1">
        <f>Summary!Q42</f>
        <v>0.37503204141566443</v>
      </c>
    </row>
    <row r="143" spans="1:11" ht="11.25">
      <c r="A143" s="6">
        <f>Summary!B43</f>
        <v>305</v>
      </c>
      <c r="B143" s="6">
        <f>Summary!C43</f>
        <v>1309</v>
      </c>
      <c r="C143" s="35" t="str">
        <f>Summary!D43</f>
        <v>D</v>
      </c>
      <c r="D143" s="35">
        <f>Summary!E43</f>
        <v>126</v>
      </c>
      <c r="E143" s="35" t="str">
        <f>Summary!F43</f>
        <v>R</v>
      </c>
      <c r="F143" s="35">
        <f>Summary!G43</f>
        <v>1</v>
      </c>
      <c r="G143" s="59">
        <f>Summary!L43</f>
        <v>622.37</v>
      </c>
      <c r="H143" s="23">
        <f>Summary!M43</f>
        <v>335</v>
      </c>
      <c r="I143" s="24" t="str">
        <f>Summary!N43</f>
        <v>Gabbro</v>
      </c>
      <c r="J143" s="1">
        <f>Summary!P43</f>
        <v>0.09477299985702275</v>
      </c>
      <c r="K143" s="1">
        <f>Summary!Q43</f>
        <v>1.600380098091564</v>
      </c>
    </row>
    <row r="144" spans="1:11" ht="11.25">
      <c r="A144" s="6">
        <f>Summary!B44</f>
        <v>305</v>
      </c>
      <c r="B144" s="6">
        <f>Summary!C44</f>
        <v>1309</v>
      </c>
      <c r="C144" s="35" t="str">
        <f>Summary!D44</f>
        <v>D</v>
      </c>
      <c r="D144" s="35">
        <f>Summary!E44</f>
        <v>127</v>
      </c>
      <c r="E144" s="35" t="str">
        <f>Summary!F44</f>
        <v>R</v>
      </c>
      <c r="F144" s="35">
        <f>Summary!G44</f>
        <v>1</v>
      </c>
      <c r="G144" s="59">
        <f>Summary!L44</f>
        <v>627.55</v>
      </c>
      <c r="H144" s="23">
        <f>Summary!M44</f>
        <v>341</v>
      </c>
      <c r="I144" s="24" t="str">
        <f>Summary!N44</f>
        <v>Diabase</v>
      </c>
      <c r="J144" s="1">
        <f>Summary!P44</f>
        <v>0.7510630461992142</v>
      </c>
      <c r="K144" s="1">
        <f>Summary!Q44</f>
        <v>8.229822244272945</v>
      </c>
    </row>
    <row r="145" spans="1:9" ht="11.25">
      <c r="A145" s="6">
        <f>Summary!B45</f>
        <v>305</v>
      </c>
      <c r="B145" s="6">
        <f>Summary!C45</f>
        <v>1309</v>
      </c>
      <c r="C145" s="35" t="str">
        <f>Summary!D45</f>
        <v>D</v>
      </c>
      <c r="D145" s="35">
        <f>Summary!E45</f>
        <v>127</v>
      </c>
      <c r="E145" s="35" t="str">
        <f>Summary!F45</f>
        <v>R</v>
      </c>
      <c r="F145" s="35">
        <f>Summary!G45</f>
        <v>2</v>
      </c>
      <c r="G145" s="59">
        <f>Summary!L45</f>
        <v>628.57</v>
      </c>
      <c r="H145" s="23">
        <f>Summary!M45</f>
        <v>143</v>
      </c>
      <c r="I145" s="24"/>
    </row>
    <row r="146" spans="1:9" ht="11.25">
      <c r="A146" s="6">
        <f>Summary!B46</f>
        <v>305</v>
      </c>
      <c r="B146" s="6">
        <f>Summary!C46</f>
        <v>1309</v>
      </c>
      <c r="C146" s="35" t="str">
        <f>Summary!D46</f>
        <v>D</v>
      </c>
      <c r="D146" s="35">
        <f>Summary!E46</f>
        <v>128</v>
      </c>
      <c r="E146" s="35" t="str">
        <f>Summary!F46</f>
        <v>R</v>
      </c>
      <c r="F146" s="35">
        <f>Summary!G46</f>
        <v>3</v>
      </c>
      <c r="G146" s="59">
        <f>Summary!L46</f>
        <v>634.34</v>
      </c>
      <c r="H146" s="23">
        <f>Summary!M46</f>
        <v>349</v>
      </c>
      <c r="I146" s="24"/>
    </row>
    <row r="147" spans="1:9" ht="11.25">
      <c r="A147" s="6">
        <f>Summary!B47</f>
        <v>305</v>
      </c>
      <c r="B147" s="6">
        <f>Summary!C47</f>
        <v>1309</v>
      </c>
      <c r="C147" s="35" t="str">
        <f>Summary!D47</f>
        <v>D</v>
      </c>
      <c r="D147" s="35">
        <f>Summary!E47</f>
        <v>130</v>
      </c>
      <c r="E147" s="35" t="str">
        <f>Summary!F47</f>
        <v>R</v>
      </c>
      <c r="F147" s="35">
        <f>Summary!G47</f>
        <v>1</v>
      </c>
      <c r="G147" s="59">
        <f>Summary!L47</f>
        <v>640.97</v>
      </c>
      <c r="H147" s="23">
        <f>Summary!M47</f>
        <v>353</v>
      </c>
      <c r="I147" s="24"/>
    </row>
    <row r="148" spans="1:9" ht="11.25">
      <c r="A148" s="6">
        <f>Summary!B48</f>
        <v>305</v>
      </c>
      <c r="B148" s="6">
        <f>Summary!C48</f>
        <v>1309</v>
      </c>
      <c r="C148" s="35" t="str">
        <f>Summary!D48</f>
        <v>D</v>
      </c>
      <c r="D148" s="35">
        <f>Summary!E48</f>
        <v>132</v>
      </c>
      <c r="E148" s="35" t="str">
        <f>Summary!F48</f>
        <v>R</v>
      </c>
      <c r="F148" s="35">
        <f>Summary!G48</f>
        <v>1</v>
      </c>
      <c r="G148" s="59">
        <f>Summary!L48</f>
        <v>650.605</v>
      </c>
      <c r="H148" s="23">
        <f>Summary!M48</f>
        <v>356</v>
      </c>
      <c r="I148" s="24"/>
    </row>
    <row r="149" spans="1:9" ht="11.25">
      <c r="A149" s="6">
        <f>Summary!B49</f>
        <v>305</v>
      </c>
      <c r="B149" s="6">
        <f>Summary!C49</f>
        <v>1309</v>
      </c>
      <c r="C149" s="35" t="str">
        <f>Summary!D49</f>
        <v>D</v>
      </c>
      <c r="D149" s="35">
        <f>Summary!E49</f>
        <v>133</v>
      </c>
      <c r="E149" s="35" t="str">
        <f>Summary!F49</f>
        <v>R</v>
      </c>
      <c r="F149" s="35">
        <f>Summary!G49</f>
        <v>2</v>
      </c>
      <c r="G149" s="59">
        <f>Summary!L49</f>
        <v>656.75</v>
      </c>
      <c r="H149" s="23">
        <f>Summary!M49</f>
        <v>365</v>
      </c>
      <c r="I149" s="24"/>
    </row>
    <row r="150" spans="1:9" ht="11.25">
      <c r="A150" s="6">
        <f>Summary!B50</f>
        <v>305</v>
      </c>
      <c r="B150" s="6">
        <f>Summary!C50</f>
        <v>1309</v>
      </c>
      <c r="C150" s="35" t="str">
        <f>Summary!D50</f>
        <v>D</v>
      </c>
      <c r="D150" s="35">
        <f>Summary!E50</f>
        <v>134</v>
      </c>
      <c r="E150" s="35" t="str">
        <f>Summary!F50</f>
        <v>R</v>
      </c>
      <c r="F150" s="35">
        <f>Summary!G50</f>
        <v>2</v>
      </c>
      <c r="G150" s="59">
        <f>Summary!L50</f>
        <v>661.18</v>
      </c>
      <c r="H150" s="23">
        <f>Summary!M50</f>
        <v>365</v>
      </c>
      <c r="I150" s="24"/>
    </row>
    <row r="151" spans="1:9" ht="11.25">
      <c r="A151" s="6">
        <f>Summary!B51</f>
        <v>305</v>
      </c>
      <c r="B151" s="6">
        <f>Summary!C51</f>
        <v>1309</v>
      </c>
      <c r="C151" s="35" t="str">
        <f>Summary!D51</f>
        <v>D</v>
      </c>
      <c r="D151" s="35">
        <f>Summary!E51</f>
        <v>135</v>
      </c>
      <c r="E151" s="35" t="str">
        <f>Summary!F51</f>
        <v>R</v>
      </c>
      <c r="F151" s="35">
        <f>Summary!G51</f>
        <v>2</v>
      </c>
      <c r="G151" s="59">
        <f>Summary!L51</f>
        <v>666.58</v>
      </c>
      <c r="H151" s="23">
        <f>Summary!M51</f>
        <v>368</v>
      </c>
      <c r="I151" s="24"/>
    </row>
    <row r="152" spans="1:9" ht="11.25">
      <c r="A152" s="6">
        <f>Summary!B52</f>
        <v>305</v>
      </c>
      <c r="B152" s="6">
        <f>Summary!C52</f>
        <v>1309</v>
      </c>
      <c r="C152" s="35" t="str">
        <f>Summary!D52</f>
        <v>D</v>
      </c>
      <c r="D152" s="35">
        <f>Summary!E52</f>
        <v>136</v>
      </c>
      <c r="E152" s="35" t="str">
        <f>Summary!F52</f>
        <v>R</v>
      </c>
      <c r="F152" s="35">
        <f>Summary!G52</f>
        <v>2</v>
      </c>
      <c r="G152" s="59">
        <f>Summary!L52</f>
        <v>670.85</v>
      </c>
      <c r="H152" s="23">
        <f>Summary!M52</f>
        <v>375</v>
      </c>
      <c r="I152" s="24"/>
    </row>
    <row r="153" spans="1:9" ht="11.25">
      <c r="A153" s="6">
        <f>Summary!B53</f>
        <v>305</v>
      </c>
      <c r="B153" s="6">
        <f>Summary!C53</f>
        <v>1309</v>
      </c>
      <c r="C153" s="35" t="str">
        <f>Summary!D53</f>
        <v>D</v>
      </c>
      <c r="D153" s="35">
        <f>Summary!E53</f>
        <v>137</v>
      </c>
      <c r="E153" s="35" t="str">
        <f>Summary!F53</f>
        <v>R</v>
      </c>
      <c r="F153" s="35">
        <f>Summary!G53</f>
        <v>2</v>
      </c>
      <c r="G153" s="59">
        <f>Summary!L53</f>
        <v>676.94</v>
      </c>
      <c r="H153" s="23">
        <f>Summary!M53</f>
        <v>379</v>
      </c>
      <c r="I153" s="24"/>
    </row>
    <row r="154" spans="1:9" ht="11.25">
      <c r="A154" s="6">
        <f>Summary!B54</f>
        <v>305</v>
      </c>
      <c r="B154" s="6">
        <f>Summary!C54</f>
        <v>1309</v>
      </c>
      <c r="C154" s="35" t="str">
        <f>Summary!D54</f>
        <v>D</v>
      </c>
      <c r="D154" s="35">
        <f>Summary!E54</f>
        <v>138</v>
      </c>
      <c r="E154" s="35" t="str">
        <f>Summary!F54</f>
        <v>R</v>
      </c>
      <c r="F154" s="35">
        <f>Summary!G54</f>
        <v>3</v>
      </c>
      <c r="G154" s="59">
        <f>Summary!L54</f>
        <v>682.645</v>
      </c>
      <c r="H154" s="23">
        <f>Summary!M54</f>
        <v>384</v>
      </c>
      <c r="I154" s="24"/>
    </row>
    <row r="155" spans="1:9" ht="11.25">
      <c r="A155" s="6">
        <f>Summary!B55</f>
        <v>305</v>
      </c>
      <c r="B155" s="6">
        <f>Summary!C55</f>
        <v>1309</v>
      </c>
      <c r="C155" s="35" t="str">
        <f>Summary!D55</f>
        <v>D</v>
      </c>
      <c r="D155" s="35">
        <f>Summary!E55</f>
        <v>139</v>
      </c>
      <c r="E155" s="35" t="str">
        <f>Summary!F55</f>
        <v>R</v>
      </c>
      <c r="F155" s="35">
        <f>Summary!G55</f>
        <v>3</v>
      </c>
      <c r="G155" s="59">
        <f>Summary!L55</f>
        <v>687.89</v>
      </c>
      <c r="H155" s="23">
        <f>Summary!M55</f>
        <v>386</v>
      </c>
      <c r="I155" s="24"/>
    </row>
    <row r="156" spans="1:9" ht="11.25">
      <c r="A156" s="6">
        <f>Summary!B56</f>
        <v>305</v>
      </c>
      <c r="B156" s="6">
        <f>Summary!C56</f>
        <v>1309</v>
      </c>
      <c r="C156" s="35" t="str">
        <f>Summary!D56</f>
        <v>D</v>
      </c>
      <c r="D156" s="35">
        <f>Summary!E56</f>
        <v>140</v>
      </c>
      <c r="E156" s="35" t="str">
        <f>Summary!F56</f>
        <v>R</v>
      </c>
      <c r="F156" s="35">
        <f>Summary!G56</f>
        <v>2</v>
      </c>
      <c r="G156" s="59">
        <f>Summary!L56</f>
        <v>689.66</v>
      </c>
      <c r="H156" s="23">
        <f>Summary!M56</f>
        <v>388</v>
      </c>
      <c r="I156" s="24"/>
    </row>
    <row r="157" spans="1:9" ht="11.25">
      <c r="A157" s="6">
        <f>Summary!B57</f>
        <v>305</v>
      </c>
      <c r="B157" s="6">
        <f>Summary!C57</f>
        <v>1309</v>
      </c>
      <c r="C157" s="35" t="str">
        <f>Summary!D57</f>
        <v>D</v>
      </c>
      <c r="D157" s="35">
        <f>Summary!E57</f>
        <v>140</v>
      </c>
      <c r="E157" s="35" t="str">
        <f>Summary!F57</f>
        <v>R</v>
      </c>
      <c r="F157" s="35">
        <f>Summary!G57</f>
        <v>3</v>
      </c>
      <c r="G157" s="59">
        <f>Summary!L57</f>
        <v>693.36</v>
      </c>
      <c r="H157" s="23">
        <f>Summary!M57</f>
        <v>390</v>
      </c>
      <c r="I157" s="24"/>
    </row>
    <row r="158" spans="1:9" ht="11.25">
      <c r="A158" s="6">
        <f>Summary!B58</f>
        <v>305</v>
      </c>
      <c r="B158" s="6">
        <f>Summary!C58</f>
        <v>1309</v>
      </c>
      <c r="C158" s="35" t="str">
        <f>Summary!D58</f>
        <v>D</v>
      </c>
      <c r="D158" s="35">
        <f>Summary!E58</f>
        <v>142</v>
      </c>
      <c r="E158" s="35" t="str">
        <f>Summary!F58</f>
        <v>R</v>
      </c>
      <c r="F158" s="35">
        <f>Summary!G58</f>
        <v>2</v>
      </c>
      <c r="G158" s="59">
        <f>Summary!L58</f>
        <v>700.33</v>
      </c>
      <c r="H158" s="23">
        <f>Summary!M58</f>
        <v>391</v>
      </c>
      <c r="I158" s="24"/>
    </row>
    <row r="159" spans="1:9" ht="11.25">
      <c r="A159" s="6">
        <f>Summary!B59</f>
        <v>305</v>
      </c>
      <c r="B159" s="6">
        <f>Summary!C59</f>
        <v>1309</v>
      </c>
      <c r="C159" s="35" t="str">
        <f>Summary!D59</f>
        <v>D</v>
      </c>
      <c r="D159" s="35">
        <f>Summary!E59</f>
        <v>144</v>
      </c>
      <c r="E159" s="35" t="str">
        <f>Summary!F59</f>
        <v>R</v>
      </c>
      <c r="F159" s="35">
        <f>Summary!G59</f>
        <v>1</v>
      </c>
      <c r="G159" s="59">
        <f>Summary!L59</f>
        <v>708.265</v>
      </c>
      <c r="H159" s="23">
        <f>Summary!M59</f>
        <v>391</v>
      </c>
      <c r="I159" s="24"/>
    </row>
    <row r="160" spans="1:9" ht="11.25">
      <c r="A160" s="6">
        <f>Summary!B60</f>
        <v>305</v>
      </c>
      <c r="B160" s="6">
        <f>Summary!C60</f>
        <v>1309</v>
      </c>
      <c r="C160" s="35" t="str">
        <f>Summary!D60</f>
        <v>D</v>
      </c>
      <c r="D160" s="35">
        <f>Summary!E60</f>
        <v>145</v>
      </c>
      <c r="E160" s="35" t="str">
        <f>Summary!F60</f>
        <v>R</v>
      </c>
      <c r="F160" s="35">
        <f>Summary!G60</f>
        <v>1</v>
      </c>
      <c r="G160" s="59">
        <f>Summary!L60</f>
        <v>713.29</v>
      </c>
      <c r="H160" s="23">
        <f>Summary!M60</f>
        <v>391</v>
      </c>
      <c r="I160" s="24"/>
    </row>
    <row r="161" spans="1:9" ht="11.25">
      <c r="A161" s="6">
        <f>Summary!B61</f>
        <v>305</v>
      </c>
      <c r="B161" s="6">
        <f>Summary!C61</f>
        <v>1309</v>
      </c>
      <c r="C161" s="35" t="str">
        <f>Summary!D61</f>
        <v>D</v>
      </c>
      <c r="D161" s="35">
        <f>Summary!E61</f>
        <v>145</v>
      </c>
      <c r="E161" s="35" t="str">
        <f>Summary!F61</f>
        <v>R</v>
      </c>
      <c r="F161" s="35">
        <f>Summary!G61</f>
        <v>3</v>
      </c>
      <c r="G161" s="59">
        <f>Summary!L61</f>
        <v>715.61</v>
      </c>
      <c r="H161" s="23">
        <f>Summary!M61</f>
        <v>392</v>
      </c>
      <c r="I161" s="24"/>
    </row>
    <row r="162" spans="1:9" ht="11.25">
      <c r="A162" s="6">
        <f>Summary!B62</f>
        <v>305</v>
      </c>
      <c r="B162" s="6">
        <f>Summary!C62</f>
        <v>1309</v>
      </c>
      <c r="C162" s="35" t="str">
        <f>Summary!D62</f>
        <v>D</v>
      </c>
      <c r="D162" s="35">
        <f>Summary!E62</f>
        <v>147</v>
      </c>
      <c r="E162" s="35" t="str">
        <f>Summary!F62</f>
        <v>R</v>
      </c>
      <c r="F162" s="35">
        <f>Summary!G62</f>
        <v>2</v>
      </c>
      <c r="G162" s="59">
        <f>Summary!L62</f>
        <v>724.005</v>
      </c>
      <c r="H162" s="23">
        <f>Summary!M62</f>
        <v>395</v>
      </c>
      <c r="I162" s="24"/>
    </row>
    <row r="163" spans="1:9" ht="11.25">
      <c r="A163" s="6">
        <f>Summary!B63</f>
        <v>305</v>
      </c>
      <c r="B163" s="6">
        <f>Summary!C63</f>
        <v>1309</v>
      </c>
      <c r="C163" s="35" t="str">
        <f>Summary!D63</f>
        <v>D</v>
      </c>
      <c r="D163" s="35">
        <f>Summary!E63</f>
        <v>148</v>
      </c>
      <c r="E163" s="35" t="str">
        <f>Summary!F63</f>
        <v>R</v>
      </c>
      <c r="F163" s="35">
        <f>Summary!G63</f>
        <v>2</v>
      </c>
      <c r="G163" s="59">
        <f>Summary!L63</f>
        <v>728.67</v>
      </c>
      <c r="H163" s="23">
        <f>Summary!M63</f>
        <v>395</v>
      </c>
      <c r="I163" s="24"/>
    </row>
    <row r="164" spans="1:9" ht="11.25">
      <c r="A164" s="6">
        <f>Summary!B64</f>
        <v>305</v>
      </c>
      <c r="B164" s="6">
        <f>Summary!C64</f>
        <v>1309</v>
      </c>
      <c r="C164" s="35" t="str">
        <f>Summary!D64</f>
        <v>D</v>
      </c>
      <c r="D164" s="35">
        <f>Summary!E64</f>
        <v>149</v>
      </c>
      <c r="E164" s="35" t="str">
        <f>Summary!F64</f>
        <v>R</v>
      </c>
      <c r="F164" s="35">
        <f>Summary!G64</f>
        <v>2</v>
      </c>
      <c r="G164" s="59">
        <f>Summary!L64</f>
        <v>733.45</v>
      </c>
      <c r="H164" s="23">
        <f>Summary!M64</f>
        <v>395</v>
      </c>
      <c r="I164" s="24"/>
    </row>
    <row r="165" spans="1:9" ht="11.25">
      <c r="A165" s="6">
        <f>Summary!B65</f>
        <v>305</v>
      </c>
      <c r="B165" s="6">
        <f>Summary!C65</f>
        <v>1309</v>
      </c>
      <c r="C165" s="35" t="str">
        <f>Summary!D65</f>
        <v>D</v>
      </c>
      <c r="D165" s="35">
        <f>Summary!E65</f>
        <v>150</v>
      </c>
      <c r="E165" s="35" t="str">
        <f>Summary!F65</f>
        <v>R</v>
      </c>
      <c r="F165" s="35">
        <f>Summary!G65</f>
        <v>1</v>
      </c>
      <c r="G165" s="59">
        <f>Summary!L65</f>
        <v>737.38</v>
      </c>
      <c r="H165" s="23">
        <f>Summary!M65</f>
        <v>398</v>
      </c>
      <c r="I165" s="24"/>
    </row>
    <row r="166" spans="1:9" ht="11.25">
      <c r="A166" s="6">
        <f>Summary!B66</f>
        <v>305</v>
      </c>
      <c r="B166" s="6">
        <f>Summary!C66</f>
        <v>1309</v>
      </c>
      <c r="C166" s="35" t="str">
        <f>Summary!D66</f>
        <v>D</v>
      </c>
      <c r="D166" s="35">
        <f>Summary!E66</f>
        <v>151</v>
      </c>
      <c r="E166" s="35" t="str">
        <f>Summary!F66</f>
        <v>R</v>
      </c>
      <c r="F166" s="35">
        <f>Summary!G66</f>
        <v>2</v>
      </c>
      <c r="G166" s="59">
        <f>Summary!L66</f>
        <v>743.16</v>
      </c>
      <c r="H166" s="23">
        <f>Summary!M66</f>
        <v>403</v>
      </c>
      <c r="I166" s="24"/>
    </row>
    <row r="167" spans="1:9" ht="11.25">
      <c r="A167" s="6">
        <f>Summary!B67</f>
        <v>305</v>
      </c>
      <c r="B167" s="6">
        <f>Summary!C67</f>
        <v>1309</v>
      </c>
      <c r="C167" s="35" t="str">
        <f>Summary!D67</f>
        <v>D</v>
      </c>
      <c r="D167" s="35">
        <f>Summary!E67</f>
        <v>155</v>
      </c>
      <c r="E167" s="35" t="str">
        <f>Summary!F67</f>
        <v>R</v>
      </c>
      <c r="F167" s="35">
        <f>Summary!G67</f>
        <v>2</v>
      </c>
      <c r="G167" s="59">
        <f>Summary!L67</f>
        <v>759.175</v>
      </c>
      <c r="H167" s="23">
        <f>Summary!M67</f>
        <v>412</v>
      </c>
      <c r="I167" s="24"/>
    </row>
    <row r="168" spans="1:9" ht="11.25">
      <c r="A168" s="6">
        <f>Summary!B68</f>
        <v>305</v>
      </c>
      <c r="B168" s="6">
        <f>Summary!C68</f>
        <v>1309</v>
      </c>
      <c r="C168" s="35" t="str">
        <f>Summary!D68</f>
        <v>D</v>
      </c>
      <c r="D168" s="35">
        <f>Summary!E68</f>
        <v>157</v>
      </c>
      <c r="E168" s="35" t="str">
        <f>Summary!F68</f>
        <v>R</v>
      </c>
      <c r="F168" s="35">
        <f>Summary!G68</f>
        <v>2</v>
      </c>
      <c r="G168" s="59">
        <f>Summary!L68</f>
        <v>767.62</v>
      </c>
      <c r="H168" s="23">
        <f>Summary!M68</f>
        <v>414</v>
      </c>
      <c r="I168" s="24"/>
    </row>
    <row r="169" spans="1:9" ht="11.25">
      <c r="A169" s="6">
        <f>Summary!B69</f>
        <v>305</v>
      </c>
      <c r="B169" s="6">
        <f>Summary!C69</f>
        <v>1309</v>
      </c>
      <c r="C169" s="35" t="str">
        <f>Summary!D69</f>
        <v>D</v>
      </c>
      <c r="D169" s="35">
        <f>Summary!E69</f>
        <v>158</v>
      </c>
      <c r="E169" s="35" t="str">
        <f>Summary!F69</f>
        <v>R</v>
      </c>
      <c r="F169" s="35">
        <f>Summary!G69</f>
        <v>1</v>
      </c>
      <c r="G169" s="59">
        <f>Summary!L69</f>
        <v>770.16</v>
      </c>
      <c r="H169" s="23">
        <f>Summary!M69</f>
        <v>419</v>
      </c>
      <c r="I169" s="24"/>
    </row>
    <row r="170" spans="1:9" ht="11.25">
      <c r="A170" s="6">
        <f>Summary!B70</f>
        <v>305</v>
      </c>
      <c r="B170" s="6">
        <f>Summary!C70</f>
        <v>1309</v>
      </c>
      <c r="C170" s="35" t="str">
        <f>Summary!D70</f>
        <v>D</v>
      </c>
      <c r="D170" s="35">
        <f>Summary!E70</f>
        <v>158</v>
      </c>
      <c r="E170" s="35" t="str">
        <f>Summary!F70</f>
        <v>R</v>
      </c>
      <c r="F170" s="35">
        <f>Summary!G70</f>
        <v>3</v>
      </c>
      <c r="G170" s="59">
        <f>Summary!L70</f>
        <v>772.81</v>
      </c>
      <c r="H170" s="23">
        <f>Summary!M70</f>
        <v>420</v>
      </c>
      <c r="I170" s="24"/>
    </row>
    <row r="171" spans="1:9" ht="11.25">
      <c r="A171" s="6">
        <f>Summary!B71</f>
        <v>305</v>
      </c>
      <c r="B171" s="6">
        <f>Summary!C71</f>
        <v>1309</v>
      </c>
      <c r="C171" s="35" t="str">
        <f>Summary!D71</f>
        <v>D</v>
      </c>
      <c r="D171" s="35">
        <f>Summary!E71</f>
        <v>159</v>
      </c>
      <c r="E171" s="35" t="str">
        <f>Summary!F71</f>
        <v>R</v>
      </c>
      <c r="F171" s="35">
        <f>Summary!G71</f>
        <v>1</v>
      </c>
      <c r="G171" s="59">
        <f>Summary!L71</f>
        <v>776.13</v>
      </c>
      <c r="H171" s="23">
        <f>Summary!M71</f>
        <v>421</v>
      </c>
      <c r="I171" s="24"/>
    </row>
    <row r="172" spans="1:9" ht="11.25">
      <c r="A172" s="6">
        <f>Summary!B72</f>
        <v>305</v>
      </c>
      <c r="B172" s="6">
        <f>Summary!C72</f>
        <v>1309</v>
      </c>
      <c r="C172" s="35" t="str">
        <f>Summary!D72</f>
        <v>D</v>
      </c>
      <c r="D172" s="35">
        <f>Summary!E72</f>
        <v>160</v>
      </c>
      <c r="E172" s="35" t="str">
        <f>Summary!F72</f>
        <v>R</v>
      </c>
      <c r="F172" s="35">
        <f>Summary!G72</f>
        <v>2</v>
      </c>
      <c r="G172" s="59">
        <f>Summary!L72</f>
        <v>782.585</v>
      </c>
      <c r="H172" s="23">
        <f>Summary!M72</f>
        <v>423</v>
      </c>
      <c r="I172" s="24"/>
    </row>
    <row r="173" spans="1:9" ht="11.25">
      <c r="A173" s="6">
        <f>Summary!B73</f>
        <v>305</v>
      </c>
      <c r="B173" s="6">
        <f>Summary!C73</f>
        <v>1309</v>
      </c>
      <c r="C173" s="35" t="str">
        <f>Summary!D73</f>
        <v>D</v>
      </c>
      <c r="D173" s="35">
        <f>Summary!E73</f>
        <v>161</v>
      </c>
      <c r="E173" s="35" t="str">
        <f>Summary!F73</f>
        <v>R</v>
      </c>
      <c r="F173" s="35">
        <f>Summary!G73</f>
        <v>2</v>
      </c>
      <c r="G173" s="59">
        <f>Summary!L73</f>
        <v>786.545</v>
      </c>
      <c r="H173" s="23">
        <f>Summary!M73</f>
        <v>428</v>
      </c>
      <c r="I173" s="24"/>
    </row>
    <row r="174" spans="1:9" ht="11.25">
      <c r="A174" s="6">
        <f>Summary!B74</f>
        <v>305</v>
      </c>
      <c r="B174" s="6">
        <f>Summary!C74</f>
        <v>1309</v>
      </c>
      <c r="C174" s="35" t="str">
        <f>Summary!D74</f>
        <v>D</v>
      </c>
      <c r="D174" s="35">
        <f>Summary!E74</f>
        <v>162</v>
      </c>
      <c r="E174" s="35" t="str">
        <f>Summary!F74</f>
        <v>R</v>
      </c>
      <c r="F174" s="35">
        <f>Summary!G74</f>
        <v>3</v>
      </c>
      <c r="G174" s="59">
        <f>Summary!L74</f>
        <v>792.89</v>
      </c>
      <c r="H174" s="23">
        <f>Summary!M74</f>
        <v>0</v>
      </c>
      <c r="I174" s="24"/>
    </row>
    <row r="175" spans="1:9" ht="11.25">
      <c r="A175" s="6">
        <f>Summary!B75</f>
        <v>305</v>
      </c>
      <c r="B175" s="6">
        <f>Summary!C75</f>
        <v>1309</v>
      </c>
      <c r="C175" s="35" t="str">
        <f>Summary!D75</f>
        <v>D</v>
      </c>
      <c r="D175" s="35">
        <f>Summary!E75</f>
        <v>164</v>
      </c>
      <c r="E175" s="35" t="str">
        <f>Summary!F75</f>
        <v>R</v>
      </c>
      <c r="F175" s="35">
        <f>Summary!G75</f>
        <v>3</v>
      </c>
      <c r="G175" s="59">
        <f>Summary!L75</f>
        <v>802.38</v>
      </c>
      <c r="H175" s="23">
        <f>Summary!M75</f>
        <v>0</v>
      </c>
      <c r="I175" s="24"/>
    </row>
    <row r="176" spans="1:9" ht="11.25">
      <c r="A176" s="6">
        <f>Summary!B76</f>
        <v>305</v>
      </c>
      <c r="B176" s="6">
        <f>Summary!C76</f>
        <v>1309</v>
      </c>
      <c r="C176" s="35" t="str">
        <f>Summary!D76</f>
        <v>D</v>
      </c>
      <c r="D176" s="35">
        <f>Summary!E76</f>
        <v>165</v>
      </c>
      <c r="E176" s="35" t="str">
        <f>Summary!F76</f>
        <v>R</v>
      </c>
      <c r="F176" s="35">
        <f>Summary!G76</f>
        <v>3</v>
      </c>
      <c r="G176" s="59">
        <f>Summary!L76</f>
        <v>806.69</v>
      </c>
      <c r="H176" s="23">
        <f>Summary!M76</f>
        <v>0</v>
      </c>
      <c r="I176" s="24"/>
    </row>
    <row r="177" spans="1:9" ht="11.25">
      <c r="A177" s="6">
        <f>Summary!B77</f>
        <v>305</v>
      </c>
      <c r="B177" s="6">
        <f>Summary!C77</f>
        <v>1309</v>
      </c>
      <c r="C177" s="35" t="str">
        <f>Summary!D77</f>
        <v>D</v>
      </c>
      <c r="D177" s="35">
        <f>Summary!E77</f>
        <v>166</v>
      </c>
      <c r="E177" s="35" t="str">
        <f>Summary!F77</f>
        <v>R</v>
      </c>
      <c r="F177" s="35">
        <f>Summary!G77</f>
        <v>3</v>
      </c>
      <c r="G177" s="59">
        <f>Summary!L77</f>
        <v>811.94</v>
      </c>
      <c r="H177" s="23">
        <f>Summary!M77</f>
        <v>0</v>
      </c>
      <c r="I177" s="24"/>
    </row>
    <row r="178" spans="1:9" ht="11.25">
      <c r="A178" s="6">
        <f>Summary!B78</f>
        <v>0</v>
      </c>
      <c r="B178" s="6">
        <f>Summary!C78</f>
        <v>0</v>
      </c>
      <c r="C178" s="35">
        <f>Summary!D78</f>
        <v>0</v>
      </c>
      <c r="D178" s="35">
        <f>Summary!E78</f>
        <v>0</v>
      </c>
      <c r="E178" s="35">
        <f>Summary!F78</f>
        <v>0</v>
      </c>
      <c r="F178" s="35">
        <f>Summary!G78</f>
        <v>0</v>
      </c>
      <c r="H178" s="23">
        <f>Summary!M78</f>
        <v>0</v>
      </c>
      <c r="I178" s="24"/>
    </row>
    <row r="179" spans="1:9" ht="11.25">
      <c r="A179" s="6">
        <f>Summary!B79</f>
        <v>0</v>
      </c>
      <c r="B179" s="6">
        <f>Summary!C79</f>
        <v>0</v>
      </c>
      <c r="C179" s="35">
        <f>Summary!D79</f>
        <v>0</v>
      </c>
      <c r="D179" s="35">
        <f>Summary!E79</f>
        <v>0</v>
      </c>
      <c r="E179" s="35">
        <f>Summary!F79</f>
        <v>0</v>
      </c>
      <c r="F179" s="35">
        <f>Summary!G79</f>
        <v>0</v>
      </c>
      <c r="H179" s="23">
        <f>Summary!M79</f>
        <v>0</v>
      </c>
      <c r="I179" s="24"/>
    </row>
    <row r="180" spans="1:9" ht="11.25">
      <c r="A180" s="6">
        <f>Summary!B80</f>
        <v>0</v>
      </c>
      <c r="B180" s="6">
        <f>Summary!C80</f>
        <v>0</v>
      </c>
      <c r="C180" s="35">
        <f>Summary!D80</f>
        <v>0</v>
      </c>
      <c r="D180" s="35">
        <f>Summary!E80</f>
        <v>0</v>
      </c>
      <c r="E180" s="35">
        <f>Summary!F80</f>
        <v>0</v>
      </c>
      <c r="F180" s="35">
        <f>Summary!G80</f>
        <v>0</v>
      </c>
      <c r="H180" s="23"/>
      <c r="I180" s="24"/>
    </row>
    <row r="181" spans="1:9" ht="11.25">
      <c r="A181" s="6">
        <f>Summary!B81</f>
        <v>0</v>
      </c>
      <c r="B181" s="6">
        <f>Summary!C81</f>
        <v>0</v>
      </c>
      <c r="C181" s="35">
        <f>Summary!D81</f>
        <v>0</v>
      </c>
      <c r="D181" s="35">
        <f>Summary!E81</f>
        <v>0</v>
      </c>
      <c r="E181" s="35">
        <f>Summary!F81</f>
        <v>0</v>
      </c>
      <c r="F181" s="35">
        <f>Summary!G81</f>
        <v>0</v>
      </c>
      <c r="H181" s="23"/>
      <c r="I181" s="24"/>
    </row>
    <row r="182" spans="1:9" ht="11.25">
      <c r="A182" s="6">
        <f>Summary!B82</f>
        <v>0</v>
      </c>
      <c r="B182" s="6">
        <f>Summary!C82</f>
        <v>0</v>
      </c>
      <c r="C182" s="35">
        <f>Summary!D82</f>
        <v>0</v>
      </c>
      <c r="D182" s="35">
        <f>Summary!E82</f>
        <v>0</v>
      </c>
      <c r="E182" s="35">
        <f>Summary!F82</f>
        <v>0</v>
      </c>
      <c r="F182" s="35">
        <f>Summary!G82</f>
        <v>0</v>
      </c>
      <c r="H182" s="23"/>
      <c r="I182" s="24"/>
    </row>
    <row r="183" spans="8:9" ht="11.25">
      <c r="H183" s="23"/>
      <c r="I183" s="24"/>
    </row>
    <row r="184" spans="8:9" ht="11.25">
      <c r="H184" s="23"/>
      <c r="I184" s="24"/>
    </row>
    <row r="185" spans="8:9" ht="11.25">
      <c r="H185" s="23"/>
      <c r="I185" s="24"/>
    </row>
    <row r="186" spans="8:9" ht="11.25">
      <c r="H186" s="23"/>
      <c r="I186" s="24"/>
    </row>
    <row r="187" spans="8:9" ht="11.25">
      <c r="H187" s="23"/>
      <c r="I187" s="24"/>
    </row>
    <row r="188" spans="8:9" ht="11.25">
      <c r="H188" s="23"/>
      <c r="I188" s="24"/>
    </row>
    <row r="189" spans="8:9" ht="11.25">
      <c r="H189" s="23"/>
      <c r="I189" s="24"/>
    </row>
    <row r="190" spans="8:9" ht="11.25">
      <c r="H190" s="23"/>
      <c r="I190" s="24"/>
    </row>
    <row r="191" spans="8:9" ht="11.25">
      <c r="H191" s="23"/>
      <c r="I191" s="24"/>
    </row>
    <row r="192" spans="8:9" ht="11.25">
      <c r="H192" s="23"/>
      <c r="I192" s="24"/>
    </row>
    <row r="193" spans="8:9" ht="11.25">
      <c r="H193" s="23"/>
      <c r="I193" s="24"/>
    </row>
    <row r="194" spans="8:9" ht="11.25">
      <c r="H194" s="23"/>
      <c r="I194" s="24"/>
    </row>
    <row r="195" spans="8:9" ht="11.25">
      <c r="H195" s="23"/>
      <c r="I195" s="24"/>
    </row>
    <row r="196" spans="8:9" ht="11.25">
      <c r="H196" s="23"/>
      <c r="I196" s="24"/>
    </row>
    <row r="197" spans="8:9" ht="11.25">
      <c r="H197" s="23"/>
      <c r="I197" s="24"/>
    </row>
    <row r="198" spans="8:9" ht="11.25">
      <c r="H198" s="23"/>
      <c r="I198" s="24"/>
    </row>
    <row r="199" spans="8:9" ht="11.25">
      <c r="H199" s="23"/>
      <c r="I199" s="24"/>
    </row>
    <row r="200" spans="8:9" ht="11.25">
      <c r="H200" s="23"/>
      <c r="I200" s="24"/>
    </row>
    <row r="201" spans="8:9" ht="11.25">
      <c r="H201" s="23"/>
      <c r="I201" s="24"/>
    </row>
    <row r="202" spans="8:9" ht="11.25">
      <c r="H202" s="23"/>
      <c r="I202" s="24"/>
    </row>
    <row r="203" spans="8:9" ht="11.25">
      <c r="H203" s="23"/>
      <c r="I203" s="24"/>
    </row>
    <row r="204" spans="8:9" ht="11.25">
      <c r="H204" s="23"/>
      <c r="I204" s="24"/>
    </row>
    <row r="205" spans="8:9" ht="11.25">
      <c r="H205" s="23"/>
      <c r="I205" s="24"/>
    </row>
    <row r="206" spans="8:9" ht="11.25">
      <c r="H206" s="23"/>
      <c r="I206" s="24"/>
    </row>
    <row r="207" spans="8:9" ht="11.25">
      <c r="H207" s="23"/>
      <c r="I207" s="24"/>
    </row>
    <row r="208" spans="8:9" ht="11.25">
      <c r="H208" s="23"/>
      <c r="I208" s="24"/>
    </row>
    <row r="209" spans="8:9" ht="11.25">
      <c r="H209" s="23"/>
      <c r="I209" s="24"/>
    </row>
    <row r="210" spans="8:9" ht="11.25">
      <c r="H210" s="23"/>
      <c r="I210" s="24"/>
    </row>
    <row r="211" spans="8:9" ht="11.25">
      <c r="H211" s="23"/>
      <c r="I211" s="24"/>
    </row>
    <row r="212" spans="8:9" ht="11.25">
      <c r="H212" s="23"/>
      <c r="I212" s="24"/>
    </row>
    <row r="213" spans="8:9" ht="11.25">
      <c r="H213" s="23"/>
      <c r="I213" s="24"/>
    </row>
    <row r="214" spans="8:9" ht="11.25">
      <c r="H214" s="23"/>
      <c r="I214" s="24"/>
    </row>
    <row r="215" spans="8:9" ht="11.25">
      <c r="H215" s="23"/>
      <c r="I215" s="24"/>
    </row>
    <row r="216" spans="8:9" ht="11.25">
      <c r="H216" s="23"/>
      <c r="I216" s="24"/>
    </row>
    <row r="217" spans="8:9" ht="11.25">
      <c r="H217" s="23"/>
      <c r="I217" s="24"/>
    </row>
    <row r="218" spans="8:9" ht="11.25">
      <c r="H218" s="23"/>
      <c r="I218" s="24"/>
    </row>
    <row r="219" spans="8:9" ht="11.25">
      <c r="H219" s="23"/>
      <c r="I219" s="24"/>
    </row>
    <row r="220" spans="8:9" ht="11.25">
      <c r="H220" s="23"/>
      <c r="I220" s="24"/>
    </row>
    <row r="221" spans="8:9" ht="11.25">
      <c r="H221" s="23"/>
      <c r="I221" s="24"/>
    </row>
    <row r="222" spans="8:9" ht="11.25">
      <c r="H222" s="23"/>
      <c r="I222" s="24"/>
    </row>
    <row r="223" spans="8:9" ht="11.25">
      <c r="H223" s="23"/>
      <c r="I223" s="24"/>
    </row>
    <row r="224" spans="8:9" ht="11.25">
      <c r="H224" s="23"/>
      <c r="I224" s="24"/>
    </row>
    <row r="225" spans="8:9" ht="11.25">
      <c r="H225" s="23"/>
      <c r="I225" s="24"/>
    </row>
    <row r="226" spans="8:9" ht="11.25">
      <c r="H226" s="23"/>
      <c r="I226" s="24"/>
    </row>
    <row r="227" spans="8:9" ht="11.25">
      <c r="H227" s="23"/>
      <c r="I227" s="24"/>
    </row>
    <row r="228" spans="8:9" ht="11.25">
      <c r="H228" s="23"/>
      <c r="I228" s="24"/>
    </row>
    <row r="229" spans="8:9" ht="11.25">
      <c r="H229" s="23"/>
      <c r="I229" s="24"/>
    </row>
    <row r="230" spans="8:9" ht="11.25">
      <c r="H230" s="23"/>
      <c r="I230" s="24"/>
    </row>
    <row r="231" spans="8:9" ht="11.25">
      <c r="H231" s="23"/>
      <c r="I231" s="24"/>
    </row>
    <row r="232" spans="8:9" ht="11.25">
      <c r="H232" s="23"/>
      <c r="I232" s="24"/>
    </row>
    <row r="233" spans="8:9" ht="11.25">
      <c r="H233" s="23"/>
      <c r="I233" s="24"/>
    </row>
    <row r="234" spans="8:9" ht="11.25">
      <c r="H234" s="23"/>
      <c r="I234" s="24"/>
    </row>
    <row r="235" spans="8:9" ht="11.25">
      <c r="H235" s="23"/>
      <c r="I235" s="24"/>
    </row>
    <row r="236" spans="8:9" ht="11.25">
      <c r="H236" s="23"/>
      <c r="I236" s="24"/>
    </row>
    <row r="237" spans="8:9" ht="11.25">
      <c r="H237" s="23"/>
      <c r="I237" s="24"/>
    </row>
    <row r="238" spans="8:9" ht="11.25">
      <c r="H238" s="23"/>
      <c r="I238" s="24"/>
    </row>
    <row r="239" spans="8:9" ht="11.25">
      <c r="H239" s="23"/>
      <c r="I239" s="24"/>
    </row>
    <row r="240" spans="8:9" ht="11.25">
      <c r="H240" s="23"/>
      <c r="I240" s="24"/>
    </row>
    <row r="241" spans="8:9" ht="11.25">
      <c r="H241" s="23"/>
      <c r="I241" s="24"/>
    </row>
    <row r="242" spans="8:9" ht="11.25">
      <c r="H242" s="23"/>
      <c r="I242" s="24"/>
    </row>
    <row r="243" spans="8:9" ht="11.25">
      <c r="H243" s="23"/>
      <c r="I243" s="24"/>
    </row>
    <row r="244" spans="8:9" ht="11.25">
      <c r="H244" s="23"/>
      <c r="I244" s="24"/>
    </row>
    <row r="245" spans="8:9" ht="11.25">
      <c r="H245" s="23"/>
      <c r="I245" s="24"/>
    </row>
    <row r="246" spans="8:9" ht="11.25">
      <c r="H246" s="23"/>
      <c r="I246" s="24"/>
    </row>
    <row r="247" spans="8:9" ht="11.25">
      <c r="H247" s="23"/>
      <c r="I247" s="24"/>
    </row>
    <row r="248" spans="8:9" ht="11.25">
      <c r="H248" s="23"/>
      <c r="I248" s="24"/>
    </row>
    <row r="249" spans="8:9" ht="11.25">
      <c r="H249" s="23"/>
      <c r="I249" s="24"/>
    </row>
    <row r="250" spans="8:9" ht="11.25">
      <c r="H250" s="23"/>
      <c r="I250" s="24"/>
    </row>
    <row r="251" spans="8:9" ht="11.25">
      <c r="H251" s="23"/>
      <c r="I251" s="24"/>
    </row>
    <row r="252" spans="8:9" ht="11.25">
      <c r="H252" s="23"/>
      <c r="I252" s="24"/>
    </row>
    <row r="253" spans="8:9" ht="11.25">
      <c r="H253" s="23"/>
      <c r="I253" s="24"/>
    </row>
    <row r="254" spans="8:9" ht="11.25">
      <c r="H254" s="23"/>
      <c r="I254" s="24"/>
    </row>
    <row r="255" spans="8:9" ht="11.25">
      <c r="H255" s="23"/>
      <c r="I255" s="24"/>
    </row>
    <row r="256" spans="8:9" ht="11.25">
      <c r="H256" s="23"/>
      <c r="I256" s="24"/>
    </row>
    <row r="257" spans="8:9" ht="11.25">
      <c r="H257" s="23"/>
      <c r="I257" s="24"/>
    </row>
    <row r="258" spans="8:9" ht="11.25">
      <c r="H258" s="23"/>
      <c r="I258" s="24"/>
    </row>
    <row r="259" spans="8:9" ht="11.25">
      <c r="H259" s="23"/>
      <c r="I259" s="24"/>
    </row>
    <row r="260" spans="8:9" ht="11.25">
      <c r="H260" s="23"/>
      <c r="I260" s="24"/>
    </row>
    <row r="261" spans="8:9" ht="11.25">
      <c r="H261" s="23"/>
      <c r="I261" s="24"/>
    </row>
    <row r="262" spans="8:9" ht="11.25">
      <c r="H262" s="23"/>
      <c r="I262" s="24"/>
    </row>
    <row r="263" spans="8:9" ht="11.25">
      <c r="H263" s="23"/>
      <c r="I263" s="24"/>
    </row>
    <row r="264" spans="8:9" ht="11.25">
      <c r="H264" s="23"/>
      <c r="I264" s="24"/>
    </row>
    <row r="265" spans="8:9" ht="11.25">
      <c r="H265" s="23"/>
      <c r="I265" s="24"/>
    </row>
    <row r="266" spans="8:9" ht="11.25">
      <c r="H266" s="23"/>
      <c r="I266" s="24"/>
    </row>
    <row r="267" spans="8:9" ht="11.25">
      <c r="H267" s="23"/>
      <c r="I267" s="24"/>
    </row>
    <row r="268" spans="8:9" ht="11.25">
      <c r="H268" s="23"/>
      <c r="I268" s="24"/>
    </row>
    <row r="269" spans="8:9" ht="11.25">
      <c r="H269" s="23"/>
      <c r="I269" s="24"/>
    </row>
    <row r="270" spans="8:9" ht="11.25">
      <c r="H270" s="23"/>
      <c r="I270" s="24"/>
    </row>
    <row r="271" spans="8:9" ht="11.25">
      <c r="H271" s="23"/>
      <c r="I271" s="24"/>
    </row>
    <row r="272" spans="8:9" ht="11.25">
      <c r="H272" s="23"/>
      <c r="I272" s="24"/>
    </row>
    <row r="273" spans="8:9" ht="11.25">
      <c r="H273" s="23"/>
      <c r="I273" s="24"/>
    </row>
    <row r="274" spans="8:9" ht="11.25">
      <c r="H274" s="23"/>
      <c r="I274" s="24"/>
    </row>
    <row r="275" spans="8:9" ht="11.25">
      <c r="H275" s="23"/>
      <c r="I275" s="24"/>
    </row>
    <row r="276" spans="8:9" ht="11.25">
      <c r="H276" s="23"/>
      <c r="I276" s="24"/>
    </row>
    <row r="277" spans="8:9" ht="11.25">
      <c r="H277" s="23"/>
      <c r="I277" s="24"/>
    </row>
    <row r="278" spans="8:9" ht="11.25">
      <c r="H278" s="23"/>
      <c r="I278" s="24"/>
    </row>
    <row r="279" spans="8:9" ht="11.25">
      <c r="H279" s="23"/>
      <c r="I279" s="24"/>
    </row>
    <row r="280" spans="8:9" ht="11.25">
      <c r="H280" s="23"/>
      <c r="I280" s="24"/>
    </row>
    <row r="281" spans="8:9" ht="11.25">
      <c r="H281" s="23"/>
      <c r="I281" s="24"/>
    </row>
    <row r="282" spans="8:9" ht="11.25">
      <c r="H282" s="23"/>
      <c r="I282" s="24"/>
    </row>
    <row r="283" spans="8:9" ht="11.25">
      <c r="H283" s="23"/>
      <c r="I283" s="24"/>
    </row>
    <row r="284" spans="8:9" ht="11.25">
      <c r="H284" s="23"/>
      <c r="I284" s="24"/>
    </row>
    <row r="285" spans="8:9" ht="11.25">
      <c r="H285" s="23"/>
      <c r="I285" s="24"/>
    </row>
    <row r="286" spans="8:9" ht="11.25">
      <c r="H286" s="23"/>
      <c r="I286" s="24"/>
    </row>
    <row r="287" spans="8:9" ht="11.25">
      <c r="H287" s="23"/>
      <c r="I287" s="24"/>
    </row>
    <row r="288" spans="8:9" ht="11.25">
      <c r="H288" s="23"/>
      <c r="I288" s="24"/>
    </row>
    <row r="289" spans="8:9" ht="11.25">
      <c r="H289" s="23"/>
      <c r="I289" s="24"/>
    </row>
    <row r="290" spans="8:9" ht="11.25">
      <c r="H290" s="23"/>
      <c r="I290" s="24"/>
    </row>
    <row r="291" spans="8:9" ht="11.25">
      <c r="H291" s="23"/>
      <c r="I291" s="24"/>
    </row>
    <row r="292" spans="8:9" ht="11.25">
      <c r="H292" s="23"/>
      <c r="I292" s="24"/>
    </row>
    <row r="293" spans="8:9" ht="11.25">
      <c r="H293" s="23"/>
      <c r="I293" s="24"/>
    </row>
    <row r="294" spans="8:9" ht="11.25">
      <c r="H294" s="23"/>
      <c r="I294" s="24"/>
    </row>
    <row r="295" spans="8:9" ht="11.25">
      <c r="H295" s="23"/>
      <c r="I295" s="24"/>
    </row>
    <row r="296" spans="8:9" ht="11.25">
      <c r="H296" s="23"/>
      <c r="I296" s="24"/>
    </row>
    <row r="297" spans="8:9" ht="11.25">
      <c r="H297" s="23"/>
      <c r="I297" s="24"/>
    </row>
    <row r="298" spans="8:9" ht="11.25">
      <c r="H298" s="23"/>
      <c r="I298" s="24"/>
    </row>
    <row r="299" spans="8:9" ht="11.25">
      <c r="H299" s="23"/>
      <c r="I299" s="24"/>
    </row>
    <row r="300" spans="8:9" ht="11.25">
      <c r="H300" s="23"/>
      <c r="I300" s="24"/>
    </row>
    <row r="301" spans="8:9" ht="11.25">
      <c r="H301" s="23"/>
      <c r="I301" s="24"/>
    </row>
    <row r="302" spans="8:9" ht="11.25">
      <c r="H302" s="23"/>
      <c r="I302" s="24"/>
    </row>
    <row r="303" spans="8:9" ht="11.25">
      <c r="H303" s="23"/>
      <c r="I303" s="24"/>
    </row>
    <row r="304" spans="8:9" ht="11.25">
      <c r="H304" s="23"/>
      <c r="I304" s="24"/>
    </row>
    <row r="305" spans="8:9" ht="11.25">
      <c r="H305" s="23"/>
      <c r="I305" s="24"/>
    </row>
    <row r="306" spans="8:9" ht="11.25">
      <c r="H306" s="23"/>
      <c r="I306" s="24"/>
    </row>
    <row r="307" spans="8:9" ht="11.25">
      <c r="H307" s="23"/>
      <c r="I307" s="24"/>
    </row>
    <row r="308" spans="8:9" ht="11.25">
      <c r="H308" s="23"/>
      <c r="I308" s="24"/>
    </row>
    <row r="309" spans="8:9" ht="11.25">
      <c r="H309" s="23"/>
      <c r="I309" s="24"/>
    </row>
    <row r="310" spans="8:9" ht="11.25">
      <c r="H310" s="23"/>
      <c r="I310" s="24"/>
    </row>
    <row r="311" spans="8:9" ht="11.25">
      <c r="H311" s="23"/>
      <c r="I311" s="24"/>
    </row>
    <row r="312" spans="8:9" ht="11.25">
      <c r="H312" s="23"/>
      <c r="I312" s="24"/>
    </row>
    <row r="313" spans="8:9" ht="11.25">
      <c r="H313" s="23"/>
      <c r="I313" s="24"/>
    </row>
    <row r="314" spans="8:9" ht="11.25">
      <c r="H314" s="23"/>
      <c r="I314" s="24"/>
    </row>
    <row r="315" spans="8:9" ht="11.25">
      <c r="H315" s="23"/>
      <c r="I315" s="24"/>
    </row>
    <row r="316" spans="8:9" ht="11.25">
      <c r="H316" s="23"/>
      <c r="I316" s="24"/>
    </row>
    <row r="317" spans="8:9" ht="11.25">
      <c r="H317" s="23"/>
      <c r="I317" s="24"/>
    </row>
    <row r="318" spans="8:9" ht="11.25">
      <c r="H318" s="23"/>
      <c r="I318" s="24"/>
    </row>
    <row r="319" spans="8:9" ht="11.25">
      <c r="H319" s="23"/>
      <c r="I319" s="24"/>
    </row>
    <row r="320" spans="8:9" ht="11.25">
      <c r="H320" s="23"/>
      <c r="I320" s="24"/>
    </row>
    <row r="321" spans="8:9" ht="11.25">
      <c r="H321" s="23"/>
      <c r="I321" s="24"/>
    </row>
    <row r="322" spans="8:9" ht="11.25">
      <c r="H322" s="23"/>
      <c r="I322" s="24"/>
    </row>
    <row r="323" spans="8:9" ht="11.25">
      <c r="H323" s="23"/>
      <c r="I323" s="24"/>
    </row>
    <row r="324" spans="8:9" ht="11.25">
      <c r="H324" s="23"/>
      <c r="I324" s="24"/>
    </row>
    <row r="325" spans="8:9" ht="11.25">
      <c r="H325" s="23"/>
      <c r="I325" s="24"/>
    </row>
    <row r="326" spans="8:9" ht="11.25">
      <c r="H326" s="23"/>
      <c r="I326" s="24"/>
    </row>
    <row r="327" spans="8:9" ht="11.25">
      <c r="H327" s="23"/>
      <c r="I327" s="24"/>
    </row>
    <row r="328" spans="8:9" ht="11.25">
      <c r="H328" s="23"/>
      <c r="I328" s="24"/>
    </row>
    <row r="329" spans="8:9" ht="11.25">
      <c r="H329" s="23"/>
      <c r="I329" s="24"/>
    </row>
    <row r="330" spans="8:9" ht="11.25">
      <c r="H330" s="23"/>
      <c r="I330" s="24"/>
    </row>
    <row r="331" spans="8:9" ht="11.25">
      <c r="H331" s="23"/>
      <c r="I331" s="24"/>
    </row>
    <row r="332" spans="8:9" ht="11.25">
      <c r="H332" s="23"/>
      <c r="I332" s="24"/>
    </row>
    <row r="333" spans="8:9" ht="11.25">
      <c r="H333" s="23"/>
      <c r="I333" s="24"/>
    </row>
    <row r="334" spans="8:9" ht="11.25">
      <c r="H334" s="23"/>
      <c r="I334" s="24"/>
    </row>
    <row r="335" spans="8:9" ht="11.25">
      <c r="H335" s="23"/>
      <c r="I335" s="24"/>
    </row>
    <row r="336" spans="8:9" ht="11.25">
      <c r="H336" s="23"/>
      <c r="I336" s="24"/>
    </row>
    <row r="337" spans="8:9" ht="11.25">
      <c r="H337" s="23"/>
      <c r="I337" s="24"/>
    </row>
    <row r="338" spans="8:9" ht="11.25">
      <c r="H338" s="23"/>
      <c r="I338" s="24"/>
    </row>
  </sheetData>
  <mergeCells count="9">
    <mergeCell ref="H1:H2"/>
    <mergeCell ref="I1:I2"/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 / UM2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TECTONOPHYSIQUE</dc:creator>
  <cp:keywords/>
  <dc:description/>
  <cp:lastModifiedBy>mm</cp:lastModifiedBy>
  <cp:lastPrinted>2005-01-23T00:43:01Z</cp:lastPrinted>
  <dcterms:created xsi:type="dcterms:W3CDTF">2004-12-02T12:19:00Z</dcterms:created>
  <dcterms:modified xsi:type="dcterms:W3CDTF">2005-02-01T18:34:06Z</dcterms:modified>
  <cp:category/>
  <cp:version/>
  <cp:contentType/>
  <cp:contentStatus/>
</cp:coreProperties>
</file>