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0" yWindow="65496" windowWidth="27560" windowHeight="20260" tabRatio="500" activeTab="0"/>
  </bookViews>
  <sheets>
    <sheet name="C0001E " sheetId="1" r:id="rId1"/>
    <sheet name="C0001F" sheetId="2" r:id="rId2"/>
    <sheet name="C0001H" sheetId="3" r:id="rId3"/>
    <sheet name="Sheet3" sheetId="4" r:id="rId4"/>
    <sheet name="Sheet4" sheetId="5" r:id="rId5"/>
  </sheets>
  <definedNames>
    <definedName name="_xlnm.Print_Area" localSheetId="0">'C0001E '!$A$1:$Z$71</definedName>
    <definedName name="_xlnm.Print_Area" localSheetId="1">'C0001F'!$A$1:$AS$104</definedName>
    <definedName name="_xlnm.Print_Area" localSheetId="2">'C0001H'!$A$1:$Z$71</definedName>
  </definedNames>
  <calcPr fullCalcOnLoad="1"/>
</workbook>
</file>

<file path=xl/sharedStrings.xml><?xml version="1.0" encoding="utf-8"?>
<sst xmlns="http://schemas.openxmlformats.org/spreadsheetml/2006/main" count="1364" uniqueCount="585">
  <si>
    <t>13H</t>
  </si>
  <si>
    <t>bedding</t>
  </si>
  <si>
    <t>sense uncertain; slickenlines with a rake of 90° from 0°</t>
  </si>
  <si>
    <t>contact between lighter gray clay of the hanging wall and darker gray clay of the footwall</t>
  </si>
  <si>
    <t>subvertical dark green zone with dark gray margins</t>
  </si>
  <si>
    <t>16R</t>
  </si>
  <si>
    <t>shear band</t>
  </si>
  <si>
    <t>Offset by above vein</t>
  </si>
  <si>
    <t>sense inferred from CT images</t>
  </si>
  <si>
    <t>0.2cm thick black layer along the fault</t>
  </si>
  <si>
    <t>continued from the above section; greenish clay layers dragged and truncated; orientation measured in the middle portion.</t>
  </si>
  <si>
    <t>dark gray sandy ash layer with somewhat irregular bedding</t>
  </si>
  <si>
    <t xml:space="preserve">dark gray sandy ash layer with a diffuse top and a sharp base </t>
  </si>
  <si>
    <t>bedding</t>
  </si>
  <si>
    <t>fault</t>
  </si>
  <si>
    <t>drilling-induced disturbances throughout all sections</t>
  </si>
  <si>
    <t>greenish clay layer</t>
  </si>
  <si>
    <t>bedding</t>
  </si>
  <si>
    <t>dip dir</t>
  </si>
  <si>
    <t>dip</t>
  </si>
  <si>
    <t>Site</t>
  </si>
  <si>
    <t>C0001</t>
  </si>
  <si>
    <t>structure ID</t>
  </si>
  <si>
    <t>core face app. dip</t>
  </si>
  <si>
    <t>thickness (cm)</t>
  </si>
  <si>
    <t xml:space="preserve">Shear band </t>
  </si>
  <si>
    <t>dark greenish clay layer</t>
  </si>
  <si>
    <t>sense of slip inferred from slickensteps</t>
  </si>
  <si>
    <t>T</t>
  </si>
  <si>
    <t>nomal fault</t>
  </si>
  <si>
    <t>Cut glauconie patch, sense not clear</t>
  </si>
  <si>
    <t>10H</t>
  </si>
  <si>
    <t>Bedding</t>
  </si>
  <si>
    <t>Brown silt. Cut by thrust fault</t>
  </si>
  <si>
    <t>≈1 cm offset of a layer</t>
  </si>
  <si>
    <t>greenish clay layer truncated by a fault</t>
  </si>
  <si>
    <t>2H</t>
  </si>
  <si>
    <t>Sand layer</t>
  </si>
  <si>
    <t>drilling disturbance from top to ~40 cm</t>
  </si>
  <si>
    <t>dark gray silty ash layer</t>
  </si>
  <si>
    <t>faint, dark gray band</t>
  </si>
  <si>
    <t>fined grained graded sandy layer</t>
  </si>
  <si>
    <t>light gray sandy ash layer overlain by 3 cm thick dark gray sandy layer</t>
  </si>
  <si>
    <t>minor normal offset of a greenish clay layer; slickenlines witha a rake of 17° from the down core direction of the cut surface</t>
  </si>
  <si>
    <t>left-lateral fault</t>
  </si>
  <si>
    <t>±1, 90 or 270</t>
  </si>
  <si>
    <t>top-&gt;"1"</t>
  </si>
  <si>
    <t>bottom-&gt;"-1"</t>
  </si>
  <si>
    <t>0.4 cm offset of a subvertical dark gray deformation band</t>
  </si>
  <si>
    <t>KBB: 270/44; a deformation band: 90/84 through 90/39 to 90/90</t>
  </si>
  <si>
    <t>curved and disappears in the core center</t>
  </si>
  <si>
    <t>Continue to 50cm. Transition to subvertical shear bands with mm offset. Spacing of bands varies with lithologies</t>
  </si>
  <si>
    <t>Shear band</t>
  </si>
  <si>
    <t>Almost NO black material. Not observed under CT. Sense not sure. Cut by next fault</t>
  </si>
  <si>
    <t>0,1=&gt;1</t>
  </si>
  <si>
    <t>Long, sharp, anastomosing</t>
  </si>
  <si>
    <t>Thin and sharp</t>
  </si>
  <si>
    <t>E</t>
  </si>
  <si>
    <t>gray calyey ash layer</t>
  </si>
  <si>
    <t>gray calyey ash layer</t>
  </si>
  <si>
    <t>bedding</t>
  </si>
  <si>
    <t>dark gray clay layer with a diffuse base</t>
  </si>
  <si>
    <t>dark gray clay layer with a diffuse top and somewhat irregular bedding</t>
  </si>
  <si>
    <t>bedding</t>
  </si>
  <si>
    <t>bedding</t>
  </si>
  <si>
    <t>slip sense based on slickensteps</t>
  </si>
  <si>
    <t>bedding</t>
  </si>
  <si>
    <t>Intersect shear band 4-34</t>
  </si>
  <si>
    <t>dextral fault</t>
  </si>
  <si>
    <t>Right-lateral fault</t>
  </si>
  <si>
    <t>Cuts above with a thrust offset of 2mm</t>
  </si>
  <si>
    <t>18R</t>
  </si>
  <si>
    <t>Breccia</t>
  </si>
  <si>
    <t>Broken pieces</t>
  </si>
  <si>
    <t>Loose breccia</t>
  </si>
  <si>
    <t>highly brecciated</t>
  </si>
  <si>
    <t>19R</t>
  </si>
  <si>
    <t>Large double shear band funnel shaped pointing down</t>
  </si>
  <si>
    <t>21R</t>
  </si>
  <si>
    <t>greenish clay layer</t>
  </si>
  <si>
    <t>7H</t>
  </si>
  <si>
    <t>filled with dark fine-grained gouge?</t>
  </si>
  <si>
    <t>with a curviplanar and vague boundary; black layer on the footwall dragged down</t>
  </si>
  <si>
    <t xml:space="preserve">1.5 cm offset of the boundary between a greenish gray ckay layer and a sand layer </t>
  </si>
  <si>
    <t>25R</t>
  </si>
  <si>
    <t>Black infill</t>
  </si>
  <si>
    <t>cc</t>
  </si>
  <si>
    <t>26R</t>
  </si>
  <si>
    <t>Loose pieces</t>
  </si>
  <si>
    <t>Several histories of slip. Very beautiful, bright on CT, continues on next section</t>
  </si>
  <si>
    <t>Sharper and more straight than the previous one. Probably younger.</t>
  </si>
  <si>
    <t>Next part of the shear zone complex</t>
  </si>
  <si>
    <t>Grey sand in two parallel layers</t>
  </si>
  <si>
    <t>Visible on the CT-scan</t>
  </si>
  <si>
    <t>visible on the CT-scan</t>
  </si>
  <si>
    <t>9H</t>
  </si>
  <si>
    <t>fault</t>
  </si>
  <si>
    <t>apparent offset on core surface is ≈2 cm</t>
  </si>
  <si>
    <t>bedding</t>
  </si>
  <si>
    <t>drilling-induced disturbances throughout the section</t>
  </si>
  <si>
    <t>sense uncertain; slickenlines with a rake of 79° from 0°</t>
  </si>
  <si>
    <t>sense inferred from CT images</t>
  </si>
  <si>
    <t>thrust fault</t>
  </si>
  <si>
    <t>Subvertical, cutting the core face at high angle</t>
  </si>
  <si>
    <t>3R</t>
  </si>
  <si>
    <t>Dewatering vein</t>
  </si>
  <si>
    <t>Sense unknown</t>
  </si>
  <si>
    <t>merges into a fracture filed with black material</t>
  </si>
  <si>
    <t>Compaction band</t>
  </si>
  <si>
    <t>Subvertical</t>
  </si>
  <si>
    <t>subhorizontal</t>
  </si>
  <si>
    <t>4R</t>
  </si>
  <si>
    <t>Bright under CT</t>
  </si>
  <si>
    <t>Filled with black material. Cut by next thrust</t>
  </si>
  <si>
    <t>cut shear zoen. Sense not sure</t>
  </si>
  <si>
    <t>cut shear zone. This fault was itself previously a shear zone. Bright under CT</t>
  </si>
  <si>
    <t>cut by next fault, very bright under CT</t>
  </si>
  <si>
    <t>Second slick on the same fault. Looks younger</t>
  </si>
  <si>
    <t>5R</t>
  </si>
  <si>
    <t>Green layer</t>
  </si>
  <si>
    <t>dark gray caly layer with a diffuse top</t>
  </si>
  <si>
    <t>reverse fault</t>
  </si>
  <si>
    <t>reverse fault</t>
  </si>
  <si>
    <t>ridges and grooves; slip sense based on asymmetric asperities</t>
  </si>
  <si>
    <t>shear zone</t>
  </si>
  <si>
    <t>bedding</t>
  </si>
  <si>
    <t>greenish pyrite-rich layer</t>
  </si>
  <si>
    <t>shear zone</t>
  </si>
  <si>
    <t>N</t>
  </si>
  <si>
    <t>N</t>
  </si>
  <si>
    <t>sense of slip inferred from slickensteps</t>
  </si>
  <si>
    <t>sense of slip inferred from slickensteps, but not convincing</t>
  </si>
  <si>
    <t>H</t>
  </si>
  <si>
    <t>1R</t>
  </si>
  <si>
    <t>shear farcture</t>
  </si>
  <si>
    <t>thrust</t>
  </si>
  <si>
    <t>brecciated throughout the section and wet; clast size: several mm to several cm; largely missing at 110–130 cm</t>
  </si>
  <si>
    <t>brecciated throughout the section</t>
  </si>
  <si>
    <t>2R</t>
  </si>
  <si>
    <t>fault</t>
  </si>
  <si>
    <t>fault</t>
  </si>
  <si>
    <t>T</t>
  </si>
  <si>
    <t>probabaly normal?</t>
  </si>
  <si>
    <t>greenish clay layer</t>
  </si>
  <si>
    <t>sharp, black thick zone narrowing downward; slip sense based on P-shears</t>
  </si>
  <si>
    <t>bottom</t>
  </si>
  <si>
    <t>top</t>
  </si>
  <si>
    <t>≤90</t>
  </si>
  <si>
    <t>brecciated zone</t>
  </si>
  <si>
    <t>brecciated zone</t>
  </si>
  <si>
    <t>visible under CT, 1mm thick black layer along the fault and the next one</t>
  </si>
  <si>
    <t>conjugate of the former one</t>
  </si>
  <si>
    <t>Double shear band</t>
  </si>
  <si>
    <t>19H</t>
  </si>
  <si>
    <t>Shear zone</t>
  </si>
  <si>
    <t>Sense not sure</t>
  </si>
  <si>
    <t>normal fault</t>
  </si>
  <si>
    <t>bedding</t>
  </si>
  <si>
    <t>dark clay layer cut by the above fault</t>
  </si>
  <si>
    <t>bedding</t>
  </si>
  <si>
    <t>CL</t>
  </si>
  <si>
    <t>bedding</t>
  </si>
  <si>
    <t>6H</t>
  </si>
  <si>
    <t>dark sandy ash layer</t>
  </si>
  <si>
    <t>silty layer</t>
  </si>
  <si>
    <t>vein structure</t>
  </si>
  <si>
    <t>0.8 cm offset of a subvertical dark gray deformation band</t>
  </si>
  <si>
    <t>0.2 cm offset of a subvertical dark gray deformation band</t>
  </si>
  <si>
    <t>sharp planar balck band with slickenside</t>
  </si>
  <si>
    <t>thrust</t>
  </si>
  <si>
    <t>fault</t>
  </si>
  <si>
    <t>top truncatede by another fault; boundary between bioturbated and non-bioturbated beds</t>
  </si>
  <si>
    <t>slip sense based on slickensteps</t>
  </si>
  <si>
    <t>≤0.3</t>
  </si>
  <si>
    <t>continued from section 3; likely layer offset</t>
  </si>
  <si>
    <t>dark greenish gray anastomosing shear zone</t>
  </si>
  <si>
    <t>fault</t>
  </si>
  <si>
    <t>fault</t>
  </si>
  <si>
    <t>dewatering structure</t>
  </si>
  <si>
    <t>dark clay layer</t>
  </si>
  <si>
    <t>sharp boundary between light gray clay on the hanging wall and dark gray clay on the footwall; a white ash layer dragged up</t>
  </si>
  <si>
    <t>P-mag pole</t>
  </si>
  <si>
    <t>average depth</t>
  </si>
  <si>
    <t>top of struct</t>
  </si>
  <si>
    <t xml:space="preserve"> plane-normal orientation</t>
  </si>
  <si>
    <t>l</t>
  </si>
  <si>
    <t>m</t>
  </si>
  <si>
    <t>7R</t>
  </si>
  <si>
    <t>thrust</t>
  </si>
  <si>
    <t>thrust</t>
  </si>
  <si>
    <t>from</t>
  </si>
  <si>
    <t>rake</t>
  </si>
  <si>
    <t>slip sense based on pluck marks, but subtle</t>
  </si>
  <si>
    <t>slip sense determined by tip zone within core</t>
  </si>
  <si>
    <t>11R</t>
  </si>
  <si>
    <t>Cut by next shear band</t>
  </si>
  <si>
    <t>Very bright in CT, cut shear zone</t>
  </si>
  <si>
    <t>dark gray silty clay layer with a diffuse top and a sharp base</t>
  </si>
  <si>
    <t>offset of a black scoriaceous layer with zoophycos</t>
  </si>
  <si>
    <t>Shear fracture</t>
  </si>
  <si>
    <t>Cuts the next shear band SW side down</t>
  </si>
  <si>
    <t>Very beautiful ! Bright under CT</t>
  </si>
  <si>
    <t>Shear zone complex</t>
  </si>
  <si>
    <t>two parallel, discrete and faint-anastomosing bands</t>
  </si>
  <si>
    <t>sense of slip inferred from Riedel shears</t>
  </si>
  <si>
    <t>T</t>
  </si>
  <si>
    <t>N</t>
  </si>
  <si>
    <t>N</t>
  </si>
  <si>
    <t>brecciated at intervals of 0–7, 30–42, 56–65 and 102–104 cm</t>
  </si>
  <si>
    <t>bedding</t>
  </si>
  <si>
    <t>Grey sandy ashes</t>
  </si>
  <si>
    <t>Sandy grey ashes, irregular bedding, bioturbation</t>
  </si>
  <si>
    <t>Normal fault</t>
  </si>
  <si>
    <t>Fault</t>
  </si>
  <si>
    <t>No visible offset</t>
  </si>
  <si>
    <t>Grey sandy ashes, irregular bedding</t>
  </si>
  <si>
    <t>Dark sand; irregular bedding</t>
  </si>
  <si>
    <t>Many small subhorizontal shear zones filled with black material</t>
  </si>
  <si>
    <t>Dextral fault</t>
  </si>
  <si>
    <t>R</t>
  </si>
  <si>
    <t>Left-lateral fault</t>
  </si>
  <si>
    <t>Dewatering structures</t>
  </si>
  <si>
    <t>black slickenside with slickenlines</t>
  </si>
  <si>
    <t>fault</t>
  </si>
  <si>
    <t>≈0 displacement; cut by the fault above</t>
  </si>
  <si>
    <t>brecciated</t>
  </si>
  <si>
    <t>slip sense based on slickenlines with P shears steps</t>
  </si>
  <si>
    <t>slip sense based on slickenlines with lunate decoration</t>
  </si>
  <si>
    <t>L</t>
  </si>
  <si>
    <t>R</t>
  </si>
  <si>
    <t>R</t>
  </si>
  <si>
    <t>T</t>
  </si>
  <si>
    <t>with a splay at the base of core</t>
  </si>
  <si>
    <t>filled with dark gray material</t>
  </si>
  <si>
    <t>exploded on core deck so sections 3–9 mostly missing</t>
  </si>
  <si>
    <t xml:space="preserve">bottom of struct </t>
  </si>
  <si>
    <t>2nd app. dip</t>
  </si>
  <si>
    <t>12H</t>
  </si>
  <si>
    <t>normal fault</t>
  </si>
  <si>
    <t>fault</t>
  </si>
  <si>
    <t>cohoerent interval (for P-mag)</t>
  </si>
  <si>
    <t xml:space="preserve">sharp dark gray band </t>
  </si>
  <si>
    <t>bedding</t>
  </si>
  <si>
    <t>greenish silty caly layer</t>
  </si>
  <si>
    <t>shear (?) zone</t>
  </si>
  <si>
    <t xml:space="preserve">sharp dark green band </t>
  </si>
  <si>
    <t>deformation band</t>
  </si>
  <si>
    <t>subvertical dark green curviplanar band</t>
  </si>
  <si>
    <t>shear zone</t>
  </si>
  <si>
    <t>&lt;0.1</t>
  </si>
  <si>
    <t>sharp and black</t>
  </si>
  <si>
    <t>8R</t>
  </si>
  <si>
    <t>mostly missing!</t>
  </si>
  <si>
    <t>mostly missing!</t>
  </si>
  <si>
    <t>0.1–0.4</t>
  </si>
  <si>
    <t>1.0 cm wide gap; sense uncertain; slickenlines with a rake of 87° from 0°</t>
  </si>
  <si>
    <t>deformation band</t>
  </si>
  <si>
    <t>bedding</t>
  </si>
  <si>
    <t>T</t>
  </si>
  <si>
    <t>T</t>
  </si>
  <si>
    <t>T</t>
  </si>
  <si>
    <t>T</t>
  </si>
  <si>
    <t>n</t>
  </si>
  <si>
    <t>bedding</t>
  </si>
  <si>
    <t>normal fault</t>
  </si>
  <si>
    <t>normal fault</t>
  </si>
  <si>
    <t>gray sandy ash layer</t>
  </si>
  <si>
    <t>bedding</t>
  </si>
  <si>
    <t>glauconite layer above gray sandy ash alyer</t>
  </si>
  <si>
    <t>0.6 cm offset of a subvertical dark gray deformation band</t>
  </si>
  <si>
    <t>0.5 cm offset of a subvertical dark gray deformation band</t>
  </si>
  <si>
    <t>curving plane; apparent dips from the lower portion</t>
  </si>
  <si>
    <t>fault</t>
  </si>
  <si>
    <t>sense uncertain</t>
  </si>
  <si>
    <t>normal fault</t>
  </si>
  <si>
    <t>10R</t>
  </si>
  <si>
    <t>9R</t>
  </si>
  <si>
    <t>Destroyed</t>
  </si>
  <si>
    <t>dark sandy ash layer with its bottom penetrating into the layer below</t>
  </si>
  <si>
    <t>≈3.5 cm offset of a layer of circular worm tubes</t>
  </si>
  <si>
    <t>fault</t>
  </si>
  <si>
    <t>fault</t>
  </si>
  <si>
    <t>offset of a layer</t>
  </si>
  <si>
    <t>fault</t>
  </si>
  <si>
    <t>≈0.1</t>
  </si>
  <si>
    <t>≈10</t>
  </si>
  <si>
    <t>seen at the base of core</t>
  </si>
  <si>
    <t>15R</t>
  </si>
  <si>
    <t>fault</t>
  </si>
  <si>
    <t>&lt;0.1</t>
  </si>
  <si>
    <t>continued from section 1; wall rock fraagments in the fault zone</t>
  </si>
  <si>
    <t>≈0.1</t>
  </si>
  <si>
    <t>1.7 cm offset of a zoophycos layer</t>
  </si>
  <si>
    <t>shear zone</t>
  </si>
  <si>
    <t>thrust shear zone</t>
  </si>
  <si>
    <t>worm tubes sheared</t>
  </si>
  <si>
    <t>web structure</t>
  </si>
  <si>
    <t>cut by the above shear zone</t>
  </si>
  <si>
    <t>bioturbated dark silty ash layer</t>
  </si>
  <si>
    <t>gray sandy ash layer</t>
  </si>
  <si>
    <t>5H</t>
  </si>
  <si>
    <t>bedding</t>
  </si>
  <si>
    <t>Grey sand, irregular bedding</t>
  </si>
  <si>
    <t>bedding</t>
  </si>
  <si>
    <t>pyrite-bearing greenish silty clay layer</t>
  </si>
  <si>
    <t>sandy layer of gray ashes and glauconite</t>
  </si>
  <si>
    <t>sandy layer of gray ashes and glauconite</t>
  </si>
  <si>
    <t>N</t>
  </si>
  <si>
    <t>Slickenline rake 90</t>
  </si>
  <si>
    <t>Slickenline, trend 332</t>
  </si>
  <si>
    <t>T</t>
  </si>
  <si>
    <t>Dec</t>
  </si>
  <si>
    <t>Inc</t>
  </si>
  <si>
    <t>Red means uncertain data</t>
  </si>
  <si>
    <t>slip sense based on slickensteps</t>
  </si>
  <si>
    <t>normal fault</t>
  </si>
  <si>
    <t>&lt;0.1</t>
  </si>
  <si>
    <t>bedding</t>
  </si>
  <si>
    <t>fine silt layer</t>
  </si>
  <si>
    <t>light gray ash layer</t>
  </si>
  <si>
    <t>4H</t>
  </si>
  <si>
    <t>curviplanar; layers truncated but offset uncertain</t>
  </si>
  <si>
    <t>0.5 cm offset of the fault above</t>
  </si>
  <si>
    <t>dark gray clay dike with irregular boundaries</t>
  </si>
  <si>
    <t>greenish blue silt layer</t>
  </si>
  <si>
    <t>gray ash layer with a broken btootm</t>
  </si>
  <si>
    <t>very weakly expressed traces</t>
  </si>
  <si>
    <t>offset of a dark green clay layer</t>
  </si>
  <si>
    <t>irregular</t>
  </si>
  <si>
    <t>light yellowish green mottled ash layer</t>
  </si>
  <si>
    <t>bedding</t>
  </si>
  <si>
    <t>bedding</t>
  </si>
  <si>
    <t>8H</t>
  </si>
  <si>
    <t>bedding</t>
  </si>
  <si>
    <t>1.7 cm wide gap; offset of a dark green clay layer; slickenlines with a rake of 81°from 0°</t>
  </si>
  <si>
    <t>Thrust fault</t>
  </si>
  <si>
    <t>porous zone with subhorizontal fissility developed; zone boundary: 90/10 and 0/4</t>
  </si>
  <si>
    <t>Black material filled, anastomosing zone</t>
  </si>
  <si>
    <t>&lt;1,3</t>
  </si>
  <si>
    <t>Clasts are ductilely sheared</t>
  </si>
  <si>
    <t>Zone of parallel thrusts</t>
  </si>
  <si>
    <t>discontinuous, curviplanar</t>
  </si>
  <si>
    <t>Offset 4,7 cm. Sharp and planar with very fine striations and large grooves</t>
  </si>
  <si>
    <t>24R</t>
  </si>
  <si>
    <t>T</t>
  </si>
  <si>
    <t>N</t>
  </si>
  <si>
    <t>T</t>
  </si>
  <si>
    <t>T</t>
  </si>
  <si>
    <t xml:space="preserve">likely a conjugate set with the above fault </t>
  </si>
  <si>
    <t>N</t>
  </si>
  <si>
    <t>L</t>
  </si>
  <si>
    <t>N</t>
  </si>
  <si>
    <t>N</t>
  </si>
  <si>
    <t>deformation band</t>
  </si>
  <si>
    <t>trace fossils truncated; maybe related with dewatering</t>
  </si>
  <si>
    <t>Evidence for more than one slip event</t>
  </si>
  <si>
    <t>6R</t>
  </si>
  <si>
    <t>dark sandy ash layer</t>
  </si>
  <si>
    <t>12R</t>
  </si>
  <si>
    <t>reverse fault</t>
  </si>
  <si>
    <t>≈0.1</t>
  </si>
  <si>
    <t>greenish slumping caly layer draggaed and truncated; orientation measured at the bottom portion</t>
  </si>
  <si>
    <t>normal fault</t>
  </si>
  <si>
    <t>somewhat irregular; 270° side block up from offset of a bioturbated bed</t>
  </si>
  <si>
    <t>0.5–1 cm spacing</t>
  </si>
  <si>
    <t>sinistral fault</t>
  </si>
  <si>
    <t>dark gray clay layer with a duffuse top and a sharp contact with 0.5 cm thick greenish clay layer</t>
  </si>
  <si>
    <t>normal fault</t>
  </si>
  <si>
    <t>no visible offset</t>
  </si>
  <si>
    <t>normal fault</t>
  </si>
  <si>
    <t>offset of a bioturbated layer</t>
  </si>
  <si>
    <t>offset of a layer</t>
  </si>
  <si>
    <t>bedding</t>
  </si>
  <si>
    <t>gray ash layer</t>
  </si>
  <si>
    <t>1H</t>
  </si>
  <si>
    <t>2H</t>
  </si>
  <si>
    <t>greenish clay layer</t>
  </si>
  <si>
    <t>strongly bioturbated fine silt layer</t>
  </si>
  <si>
    <t>Denser zone with black material. The slicing saw ripped on it. The shear zone includes faults below</t>
  </si>
  <si>
    <t>shear zone</t>
  </si>
  <si>
    <t>Sense not visible</t>
  </si>
  <si>
    <t>2nd slick on the same fault, nochronology</t>
  </si>
  <si>
    <t>L</t>
  </si>
  <si>
    <t>2 slicks on the same fault, no chronology</t>
  </si>
  <si>
    <t>0.8 cm offset of a 0.5 cm thick greenish clay layer</t>
  </si>
  <si>
    <t>graded ash bed with a somewhat irregular basal contact</t>
  </si>
  <si>
    <t>bedding</t>
  </si>
  <si>
    <t>2.5 cm thick, greenish silty layer above 10.5 cm thick gray sandy ash layler</t>
  </si>
  <si>
    <t>top</t>
  </si>
  <si>
    <t>bottom</t>
  </si>
  <si>
    <t>hole</t>
  </si>
  <si>
    <t>core</t>
  </si>
  <si>
    <t>notes</t>
  </si>
  <si>
    <t>bedding</t>
  </si>
  <si>
    <t>slip sense based on offset of layers</t>
  </si>
  <si>
    <t>≈ 1 cm offset of a small fault</t>
  </si>
  <si>
    <t>reverse fault</t>
  </si>
  <si>
    <t>truncation of the fault below</t>
  </si>
  <si>
    <t>≤0.2</t>
  </si>
  <si>
    <t>anastomosing; offset of a zoophycos layer</t>
  </si>
  <si>
    <t>normal shear zone</t>
  </si>
  <si>
    <t>worm tubes sheared; ≈1mm thick sharp planar base</t>
  </si>
  <si>
    <t>bedding</t>
  </si>
  <si>
    <t>dark gray clay layer</t>
  </si>
  <si>
    <t>normal (?) fault</t>
  </si>
  <si>
    <t>somewhat irregular dark gray band; likely a conjugate set with the fault below</t>
  </si>
  <si>
    <t>≈0.8 cm offset of a greenish layer</t>
  </si>
  <si>
    <t>shear band</t>
  </si>
  <si>
    <t>≤0.1</t>
  </si>
  <si>
    <t>sinistral (?) fault</t>
  </si>
  <si>
    <t>slip sense based on Riedel shears</t>
  </si>
  <si>
    <t>dextral fault</t>
  </si>
  <si>
    <t>az</t>
  </si>
  <si>
    <t>az</t>
  </si>
  <si>
    <t>az</t>
  </si>
  <si>
    <t>csf rake</t>
  </si>
  <si>
    <t>srtike</t>
  </si>
  <si>
    <t>corrected orientation (RHR)</t>
  </si>
  <si>
    <t>str rake</t>
  </si>
  <si>
    <t>slip sense</t>
  </si>
  <si>
    <t>fault</t>
  </si>
  <si>
    <t>L</t>
  </si>
  <si>
    <t>slip sense based on drag of a layer</t>
  </si>
  <si>
    <t>slip sense based on offset of a worm tube</t>
  </si>
  <si>
    <t>offset of the fault above; asymmetric step on the fault surface</t>
  </si>
  <si>
    <t>bedding</t>
  </si>
  <si>
    <t>≈ 1mm thick black band; slip sense based on offset of a worm tube</t>
  </si>
  <si>
    <t>&lt;0.1</t>
  </si>
  <si>
    <t>reverse fault</t>
  </si>
  <si>
    <t>very thin dark band; 0.5 cm offset of bedding</t>
  </si>
  <si>
    <t>bedding</t>
  </si>
  <si>
    <t>silt layer</t>
  </si>
  <si>
    <t>normal fault</t>
  </si>
  <si>
    <t>0.2–0.3</t>
  </si>
  <si>
    <t>Green means interpolated P-mag from upper &amp; lower sections</t>
  </si>
  <si>
    <t>Red means inverse polarity P-mag</t>
  </si>
  <si>
    <t>Dark sand</t>
  </si>
  <si>
    <t>greenish gray clay layer in sands</t>
  </si>
  <si>
    <t>greenish clay layer</t>
  </si>
  <si>
    <t>3 cm thick shear zone with a low angle to bedding</t>
  </si>
  <si>
    <t>boundary between gray clay and greenish clay</t>
  </si>
  <si>
    <t>Grey and dark sand, irregular bedding</t>
  </si>
  <si>
    <t>Grey sand mixed with clay</t>
  </si>
  <si>
    <t>Conjugate, Offset not sure</t>
  </si>
  <si>
    <t>dark to light gray sandy ash layer</t>
  </si>
  <si>
    <t>fault</t>
  </si>
  <si>
    <t>reverse fault</t>
  </si>
  <si>
    <t>T</t>
  </si>
  <si>
    <t>N</t>
  </si>
  <si>
    <t>deformation band</t>
  </si>
  <si>
    <t>thrust</t>
  </si>
  <si>
    <t>T</t>
  </si>
  <si>
    <t>T</t>
  </si>
  <si>
    <t>sinistral fault</t>
  </si>
  <si>
    <t>L</t>
  </si>
  <si>
    <t>Probably bedding parallel,, foliated, alternatiing darker and lighter layers. Top to 270 displacement in core ref frame, inferred from drag folds. Could also be a zone of slump foliation.</t>
  </si>
  <si>
    <t>0,5 cm offset of zoophycos layer.</t>
  </si>
  <si>
    <t>Cut the fault below</t>
  </si>
  <si>
    <t>Top to 270 displacement in core ref frame, inferred from minor thrust and S-C structures</t>
  </si>
  <si>
    <t>web structure</t>
  </si>
  <si>
    <t>Thin dark fault traces</t>
  </si>
  <si>
    <t>upper portion of the above band</t>
  </si>
  <si>
    <t>14R</t>
  </si>
  <si>
    <t>strike-slip fault</t>
  </si>
  <si>
    <t>F</t>
  </si>
  <si>
    <t>&lt;0.1</t>
  </si>
  <si>
    <t>14H</t>
  </si>
  <si>
    <t>kink band</t>
  </si>
  <si>
    <t>0.3–1.0</t>
  </si>
  <si>
    <t>0.1–0.3</t>
  </si>
  <si>
    <t>0.2–0.3</t>
  </si>
  <si>
    <t>clastic dike</t>
  </si>
  <si>
    <t>15H</t>
  </si>
  <si>
    <t>16H</t>
  </si>
  <si>
    <t>fissility</t>
  </si>
  <si>
    <t>18H</t>
  </si>
  <si>
    <t>sect</t>
  </si>
  <si>
    <t>sect</t>
  </si>
  <si>
    <t>1H</t>
  </si>
  <si>
    <t>6H</t>
  </si>
  <si>
    <t>7H</t>
  </si>
  <si>
    <t>8H</t>
  </si>
  <si>
    <t>12H</t>
  </si>
  <si>
    <t>13H</t>
  </si>
  <si>
    <t>sect</t>
  </si>
  <si>
    <t>E</t>
  </si>
  <si>
    <t>striation on surface</t>
  </si>
  <si>
    <t xml:space="preserve"> plane-normal orientation</t>
  </si>
  <si>
    <t xml:space="preserve"> plane orientation (RHR)</t>
  </si>
  <si>
    <t>fault</t>
  </si>
  <si>
    <t>normal slip component based on offset of the fault below</t>
  </si>
  <si>
    <t>normal fault</t>
  </si>
  <si>
    <t>slip sense based on offset of a zoophycos layer; displaced by the fault above</t>
  </si>
  <si>
    <t>fault</t>
  </si>
  <si>
    <t>sharp and planar</t>
  </si>
  <si>
    <t>dark gray, fine-grained sandy layer with a diffuse top</t>
  </si>
  <si>
    <t>dark brownish gray silt layer with a diffuse top and a sharp base</t>
  </si>
  <si>
    <t>light gray sandy ash layer with a diffuse top</t>
  </si>
  <si>
    <t>Vertical flow structure interpreted as drilliing disturbances</t>
  </si>
  <si>
    <t>3H</t>
  </si>
  <si>
    <t>4H</t>
  </si>
  <si>
    <t>5H</t>
  </si>
  <si>
    <t>deformation band</t>
  </si>
  <si>
    <t>Normal offset</t>
  </si>
  <si>
    <t>Wood or lignite, MO rich in any case</t>
  </si>
  <si>
    <t>light gray clay layer with a somewhat irregular base</t>
  </si>
  <si>
    <t>normal (?) fault</t>
  </si>
  <si>
    <t>0.1–0.2</t>
  </si>
  <si>
    <t>anastomosing; likely normal offset of a bioturbated ash layer</t>
  </si>
  <si>
    <t>fault</t>
  </si>
  <si>
    <t>dark gray band</t>
  </si>
  <si>
    <t>bedding</t>
  </si>
  <si>
    <t>light greenish clay layer</t>
  </si>
  <si>
    <t>22R</t>
  </si>
  <si>
    <t>fault</t>
  </si>
  <si>
    <t>offset of a worm tube</t>
  </si>
  <si>
    <t>≈3 mm offset of the fault above and two zoophycos tubes</t>
  </si>
  <si>
    <t>N</t>
  </si>
  <si>
    <t>N</t>
  </si>
  <si>
    <t>corrected orientation (RHR)</t>
  </si>
  <si>
    <t>az</t>
  </si>
  <si>
    <t>rake</t>
  </si>
  <si>
    <t>from</t>
  </si>
  <si>
    <t>l</t>
  </si>
  <si>
    <t>m</t>
  </si>
  <si>
    <t>n</t>
  </si>
  <si>
    <t>strike</t>
  </si>
  <si>
    <t>csf rake</t>
  </si>
  <si>
    <t>str rake</t>
  </si>
  <si>
    <t>slip sense</t>
  </si>
  <si>
    <t>srtike</t>
  </si>
  <si>
    <t>striation on surface</t>
  </si>
  <si>
    <t xml:space="preserve"> plane-normal orientation</t>
  </si>
  <si>
    <t xml:space="preserve"> plane orientation (RHR)</t>
  </si>
  <si>
    <t>fault</t>
  </si>
  <si>
    <t>corrected orientation (RHR)</t>
  </si>
  <si>
    <t>az</t>
  </si>
  <si>
    <t>rake</t>
  </si>
  <si>
    <t>from</t>
  </si>
  <si>
    <t>l</t>
  </si>
  <si>
    <t>m</t>
  </si>
  <si>
    <t>n</t>
  </si>
  <si>
    <t>az</t>
  </si>
  <si>
    <t>strike</t>
  </si>
  <si>
    <t>csf rake</t>
  </si>
  <si>
    <t>str rake</t>
  </si>
  <si>
    <t>slip sense</t>
  </si>
  <si>
    <t>srtike</t>
  </si>
  <si>
    <t>anastomosing; black</t>
  </si>
  <si>
    <t>N</t>
  </si>
  <si>
    <t>bedding</t>
  </si>
  <si>
    <t>≈1.5 cm bedding offset</t>
  </si>
  <si>
    <t>thick black fault zone</t>
  </si>
  <si>
    <t>dextral fault</t>
  </si>
  <si>
    <t>shear zone</t>
  </si>
  <si>
    <t>slip sense based on drag of bedding</t>
  </si>
  <si>
    <t>discontinuous; zoophycos layer displaced</t>
  </si>
  <si>
    <t>reverse (?) fault</t>
  </si>
  <si>
    <t>likely offset of a zoophycos layer</t>
  </si>
  <si>
    <t>offset of the above fault</t>
  </si>
  <si>
    <t>dip-slip fault</t>
  </si>
  <si>
    <t>13R</t>
  </si>
  <si>
    <t>≤0.15</t>
  </si>
  <si>
    <t>anastomosing; 2.1 cm offset of two zoophycos layers</t>
  </si>
  <si>
    <t>≤0.3</t>
  </si>
  <si>
    <t>Grey to dark sand, irregular bedding</t>
  </si>
  <si>
    <t>11H</t>
  </si>
  <si>
    <t>offset of the sheaar zone below; truncated by the fault above</t>
  </si>
  <si>
    <t>shear zone</t>
  </si>
  <si>
    <t>≤0.2</t>
  </si>
  <si>
    <t>black</t>
  </si>
  <si>
    <t>fault</t>
  </si>
  <si>
    <t>minor and irregular</t>
  </si>
  <si>
    <t>23R</t>
  </si>
  <si>
    <t>brecciated zone</t>
  </si>
  <si>
    <t>brecciated into ≈mm-size pieces</t>
  </si>
  <si>
    <t>shear zone</t>
  </si>
  <si>
    <t>slightly darker green zone with sharp boundaries and wall rock fragments in the middle</t>
  </si>
  <si>
    <t>slip sense</t>
  </si>
  <si>
    <t>striation on surface</t>
  </si>
  <si>
    <t>fault</t>
  </si>
  <si>
    <t>str rake</t>
  </si>
  <si>
    <t xml:space="preserve"> plane orientation (RHR)</t>
  </si>
  <si>
    <t>strike</t>
  </si>
  <si>
    <t>Displaces zoophycos burrow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</si>
</sst>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€&quot;;\-#,##0&quot; €&quot;"/>
    <numFmt numFmtId="177" formatCode="#,##0&quot; €&quot;;[Red]\-#,##0&quot; €&quot;"/>
    <numFmt numFmtId="178" formatCode="#,##0.00&quot; €&quot;;\-#,##0.00&quot; €&quot;"/>
    <numFmt numFmtId="179" formatCode="#,##0.00&quot; €&quot;;[Red]\-#,##0.00&quot; €&quot;"/>
    <numFmt numFmtId="180" formatCode="_-* #,##0&quot; €&quot;_-;\-* #,##0&quot; €&quot;_-;_-* &quot;-&quot;&quot; €&quot;_-;_-@_-"/>
    <numFmt numFmtId="181" formatCode="_-* #,##0_ _€_-;\-* #,##0_ _€_-;_-* &quot;-&quot;_ _€_-;_-@_-"/>
    <numFmt numFmtId="182" formatCode="_-* #,##0.00&quot; €&quot;_-;\-* #,##0.00&quot; €&quot;_-;_-* &quot;-&quot;??&quot; €&quot;_-;_-@_-"/>
    <numFmt numFmtId="183" formatCode="_-* #,##0.00_ _€_-;\-* #,##0.00_ _€_-;_-* &quot;-&quot;??_ _€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"/>
    <numFmt numFmtId="193" formatCode="0.0_ "/>
    <numFmt numFmtId="194" formatCode="00000"/>
    <numFmt numFmtId="195" formatCode="d/mm/yyyy"/>
    <numFmt numFmtId="196" formatCode="0.000_);[Red]\(0.000\)"/>
    <numFmt numFmtId="197" formatCode="0.000_ "/>
    <numFmt numFmtId="198" formatCode="0.00_ "/>
    <numFmt numFmtId="199" formatCode="0.00_);[Red]\(0.00\)"/>
    <numFmt numFmtId="200" formatCode="0_ "/>
    <numFmt numFmtId="201" formatCode="0_);[Red]\(0\)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6"/>
      <name val="ＭＳ Ｐゴシック"/>
      <family val="3"/>
    </font>
    <font>
      <sz val="10"/>
      <color indexed="10"/>
      <name val="Verdana"/>
      <family val="0"/>
    </font>
    <font>
      <sz val="10"/>
      <color indexed="10"/>
      <name val="Arial"/>
      <family val="0"/>
    </font>
    <font>
      <sz val="10"/>
      <color indexed="17"/>
      <name val="Verdana"/>
      <family val="0"/>
    </font>
    <font>
      <sz val="10"/>
      <color indexed="17"/>
      <name val="Arial"/>
      <family val="0"/>
    </font>
    <font>
      <sz val="10"/>
      <color indexed="21"/>
      <name val="Verdana"/>
      <family val="0"/>
    </font>
    <font>
      <sz val="10"/>
      <color indexed="8"/>
      <name val="Verdana"/>
      <family val="0"/>
    </font>
    <font>
      <sz val="10"/>
      <color indexed="59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2" borderId="4" xfId="0" applyNumberFormat="1" applyFill="1" applyBorder="1" applyAlignment="1">
      <alignment/>
    </xf>
    <xf numFmtId="1" fontId="0" fillId="2" borderId="5" xfId="0" applyNumberFormat="1" applyFill="1" applyBorder="1" applyAlignment="1">
      <alignment/>
    </xf>
    <xf numFmtId="192" fontId="0" fillId="0" borderId="0" xfId="0" applyNumberFormat="1" applyBorder="1" applyAlignment="1">
      <alignment/>
    </xf>
    <xf numFmtId="192" fontId="0" fillId="0" borderId="0" xfId="0" applyNumberFormat="1" applyFill="1" applyBorder="1" applyAlignment="1">
      <alignment/>
    </xf>
    <xf numFmtId="192" fontId="0" fillId="0" borderId="4" xfId="0" applyNumberFormat="1" applyBorder="1" applyAlignment="1">
      <alignment/>
    </xf>
    <xf numFmtId="192" fontId="0" fillId="0" borderId="0" xfId="0" applyNumberFormat="1" applyAlignment="1">
      <alignment/>
    </xf>
    <xf numFmtId="193" fontId="0" fillId="0" borderId="0" xfId="0" applyNumberFormat="1" applyBorder="1" applyAlignment="1">
      <alignment/>
    </xf>
    <xf numFmtId="193" fontId="0" fillId="0" borderId="0" xfId="0" applyNumberFormat="1" applyFill="1" applyBorder="1" applyAlignment="1">
      <alignment/>
    </xf>
    <xf numFmtId="193" fontId="0" fillId="0" borderId="4" xfId="0" applyNumberFormat="1" applyBorder="1" applyAlignment="1">
      <alignment/>
    </xf>
    <xf numFmtId="193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0" fillId="2" borderId="0" xfId="0" applyNumberFormat="1" applyFill="1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2" xfId="0" applyNumberFormat="1" applyFill="1" applyBorder="1" applyAlignment="1">
      <alignment/>
    </xf>
    <xf numFmtId="1" fontId="0" fillId="2" borderId="3" xfId="0" applyNumberFormat="1" applyFill="1" applyBorder="1" applyAlignment="1">
      <alignment/>
    </xf>
    <xf numFmtId="0" fontId="0" fillId="2" borderId="4" xfId="0" applyNumberFormat="1" applyFill="1" applyBorder="1" applyAlignment="1">
      <alignment horizontal="right"/>
    </xf>
    <xf numFmtId="1" fontId="0" fillId="2" borderId="2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7" fillId="2" borderId="0" xfId="0" applyNumberFormat="1" applyFont="1" applyFill="1" applyBorder="1" applyAlignment="1">
      <alignment horizontal="right"/>
    </xf>
    <xf numFmtId="1" fontId="7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" fontId="7" fillId="0" borderId="0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1" fontId="0" fillId="2" borderId="12" xfId="0" applyNumberFormat="1" applyFill="1" applyBorder="1" applyAlignment="1">
      <alignment/>
    </xf>
    <xf numFmtId="0" fontId="0" fillId="2" borderId="0" xfId="0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192" fontId="9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10" fillId="0" borderId="1" xfId="0" applyFont="1" applyBorder="1" applyAlignment="1">
      <alignment/>
    </xf>
    <xf numFmtId="193" fontId="11" fillId="0" borderId="3" xfId="0" applyNumberFormat="1" applyFont="1" applyBorder="1" applyAlignment="1">
      <alignment/>
    </xf>
    <xf numFmtId="0" fontId="9" fillId="0" borderId="2" xfId="0" applyFont="1" applyBorder="1" applyAlignment="1">
      <alignment/>
    </xf>
    <xf numFmtId="192" fontId="9" fillId="0" borderId="2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1" fontId="0" fillId="0" borderId="1" xfId="0" applyNumberFormat="1" applyFill="1" applyBorder="1" applyAlignment="1">
      <alignment/>
    </xf>
    <xf numFmtId="1" fontId="0" fillId="0" borderId="2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1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/>
    </xf>
    <xf numFmtId="1" fontId="7" fillId="0" borderId="2" xfId="0" applyNumberFormat="1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right"/>
    </xf>
    <xf numFmtId="192" fontId="0" fillId="0" borderId="4" xfId="0" applyNumberFormat="1" applyFill="1" applyBorder="1" applyAlignment="1">
      <alignment/>
    </xf>
    <xf numFmtId="193" fontId="0" fillId="0" borderId="4" xfId="0" applyNumberFormat="1" applyFill="1" applyBorder="1" applyAlignment="1">
      <alignment/>
    </xf>
    <xf numFmtId="0" fontId="0" fillId="0" borderId="4" xfId="0" applyFill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192" fontId="9" fillId="0" borderId="1" xfId="0" applyNumberFormat="1" applyFont="1" applyFill="1" applyBorder="1" applyAlignment="1">
      <alignment/>
    </xf>
    <xf numFmtId="192" fontId="9" fillId="0" borderId="2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1" fontId="0" fillId="2" borderId="5" xfId="0" applyNumberFormat="1" applyFont="1" applyFill="1" applyBorder="1" applyAlignment="1">
      <alignment horizontal="center"/>
    </xf>
    <xf numFmtId="192" fontId="0" fillId="0" borderId="0" xfId="0" applyNumberFormat="1" applyFont="1" applyFill="1" applyBorder="1" applyAlignment="1">
      <alignment/>
    </xf>
    <xf numFmtId="198" fontId="0" fillId="2" borderId="0" xfId="0" applyNumberFormat="1" applyFill="1" applyBorder="1" applyAlignment="1">
      <alignment/>
    </xf>
    <xf numFmtId="198" fontId="0" fillId="2" borderId="4" xfId="0" applyNumberFormat="1" applyFill="1" applyBorder="1" applyAlignment="1">
      <alignment/>
    </xf>
    <xf numFmtId="198" fontId="0" fillId="0" borderId="0" xfId="0" applyNumberFormat="1" applyFill="1" applyBorder="1" applyAlignment="1">
      <alignment/>
    </xf>
    <xf numFmtId="199" fontId="0" fillId="0" borderId="0" xfId="0" applyNumberFormat="1" applyFill="1" applyBorder="1" applyAlignment="1">
      <alignment/>
    </xf>
    <xf numFmtId="199" fontId="0" fillId="0" borderId="0" xfId="0" applyNumberFormat="1" applyBorder="1" applyAlignment="1">
      <alignment/>
    </xf>
    <xf numFmtId="199" fontId="0" fillId="0" borderId="0" xfId="0" applyNumberFormat="1" applyAlignment="1">
      <alignment/>
    </xf>
    <xf numFmtId="199" fontId="0" fillId="0" borderId="4" xfId="0" applyNumberFormat="1" applyFill="1" applyBorder="1" applyAlignment="1">
      <alignment/>
    </xf>
    <xf numFmtId="0" fontId="0" fillId="0" borderId="1" xfId="0" applyFont="1" applyBorder="1" applyAlignment="1">
      <alignment/>
    </xf>
    <xf numFmtId="19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9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98" fontId="0" fillId="2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1" fontId="0" fillId="2" borderId="2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5" xfId="0" applyFill="1" applyBorder="1" applyAlignment="1">
      <alignment/>
    </xf>
    <xf numFmtId="201" fontId="0" fillId="2" borderId="0" xfId="0" applyNumberFormat="1" applyFill="1" applyBorder="1" applyAlignment="1">
      <alignment/>
    </xf>
    <xf numFmtId="200" fontId="0" fillId="2" borderId="14" xfId="0" applyNumberFormat="1" applyFont="1" applyFill="1" applyBorder="1" applyAlignment="1">
      <alignment horizontal="right"/>
    </xf>
    <xf numFmtId="200" fontId="7" fillId="2" borderId="14" xfId="0" applyNumberFormat="1" applyFont="1" applyFill="1" applyBorder="1" applyAlignment="1">
      <alignment horizontal="right"/>
    </xf>
    <xf numFmtId="200" fontId="0" fillId="2" borderId="15" xfId="0" applyNumberFormat="1" applyFont="1" applyFill="1" applyBorder="1" applyAlignment="1">
      <alignment horizontal="right"/>
    </xf>
    <xf numFmtId="201" fontId="0" fillId="2" borderId="0" xfId="0" applyNumberFormat="1" applyFont="1" applyFill="1" applyBorder="1" applyAlignment="1">
      <alignment horizontal="right"/>
    </xf>
    <xf numFmtId="201" fontId="7" fillId="2" borderId="0" xfId="0" applyNumberFormat="1" applyFont="1" applyFill="1" applyBorder="1" applyAlignment="1">
      <alignment horizontal="right"/>
    </xf>
    <xf numFmtId="201" fontId="0" fillId="2" borderId="0" xfId="0" applyNumberFormat="1" applyFont="1" applyFill="1" applyBorder="1" applyAlignment="1">
      <alignment/>
    </xf>
    <xf numFmtId="201" fontId="0" fillId="2" borderId="4" xfId="0" applyNumberFormat="1" applyFont="1" applyFill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193" fontId="11" fillId="0" borderId="5" xfId="0" applyNumberFormat="1" applyFont="1" applyBorder="1" applyAlignment="1">
      <alignment/>
    </xf>
    <xf numFmtId="200" fontId="0" fillId="0" borderId="14" xfId="0" applyNumberFormat="1" applyFont="1" applyFill="1" applyBorder="1" applyAlignment="1">
      <alignment horizontal="right"/>
    </xf>
    <xf numFmtId="200" fontId="7" fillId="0" borderId="14" xfId="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200" fontId="13" fillId="2" borderId="14" xfId="0" applyNumberFormat="1" applyFont="1" applyFill="1" applyBorder="1" applyAlignment="1">
      <alignment horizontal="right"/>
    </xf>
    <xf numFmtId="1" fontId="13" fillId="2" borderId="2" xfId="0" applyNumberFormat="1" applyFont="1" applyFill="1" applyBorder="1" applyAlignment="1">
      <alignment horizontal="center"/>
    </xf>
    <xf numFmtId="200" fontId="13" fillId="2" borderId="1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center"/>
    </xf>
    <xf numFmtId="200" fontId="13" fillId="0" borderId="14" xfId="0" applyNumberFormat="1" applyFont="1" applyFill="1" applyBorder="1" applyAlignment="1">
      <alignment horizontal="right"/>
    </xf>
    <xf numFmtId="1" fontId="13" fillId="0" borderId="2" xfId="0" applyNumberFormat="1" applyFont="1" applyFill="1" applyBorder="1" applyAlignment="1">
      <alignment horizontal="center"/>
    </xf>
    <xf numFmtId="201" fontId="0" fillId="2" borderId="0" xfId="0" applyNumberFormat="1" applyFill="1" applyBorder="1" applyAlignment="1">
      <alignment horizontal="right"/>
    </xf>
    <xf numFmtId="201" fontId="0" fillId="0" borderId="0" xfId="0" applyNumberFormat="1" applyFill="1" applyBorder="1" applyAlignment="1">
      <alignment/>
    </xf>
    <xf numFmtId="201" fontId="0" fillId="0" borderId="0" xfId="0" applyNumberFormat="1" applyFill="1" applyBorder="1" applyAlignment="1">
      <alignment horizontal="right"/>
    </xf>
    <xf numFmtId="201" fontId="7" fillId="0" borderId="0" xfId="0" applyNumberFormat="1" applyFont="1" applyFill="1" applyBorder="1" applyAlignment="1">
      <alignment horizontal="right"/>
    </xf>
    <xf numFmtId="201" fontId="0" fillId="2" borderId="4" xfId="0" applyNumberFormat="1" applyFill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textRotation="90"/>
    </xf>
    <xf numFmtId="0" fontId="0" fillId="0" borderId="16" xfId="0" applyBorder="1" applyAlignment="1">
      <alignment/>
    </xf>
    <xf numFmtId="0" fontId="0" fillId="0" borderId="2" xfId="0" applyBorder="1" applyAlignment="1">
      <alignment textRotation="90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/>
    </xf>
    <xf numFmtId="192" fontId="0" fillId="0" borderId="24" xfId="0" applyNumberFormat="1" applyBorder="1" applyAlignment="1">
      <alignment horizontal="center" vertical="center" wrapText="1"/>
    </xf>
    <xf numFmtId="192" fontId="0" fillId="0" borderId="6" xfId="0" applyNumberFormat="1" applyBorder="1" applyAlignment="1">
      <alignment vertical="center"/>
    </xf>
    <xf numFmtId="193" fontId="0" fillId="0" borderId="24" xfId="0" applyNumberFormat="1" applyBorder="1" applyAlignment="1">
      <alignment horizontal="center" vertical="center" wrapText="1"/>
    </xf>
    <xf numFmtId="193" fontId="0" fillId="0" borderId="6" xfId="0" applyNumberFormat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99" fontId="0" fillId="0" borderId="17" xfId="0" applyNumberFormat="1" applyBorder="1" applyAlignment="1">
      <alignment horizontal="center" vertical="center" wrapText="1"/>
    </xf>
    <xf numFmtId="199" fontId="0" fillId="0" borderId="9" xfId="0" applyNumberFormat="1" applyBorder="1" applyAlignment="1">
      <alignment vertical="center"/>
    </xf>
    <xf numFmtId="0" fontId="0" fillId="0" borderId="20" xfId="0" applyBorder="1" applyAlignment="1">
      <alignment horizontal="center" wrapText="1"/>
    </xf>
    <xf numFmtId="0" fontId="0" fillId="0" borderId="24" xfId="0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70"/>
  <sheetViews>
    <sheetView tabSelected="1" workbookViewId="0" topLeftCell="A1">
      <pane xSplit="5" ySplit="2" topLeftCell="F4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N105" sqref="N105:O107"/>
    </sheetView>
  </sheetViews>
  <sheetFormatPr defaultColWidth="10.75390625" defaultRowHeight="12.75"/>
  <cols>
    <col min="1" max="1" width="5.75390625" style="0" customWidth="1"/>
    <col min="2" max="2" width="2.25390625" style="0" customWidth="1"/>
    <col min="3" max="3" width="3.625" style="0" customWidth="1"/>
    <col min="4" max="4" width="2.75390625" style="0" customWidth="1"/>
    <col min="5" max="5" width="17.375" style="0" customWidth="1"/>
    <col min="6" max="6" width="5.625" style="19" customWidth="1"/>
    <col min="7" max="7" width="7.75390625" style="23" customWidth="1"/>
    <col min="8" max="8" width="7.875" style="0" customWidth="1"/>
    <col min="9" max="9" width="8.75390625" style="86" customWidth="1"/>
    <col min="10" max="10" width="6.375" style="0" customWidth="1"/>
    <col min="11" max="11" width="5.00390625" style="0" customWidth="1"/>
    <col min="12" max="12" width="5.625" style="0" customWidth="1"/>
    <col min="13" max="14" width="6.00390625" style="0" customWidth="1"/>
    <col min="15" max="15" width="6.00390625" style="100" customWidth="1"/>
    <col min="16" max="16" width="6.00390625" style="1" customWidth="1"/>
    <col min="17" max="18" width="6.00390625" style="0" customWidth="1"/>
    <col min="19" max="19" width="6.25390625" style="0" customWidth="1"/>
    <col min="20" max="20" width="6.625" style="0" customWidth="1"/>
    <col min="21" max="22" width="5.75390625" style="0" customWidth="1"/>
    <col min="23" max="23" width="3.75390625" style="0" bestFit="1" customWidth="1"/>
    <col min="24" max="24" width="7.625" style="0" bestFit="1" customWidth="1"/>
    <col min="25" max="25" width="7.375" style="0" bestFit="1" customWidth="1"/>
    <col min="26" max="26" width="8.875" style="0" customWidth="1"/>
    <col min="27" max="27" width="7.25390625" style="0" customWidth="1"/>
    <col min="28" max="29" width="7.875" style="0" customWidth="1"/>
    <col min="30" max="30" width="6.375" style="0" customWidth="1"/>
    <col min="31" max="32" width="8.00390625" style="0" customWidth="1"/>
    <col min="33" max="33" width="6.125" style="0" customWidth="1"/>
    <col min="34" max="34" width="7.375" style="0" bestFit="1" customWidth="1"/>
    <col min="35" max="35" width="8.875" style="0" customWidth="1"/>
  </cols>
  <sheetData>
    <row r="1" spans="1:35" ht="27" customHeight="1">
      <c r="A1" s="1"/>
      <c r="B1" s="140" t="s">
        <v>390</v>
      </c>
      <c r="C1" s="140" t="s">
        <v>391</v>
      </c>
      <c r="D1" s="142" t="s">
        <v>484</v>
      </c>
      <c r="E1" s="149" t="s">
        <v>22</v>
      </c>
      <c r="F1" s="157" t="s">
        <v>183</v>
      </c>
      <c r="G1" s="159" t="s">
        <v>235</v>
      </c>
      <c r="H1" s="161" t="s">
        <v>182</v>
      </c>
      <c r="I1" s="167" t="s">
        <v>24</v>
      </c>
      <c r="J1" s="169" t="s">
        <v>23</v>
      </c>
      <c r="K1" s="170"/>
      <c r="L1" s="138" t="s">
        <v>236</v>
      </c>
      <c r="M1" s="146"/>
      <c r="N1" s="166" t="s">
        <v>531</v>
      </c>
      <c r="O1" s="143"/>
      <c r="P1" s="147" t="s">
        <v>532</v>
      </c>
      <c r="Q1" s="148"/>
      <c r="R1" s="148"/>
      <c r="S1" s="148"/>
      <c r="T1" s="148"/>
      <c r="U1" s="163" t="s">
        <v>533</v>
      </c>
      <c r="V1" s="164"/>
      <c r="W1" s="165"/>
      <c r="X1" s="151" t="s">
        <v>534</v>
      </c>
      <c r="Y1" s="147"/>
      <c r="Z1" s="139"/>
      <c r="AA1" s="144" t="s">
        <v>240</v>
      </c>
      <c r="AB1" s="145"/>
      <c r="AC1" s="155" t="s">
        <v>181</v>
      </c>
      <c r="AD1" s="156"/>
      <c r="AE1" s="152" t="s">
        <v>535</v>
      </c>
      <c r="AF1" s="153"/>
      <c r="AG1" s="154"/>
      <c r="AH1" s="138" t="s">
        <v>534</v>
      </c>
      <c r="AI1" s="139"/>
    </row>
    <row r="2" spans="1:36" ht="18" customHeight="1">
      <c r="A2" s="119" t="s">
        <v>20</v>
      </c>
      <c r="B2" s="141"/>
      <c r="C2" s="141"/>
      <c r="D2" s="143"/>
      <c r="E2" s="150"/>
      <c r="F2" s="158"/>
      <c r="G2" s="160"/>
      <c r="H2" s="162"/>
      <c r="I2" s="168"/>
      <c r="J2" s="8" t="s">
        <v>536</v>
      </c>
      <c r="K2" s="7" t="s">
        <v>19</v>
      </c>
      <c r="L2" s="7" t="s">
        <v>536</v>
      </c>
      <c r="M2" s="7" t="s">
        <v>19</v>
      </c>
      <c r="N2" s="10" t="s">
        <v>537</v>
      </c>
      <c r="O2" s="9" t="s">
        <v>538</v>
      </c>
      <c r="P2" s="11" t="s">
        <v>539</v>
      </c>
      <c r="Q2" s="11" t="s">
        <v>540</v>
      </c>
      <c r="R2" s="7" t="s">
        <v>541</v>
      </c>
      <c r="S2" s="11" t="s">
        <v>542</v>
      </c>
      <c r="T2" s="10" t="s">
        <v>19</v>
      </c>
      <c r="U2" s="8" t="s">
        <v>18</v>
      </c>
      <c r="V2" s="99" t="s">
        <v>543</v>
      </c>
      <c r="W2" s="9" t="s">
        <v>19</v>
      </c>
      <c r="X2" s="10" t="s">
        <v>544</v>
      </c>
      <c r="Y2" s="26" t="s">
        <v>545</v>
      </c>
      <c r="Z2" s="27" t="s">
        <v>546</v>
      </c>
      <c r="AA2" s="8" t="s">
        <v>388</v>
      </c>
      <c r="AB2" s="10" t="s">
        <v>389</v>
      </c>
      <c r="AC2" s="8" t="s">
        <v>311</v>
      </c>
      <c r="AD2" s="9" t="s">
        <v>312</v>
      </c>
      <c r="AE2" s="42" t="s">
        <v>18</v>
      </c>
      <c r="AF2" s="7" t="s">
        <v>547</v>
      </c>
      <c r="AG2" s="7" t="s">
        <v>19</v>
      </c>
      <c r="AH2" s="26" t="s">
        <v>545</v>
      </c>
      <c r="AI2" s="27" t="s">
        <v>546</v>
      </c>
      <c r="AJ2" t="s">
        <v>392</v>
      </c>
    </row>
    <row r="3" spans="1:36" ht="12.75">
      <c r="A3" t="s">
        <v>21</v>
      </c>
      <c r="B3" t="s">
        <v>485</v>
      </c>
      <c r="C3" t="s">
        <v>374</v>
      </c>
      <c r="D3">
        <v>2</v>
      </c>
      <c r="E3" s="2" t="s">
        <v>393</v>
      </c>
      <c r="F3" s="16">
        <v>100.5</v>
      </c>
      <c r="G3" s="20">
        <v>102</v>
      </c>
      <c r="H3" s="1"/>
      <c r="I3" s="21">
        <v>1.5</v>
      </c>
      <c r="J3" s="2">
        <v>90</v>
      </c>
      <c r="K3" s="12">
        <v>0</v>
      </c>
      <c r="L3" s="12">
        <v>0</v>
      </c>
      <c r="M3" s="12">
        <v>0</v>
      </c>
      <c r="N3" s="12"/>
      <c r="O3" s="101"/>
      <c r="P3" s="81">
        <f aca="true" t="shared" si="0" ref="P3:P34">COS(K3*PI()/180)*SIN(J3*PI()/180)*(SIN(M3*PI()/180))-(COS(M3*PI()/180)*SIN(L3*PI()/180))*(SIN(K3*PI()/180))</f>
        <v>0</v>
      </c>
      <c r="Q3" s="81">
        <f aca="true" t="shared" si="1" ref="Q3:Q34">(SIN(K3*PI()/180))*(COS(M3*PI()/180)*COS(L3*PI()/180))-(SIN(M3*PI()/180))*(COS(K3*PI()/180)*COS(J3*PI()/180))</f>
        <v>0</v>
      </c>
      <c r="R3" s="81">
        <f aca="true" t="shared" si="2" ref="R3:R34">(COS(K3*PI()/180)*COS(J3*PI()/180))*(COS(M3*PI()/180)*SIN(L3*PI()/180))-(COS(K3*PI()/180)*SIN(J3*PI()/180))*(COS(M3*PI()/180)*COS(L3*PI()/180))</f>
        <v>-1</v>
      </c>
      <c r="S3" s="13">
        <f aca="true" t="shared" si="3" ref="S3:S34">IF(P3=0,IF(Q3&gt;=0,90,270),IF(P3&gt;0,IF(Q3&gt;=0,ATAN(Q3/P3)*180/PI(),ATAN(Q3/P3)*180/PI()+360),ATAN(Q3/P3)*180/PI()+180))</f>
        <v>90</v>
      </c>
      <c r="T3" s="94">
        <f>ASIN(R3/SQRT(P3^2+Q3^2+R3^2))*180/PI()</f>
        <v>-90</v>
      </c>
      <c r="U3" s="28">
        <f aca="true" t="shared" si="4" ref="U3:U34">IF(R3&lt;0,S3,IF(S3+180&gt;=360,S3-180,S3+180))</f>
        <v>90</v>
      </c>
      <c r="V3" s="13">
        <f aca="true" t="shared" si="5" ref="V3:V66">IF(U3-90&lt;0,U3+270,U3-90)</f>
        <v>0</v>
      </c>
      <c r="W3" s="29">
        <f aca="true" t="shared" si="6" ref="W3:W34">IF(R3&lt;0,90+T3,90-T3)</f>
        <v>0</v>
      </c>
      <c r="X3" s="104"/>
      <c r="Y3" s="108"/>
      <c r="Z3" s="38"/>
      <c r="AA3" s="2">
        <v>85</v>
      </c>
      <c r="AB3" s="1">
        <v>151</v>
      </c>
      <c r="AC3" s="88">
        <v>159</v>
      </c>
      <c r="AD3" s="97">
        <v>54.6</v>
      </c>
      <c r="AE3" s="43">
        <f>IF(AD3&gt;=0,IF(U3&gt;=AC3,U3-AC3,U3-AC3+360),IF((U3-AC3-180)&lt;0,IF(U3-AC3+180&lt;0,U3-AC3+540,U3-AC3+180),U3-AC3-180))</f>
        <v>291</v>
      </c>
      <c r="AF3" s="13">
        <f aca="true" t="shared" si="7" ref="AF3:AF66">IF(AE3-90&lt;0,AE3+270,AE3-90)</f>
        <v>201</v>
      </c>
      <c r="AG3" s="13">
        <f aca="true" t="shared" si="8" ref="AG3:AG34">W3</f>
        <v>0</v>
      </c>
      <c r="AH3" s="105"/>
      <c r="AI3" s="38"/>
      <c r="AJ3" t="s">
        <v>373</v>
      </c>
    </row>
    <row r="4" spans="4:36" ht="12.75">
      <c r="D4">
        <v>2</v>
      </c>
      <c r="E4" s="2" t="s">
        <v>372</v>
      </c>
      <c r="F4" s="16">
        <v>111.5</v>
      </c>
      <c r="G4" s="20">
        <v>112</v>
      </c>
      <c r="H4" s="1"/>
      <c r="I4" s="21">
        <v>0.5</v>
      </c>
      <c r="J4" s="2">
        <v>90</v>
      </c>
      <c r="K4" s="12">
        <v>0</v>
      </c>
      <c r="L4" s="12">
        <v>0</v>
      </c>
      <c r="M4" s="12">
        <v>0</v>
      </c>
      <c r="N4" s="12"/>
      <c r="O4" s="101"/>
      <c r="P4" s="81">
        <f t="shared" si="0"/>
        <v>0</v>
      </c>
      <c r="Q4" s="81">
        <f t="shared" si="1"/>
        <v>0</v>
      </c>
      <c r="R4" s="81">
        <f t="shared" si="2"/>
        <v>-1</v>
      </c>
      <c r="S4" s="13">
        <f t="shared" si="3"/>
        <v>90</v>
      </c>
      <c r="T4" s="13">
        <f aca="true" t="shared" si="9" ref="T4:T67">ASIN(R4/SQRT(P4^2+Q4^2+R4^2))*180/PI()</f>
        <v>-90</v>
      </c>
      <c r="U4" s="28">
        <f t="shared" si="4"/>
        <v>90</v>
      </c>
      <c r="V4" s="13">
        <f t="shared" si="5"/>
        <v>0</v>
      </c>
      <c r="W4" s="29">
        <f t="shared" si="6"/>
        <v>0</v>
      </c>
      <c r="X4" s="104"/>
      <c r="Y4" s="108"/>
      <c r="Z4" s="38"/>
      <c r="AA4" s="2">
        <v>85</v>
      </c>
      <c r="AB4" s="1">
        <v>151</v>
      </c>
      <c r="AC4" s="88">
        <v>159</v>
      </c>
      <c r="AD4" s="97">
        <v>54.6</v>
      </c>
      <c r="AE4" s="28">
        <f>IF(U4&gt;=AC4,U4-AC4,U4-AC4+360)</f>
        <v>291</v>
      </c>
      <c r="AF4" s="13">
        <f t="shared" si="7"/>
        <v>201</v>
      </c>
      <c r="AG4" s="13">
        <f t="shared" si="8"/>
        <v>0</v>
      </c>
      <c r="AH4" s="105"/>
      <c r="AI4" s="38"/>
      <c r="AJ4" t="s">
        <v>373</v>
      </c>
    </row>
    <row r="5" spans="3:36" ht="12.75">
      <c r="C5" t="s">
        <v>375</v>
      </c>
      <c r="D5">
        <v>3</v>
      </c>
      <c r="E5" s="2" t="s">
        <v>372</v>
      </c>
      <c r="F5" s="16">
        <v>76</v>
      </c>
      <c r="G5" s="20">
        <v>78</v>
      </c>
      <c r="H5" s="1"/>
      <c r="I5" s="21">
        <v>1.5</v>
      </c>
      <c r="J5" s="2">
        <v>90</v>
      </c>
      <c r="K5" s="12">
        <v>0</v>
      </c>
      <c r="L5" s="12">
        <v>0</v>
      </c>
      <c r="M5" s="12">
        <v>0</v>
      </c>
      <c r="N5" s="12"/>
      <c r="O5" s="101"/>
      <c r="P5" s="81">
        <f t="shared" si="0"/>
        <v>0</v>
      </c>
      <c r="Q5" s="81">
        <f t="shared" si="1"/>
        <v>0</v>
      </c>
      <c r="R5" s="81">
        <f t="shared" si="2"/>
        <v>-1</v>
      </c>
      <c r="S5" s="13">
        <f t="shared" si="3"/>
        <v>90</v>
      </c>
      <c r="T5" s="13">
        <f t="shared" si="9"/>
        <v>-90</v>
      </c>
      <c r="U5" s="28">
        <f t="shared" si="4"/>
        <v>90</v>
      </c>
      <c r="V5" s="13">
        <f t="shared" si="5"/>
        <v>0</v>
      </c>
      <c r="W5" s="29">
        <f t="shared" si="6"/>
        <v>0</v>
      </c>
      <c r="X5" s="104"/>
      <c r="Y5" s="108"/>
      <c r="Z5" s="38"/>
      <c r="AA5" s="2">
        <v>36</v>
      </c>
      <c r="AB5" s="1">
        <v>152</v>
      </c>
      <c r="AC5" s="88">
        <v>183.1</v>
      </c>
      <c r="AD5" s="97">
        <v>62.2</v>
      </c>
      <c r="AE5" s="28">
        <f aca="true" t="shared" si="10" ref="AE5:AE36">IF(AD5&gt;=0,IF(U5&gt;=AC5,U5-AC5,U5-AC5+360),IF((U5-AC5-180)&lt;0,IF(U5-AC5+180&lt;0,U5-AC5+540,U5-AC5+180),U5-AC5-180))</f>
        <v>266.9</v>
      </c>
      <c r="AF5" s="13">
        <f t="shared" si="7"/>
        <v>176.89999999999998</v>
      </c>
      <c r="AG5" s="13">
        <f t="shared" si="8"/>
        <v>0</v>
      </c>
      <c r="AH5" s="105"/>
      <c r="AI5" s="38"/>
      <c r="AJ5" t="s">
        <v>376</v>
      </c>
    </row>
    <row r="6" spans="4:36" ht="12.75">
      <c r="D6">
        <v>5</v>
      </c>
      <c r="E6" s="2" t="s">
        <v>372</v>
      </c>
      <c r="F6" s="17">
        <v>91</v>
      </c>
      <c r="G6" s="21">
        <v>97</v>
      </c>
      <c r="H6" s="1"/>
      <c r="I6" s="21">
        <v>6</v>
      </c>
      <c r="J6" s="2">
        <v>90</v>
      </c>
      <c r="K6" s="12">
        <v>0</v>
      </c>
      <c r="L6" s="12">
        <v>0</v>
      </c>
      <c r="M6" s="12">
        <v>0</v>
      </c>
      <c r="N6" s="12"/>
      <c r="O6" s="101"/>
      <c r="P6" s="81">
        <f t="shared" si="0"/>
        <v>0</v>
      </c>
      <c r="Q6" s="81">
        <f t="shared" si="1"/>
        <v>0</v>
      </c>
      <c r="R6" s="81">
        <f t="shared" si="2"/>
        <v>-1</v>
      </c>
      <c r="S6" s="13">
        <f t="shared" si="3"/>
        <v>90</v>
      </c>
      <c r="T6" s="13">
        <f t="shared" si="9"/>
        <v>-90</v>
      </c>
      <c r="U6" s="28">
        <f t="shared" si="4"/>
        <v>90</v>
      </c>
      <c r="V6" s="13">
        <f t="shared" si="5"/>
        <v>0</v>
      </c>
      <c r="W6" s="29">
        <f t="shared" si="6"/>
        <v>0</v>
      </c>
      <c r="X6" s="104"/>
      <c r="Y6" s="108"/>
      <c r="Z6" s="38"/>
      <c r="AA6" s="2">
        <v>31</v>
      </c>
      <c r="AB6" s="12">
        <v>97</v>
      </c>
      <c r="AC6" s="88">
        <v>312.3</v>
      </c>
      <c r="AD6" s="97">
        <v>52.1</v>
      </c>
      <c r="AE6" s="28">
        <f t="shared" si="10"/>
        <v>137.7</v>
      </c>
      <c r="AF6" s="13">
        <f t="shared" si="7"/>
        <v>47.69999999999999</v>
      </c>
      <c r="AG6" s="13">
        <f t="shared" si="8"/>
        <v>0</v>
      </c>
      <c r="AH6" s="105"/>
      <c r="AI6" s="38"/>
      <c r="AJ6" t="s">
        <v>377</v>
      </c>
    </row>
    <row r="7" spans="4:36" ht="12.75">
      <c r="D7">
        <v>7</v>
      </c>
      <c r="E7" s="2" t="s">
        <v>372</v>
      </c>
      <c r="F7" s="17">
        <v>90.5</v>
      </c>
      <c r="G7" s="21">
        <v>93</v>
      </c>
      <c r="H7" s="1"/>
      <c r="I7" s="21">
        <v>2.5</v>
      </c>
      <c r="J7" s="2">
        <v>90</v>
      </c>
      <c r="K7" s="12">
        <v>0</v>
      </c>
      <c r="L7" s="12">
        <v>0</v>
      </c>
      <c r="M7" s="12">
        <v>0</v>
      </c>
      <c r="N7" s="12"/>
      <c r="O7" s="101"/>
      <c r="P7" s="81">
        <f t="shared" si="0"/>
        <v>0</v>
      </c>
      <c r="Q7" s="81">
        <f t="shared" si="1"/>
        <v>0</v>
      </c>
      <c r="R7" s="81">
        <f t="shared" si="2"/>
        <v>-1</v>
      </c>
      <c r="S7" s="13">
        <f t="shared" si="3"/>
        <v>90</v>
      </c>
      <c r="T7" s="13">
        <f t="shared" si="9"/>
        <v>-90</v>
      </c>
      <c r="U7" s="28">
        <f t="shared" si="4"/>
        <v>90</v>
      </c>
      <c r="V7" s="13">
        <f t="shared" si="5"/>
        <v>0</v>
      </c>
      <c r="W7" s="29">
        <f t="shared" si="6"/>
        <v>0</v>
      </c>
      <c r="X7" s="104"/>
      <c r="Y7" s="108"/>
      <c r="Z7" s="38"/>
      <c r="AA7" s="2">
        <v>22.5</v>
      </c>
      <c r="AB7" s="12">
        <v>96.5</v>
      </c>
      <c r="AC7" s="88">
        <v>301.1</v>
      </c>
      <c r="AD7" s="97">
        <v>48</v>
      </c>
      <c r="AE7" s="28">
        <f t="shared" si="10"/>
        <v>148.89999999999998</v>
      </c>
      <c r="AF7" s="13">
        <f t="shared" si="7"/>
        <v>58.89999999999998</v>
      </c>
      <c r="AG7" s="13">
        <f t="shared" si="8"/>
        <v>0</v>
      </c>
      <c r="AH7" s="105"/>
      <c r="AI7" s="38"/>
      <c r="AJ7" t="s">
        <v>318</v>
      </c>
    </row>
    <row r="8" spans="4:36" ht="12.75">
      <c r="D8">
        <v>7</v>
      </c>
      <c r="E8" s="2" t="s">
        <v>317</v>
      </c>
      <c r="F8" s="17">
        <v>93</v>
      </c>
      <c r="G8" s="21">
        <v>96.5</v>
      </c>
      <c r="H8" s="1"/>
      <c r="I8" s="21">
        <v>3.5</v>
      </c>
      <c r="J8" s="2">
        <v>90</v>
      </c>
      <c r="K8" s="12">
        <v>0</v>
      </c>
      <c r="L8" s="12">
        <v>0</v>
      </c>
      <c r="M8" s="12">
        <v>0</v>
      </c>
      <c r="N8" s="12"/>
      <c r="O8" s="101"/>
      <c r="P8" s="81">
        <f t="shared" si="0"/>
        <v>0</v>
      </c>
      <c r="Q8" s="81">
        <f t="shared" si="1"/>
        <v>0</v>
      </c>
      <c r="R8" s="81">
        <f t="shared" si="2"/>
        <v>-1</v>
      </c>
      <c r="S8" s="13">
        <f t="shared" si="3"/>
        <v>90</v>
      </c>
      <c r="T8" s="13">
        <f t="shared" si="9"/>
        <v>-90</v>
      </c>
      <c r="U8" s="28">
        <f t="shared" si="4"/>
        <v>90</v>
      </c>
      <c r="V8" s="13">
        <f t="shared" si="5"/>
        <v>0</v>
      </c>
      <c r="W8" s="29">
        <f t="shared" si="6"/>
        <v>0</v>
      </c>
      <c r="X8" s="104"/>
      <c r="Y8" s="108"/>
      <c r="Z8" s="38"/>
      <c r="AA8" s="2">
        <v>22.5</v>
      </c>
      <c r="AB8" s="12">
        <v>96.5</v>
      </c>
      <c r="AC8" s="88">
        <v>301.1</v>
      </c>
      <c r="AD8" s="97">
        <v>48</v>
      </c>
      <c r="AE8" s="28">
        <f t="shared" si="10"/>
        <v>148.89999999999998</v>
      </c>
      <c r="AF8" s="13">
        <f t="shared" si="7"/>
        <v>58.89999999999998</v>
      </c>
      <c r="AG8" s="13">
        <f t="shared" si="8"/>
        <v>0</v>
      </c>
      <c r="AH8" s="105"/>
      <c r="AI8" s="38"/>
      <c r="AJ8" t="s">
        <v>319</v>
      </c>
    </row>
    <row r="9" spans="3:36" s="54" customFormat="1" ht="12.75">
      <c r="C9" t="s">
        <v>320</v>
      </c>
      <c r="D9">
        <v>1</v>
      </c>
      <c r="E9" s="2" t="s">
        <v>317</v>
      </c>
      <c r="F9" s="17">
        <v>44</v>
      </c>
      <c r="G9" s="21">
        <v>47</v>
      </c>
      <c r="H9" s="12">
        <v>23.55</v>
      </c>
      <c r="I9" s="21">
        <v>3</v>
      </c>
      <c r="J9" s="2">
        <v>90</v>
      </c>
      <c r="K9" s="12">
        <v>0</v>
      </c>
      <c r="L9" s="12">
        <v>0</v>
      </c>
      <c r="M9" s="12">
        <v>0</v>
      </c>
      <c r="N9" s="12"/>
      <c r="O9" s="101"/>
      <c r="P9" s="81">
        <f t="shared" si="0"/>
        <v>0</v>
      </c>
      <c r="Q9" s="81">
        <f t="shared" si="1"/>
        <v>0</v>
      </c>
      <c r="R9" s="81">
        <f t="shared" si="2"/>
        <v>-1</v>
      </c>
      <c r="S9" s="13">
        <f t="shared" si="3"/>
        <v>90</v>
      </c>
      <c r="T9" s="13">
        <f t="shared" si="9"/>
        <v>-90</v>
      </c>
      <c r="U9" s="28">
        <f t="shared" si="4"/>
        <v>90</v>
      </c>
      <c r="V9" s="13">
        <f t="shared" si="5"/>
        <v>0</v>
      </c>
      <c r="W9" s="29">
        <f t="shared" si="6"/>
        <v>0</v>
      </c>
      <c r="X9" s="104"/>
      <c r="Y9" s="108"/>
      <c r="Z9" s="38"/>
      <c r="AA9" s="2"/>
      <c r="AB9" s="1"/>
      <c r="AC9" s="88">
        <v>258</v>
      </c>
      <c r="AD9" s="97">
        <v>56.9</v>
      </c>
      <c r="AE9" s="28">
        <f t="shared" si="10"/>
        <v>192</v>
      </c>
      <c r="AF9" s="13">
        <f t="shared" si="7"/>
        <v>102</v>
      </c>
      <c r="AG9" s="13">
        <f t="shared" si="8"/>
        <v>0</v>
      </c>
      <c r="AH9" s="105"/>
      <c r="AI9" s="38"/>
      <c r="AJ9" t="s">
        <v>305</v>
      </c>
    </row>
    <row r="10" spans="3:36" s="54" customFormat="1" ht="12.75" customHeight="1">
      <c r="C10"/>
      <c r="D10">
        <v>1</v>
      </c>
      <c r="E10" s="2" t="s">
        <v>425</v>
      </c>
      <c r="F10" s="17">
        <v>138</v>
      </c>
      <c r="G10" s="21">
        <v>150</v>
      </c>
      <c r="H10" s="12">
        <v>24.55</v>
      </c>
      <c r="I10" s="21">
        <v>12</v>
      </c>
      <c r="J10" s="2">
        <v>90</v>
      </c>
      <c r="K10" s="12">
        <v>0</v>
      </c>
      <c r="L10" s="12">
        <v>0</v>
      </c>
      <c r="M10" s="12">
        <v>0</v>
      </c>
      <c r="N10" s="12"/>
      <c r="O10" s="101"/>
      <c r="P10" s="81">
        <f t="shared" si="0"/>
        <v>0</v>
      </c>
      <c r="Q10" s="81">
        <f t="shared" si="1"/>
        <v>0</v>
      </c>
      <c r="R10" s="81">
        <f t="shared" si="2"/>
        <v>-1</v>
      </c>
      <c r="S10" s="13">
        <f t="shared" si="3"/>
        <v>90</v>
      </c>
      <c r="T10" s="13">
        <f t="shared" si="9"/>
        <v>-90</v>
      </c>
      <c r="U10" s="28">
        <f t="shared" si="4"/>
        <v>90</v>
      </c>
      <c r="V10" s="13">
        <f t="shared" si="5"/>
        <v>0</v>
      </c>
      <c r="W10" s="29">
        <f t="shared" si="6"/>
        <v>0</v>
      </c>
      <c r="X10" s="104"/>
      <c r="Y10" s="108"/>
      <c r="Z10" s="38"/>
      <c r="AA10" s="2"/>
      <c r="AB10" s="1"/>
      <c r="AC10" s="88">
        <v>258</v>
      </c>
      <c r="AD10" s="97">
        <v>56.9</v>
      </c>
      <c r="AE10" s="28">
        <f t="shared" si="10"/>
        <v>192</v>
      </c>
      <c r="AF10" s="13">
        <f t="shared" si="7"/>
        <v>102</v>
      </c>
      <c r="AG10" s="13">
        <f t="shared" si="8"/>
        <v>0</v>
      </c>
      <c r="AH10" s="105"/>
      <c r="AI10" s="38"/>
      <c r="AJ10" t="s">
        <v>306</v>
      </c>
    </row>
    <row r="11" spans="3:36" s="54" customFormat="1" ht="12.75" customHeight="1">
      <c r="C11"/>
      <c r="D11">
        <v>2</v>
      </c>
      <c r="E11" s="2" t="s">
        <v>425</v>
      </c>
      <c r="F11" s="17">
        <v>0</v>
      </c>
      <c r="G11" s="21">
        <v>4.5</v>
      </c>
      <c r="H11" s="12">
        <v>24.65</v>
      </c>
      <c r="I11" s="21">
        <v>4.5</v>
      </c>
      <c r="J11" s="2">
        <v>90</v>
      </c>
      <c r="K11" s="12">
        <v>0</v>
      </c>
      <c r="L11" s="12">
        <v>0</v>
      </c>
      <c r="M11" s="12">
        <v>0</v>
      </c>
      <c r="N11" s="12"/>
      <c r="O11" s="101"/>
      <c r="P11" s="81">
        <f t="shared" si="0"/>
        <v>0</v>
      </c>
      <c r="Q11" s="81">
        <f t="shared" si="1"/>
        <v>0</v>
      </c>
      <c r="R11" s="81">
        <f t="shared" si="2"/>
        <v>-1</v>
      </c>
      <c r="S11" s="13">
        <f t="shared" si="3"/>
        <v>90</v>
      </c>
      <c r="T11" s="13">
        <f t="shared" si="9"/>
        <v>-90</v>
      </c>
      <c r="U11" s="28">
        <f t="shared" si="4"/>
        <v>90</v>
      </c>
      <c r="V11" s="13">
        <f t="shared" si="5"/>
        <v>0</v>
      </c>
      <c r="W11" s="29">
        <f t="shared" si="6"/>
        <v>0</v>
      </c>
      <c r="X11" s="104"/>
      <c r="Y11" s="108"/>
      <c r="Z11" s="38"/>
      <c r="AA11" s="2"/>
      <c r="AB11" s="1"/>
      <c r="AC11" s="88">
        <v>254</v>
      </c>
      <c r="AD11" s="97">
        <v>52.1</v>
      </c>
      <c r="AE11" s="28">
        <f t="shared" si="10"/>
        <v>196</v>
      </c>
      <c r="AF11" s="13">
        <f t="shared" si="7"/>
        <v>106</v>
      </c>
      <c r="AG11" s="13">
        <f t="shared" si="8"/>
        <v>0</v>
      </c>
      <c r="AH11" s="105"/>
      <c r="AI11" s="38"/>
      <c r="AJ11" t="s">
        <v>306</v>
      </c>
    </row>
    <row r="12" spans="4:36" ht="12.75">
      <c r="D12">
        <v>3</v>
      </c>
      <c r="E12" s="2" t="s">
        <v>425</v>
      </c>
      <c r="F12" s="17">
        <v>89</v>
      </c>
      <c r="G12" s="21">
        <v>92</v>
      </c>
      <c r="H12" s="12">
        <v>27</v>
      </c>
      <c r="I12" s="21">
        <v>3</v>
      </c>
      <c r="J12" s="2">
        <v>90</v>
      </c>
      <c r="K12" s="12">
        <v>0</v>
      </c>
      <c r="L12" s="12">
        <v>0</v>
      </c>
      <c r="M12" s="12">
        <v>0</v>
      </c>
      <c r="N12" s="12"/>
      <c r="O12" s="101"/>
      <c r="P12" s="81">
        <f t="shared" si="0"/>
        <v>0</v>
      </c>
      <c r="Q12" s="81">
        <f t="shared" si="1"/>
        <v>0</v>
      </c>
      <c r="R12" s="81">
        <f t="shared" si="2"/>
        <v>-1</v>
      </c>
      <c r="S12" s="13">
        <f t="shared" si="3"/>
        <v>90</v>
      </c>
      <c r="T12" s="13">
        <f t="shared" si="9"/>
        <v>-90</v>
      </c>
      <c r="U12" s="28">
        <f t="shared" si="4"/>
        <v>90</v>
      </c>
      <c r="V12" s="13">
        <f t="shared" si="5"/>
        <v>0</v>
      </c>
      <c r="W12" s="29">
        <f t="shared" si="6"/>
        <v>0</v>
      </c>
      <c r="X12" s="104"/>
      <c r="Y12" s="108"/>
      <c r="Z12" s="38"/>
      <c r="AA12" s="2"/>
      <c r="AB12" s="1"/>
      <c r="AC12" s="45">
        <v>264.1</v>
      </c>
      <c r="AD12" s="50">
        <v>51.7</v>
      </c>
      <c r="AE12" s="28">
        <f t="shared" si="10"/>
        <v>185.89999999999998</v>
      </c>
      <c r="AF12" s="13">
        <f t="shared" si="7"/>
        <v>95.89999999999998</v>
      </c>
      <c r="AG12" s="13">
        <f t="shared" si="8"/>
        <v>0</v>
      </c>
      <c r="AH12" s="105"/>
      <c r="AI12" s="38"/>
      <c r="AJ12" t="s">
        <v>278</v>
      </c>
    </row>
    <row r="13" spans="4:36" ht="12.75">
      <c r="D13">
        <v>3</v>
      </c>
      <c r="E13" s="2" t="s">
        <v>425</v>
      </c>
      <c r="F13" s="17">
        <v>92</v>
      </c>
      <c r="G13" s="21">
        <v>96</v>
      </c>
      <c r="H13" s="12">
        <v>27.5</v>
      </c>
      <c r="I13" s="21">
        <v>4</v>
      </c>
      <c r="J13" s="2">
        <v>90</v>
      </c>
      <c r="K13" s="12">
        <v>0</v>
      </c>
      <c r="L13" s="12">
        <v>0</v>
      </c>
      <c r="M13" s="12">
        <v>0</v>
      </c>
      <c r="N13" s="12"/>
      <c r="O13" s="101"/>
      <c r="P13" s="81">
        <f t="shared" si="0"/>
        <v>0</v>
      </c>
      <c r="Q13" s="81">
        <f t="shared" si="1"/>
        <v>0</v>
      </c>
      <c r="R13" s="81">
        <f t="shared" si="2"/>
        <v>-1</v>
      </c>
      <c r="S13" s="13">
        <f t="shared" si="3"/>
        <v>90</v>
      </c>
      <c r="T13" s="13">
        <f t="shared" si="9"/>
        <v>-90</v>
      </c>
      <c r="U13" s="28">
        <f t="shared" si="4"/>
        <v>90</v>
      </c>
      <c r="V13" s="13">
        <f t="shared" si="5"/>
        <v>0</v>
      </c>
      <c r="W13" s="29">
        <f t="shared" si="6"/>
        <v>0</v>
      </c>
      <c r="X13" s="104"/>
      <c r="Y13" s="108"/>
      <c r="Z13" s="38"/>
      <c r="AA13" s="2"/>
      <c r="AB13" s="1"/>
      <c r="AC13" s="45">
        <v>264.1</v>
      </c>
      <c r="AD13" s="50">
        <v>51.7</v>
      </c>
      <c r="AE13" s="28">
        <f t="shared" si="10"/>
        <v>185.89999999999998</v>
      </c>
      <c r="AF13" s="13">
        <f t="shared" si="7"/>
        <v>95.89999999999998</v>
      </c>
      <c r="AG13" s="13">
        <f t="shared" si="8"/>
        <v>0</v>
      </c>
      <c r="AH13" s="105"/>
      <c r="AI13" s="38"/>
      <c r="AJ13" t="s">
        <v>58</v>
      </c>
    </row>
    <row r="14" spans="4:36" ht="12.75">
      <c r="D14">
        <v>5</v>
      </c>
      <c r="E14" s="2" t="s">
        <v>425</v>
      </c>
      <c r="F14" s="17">
        <v>143.5</v>
      </c>
      <c r="G14" s="21">
        <v>147</v>
      </c>
      <c r="H14" s="12">
        <v>29.1</v>
      </c>
      <c r="I14" s="21">
        <v>4</v>
      </c>
      <c r="J14" s="2">
        <v>90</v>
      </c>
      <c r="K14" s="12">
        <v>0</v>
      </c>
      <c r="L14" s="12">
        <v>0</v>
      </c>
      <c r="M14" s="12">
        <v>0</v>
      </c>
      <c r="N14" s="12"/>
      <c r="O14" s="101"/>
      <c r="P14" s="81">
        <f t="shared" si="0"/>
        <v>0</v>
      </c>
      <c r="Q14" s="81">
        <f t="shared" si="1"/>
        <v>0</v>
      </c>
      <c r="R14" s="81">
        <f t="shared" si="2"/>
        <v>-1</v>
      </c>
      <c r="S14" s="13">
        <f t="shared" si="3"/>
        <v>90</v>
      </c>
      <c r="T14" s="13">
        <f t="shared" si="9"/>
        <v>-90</v>
      </c>
      <c r="U14" s="28">
        <f t="shared" si="4"/>
        <v>90</v>
      </c>
      <c r="V14" s="13">
        <f t="shared" si="5"/>
        <v>0</v>
      </c>
      <c r="W14" s="29">
        <f t="shared" si="6"/>
        <v>0</v>
      </c>
      <c r="X14" s="104"/>
      <c r="Y14" s="108"/>
      <c r="Z14" s="38"/>
      <c r="AA14" s="2"/>
      <c r="AB14" s="1"/>
      <c r="AC14" s="112">
        <v>274.2</v>
      </c>
      <c r="AD14" s="113">
        <v>51.3</v>
      </c>
      <c r="AE14" s="28">
        <f t="shared" si="10"/>
        <v>175.8</v>
      </c>
      <c r="AF14" s="13">
        <f t="shared" si="7"/>
        <v>85.80000000000001</v>
      </c>
      <c r="AG14" s="13">
        <f t="shared" si="8"/>
        <v>0</v>
      </c>
      <c r="AH14" s="105"/>
      <c r="AI14" s="38"/>
      <c r="AJ14" t="s">
        <v>163</v>
      </c>
    </row>
    <row r="15" spans="4:36" ht="12.75">
      <c r="D15">
        <v>5</v>
      </c>
      <c r="E15" s="2" t="s">
        <v>425</v>
      </c>
      <c r="F15" s="17">
        <v>147</v>
      </c>
      <c r="G15" s="21">
        <v>148</v>
      </c>
      <c r="H15" s="12">
        <v>29.1</v>
      </c>
      <c r="I15" s="21">
        <v>1</v>
      </c>
      <c r="J15" s="2">
        <v>90</v>
      </c>
      <c r="K15" s="12">
        <v>0</v>
      </c>
      <c r="L15" s="12">
        <v>0</v>
      </c>
      <c r="M15" s="12">
        <v>0</v>
      </c>
      <c r="N15" s="12"/>
      <c r="O15" s="101"/>
      <c r="P15" s="81">
        <f t="shared" si="0"/>
        <v>0</v>
      </c>
      <c r="Q15" s="81">
        <f t="shared" si="1"/>
        <v>0</v>
      </c>
      <c r="R15" s="81">
        <f t="shared" si="2"/>
        <v>-1</v>
      </c>
      <c r="S15" s="13">
        <f t="shared" si="3"/>
        <v>90</v>
      </c>
      <c r="T15" s="13">
        <f t="shared" si="9"/>
        <v>-90</v>
      </c>
      <c r="U15" s="28">
        <f t="shared" si="4"/>
        <v>90</v>
      </c>
      <c r="V15" s="13">
        <f t="shared" si="5"/>
        <v>0</v>
      </c>
      <c r="W15" s="29">
        <f t="shared" si="6"/>
        <v>0</v>
      </c>
      <c r="X15" s="104"/>
      <c r="Y15" s="108"/>
      <c r="Z15" s="38"/>
      <c r="AA15" s="2"/>
      <c r="AB15" s="1"/>
      <c r="AC15" s="112">
        <v>274.2</v>
      </c>
      <c r="AD15" s="113">
        <v>51.3</v>
      </c>
      <c r="AE15" s="28">
        <f t="shared" si="10"/>
        <v>175.8</v>
      </c>
      <c r="AF15" s="13">
        <f t="shared" si="7"/>
        <v>85.80000000000001</v>
      </c>
      <c r="AG15" s="13">
        <f t="shared" si="8"/>
        <v>0</v>
      </c>
      <c r="AH15" s="105"/>
      <c r="AI15" s="38"/>
      <c r="AJ15" t="s">
        <v>59</v>
      </c>
    </row>
    <row r="16" spans="4:36" ht="12.75">
      <c r="D16">
        <v>7</v>
      </c>
      <c r="E16" s="2" t="s">
        <v>425</v>
      </c>
      <c r="F16" s="17">
        <v>51</v>
      </c>
      <c r="G16" s="21">
        <v>54</v>
      </c>
      <c r="H16" s="12">
        <v>31.2</v>
      </c>
      <c r="I16" s="21">
        <v>3</v>
      </c>
      <c r="J16" s="2">
        <v>90</v>
      </c>
      <c r="K16" s="12">
        <v>0</v>
      </c>
      <c r="L16" s="12">
        <v>0</v>
      </c>
      <c r="M16" s="12">
        <v>0</v>
      </c>
      <c r="N16" s="12"/>
      <c r="O16" s="101"/>
      <c r="P16" s="81">
        <f t="shared" si="0"/>
        <v>0</v>
      </c>
      <c r="Q16" s="81">
        <f t="shared" si="1"/>
        <v>0</v>
      </c>
      <c r="R16" s="81">
        <f t="shared" si="2"/>
        <v>-1</v>
      </c>
      <c r="S16" s="13">
        <f t="shared" si="3"/>
        <v>90</v>
      </c>
      <c r="T16" s="13">
        <f t="shared" si="9"/>
        <v>-90</v>
      </c>
      <c r="U16" s="28">
        <f t="shared" si="4"/>
        <v>90</v>
      </c>
      <c r="V16" s="13">
        <f t="shared" si="5"/>
        <v>0</v>
      </c>
      <c r="W16" s="29">
        <f t="shared" si="6"/>
        <v>0</v>
      </c>
      <c r="X16" s="104"/>
      <c r="Y16" s="108"/>
      <c r="Z16" s="38"/>
      <c r="AA16" s="2"/>
      <c r="AB16" s="1"/>
      <c r="AC16" s="112">
        <v>262.9</v>
      </c>
      <c r="AD16" s="113">
        <v>52</v>
      </c>
      <c r="AE16" s="28">
        <f t="shared" si="10"/>
        <v>187.10000000000002</v>
      </c>
      <c r="AF16" s="13">
        <f t="shared" si="7"/>
        <v>97.10000000000002</v>
      </c>
      <c r="AG16" s="13">
        <f t="shared" si="8"/>
        <v>0</v>
      </c>
      <c r="AH16" s="105"/>
      <c r="AI16" s="38"/>
      <c r="AJ16" t="s">
        <v>298</v>
      </c>
    </row>
    <row r="17" spans="4:36" ht="12.75">
      <c r="D17">
        <v>7</v>
      </c>
      <c r="E17" s="2" t="s">
        <v>425</v>
      </c>
      <c r="F17" s="17">
        <v>142</v>
      </c>
      <c r="G17" s="21">
        <v>145</v>
      </c>
      <c r="H17" s="12">
        <v>32.1</v>
      </c>
      <c r="I17" s="21">
        <v>3</v>
      </c>
      <c r="J17" s="2">
        <v>90</v>
      </c>
      <c r="K17" s="12">
        <v>0</v>
      </c>
      <c r="L17" s="12">
        <v>0</v>
      </c>
      <c r="M17" s="12">
        <v>0</v>
      </c>
      <c r="N17" s="12"/>
      <c r="O17" s="101"/>
      <c r="P17" s="81">
        <f t="shared" si="0"/>
        <v>0</v>
      </c>
      <c r="Q17" s="81">
        <f t="shared" si="1"/>
        <v>0</v>
      </c>
      <c r="R17" s="81">
        <f t="shared" si="2"/>
        <v>-1</v>
      </c>
      <c r="S17" s="13">
        <f t="shared" si="3"/>
        <v>90</v>
      </c>
      <c r="T17" s="13">
        <f t="shared" si="9"/>
        <v>-90</v>
      </c>
      <c r="U17" s="28">
        <f t="shared" si="4"/>
        <v>90</v>
      </c>
      <c r="V17" s="13">
        <f t="shared" si="5"/>
        <v>0</v>
      </c>
      <c r="W17" s="29">
        <f t="shared" si="6"/>
        <v>0</v>
      </c>
      <c r="X17" s="104"/>
      <c r="Y17" s="108"/>
      <c r="Z17" s="38"/>
      <c r="AA17" s="2"/>
      <c r="AB17" s="1"/>
      <c r="AC17" s="112">
        <v>262.9</v>
      </c>
      <c r="AD17" s="113">
        <v>52</v>
      </c>
      <c r="AE17" s="28">
        <f t="shared" si="10"/>
        <v>187.10000000000002</v>
      </c>
      <c r="AF17" s="13">
        <f t="shared" si="7"/>
        <v>97.10000000000002</v>
      </c>
      <c r="AG17" s="13">
        <f t="shared" si="8"/>
        <v>0</v>
      </c>
      <c r="AH17" s="105"/>
      <c r="AI17" s="38"/>
      <c r="AJ17" t="s">
        <v>299</v>
      </c>
    </row>
    <row r="18" spans="3:36" ht="12.75">
      <c r="C18" t="s">
        <v>300</v>
      </c>
      <c r="D18">
        <v>1</v>
      </c>
      <c r="E18" s="2" t="s">
        <v>301</v>
      </c>
      <c r="F18" s="17">
        <v>37.5</v>
      </c>
      <c r="G18" s="21">
        <v>38.5</v>
      </c>
      <c r="H18" s="12">
        <v>32.95</v>
      </c>
      <c r="I18" s="21">
        <v>1</v>
      </c>
      <c r="J18" s="2">
        <v>90</v>
      </c>
      <c r="K18" s="12">
        <v>0</v>
      </c>
      <c r="L18" s="12">
        <v>0</v>
      </c>
      <c r="M18" s="12">
        <v>0</v>
      </c>
      <c r="N18" s="12"/>
      <c r="O18" s="101"/>
      <c r="P18" s="81">
        <f t="shared" si="0"/>
        <v>0</v>
      </c>
      <c r="Q18" s="81">
        <f t="shared" si="1"/>
        <v>0</v>
      </c>
      <c r="R18" s="81">
        <f t="shared" si="2"/>
        <v>-1</v>
      </c>
      <c r="S18" s="13">
        <f t="shared" si="3"/>
        <v>90</v>
      </c>
      <c r="T18" s="13">
        <f t="shared" si="9"/>
        <v>-90</v>
      </c>
      <c r="U18" s="28">
        <f t="shared" si="4"/>
        <v>90</v>
      </c>
      <c r="V18" s="13">
        <f t="shared" si="5"/>
        <v>0</v>
      </c>
      <c r="W18" s="29">
        <f t="shared" si="6"/>
        <v>0</v>
      </c>
      <c r="X18" s="104"/>
      <c r="Y18" s="108"/>
      <c r="Z18" s="38"/>
      <c r="AA18" s="2"/>
      <c r="AB18" s="1"/>
      <c r="AC18" s="112">
        <v>15.7</v>
      </c>
      <c r="AD18" s="113">
        <v>44.6</v>
      </c>
      <c r="AE18" s="28">
        <f t="shared" si="10"/>
        <v>74.3</v>
      </c>
      <c r="AF18" s="13">
        <f t="shared" si="7"/>
        <v>344.3</v>
      </c>
      <c r="AG18" s="13">
        <f t="shared" si="8"/>
        <v>0</v>
      </c>
      <c r="AH18" s="105"/>
      <c r="AI18" s="38"/>
      <c r="AJ18" t="s">
        <v>357</v>
      </c>
    </row>
    <row r="19" spans="4:36" ht="12.75">
      <c r="D19">
        <v>2</v>
      </c>
      <c r="E19" s="2" t="s">
        <v>330</v>
      </c>
      <c r="F19" s="16">
        <v>154</v>
      </c>
      <c r="G19" s="21">
        <v>157.5</v>
      </c>
      <c r="H19" s="12">
        <v>35.6</v>
      </c>
      <c r="I19" s="21">
        <v>3.5</v>
      </c>
      <c r="J19" s="2">
        <v>90</v>
      </c>
      <c r="K19" s="12">
        <v>0</v>
      </c>
      <c r="L19" s="12">
        <v>0</v>
      </c>
      <c r="M19" s="12">
        <v>0</v>
      </c>
      <c r="N19" s="12"/>
      <c r="O19" s="101"/>
      <c r="P19" s="81">
        <f t="shared" si="0"/>
        <v>0</v>
      </c>
      <c r="Q19" s="81">
        <f t="shared" si="1"/>
        <v>0</v>
      </c>
      <c r="R19" s="81">
        <f t="shared" si="2"/>
        <v>-1</v>
      </c>
      <c r="S19" s="13">
        <f t="shared" si="3"/>
        <v>90</v>
      </c>
      <c r="T19" s="13">
        <f t="shared" si="9"/>
        <v>-90</v>
      </c>
      <c r="U19" s="28">
        <f t="shared" si="4"/>
        <v>90</v>
      </c>
      <c r="V19" s="13">
        <f t="shared" si="5"/>
        <v>0</v>
      </c>
      <c r="W19" s="29">
        <f t="shared" si="6"/>
        <v>0</v>
      </c>
      <c r="X19" s="104"/>
      <c r="Y19" s="108"/>
      <c r="Z19" s="38"/>
      <c r="AA19" s="2"/>
      <c r="AB19" s="1"/>
      <c r="AC19" s="112">
        <v>16.6</v>
      </c>
      <c r="AD19" s="113">
        <v>50</v>
      </c>
      <c r="AE19" s="28">
        <f t="shared" si="10"/>
        <v>73.4</v>
      </c>
      <c r="AF19" s="13">
        <f t="shared" si="7"/>
        <v>343.4</v>
      </c>
      <c r="AG19" s="13">
        <f t="shared" si="8"/>
        <v>0</v>
      </c>
      <c r="AH19" s="105"/>
      <c r="AI19" s="38"/>
      <c r="AJ19" t="s">
        <v>357</v>
      </c>
    </row>
    <row r="20" spans="4:36" ht="12.75">
      <c r="D20">
        <v>3</v>
      </c>
      <c r="E20" s="2" t="s">
        <v>331</v>
      </c>
      <c r="F20" s="17">
        <v>52.5</v>
      </c>
      <c r="G20" s="21">
        <v>55.5</v>
      </c>
      <c r="H20" s="12">
        <v>36.15</v>
      </c>
      <c r="I20" s="21">
        <v>3</v>
      </c>
      <c r="J20" s="2">
        <v>90</v>
      </c>
      <c r="K20" s="12">
        <v>0</v>
      </c>
      <c r="L20" s="12">
        <v>0</v>
      </c>
      <c r="M20" s="12">
        <v>0</v>
      </c>
      <c r="N20" s="12"/>
      <c r="O20" s="101"/>
      <c r="P20" s="81">
        <f t="shared" si="0"/>
        <v>0</v>
      </c>
      <c r="Q20" s="81">
        <f t="shared" si="1"/>
        <v>0</v>
      </c>
      <c r="R20" s="81">
        <f t="shared" si="2"/>
        <v>-1</v>
      </c>
      <c r="S20" s="13">
        <f t="shared" si="3"/>
        <v>90</v>
      </c>
      <c r="T20" s="13">
        <f t="shared" si="9"/>
        <v>-90</v>
      </c>
      <c r="U20" s="28">
        <f t="shared" si="4"/>
        <v>90</v>
      </c>
      <c r="V20" s="13">
        <f t="shared" si="5"/>
        <v>0</v>
      </c>
      <c r="W20" s="29">
        <f t="shared" si="6"/>
        <v>0</v>
      </c>
      <c r="X20" s="104"/>
      <c r="Y20" s="108"/>
      <c r="Z20" s="38"/>
      <c r="AA20" s="2"/>
      <c r="AB20" s="1"/>
      <c r="AC20" s="112">
        <v>12.8</v>
      </c>
      <c r="AD20" s="113">
        <v>53.7</v>
      </c>
      <c r="AE20" s="28">
        <f t="shared" si="10"/>
        <v>77.2</v>
      </c>
      <c r="AF20" s="13">
        <f t="shared" si="7"/>
        <v>347.2</v>
      </c>
      <c r="AG20" s="13">
        <f t="shared" si="8"/>
        <v>0</v>
      </c>
      <c r="AH20" s="105"/>
      <c r="AI20" s="38"/>
      <c r="AJ20" t="s">
        <v>266</v>
      </c>
    </row>
    <row r="21" spans="4:36" ht="12.75">
      <c r="D21">
        <v>3</v>
      </c>
      <c r="E21" s="2" t="s">
        <v>267</v>
      </c>
      <c r="F21" s="17">
        <v>122</v>
      </c>
      <c r="G21" s="21">
        <v>123.5</v>
      </c>
      <c r="H21" s="12">
        <v>36.85</v>
      </c>
      <c r="I21" s="21">
        <v>1.5</v>
      </c>
      <c r="J21" s="2">
        <v>90</v>
      </c>
      <c r="K21" s="12">
        <v>0</v>
      </c>
      <c r="L21" s="12">
        <v>0</v>
      </c>
      <c r="M21" s="12">
        <v>0</v>
      </c>
      <c r="N21" s="12"/>
      <c r="O21" s="101"/>
      <c r="P21" s="81">
        <f t="shared" si="0"/>
        <v>0</v>
      </c>
      <c r="Q21" s="81">
        <f t="shared" si="1"/>
        <v>0</v>
      </c>
      <c r="R21" s="81">
        <f t="shared" si="2"/>
        <v>-1</v>
      </c>
      <c r="S21" s="13">
        <f t="shared" si="3"/>
        <v>90</v>
      </c>
      <c r="T21" s="13">
        <f t="shared" si="9"/>
        <v>-90</v>
      </c>
      <c r="U21" s="28">
        <f t="shared" si="4"/>
        <v>90</v>
      </c>
      <c r="V21" s="13">
        <f t="shared" si="5"/>
        <v>0</v>
      </c>
      <c r="W21" s="29">
        <f t="shared" si="6"/>
        <v>0</v>
      </c>
      <c r="X21" s="104"/>
      <c r="Y21" s="108"/>
      <c r="Z21" s="38"/>
      <c r="AA21" s="2"/>
      <c r="AB21" s="1"/>
      <c r="AC21" s="112">
        <v>12.8</v>
      </c>
      <c r="AD21" s="113">
        <v>53.7</v>
      </c>
      <c r="AE21" s="28">
        <f t="shared" si="10"/>
        <v>77.2</v>
      </c>
      <c r="AF21" s="13">
        <f t="shared" si="7"/>
        <v>347.2</v>
      </c>
      <c r="AG21" s="13">
        <f t="shared" si="8"/>
        <v>0</v>
      </c>
      <c r="AH21" s="105"/>
      <c r="AI21" s="38"/>
      <c r="AJ21" t="s">
        <v>266</v>
      </c>
    </row>
    <row r="22" spans="4:36" ht="12.75">
      <c r="D22">
        <v>5</v>
      </c>
      <c r="E22" s="2" t="s">
        <v>267</v>
      </c>
      <c r="F22" s="17">
        <v>137</v>
      </c>
      <c r="G22" s="21">
        <v>140</v>
      </c>
      <c r="H22" s="12">
        <v>38.55</v>
      </c>
      <c r="I22" s="21">
        <v>3</v>
      </c>
      <c r="J22" s="2">
        <v>90</v>
      </c>
      <c r="K22" s="12">
        <v>0</v>
      </c>
      <c r="L22" s="12">
        <v>0</v>
      </c>
      <c r="M22" s="12">
        <v>0</v>
      </c>
      <c r="N22" s="12"/>
      <c r="O22" s="101"/>
      <c r="P22" s="81">
        <f t="shared" si="0"/>
        <v>0</v>
      </c>
      <c r="Q22" s="81">
        <f t="shared" si="1"/>
        <v>0</v>
      </c>
      <c r="R22" s="81">
        <f t="shared" si="2"/>
        <v>-1</v>
      </c>
      <c r="S22" s="13">
        <f t="shared" si="3"/>
        <v>90</v>
      </c>
      <c r="T22" s="13">
        <f t="shared" si="9"/>
        <v>-90</v>
      </c>
      <c r="U22" s="28">
        <f t="shared" si="4"/>
        <v>90</v>
      </c>
      <c r="V22" s="13">
        <f t="shared" si="5"/>
        <v>0</v>
      </c>
      <c r="W22" s="29">
        <f t="shared" si="6"/>
        <v>0</v>
      </c>
      <c r="X22" s="104"/>
      <c r="Y22" s="108"/>
      <c r="Z22" s="38"/>
      <c r="AA22" s="2"/>
      <c r="AB22" s="1"/>
      <c r="AC22" s="45">
        <v>7.1</v>
      </c>
      <c r="AD22" s="50">
        <v>51.9</v>
      </c>
      <c r="AE22" s="28">
        <f t="shared" si="10"/>
        <v>82.9</v>
      </c>
      <c r="AF22" s="13">
        <f t="shared" si="7"/>
        <v>352.9</v>
      </c>
      <c r="AG22" s="13">
        <f t="shared" si="8"/>
        <v>0</v>
      </c>
      <c r="AH22" s="105"/>
      <c r="AI22" s="38"/>
      <c r="AJ22" t="s">
        <v>268</v>
      </c>
    </row>
    <row r="23" spans="3:36" s="54" customFormat="1" ht="12.75">
      <c r="C23"/>
      <c r="D23">
        <v>6</v>
      </c>
      <c r="E23" s="2" t="s">
        <v>156</v>
      </c>
      <c r="F23" s="17">
        <v>90</v>
      </c>
      <c r="G23" s="21">
        <v>96</v>
      </c>
      <c r="H23" s="1"/>
      <c r="I23" s="20"/>
      <c r="J23" s="2">
        <v>90</v>
      </c>
      <c r="K23" s="12">
        <v>49</v>
      </c>
      <c r="L23" s="12">
        <v>0</v>
      </c>
      <c r="M23" s="12">
        <v>11</v>
      </c>
      <c r="N23" s="12"/>
      <c r="O23" s="101"/>
      <c r="P23" s="81">
        <f t="shared" si="0"/>
        <v>0.1251819642293902</v>
      </c>
      <c r="Q23" s="81">
        <f t="shared" si="1"/>
        <v>0.7408434395550484</v>
      </c>
      <c r="R23" s="81">
        <f t="shared" si="2"/>
        <v>-0.6440053768033611</v>
      </c>
      <c r="S23" s="13">
        <f t="shared" si="3"/>
        <v>80.40919752745816</v>
      </c>
      <c r="T23" s="13">
        <f t="shared" si="9"/>
        <v>-40.60108596420624</v>
      </c>
      <c r="U23" s="28">
        <f t="shared" si="4"/>
        <v>80.40919752745816</v>
      </c>
      <c r="V23" s="13">
        <f t="shared" si="5"/>
        <v>350.40919752745816</v>
      </c>
      <c r="W23" s="29">
        <f t="shared" si="6"/>
        <v>49.39891403579376</v>
      </c>
      <c r="X23" s="104"/>
      <c r="Y23" s="109">
        <v>90</v>
      </c>
      <c r="Z23" s="32" t="s">
        <v>307</v>
      </c>
      <c r="AA23" s="2"/>
      <c r="AB23" s="1"/>
      <c r="AC23" s="112">
        <v>1.4</v>
      </c>
      <c r="AD23" s="113">
        <v>50.1</v>
      </c>
      <c r="AE23" s="28">
        <f t="shared" si="10"/>
        <v>79.00919752745816</v>
      </c>
      <c r="AF23" s="13">
        <f t="shared" si="7"/>
        <v>349.0091975274581</v>
      </c>
      <c r="AG23" s="13">
        <f t="shared" si="8"/>
        <v>49.39891403579376</v>
      </c>
      <c r="AH23" s="106">
        <v>90</v>
      </c>
      <c r="AI23" s="38" t="s">
        <v>307</v>
      </c>
      <c r="AJ23"/>
    </row>
    <row r="24" spans="3:36" s="54" customFormat="1" ht="12.75">
      <c r="C24"/>
      <c r="D24">
        <v>6</v>
      </c>
      <c r="E24" s="2" t="s">
        <v>157</v>
      </c>
      <c r="F24" s="17">
        <v>88</v>
      </c>
      <c r="G24" s="21">
        <v>91</v>
      </c>
      <c r="H24" s="1"/>
      <c r="I24" s="20"/>
      <c r="J24" s="2">
        <v>90</v>
      </c>
      <c r="K24" s="12">
        <v>5</v>
      </c>
      <c r="L24" s="12">
        <v>0</v>
      </c>
      <c r="M24" s="12">
        <v>11</v>
      </c>
      <c r="N24" s="12"/>
      <c r="O24" s="101"/>
      <c r="P24" s="81">
        <f t="shared" si="0"/>
        <v>0.19008290954232632</v>
      </c>
      <c r="Q24" s="81">
        <f t="shared" si="1"/>
        <v>0.08555444627467283</v>
      </c>
      <c r="R24" s="81">
        <f t="shared" si="2"/>
        <v>-0.9778917956532961</v>
      </c>
      <c r="S24" s="13">
        <f t="shared" si="3"/>
        <v>24.23204082196979</v>
      </c>
      <c r="T24" s="13">
        <f t="shared" si="9"/>
        <v>-77.96682320895555</v>
      </c>
      <c r="U24" s="28">
        <f t="shared" si="4"/>
        <v>24.23204082196979</v>
      </c>
      <c r="V24" s="13">
        <f t="shared" si="5"/>
        <v>294.2320408219698</v>
      </c>
      <c r="W24" s="29">
        <f t="shared" si="6"/>
        <v>12.033176791044454</v>
      </c>
      <c r="X24" s="104"/>
      <c r="Y24" s="133"/>
      <c r="Z24" s="32"/>
      <c r="AA24" s="2"/>
      <c r="AB24" s="1"/>
      <c r="AC24" s="112">
        <v>1.4</v>
      </c>
      <c r="AD24" s="113">
        <v>50.1</v>
      </c>
      <c r="AE24" s="28">
        <f t="shared" si="10"/>
        <v>22.83204082196979</v>
      </c>
      <c r="AF24" s="13">
        <f t="shared" si="7"/>
        <v>292.83204082196977</v>
      </c>
      <c r="AG24" s="13">
        <f t="shared" si="8"/>
        <v>12.033176791044454</v>
      </c>
      <c r="AH24" s="105"/>
      <c r="AI24" s="38"/>
      <c r="AJ24" t="s">
        <v>158</v>
      </c>
    </row>
    <row r="25" spans="3:36" s="54" customFormat="1" ht="12.75" customHeight="1">
      <c r="C25"/>
      <c r="D25">
        <v>6</v>
      </c>
      <c r="E25" s="2" t="s">
        <v>156</v>
      </c>
      <c r="F25" s="17">
        <v>92</v>
      </c>
      <c r="G25" s="21">
        <v>98</v>
      </c>
      <c r="H25" s="1"/>
      <c r="I25" s="20"/>
      <c r="J25" s="2">
        <v>90</v>
      </c>
      <c r="K25" s="12">
        <v>42</v>
      </c>
      <c r="L25" s="12">
        <v>0</v>
      </c>
      <c r="M25" s="12">
        <v>12</v>
      </c>
      <c r="N25" s="12"/>
      <c r="O25" s="101"/>
      <c r="P25" s="81">
        <f t="shared" si="0"/>
        <v>0.1545084971874737</v>
      </c>
      <c r="Q25" s="81">
        <f t="shared" si="1"/>
        <v>0.6545084971874737</v>
      </c>
      <c r="R25" s="81">
        <f t="shared" si="2"/>
        <v>-0.726905328038456</v>
      </c>
      <c r="S25" s="13">
        <f t="shared" si="3"/>
        <v>76.71747441146101</v>
      </c>
      <c r="T25" s="13">
        <f t="shared" si="9"/>
        <v>-47.22645646450147</v>
      </c>
      <c r="U25" s="28">
        <f t="shared" si="4"/>
        <v>76.71747441146101</v>
      </c>
      <c r="V25" s="13">
        <f t="shared" si="5"/>
        <v>346.717474411461</v>
      </c>
      <c r="W25" s="29">
        <f t="shared" si="6"/>
        <v>42.77354353549853</v>
      </c>
      <c r="X25" s="104"/>
      <c r="Y25" s="109">
        <v>90</v>
      </c>
      <c r="Z25" s="32" t="s">
        <v>307</v>
      </c>
      <c r="AA25" s="2"/>
      <c r="AB25" s="1"/>
      <c r="AC25" s="112">
        <v>1.4</v>
      </c>
      <c r="AD25" s="113">
        <v>50.1</v>
      </c>
      <c r="AE25" s="28">
        <f t="shared" si="10"/>
        <v>75.317474411461</v>
      </c>
      <c r="AF25" s="13">
        <f t="shared" si="7"/>
        <v>345.31747441146103</v>
      </c>
      <c r="AG25" s="13">
        <f t="shared" si="8"/>
        <v>42.77354353549853</v>
      </c>
      <c r="AH25" s="106">
        <v>90</v>
      </c>
      <c r="AI25" s="38" t="s">
        <v>307</v>
      </c>
      <c r="AJ25"/>
    </row>
    <row r="26" spans="3:36" s="54" customFormat="1" ht="12.75">
      <c r="C26"/>
      <c r="D26">
        <v>6</v>
      </c>
      <c r="E26" s="2" t="s">
        <v>156</v>
      </c>
      <c r="F26" s="17">
        <v>96</v>
      </c>
      <c r="G26" s="21">
        <v>104</v>
      </c>
      <c r="H26" s="1"/>
      <c r="I26" s="20"/>
      <c r="J26" s="2">
        <v>90</v>
      </c>
      <c r="K26" s="12">
        <v>47</v>
      </c>
      <c r="L26" s="12">
        <v>0</v>
      </c>
      <c r="M26" s="12">
        <v>9</v>
      </c>
      <c r="N26" s="12"/>
      <c r="O26" s="101"/>
      <c r="P26" s="81">
        <f t="shared" si="0"/>
        <v>0.10668804861469171</v>
      </c>
      <c r="Q26" s="81">
        <f t="shared" si="1"/>
        <v>0.72234952394035</v>
      </c>
      <c r="R26" s="81">
        <f t="shared" si="2"/>
        <v>-0.6736018285387344</v>
      </c>
      <c r="S26" s="13">
        <f t="shared" si="3"/>
        <v>81.59838917284937</v>
      </c>
      <c r="T26" s="13">
        <f t="shared" si="9"/>
        <v>-42.69177063034784</v>
      </c>
      <c r="U26" s="28">
        <f t="shared" si="4"/>
        <v>81.59838917284937</v>
      </c>
      <c r="V26" s="13">
        <f t="shared" si="5"/>
        <v>351.59838917284935</v>
      </c>
      <c r="W26" s="29">
        <f t="shared" si="6"/>
        <v>47.30822936965216</v>
      </c>
      <c r="X26" s="104"/>
      <c r="Y26" s="109">
        <v>90</v>
      </c>
      <c r="Z26" s="32" t="s">
        <v>307</v>
      </c>
      <c r="AA26" s="2"/>
      <c r="AB26" s="1"/>
      <c r="AC26" s="112">
        <v>1.4</v>
      </c>
      <c r="AD26" s="113">
        <v>50.1</v>
      </c>
      <c r="AE26" s="28">
        <f t="shared" si="10"/>
        <v>80.19838917284936</v>
      </c>
      <c r="AF26" s="13">
        <f t="shared" si="7"/>
        <v>350.1983891728494</v>
      </c>
      <c r="AG26" s="13">
        <f t="shared" si="8"/>
        <v>47.30822936965216</v>
      </c>
      <c r="AH26" s="106">
        <v>90</v>
      </c>
      <c r="AI26" s="38" t="s">
        <v>307</v>
      </c>
      <c r="AJ26"/>
    </row>
    <row r="27" spans="4:36" ht="12.75">
      <c r="D27">
        <v>7</v>
      </c>
      <c r="E27" s="2" t="s">
        <v>159</v>
      </c>
      <c r="F27" s="17">
        <v>105</v>
      </c>
      <c r="G27" s="21">
        <v>109</v>
      </c>
      <c r="H27" s="1"/>
      <c r="I27" s="21">
        <v>9</v>
      </c>
      <c r="J27" s="2">
        <v>90</v>
      </c>
      <c r="K27" s="12">
        <v>0</v>
      </c>
      <c r="L27" s="12">
        <v>0</v>
      </c>
      <c r="M27" s="12">
        <v>0</v>
      </c>
      <c r="N27" s="12"/>
      <c r="O27" s="101"/>
      <c r="P27" s="81">
        <f t="shared" si="0"/>
        <v>0</v>
      </c>
      <c r="Q27" s="81">
        <f t="shared" si="1"/>
        <v>0</v>
      </c>
      <c r="R27" s="81">
        <f t="shared" si="2"/>
        <v>-1</v>
      </c>
      <c r="S27" s="13">
        <f t="shared" si="3"/>
        <v>90</v>
      </c>
      <c r="T27" s="13">
        <f t="shared" si="9"/>
        <v>-90</v>
      </c>
      <c r="U27" s="28">
        <f t="shared" si="4"/>
        <v>90</v>
      </c>
      <c r="V27" s="13">
        <f t="shared" si="5"/>
        <v>0</v>
      </c>
      <c r="W27" s="29">
        <f t="shared" si="6"/>
        <v>0</v>
      </c>
      <c r="X27" s="104"/>
      <c r="Y27" s="133"/>
      <c r="Z27" s="32"/>
      <c r="AA27" s="2"/>
      <c r="AB27" s="1"/>
      <c r="AC27" s="45">
        <v>357.65</v>
      </c>
      <c r="AD27" s="50">
        <v>48.5</v>
      </c>
      <c r="AE27" s="28">
        <f t="shared" si="10"/>
        <v>92.35000000000002</v>
      </c>
      <c r="AF27" s="13">
        <f t="shared" si="7"/>
        <v>2.3500000000000227</v>
      </c>
      <c r="AG27" s="13">
        <f t="shared" si="8"/>
        <v>0</v>
      </c>
      <c r="AH27" s="105"/>
      <c r="AI27" s="38"/>
      <c r="AJ27" t="s">
        <v>266</v>
      </c>
    </row>
    <row r="28" spans="4:36" ht="12.75">
      <c r="D28" t="s">
        <v>160</v>
      </c>
      <c r="E28" s="2" t="s">
        <v>161</v>
      </c>
      <c r="F28" s="17">
        <v>28</v>
      </c>
      <c r="G28" s="21">
        <v>34</v>
      </c>
      <c r="H28" s="1"/>
      <c r="I28" s="20">
        <v>6</v>
      </c>
      <c r="J28" s="2">
        <v>90</v>
      </c>
      <c r="K28" s="12">
        <v>0</v>
      </c>
      <c r="L28" s="12">
        <v>0</v>
      </c>
      <c r="M28" s="12">
        <v>0</v>
      </c>
      <c r="N28" s="12"/>
      <c r="O28" s="101"/>
      <c r="P28" s="81">
        <f t="shared" si="0"/>
        <v>0</v>
      </c>
      <c r="Q28" s="81">
        <f t="shared" si="1"/>
        <v>0</v>
      </c>
      <c r="R28" s="81">
        <f t="shared" si="2"/>
        <v>-1</v>
      </c>
      <c r="S28" s="13">
        <f t="shared" si="3"/>
        <v>90</v>
      </c>
      <c r="T28" s="13">
        <f t="shared" si="9"/>
        <v>-90</v>
      </c>
      <c r="U28" s="28">
        <f t="shared" si="4"/>
        <v>90</v>
      </c>
      <c r="V28" s="13">
        <f t="shared" si="5"/>
        <v>0</v>
      </c>
      <c r="W28" s="29">
        <f t="shared" si="6"/>
        <v>0</v>
      </c>
      <c r="X28" s="104"/>
      <c r="Y28" s="133"/>
      <c r="Z28" s="32"/>
      <c r="AA28" s="2"/>
      <c r="AB28" s="1"/>
      <c r="AC28" s="45">
        <v>357.65</v>
      </c>
      <c r="AD28" s="50">
        <v>48.5</v>
      </c>
      <c r="AE28" s="28">
        <f t="shared" si="10"/>
        <v>92.35000000000002</v>
      </c>
      <c r="AF28" s="13">
        <f t="shared" si="7"/>
        <v>2.3500000000000227</v>
      </c>
      <c r="AG28" s="13">
        <f t="shared" si="8"/>
        <v>0</v>
      </c>
      <c r="AH28" s="105"/>
      <c r="AI28" s="38"/>
      <c r="AJ28" t="s">
        <v>266</v>
      </c>
    </row>
    <row r="29" spans="3:36" ht="12.75">
      <c r="C29" t="s">
        <v>162</v>
      </c>
      <c r="D29">
        <v>1</v>
      </c>
      <c r="E29" s="2" t="s">
        <v>161</v>
      </c>
      <c r="F29" s="17">
        <v>33</v>
      </c>
      <c r="G29" s="21">
        <v>39</v>
      </c>
      <c r="H29" s="1"/>
      <c r="I29" s="21">
        <v>6</v>
      </c>
      <c r="J29" s="2">
        <v>90</v>
      </c>
      <c r="K29" s="12">
        <v>0</v>
      </c>
      <c r="L29" s="12">
        <v>0</v>
      </c>
      <c r="M29" s="12">
        <v>0</v>
      </c>
      <c r="N29" s="12"/>
      <c r="O29" s="101"/>
      <c r="P29" s="81">
        <f t="shared" si="0"/>
        <v>0</v>
      </c>
      <c r="Q29" s="81">
        <f t="shared" si="1"/>
        <v>0</v>
      </c>
      <c r="R29" s="81">
        <f t="shared" si="2"/>
        <v>-1</v>
      </c>
      <c r="S29" s="13">
        <f t="shared" si="3"/>
        <v>90</v>
      </c>
      <c r="T29" s="13">
        <f t="shared" si="9"/>
        <v>-90</v>
      </c>
      <c r="U29" s="28">
        <f t="shared" si="4"/>
        <v>90</v>
      </c>
      <c r="V29" s="13">
        <f t="shared" si="5"/>
        <v>0</v>
      </c>
      <c r="W29" s="29">
        <f t="shared" si="6"/>
        <v>0</v>
      </c>
      <c r="X29" s="104"/>
      <c r="Y29" s="133"/>
      <c r="Z29" s="32"/>
      <c r="AA29" s="2"/>
      <c r="AB29" s="1"/>
      <c r="AC29" s="112">
        <v>132.8</v>
      </c>
      <c r="AD29" s="113">
        <v>50.2</v>
      </c>
      <c r="AE29" s="28">
        <f t="shared" si="10"/>
        <v>317.2</v>
      </c>
      <c r="AF29" s="13">
        <f t="shared" si="7"/>
        <v>227.2</v>
      </c>
      <c r="AG29" s="13">
        <f t="shared" si="8"/>
        <v>0</v>
      </c>
      <c r="AH29" s="105"/>
      <c r="AI29" s="38"/>
      <c r="AJ29" t="s">
        <v>266</v>
      </c>
    </row>
    <row r="30" spans="4:36" ht="12.75">
      <c r="D30">
        <v>2</v>
      </c>
      <c r="E30" s="2" t="s">
        <v>161</v>
      </c>
      <c r="F30" s="17">
        <v>4</v>
      </c>
      <c r="G30" s="21">
        <v>5</v>
      </c>
      <c r="H30" s="1"/>
      <c r="I30" s="21">
        <v>1</v>
      </c>
      <c r="J30" s="2">
        <v>90</v>
      </c>
      <c r="K30" s="12">
        <v>0</v>
      </c>
      <c r="L30" s="12">
        <v>0</v>
      </c>
      <c r="M30" s="12">
        <v>0</v>
      </c>
      <c r="N30" s="12"/>
      <c r="O30" s="101"/>
      <c r="P30" s="81">
        <f t="shared" si="0"/>
        <v>0</v>
      </c>
      <c r="Q30" s="81">
        <f t="shared" si="1"/>
        <v>0</v>
      </c>
      <c r="R30" s="81">
        <f t="shared" si="2"/>
        <v>-1</v>
      </c>
      <c r="S30" s="13">
        <f t="shared" si="3"/>
        <v>90</v>
      </c>
      <c r="T30" s="13">
        <f t="shared" si="9"/>
        <v>-90</v>
      </c>
      <c r="U30" s="28">
        <f t="shared" si="4"/>
        <v>90</v>
      </c>
      <c r="V30" s="13">
        <f t="shared" si="5"/>
        <v>0</v>
      </c>
      <c r="W30" s="29">
        <f t="shared" si="6"/>
        <v>0</v>
      </c>
      <c r="X30" s="104"/>
      <c r="Y30" s="133"/>
      <c r="Z30" s="32"/>
      <c r="AA30" s="2"/>
      <c r="AB30" s="1"/>
      <c r="AC30" s="112">
        <v>319.9</v>
      </c>
      <c r="AD30" s="113">
        <v>50.2</v>
      </c>
      <c r="AE30" s="28">
        <f t="shared" si="10"/>
        <v>130.10000000000002</v>
      </c>
      <c r="AF30" s="13">
        <f t="shared" si="7"/>
        <v>40.10000000000002</v>
      </c>
      <c r="AG30" s="13">
        <f t="shared" si="8"/>
        <v>0</v>
      </c>
      <c r="AH30" s="105"/>
      <c r="AI30" s="38"/>
      <c r="AJ30" t="s">
        <v>266</v>
      </c>
    </row>
    <row r="31" spans="3:36" s="54" customFormat="1" ht="12.75">
      <c r="C31"/>
      <c r="D31">
        <v>5</v>
      </c>
      <c r="E31" s="2" t="s">
        <v>161</v>
      </c>
      <c r="F31" s="17">
        <v>124</v>
      </c>
      <c r="G31" s="21">
        <v>124.5</v>
      </c>
      <c r="H31" s="1"/>
      <c r="I31" s="21">
        <v>0.5</v>
      </c>
      <c r="J31" s="2">
        <v>90</v>
      </c>
      <c r="K31" s="12">
        <v>5</v>
      </c>
      <c r="L31" s="12">
        <v>0</v>
      </c>
      <c r="M31" s="12">
        <v>0</v>
      </c>
      <c r="N31" s="12"/>
      <c r="O31" s="101"/>
      <c r="P31" s="81">
        <f t="shared" si="0"/>
        <v>0</v>
      </c>
      <c r="Q31" s="81">
        <f t="shared" si="1"/>
        <v>0.08715574274765817</v>
      </c>
      <c r="R31" s="81">
        <f t="shared" si="2"/>
        <v>-0.9961946980917455</v>
      </c>
      <c r="S31" s="13">
        <f t="shared" si="3"/>
        <v>90</v>
      </c>
      <c r="T31" s="13">
        <f t="shared" si="9"/>
        <v>-85</v>
      </c>
      <c r="U31" s="28">
        <f t="shared" si="4"/>
        <v>90</v>
      </c>
      <c r="V31" s="13">
        <f t="shared" si="5"/>
        <v>0</v>
      </c>
      <c r="W31" s="29">
        <f t="shared" si="6"/>
        <v>5</v>
      </c>
      <c r="X31" s="104"/>
      <c r="Y31" s="133"/>
      <c r="Z31" s="32"/>
      <c r="AA31" s="2"/>
      <c r="AB31" s="1"/>
      <c r="AC31" s="46">
        <v>125.65</v>
      </c>
      <c r="AD31" s="51">
        <v>50.15</v>
      </c>
      <c r="AE31" s="28">
        <f t="shared" si="10"/>
        <v>324.35</v>
      </c>
      <c r="AF31" s="13">
        <f t="shared" si="7"/>
        <v>234.35000000000002</v>
      </c>
      <c r="AG31" s="13">
        <f t="shared" si="8"/>
        <v>5</v>
      </c>
      <c r="AH31" s="105"/>
      <c r="AI31" s="38"/>
      <c r="AJ31" t="s">
        <v>79</v>
      </c>
    </row>
    <row r="32" spans="3:36" s="54" customFormat="1" ht="12.75">
      <c r="C32"/>
      <c r="D32">
        <v>5</v>
      </c>
      <c r="E32" s="2" t="s">
        <v>161</v>
      </c>
      <c r="F32" s="17">
        <v>136.5</v>
      </c>
      <c r="G32" s="21">
        <v>137</v>
      </c>
      <c r="H32" s="1"/>
      <c r="I32" s="21">
        <v>0.5</v>
      </c>
      <c r="J32" s="2">
        <v>90</v>
      </c>
      <c r="K32" s="12">
        <v>7</v>
      </c>
      <c r="L32" s="12">
        <v>0</v>
      </c>
      <c r="M32" s="12">
        <v>7</v>
      </c>
      <c r="N32" s="12"/>
      <c r="O32" s="101"/>
      <c r="P32" s="81">
        <f t="shared" si="0"/>
        <v>0.12096094779983385</v>
      </c>
      <c r="Q32" s="81">
        <f t="shared" si="1"/>
        <v>0.12096094779983384</v>
      </c>
      <c r="R32" s="81">
        <f t="shared" si="2"/>
        <v>-0.9851478631379982</v>
      </c>
      <c r="S32" s="13">
        <f t="shared" si="3"/>
        <v>45</v>
      </c>
      <c r="T32" s="13">
        <f t="shared" si="9"/>
        <v>-80.1491789724212</v>
      </c>
      <c r="U32" s="28">
        <f t="shared" si="4"/>
        <v>45</v>
      </c>
      <c r="V32" s="13">
        <f t="shared" si="5"/>
        <v>315</v>
      </c>
      <c r="W32" s="29">
        <f t="shared" si="6"/>
        <v>9.850821027578803</v>
      </c>
      <c r="X32" s="104"/>
      <c r="Y32" s="133"/>
      <c r="Z32" s="32"/>
      <c r="AA32" s="2"/>
      <c r="AB32" s="1"/>
      <c r="AC32" s="46">
        <v>125.65</v>
      </c>
      <c r="AD32" s="51">
        <v>50.15</v>
      </c>
      <c r="AE32" s="28">
        <f t="shared" si="10"/>
        <v>279.35</v>
      </c>
      <c r="AF32" s="13">
        <f t="shared" si="7"/>
        <v>189.35000000000002</v>
      </c>
      <c r="AG32" s="13">
        <f t="shared" si="8"/>
        <v>9.850821027578803</v>
      </c>
      <c r="AH32" s="105"/>
      <c r="AI32" s="38"/>
      <c r="AJ32" t="s">
        <v>79</v>
      </c>
    </row>
    <row r="33" spans="3:36" s="54" customFormat="1" ht="12.75">
      <c r="C33"/>
      <c r="D33">
        <v>6</v>
      </c>
      <c r="E33" s="2" t="s">
        <v>161</v>
      </c>
      <c r="F33" s="17">
        <v>10</v>
      </c>
      <c r="G33" s="21">
        <v>10.5</v>
      </c>
      <c r="H33" s="1"/>
      <c r="I33" s="21">
        <v>0.5</v>
      </c>
      <c r="J33" s="2">
        <v>90</v>
      </c>
      <c r="K33" s="12">
        <v>0</v>
      </c>
      <c r="L33" s="12">
        <v>0</v>
      </c>
      <c r="M33" s="12">
        <v>0</v>
      </c>
      <c r="N33" s="12"/>
      <c r="O33" s="101"/>
      <c r="P33" s="81">
        <f t="shared" si="0"/>
        <v>0</v>
      </c>
      <c r="Q33" s="81">
        <f t="shared" si="1"/>
        <v>0</v>
      </c>
      <c r="R33" s="81">
        <f t="shared" si="2"/>
        <v>-1</v>
      </c>
      <c r="S33" s="13">
        <f t="shared" si="3"/>
        <v>90</v>
      </c>
      <c r="T33" s="13">
        <f t="shared" si="9"/>
        <v>-90</v>
      </c>
      <c r="U33" s="28">
        <f t="shared" si="4"/>
        <v>90</v>
      </c>
      <c r="V33" s="13">
        <f t="shared" si="5"/>
        <v>0</v>
      </c>
      <c r="W33" s="29">
        <f t="shared" si="6"/>
        <v>0</v>
      </c>
      <c r="X33" s="104"/>
      <c r="Y33" s="133"/>
      <c r="Z33" s="32"/>
      <c r="AA33" s="2"/>
      <c r="AB33" s="1"/>
      <c r="AC33" s="112">
        <v>118.1</v>
      </c>
      <c r="AD33" s="113">
        <v>51.8</v>
      </c>
      <c r="AE33" s="28">
        <f t="shared" si="10"/>
        <v>331.9</v>
      </c>
      <c r="AF33" s="13">
        <f t="shared" si="7"/>
        <v>241.89999999999998</v>
      </c>
      <c r="AG33" s="13">
        <f t="shared" si="8"/>
        <v>0</v>
      </c>
      <c r="AH33" s="106"/>
      <c r="AI33" s="37"/>
      <c r="AJ33" t="s">
        <v>79</v>
      </c>
    </row>
    <row r="34" spans="3:36" s="54" customFormat="1" ht="12.75" customHeight="1">
      <c r="C34"/>
      <c r="D34">
        <v>7</v>
      </c>
      <c r="E34" s="2" t="s">
        <v>161</v>
      </c>
      <c r="F34" s="17">
        <v>50</v>
      </c>
      <c r="G34" s="21">
        <v>50.5</v>
      </c>
      <c r="H34" s="1"/>
      <c r="I34" s="21">
        <v>0.5</v>
      </c>
      <c r="J34" s="2">
        <v>90</v>
      </c>
      <c r="K34" s="12">
        <v>0</v>
      </c>
      <c r="L34" s="12">
        <v>0</v>
      </c>
      <c r="M34" s="12">
        <v>0</v>
      </c>
      <c r="N34" s="12"/>
      <c r="O34" s="101"/>
      <c r="P34" s="81">
        <f t="shared" si="0"/>
        <v>0</v>
      </c>
      <c r="Q34" s="81">
        <f t="shared" si="1"/>
        <v>0</v>
      </c>
      <c r="R34" s="81">
        <f t="shared" si="2"/>
        <v>-1</v>
      </c>
      <c r="S34" s="13">
        <f t="shared" si="3"/>
        <v>90</v>
      </c>
      <c r="T34" s="13">
        <f t="shared" si="9"/>
        <v>-90</v>
      </c>
      <c r="U34" s="28">
        <f t="shared" si="4"/>
        <v>90</v>
      </c>
      <c r="V34" s="13">
        <f t="shared" si="5"/>
        <v>0</v>
      </c>
      <c r="W34" s="29">
        <f t="shared" si="6"/>
        <v>0</v>
      </c>
      <c r="X34" s="104"/>
      <c r="Y34" s="133"/>
      <c r="Z34" s="32"/>
      <c r="AA34" s="2"/>
      <c r="AB34" s="1"/>
      <c r="AC34" s="112">
        <v>105.3</v>
      </c>
      <c r="AD34" s="113">
        <v>50.7</v>
      </c>
      <c r="AE34" s="28">
        <f t="shared" si="10"/>
        <v>344.7</v>
      </c>
      <c r="AF34" s="13">
        <f t="shared" si="7"/>
        <v>254.7</v>
      </c>
      <c r="AG34" s="13">
        <f t="shared" si="8"/>
        <v>0</v>
      </c>
      <c r="AH34" s="106"/>
      <c r="AI34" s="37"/>
      <c r="AJ34" t="s">
        <v>79</v>
      </c>
    </row>
    <row r="35" spans="3:36" s="54" customFormat="1" ht="12.75">
      <c r="C35"/>
      <c r="D35">
        <v>8</v>
      </c>
      <c r="E35" s="2" t="s">
        <v>161</v>
      </c>
      <c r="F35" s="17">
        <v>70</v>
      </c>
      <c r="G35" s="21">
        <v>72</v>
      </c>
      <c r="H35" s="1"/>
      <c r="I35" s="21">
        <v>1</v>
      </c>
      <c r="J35" s="2">
        <v>90</v>
      </c>
      <c r="K35" s="12">
        <v>7</v>
      </c>
      <c r="L35" s="12">
        <v>180</v>
      </c>
      <c r="M35" s="12">
        <v>5</v>
      </c>
      <c r="N35" s="12"/>
      <c r="O35" s="101"/>
      <c r="P35" s="81">
        <f aca="true" t="shared" si="11" ref="P35:P66">COS(K35*PI()/180)*SIN(J35*PI()/180)*(SIN(M35*PI()/180))-(COS(M35*PI()/180)*SIN(L35*PI()/180))*(SIN(K35*PI()/180))</f>
        <v>0.08650609705762916</v>
      </c>
      <c r="Q35" s="81">
        <f aca="true" t="shared" si="12" ref="Q35:Q66">(SIN(K35*PI()/180))*(COS(M35*PI()/180)*COS(L35*PI()/180))-(SIN(M35*PI()/180))*(COS(K35*PI()/180)*COS(J35*PI()/180))</f>
        <v>-0.12140559376013015</v>
      </c>
      <c r="R35" s="81">
        <f aca="true" t="shared" si="13" ref="R35:R66">(COS(K35*PI()/180)*COS(J35*PI()/180))*(COS(M35*PI()/180)*SIN(L35*PI()/180))-(COS(K35*PI()/180)*SIN(J35*PI()/180))*(COS(M35*PI()/180)*COS(L35*PI()/180))</f>
        <v>0.9887692138764507</v>
      </c>
      <c r="S35" s="13">
        <f aca="true" t="shared" si="14" ref="S35:S66">IF(P35=0,IF(Q35&gt;=0,90,270),IF(P35&gt;0,IF(Q35&gt;=0,ATAN(Q35/P35)*180/PI(),ATAN(Q35/P35)*180/PI()+360),ATAN(Q35/P35)*180/PI()+180))</f>
        <v>305.4713156659525</v>
      </c>
      <c r="T35" s="13">
        <f t="shared" si="9"/>
        <v>81.42632981513503</v>
      </c>
      <c r="U35" s="28">
        <f aca="true" t="shared" si="15" ref="U35:U66">IF(R35&lt;0,S35,IF(S35+180&gt;=360,S35-180,S35+180))</f>
        <v>125.47131566595249</v>
      </c>
      <c r="V35" s="13">
        <f t="shared" si="5"/>
        <v>35.47131566595249</v>
      </c>
      <c r="W35" s="29">
        <f aca="true" t="shared" si="16" ref="W35:W66">IF(R35&lt;0,90+T35,90-T35)</f>
        <v>8.573670184864966</v>
      </c>
      <c r="X35" s="104"/>
      <c r="Y35" s="133"/>
      <c r="Z35" s="32"/>
      <c r="AA35" s="2"/>
      <c r="AB35" s="1"/>
      <c r="AC35" s="112">
        <v>117.4</v>
      </c>
      <c r="AD35" s="113">
        <v>47.3</v>
      </c>
      <c r="AE35" s="28">
        <f t="shared" si="10"/>
        <v>8.071315665952483</v>
      </c>
      <c r="AF35" s="13">
        <f t="shared" si="7"/>
        <v>278.0713156659525</v>
      </c>
      <c r="AG35" s="13">
        <f aca="true" t="shared" si="17" ref="AG35:AG66">W35</f>
        <v>8.573670184864966</v>
      </c>
      <c r="AH35" s="105"/>
      <c r="AI35" s="38"/>
      <c r="AJ35" t="s">
        <v>79</v>
      </c>
    </row>
    <row r="36" spans="3:36" s="54" customFormat="1" ht="12.75">
      <c r="C36" s="54" t="s">
        <v>80</v>
      </c>
      <c r="D36" s="54">
        <v>1</v>
      </c>
      <c r="E36" s="55" t="s">
        <v>161</v>
      </c>
      <c r="F36" s="17">
        <v>107.3</v>
      </c>
      <c r="G36" s="21">
        <v>107.7</v>
      </c>
      <c r="H36" s="12"/>
      <c r="I36" s="21">
        <v>0.4</v>
      </c>
      <c r="J36" s="55">
        <v>90</v>
      </c>
      <c r="K36" s="12">
        <v>0</v>
      </c>
      <c r="L36" s="12">
        <v>0</v>
      </c>
      <c r="M36" s="12">
        <v>0</v>
      </c>
      <c r="N36" s="12"/>
      <c r="O36" s="101"/>
      <c r="P36" s="83">
        <f t="shared" si="11"/>
        <v>0</v>
      </c>
      <c r="Q36" s="83">
        <f t="shared" si="12"/>
        <v>0</v>
      </c>
      <c r="R36" s="83">
        <f t="shared" si="13"/>
        <v>-1</v>
      </c>
      <c r="S36" s="24">
        <f t="shared" si="14"/>
        <v>90</v>
      </c>
      <c r="T36" s="24">
        <f t="shared" si="9"/>
        <v>-90</v>
      </c>
      <c r="U36" s="56">
        <f t="shared" si="15"/>
        <v>90</v>
      </c>
      <c r="V36" s="24">
        <f t="shared" si="5"/>
        <v>0</v>
      </c>
      <c r="W36" s="57">
        <f t="shared" si="16"/>
        <v>0</v>
      </c>
      <c r="X36" s="134"/>
      <c r="Y36" s="135"/>
      <c r="Z36" s="60"/>
      <c r="AA36" s="55">
        <v>94</v>
      </c>
      <c r="AB36" s="12">
        <v>128.5</v>
      </c>
      <c r="AC36" s="114"/>
      <c r="AD36" s="115"/>
      <c r="AE36" s="56">
        <f t="shared" si="10"/>
        <v>90</v>
      </c>
      <c r="AF36" s="24">
        <f t="shared" si="7"/>
        <v>0</v>
      </c>
      <c r="AG36" s="24">
        <f t="shared" si="17"/>
        <v>0</v>
      </c>
      <c r="AH36" s="117"/>
      <c r="AI36" s="76"/>
      <c r="AJ36" s="54" t="s">
        <v>79</v>
      </c>
    </row>
    <row r="37" spans="4:36" s="54" customFormat="1" ht="12.75">
      <c r="D37" s="54">
        <v>2</v>
      </c>
      <c r="E37" s="55" t="s">
        <v>161</v>
      </c>
      <c r="F37" s="17">
        <v>73</v>
      </c>
      <c r="G37" s="21">
        <v>73.5</v>
      </c>
      <c r="H37" s="12"/>
      <c r="I37" s="21">
        <v>0.5</v>
      </c>
      <c r="J37" s="55">
        <v>90</v>
      </c>
      <c r="K37" s="12">
        <v>0</v>
      </c>
      <c r="L37" s="12">
        <v>0</v>
      </c>
      <c r="M37" s="12">
        <v>0</v>
      </c>
      <c r="N37" s="12"/>
      <c r="O37" s="101"/>
      <c r="P37" s="83">
        <f t="shared" si="11"/>
        <v>0</v>
      </c>
      <c r="Q37" s="83">
        <f t="shared" si="12"/>
        <v>0</v>
      </c>
      <c r="R37" s="83">
        <f t="shared" si="13"/>
        <v>-1</v>
      </c>
      <c r="S37" s="24">
        <f t="shared" si="14"/>
        <v>90</v>
      </c>
      <c r="T37" s="24">
        <f t="shared" si="9"/>
        <v>-90</v>
      </c>
      <c r="U37" s="56">
        <f t="shared" si="15"/>
        <v>90</v>
      </c>
      <c r="V37" s="24">
        <f t="shared" si="5"/>
        <v>0</v>
      </c>
      <c r="W37" s="57">
        <f t="shared" si="16"/>
        <v>0</v>
      </c>
      <c r="X37" s="134"/>
      <c r="Y37" s="135"/>
      <c r="Z37" s="60"/>
      <c r="AA37" s="55">
        <v>71.5</v>
      </c>
      <c r="AB37" s="12">
        <v>77</v>
      </c>
      <c r="AC37" s="114"/>
      <c r="AD37" s="115"/>
      <c r="AE37" s="56">
        <f aca="true" t="shared" si="18" ref="AE37:AE68">IF(AD37&gt;=0,IF(U37&gt;=AC37,U37-AC37,U37-AC37+360),IF((U37-AC37-180)&lt;0,IF(U37-AC37+180&lt;0,U37-AC37+540,U37-AC37+180),U37-AC37-180))</f>
        <v>90</v>
      </c>
      <c r="AF37" s="24">
        <f t="shared" si="7"/>
        <v>0</v>
      </c>
      <c r="AG37" s="24">
        <f t="shared" si="17"/>
        <v>0</v>
      </c>
      <c r="AH37" s="117"/>
      <c r="AI37" s="76"/>
      <c r="AJ37" s="54" t="s">
        <v>79</v>
      </c>
    </row>
    <row r="38" spans="4:36" s="54" customFormat="1" ht="12.75">
      <c r="D38" s="54">
        <v>5</v>
      </c>
      <c r="E38" s="55" t="s">
        <v>161</v>
      </c>
      <c r="F38" s="17">
        <v>39.5</v>
      </c>
      <c r="G38" s="21">
        <v>41</v>
      </c>
      <c r="H38" s="12"/>
      <c r="I38" s="21">
        <v>0.3</v>
      </c>
      <c r="J38" s="55">
        <v>90</v>
      </c>
      <c r="K38" s="12">
        <v>11</v>
      </c>
      <c r="L38" s="12">
        <v>180</v>
      </c>
      <c r="M38" s="12">
        <v>4</v>
      </c>
      <c r="N38" s="12"/>
      <c r="O38" s="101"/>
      <c r="P38" s="83">
        <f t="shared" si="11"/>
        <v>0.06847485084868661</v>
      </c>
      <c r="Q38" s="83">
        <f t="shared" si="12"/>
        <v>-0.19034419425383411</v>
      </c>
      <c r="R38" s="83">
        <f t="shared" si="13"/>
        <v>0.9792359889651951</v>
      </c>
      <c r="S38" s="24">
        <f t="shared" si="14"/>
        <v>289.7858022062952</v>
      </c>
      <c r="T38" s="24">
        <f t="shared" si="9"/>
        <v>78.32826825083079</v>
      </c>
      <c r="U38" s="56">
        <f t="shared" si="15"/>
        <v>109.78580220629522</v>
      </c>
      <c r="V38" s="24">
        <f t="shared" si="5"/>
        <v>19.785802206295216</v>
      </c>
      <c r="W38" s="57">
        <f t="shared" si="16"/>
        <v>11.671731749169211</v>
      </c>
      <c r="X38" s="134"/>
      <c r="Y38" s="135"/>
      <c r="Z38" s="60"/>
      <c r="AA38" s="55">
        <v>8.5</v>
      </c>
      <c r="AB38" s="12">
        <v>42</v>
      </c>
      <c r="AC38" s="114"/>
      <c r="AD38" s="115"/>
      <c r="AE38" s="56">
        <f t="shared" si="18"/>
        <v>109.78580220629522</v>
      </c>
      <c r="AF38" s="24">
        <f t="shared" si="7"/>
        <v>19.785802206295216</v>
      </c>
      <c r="AG38" s="24">
        <f t="shared" si="17"/>
        <v>11.671731749169211</v>
      </c>
      <c r="AH38" s="117"/>
      <c r="AI38" s="76"/>
      <c r="AJ38" s="54" t="s">
        <v>179</v>
      </c>
    </row>
    <row r="39" spans="4:36" s="54" customFormat="1" ht="12.75">
      <c r="D39" s="54">
        <v>7</v>
      </c>
      <c r="E39" s="55" t="s">
        <v>161</v>
      </c>
      <c r="F39" s="17">
        <v>51</v>
      </c>
      <c r="G39" s="21">
        <v>51.5</v>
      </c>
      <c r="H39" s="12"/>
      <c r="I39" s="21">
        <v>0.5</v>
      </c>
      <c r="J39" s="55">
        <v>90</v>
      </c>
      <c r="K39" s="12">
        <v>5</v>
      </c>
      <c r="L39" s="12">
        <v>180</v>
      </c>
      <c r="M39" s="12">
        <v>4</v>
      </c>
      <c r="N39" s="12"/>
      <c r="O39" s="101"/>
      <c r="P39" s="83">
        <f t="shared" si="11"/>
        <v>0.06949102930147366</v>
      </c>
      <c r="Q39" s="83">
        <f t="shared" si="12"/>
        <v>-0.08694343573875718</v>
      </c>
      <c r="R39" s="83">
        <f t="shared" si="13"/>
        <v>0.9937680178757644</v>
      </c>
      <c r="S39" s="24">
        <f t="shared" si="14"/>
        <v>308.63419479866786</v>
      </c>
      <c r="T39" s="24">
        <f t="shared" si="9"/>
        <v>83.60949830070747</v>
      </c>
      <c r="U39" s="56">
        <f t="shared" si="15"/>
        <v>128.63419479866786</v>
      </c>
      <c r="V39" s="24">
        <f t="shared" si="5"/>
        <v>38.63419479866786</v>
      </c>
      <c r="W39" s="57">
        <f t="shared" si="16"/>
        <v>6.390501699292528</v>
      </c>
      <c r="X39" s="134"/>
      <c r="Y39" s="135"/>
      <c r="Z39" s="60"/>
      <c r="AA39" s="55">
        <v>44</v>
      </c>
      <c r="AB39" s="12">
        <v>53</v>
      </c>
      <c r="AC39" s="114"/>
      <c r="AD39" s="115"/>
      <c r="AE39" s="56">
        <f t="shared" si="18"/>
        <v>128.63419479866786</v>
      </c>
      <c r="AF39" s="24">
        <f t="shared" si="7"/>
        <v>38.63419479866786</v>
      </c>
      <c r="AG39" s="24">
        <f t="shared" si="17"/>
        <v>6.390501699292528</v>
      </c>
      <c r="AH39" s="117"/>
      <c r="AI39" s="76"/>
      <c r="AJ39" s="54" t="s">
        <v>79</v>
      </c>
    </row>
    <row r="40" spans="4:36" s="54" customFormat="1" ht="12.75">
      <c r="D40" s="54">
        <v>9</v>
      </c>
      <c r="E40" s="55" t="s">
        <v>161</v>
      </c>
      <c r="F40" s="17">
        <v>66</v>
      </c>
      <c r="G40" s="21">
        <v>79</v>
      </c>
      <c r="H40" s="12"/>
      <c r="I40" s="21">
        <v>12</v>
      </c>
      <c r="J40" s="55">
        <v>90</v>
      </c>
      <c r="K40" s="12">
        <v>2</v>
      </c>
      <c r="L40" s="12">
        <v>0</v>
      </c>
      <c r="M40" s="12">
        <v>1</v>
      </c>
      <c r="N40" s="12"/>
      <c r="O40" s="101"/>
      <c r="P40" s="83">
        <f t="shared" si="11"/>
        <v>0.017441774902830158</v>
      </c>
      <c r="Q40" s="83">
        <f t="shared" si="12"/>
        <v>0.03489418134011367</v>
      </c>
      <c r="R40" s="83">
        <f t="shared" si="13"/>
        <v>-0.9992386149554826</v>
      </c>
      <c r="S40" s="24">
        <f t="shared" si="14"/>
        <v>63.441931983418904</v>
      </c>
      <c r="T40" s="24">
        <f t="shared" si="9"/>
        <v>-87.76429506217735</v>
      </c>
      <c r="U40" s="56">
        <f t="shared" si="15"/>
        <v>63.441931983418904</v>
      </c>
      <c r="V40" s="24">
        <f t="shared" si="5"/>
        <v>333.4419319834189</v>
      </c>
      <c r="W40" s="57">
        <f t="shared" si="16"/>
        <v>2.2357049378226463</v>
      </c>
      <c r="X40" s="134"/>
      <c r="Y40" s="135"/>
      <c r="Z40" s="60"/>
      <c r="AA40" s="55">
        <v>48</v>
      </c>
      <c r="AB40" s="12">
        <v>79</v>
      </c>
      <c r="AC40" s="114"/>
      <c r="AD40" s="115"/>
      <c r="AE40" s="56">
        <f t="shared" si="18"/>
        <v>63.441931983418904</v>
      </c>
      <c r="AF40" s="24">
        <f t="shared" si="7"/>
        <v>333.4419319834189</v>
      </c>
      <c r="AG40" s="24">
        <f t="shared" si="17"/>
        <v>2.2357049378226463</v>
      </c>
      <c r="AH40" s="117"/>
      <c r="AI40" s="76"/>
      <c r="AJ40" s="54" t="s">
        <v>387</v>
      </c>
    </row>
    <row r="41" spans="4:36" s="54" customFormat="1" ht="12.75">
      <c r="D41" s="54">
        <v>10</v>
      </c>
      <c r="E41" s="55" t="s">
        <v>161</v>
      </c>
      <c r="F41" s="17">
        <v>104</v>
      </c>
      <c r="G41" s="21">
        <v>104.5</v>
      </c>
      <c r="H41" s="12"/>
      <c r="I41" s="21">
        <v>0.3</v>
      </c>
      <c r="J41" s="55">
        <v>90</v>
      </c>
      <c r="K41" s="12">
        <v>0</v>
      </c>
      <c r="L41" s="12">
        <v>0</v>
      </c>
      <c r="M41" s="12">
        <v>0</v>
      </c>
      <c r="N41" s="12"/>
      <c r="O41" s="101"/>
      <c r="P41" s="83">
        <f t="shared" si="11"/>
        <v>0</v>
      </c>
      <c r="Q41" s="83">
        <f t="shared" si="12"/>
        <v>0</v>
      </c>
      <c r="R41" s="83">
        <f t="shared" si="13"/>
        <v>-1</v>
      </c>
      <c r="S41" s="24">
        <f t="shared" si="14"/>
        <v>90</v>
      </c>
      <c r="T41" s="24">
        <f t="shared" si="9"/>
        <v>-90</v>
      </c>
      <c r="U41" s="56">
        <f t="shared" si="15"/>
        <v>90</v>
      </c>
      <c r="V41" s="24">
        <f t="shared" si="5"/>
        <v>0</v>
      </c>
      <c r="W41" s="57">
        <f t="shared" si="16"/>
        <v>0</v>
      </c>
      <c r="X41" s="134"/>
      <c r="Y41" s="135"/>
      <c r="Z41" s="60"/>
      <c r="AA41" s="55">
        <v>100</v>
      </c>
      <c r="AB41" s="12">
        <v>126</v>
      </c>
      <c r="AC41" s="114"/>
      <c r="AD41" s="115"/>
      <c r="AE41" s="56">
        <f t="shared" si="18"/>
        <v>90</v>
      </c>
      <c r="AF41" s="24">
        <f t="shared" si="7"/>
        <v>0</v>
      </c>
      <c r="AG41" s="24">
        <f t="shared" si="17"/>
        <v>0</v>
      </c>
      <c r="AH41" s="117"/>
      <c r="AI41" s="76"/>
      <c r="AJ41" s="54" t="s">
        <v>79</v>
      </c>
    </row>
    <row r="42" spans="3:36" s="54" customFormat="1" ht="12.75">
      <c r="C42" t="s">
        <v>332</v>
      </c>
      <c r="D42">
        <v>1</v>
      </c>
      <c r="E42" s="2" t="s">
        <v>333</v>
      </c>
      <c r="F42" s="17">
        <v>95.8</v>
      </c>
      <c r="G42" s="21">
        <v>97</v>
      </c>
      <c r="H42" s="1"/>
      <c r="I42" s="21">
        <v>1.2</v>
      </c>
      <c r="J42" s="2">
        <v>270</v>
      </c>
      <c r="K42" s="12">
        <v>1</v>
      </c>
      <c r="L42" s="12">
        <v>0</v>
      </c>
      <c r="M42" s="12">
        <v>2</v>
      </c>
      <c r="N42" s="12"/>
      <c r="O42" s="101"/>
      <c r="P42" s="81">
        <f t="shared" si="11"/>
        <v>-0.03489418134011367</v>
      </c>
      <c r="Q42" s="81">
        <f t="shared" si="12"/>
        <v>0.017441774902830165</v>
      </c>
      <c r="R42" s="81">
        <f t="shared" si="13"/>
        <v>0.9992386149554826</v>
      </c>
      <c r="S42" s="13">
        <f t="shared" si="14"/>
        <v>153.4419319834189</v>
      </c>
      <c r="T42" s="13">
        <f t="shared" si="9"/>
        <v>87.76429506217735</v>
      </c>
      <c r="U42" s="28">
        <f t="shared" si="15"/>
        <v>333.4419319834189</v>
      </c>
      <c r="V42" s="13">
        <f t="shared" si="5"/>
        <v>243.4419319834189</v>
      </c>
      <c r="W42" s="29">
        <f t="shared" si="16"/>
        <v>2.2357049378226463</v>
      </c>
      <c r="X42" s="104"/>
      <c r="Y42" s="133"/>
      <c r="Z42" s="32"/>
      <c r="AA42" s="2">
        <v>85</v>
      </c>
      <c r="AB42" s="12">
        <v>100</v>
      </c>
      <c r="AC42" s="45">
        <v>211.7</v>
      </c>
      <c r="AD42" s="50">
        <v>48.9</v>
      </c>
      <c r="AE42" s="28">
        <f t="shared" si="18"/>
        <v>121.74193198341891</v>
      </c>
      <c r="AF42" s="13">
        <f t="shared" si="7"/>
        <v>31.741931983418908</v>
      </c>
      <c r="AG42" s="13">
        <f t="shared" si="17"/>
        <v>2.2357049378226463</v>
      </c>
      <c r="AH42" s="105"/>
      <c r="AI42" s="38"/>
      <c r="AJ42" t="s">
        <v>366</v>
      </c>
    </row>
    <row r="43" spans="3:36" s="54" customFormat="1" ht="12.75" customHeight="1">
      <c r="C43"/>
      <c r="D43">
        <v>1</v>
      </c>
      <c r="E43" s="2" t="s">
        <v>367</v>
      </c>
      <c r="F43" s="17">
        <v>50</v>
      </c>
      <c r="G43" s="21">
        <v>67</v>
      </c>
      <c r="H43" s="1"/>
      <c r="I43" s="21"/>
      <c r="J43" s="2">
        <v>270</v>
      </c>
      <c r="K43" s="12">
        <v>69</v>
      </c>
      <c r="L43" s="12">
        <v>16</v>
      </c>
      <c r="M43" s="12">
        <v>0</v>
      </c>
      <c r="N43" s="12"/>
      <c r="O43" s="101"/>
      <c r="P43" s="81">
        <f t="shared" si="11"/>
        <v>-0.257329640202195</v>
      </c>
      <c r="Q43" s="81">
        <f t="shared" si="12"/>
        <v>0.8974151040695192</v>
      </c>
      <c r="R43" s="81">
        <f t="shared" si="13"/>
        <v>0.3444853829498533</v>
      </c>
      <c r="S43" s="13">
        <f t="shared" si="14"/>
        <v>106</v>
      </c>
      <c r="T43" s="13">
        <f t="shared" si="9"/>
        <v>20.25374781881927</v>
      </c>
      <c r="U43" s="28">
        <f t="shared" si="15"/>
        <v>286</v>
      </c>
      <c r="V43" s="13">
        <f t="shared" si="5"/>
        <v>196</v>
      </c>
      <c r="W43" s="29">
        <f t="shared" si="16"/>
        <v>69.74625218118072</v>
      </c>
      <c r="X43" s="104"/>
      <c r="Y43" s="109">
        <v>90</v>
      </c>
      <c r="Z43" s="32" t="s">
        <v>307</v>
      </c>
      <c r="AA43" s="2"/>
      <c r="AB43" s="1"/>
      <c r="AC43" s="45">
        <v>211.7</v>
      </c>
      <c r="AD43" s="50">
        <v>48.9</v>
      </c>
      <c r="AE43" s="28">
        <f t="shared" si="18"/>
        <v>74.30000000000001</v>
      </c>
      <c r="AF43" s="13">
        <f t="shared" si="7"/>
        <v>344.3</v>
      </c>
      <c r="AG43" s="13">
        <f t="shared" si="17"/>
        <v>69.74625218118072</v>
      </c>
      <c r="AH43" s="106">
        <v>90</v>
      </c>
      <c r="AI43" s="38" t="s">
        <v>307</v>
      </c>
      <c r="AJ43" t="s">
        <v>97</v>
      </c>
    </row>
    <row r="44" spans="3:36" s="54" customFormat="1" ht="12.75">
      <c r="C44"/>
      <c r="D44">
        <v>1</v>
      </c>
      <c r="E44" s="2" t="s">
        <v>96</v>
      </c>
      <c r="F44" s="17">
        <v>104</v>
      </c>
      <c r="G44" s="21">
        <v>109</v>
      </c>
      <c r="H44" s="1"/>
      <c r="I44" s="21"/>
      <c r="J44" s="2">
        <v>90</v>
      </c>
      <c r="K44" s="12">
        <v>24</v>
      </c>
      <c r="L44" s="12">
        <v>180</v>
      </c>
      <c r="M44" s="12">
        <v>30</v>
      </c>
      <c r="N44" s="12"/>
      <c r="O44" s="101"/>
      <c r="P44" s="81">
        <f t="shared" si="11"/>
        <v>0.4567727288213003</v>
      </c>
      <c r="Q44" s="81">
        <f t="shared" si="12"/>
        <v>-0.352244265553647</v>
      </c>
      <c r="R44" s="81">
        <f t="shared" si="13"/>
        <v>0.7911535738303732</v>
      </c>
      <c r="S44" s="13">
        <f t="shared" si="14"/>
        <v>322.3620742169009</v>
      </c>
      <c r="T44" s="13">
        <f t="shared" si="9"/>
        <v>53.904848583055056</v>
      </c>
      <c r="U44" s="28">
        <f t="shared" si="15"/>
        <v>142.3620742169009</v>
      </c>
      <c r="V44" s="13">
        <f t="shared" si="5"/>
        <v>52.36207421690091</v>
      </c>
      <c r="W44" s="29">
        <f t="shared" si="16"/>
        <v>36.095151416944944</v>
      </c>
      <c r="X44" s="104"/>
      <c r="Y44" s="133"/>
      <c r="Z44" s="32"/>
      <c r="AA44" s="2"/>
      <c r="AB44" s="1"/>
      <c r="AC44" s="45">
        <v>211.7</v>
      </c>
      <c r="AD44" s="50">
        <v>48.9</v>
      </c>
      <c r="AE44" s="28">
        <f t="shared" si="18"/>
        <v>290.6620742169009</v>
      </c>
      <c r="AF44" s="13">
        <f t="shared" si="7"/>
        <v>200.66207421690092</v>
      </c>
      <c r="AG44" s="13">
        <f t="shared" si="17"/>
        <v>36.095151416944944</v>
      </c>
      <c r="AH44" s="105"/>
      <c r="AI44" s="38"/>
      <c r="AJ44" t="s">
        <v>368</v>
      </c>
    </row>
    <row r="45" spans="3:36" s="54" customFormat="1" ht="12.75">
      <c r="C45"/>
      <c r="D45">
        <v>3</v>
      </c>
      <c r="E45" s="2" t="s">
        <v>98</v>
      </c>
      <c r="F45" s="17">
        <v>36</v>
      </c>
      <c r="G45" s="21">
        <v>37</v>
      </c>
      <c r="H45" s="1"/>
      <c r="I45" s="21">
        <v>0.5</v>
      </c>
      <c r="J45" s="2">
        <v>90</v>
      </c>
      <c r="K45" s="12">
        <v>3</v>
      </c>
      <c r="L45" s="12">
        <v>180</v>
      </c>
      <c r="M45" s="12">
        <v>5</v>
      </c>
      <c r="N45" s="12"/>
      <c r="O45" s="101"/>
      <c r="P45" s="81">
        <f t="shared" si="11"/>
        <v>0.0870362988312832</v>
      </c>
      <c r="Q45" s="81">
        <f t="shared" si="12"/>
        <v>-0.05213680212878224</v>
      </c>
      <c r="R45" s="81">
        <f t="shared" si="13"/>
        <v>0.994829447880333</v>
      </c>
      <c r="S45" s="13">
        <f t="shared" si="14"/>
        <v>329.07739373007206</v>
      </c>
      <c r="T45" s="13">
        <f t="shared" si="9"/>
        <v>84.17685049823567</v>
      </c>
      <c r="U45" s="28">
        <f t="shared" si="15"/>
        <v>149.07739373007206</v>
      </c>
      <c r="V45" s="13">
        <f t="shared" si="5"/>
        <v>59.07739373007206</v>
      </c>
      <c r="W45" s="29">
        <f t="shared" si="16"/>
        <v>5.823149501764334</v>
      </c>
      <c r="X45" s="104"/>
      <c r="Y45" s="133"/>
      <c r="Z45" s="32"/>
      <c r="AA45" s="2">
        <v>25</v>
      </c>
      <c r="AB45" s="12">
        <v>40</v>
      </c>
      <c r="AC45" s="112">
        <v>210.1</v>
      </c>
      <c r="AD45" s="113">
        <v>53</v>
      </c>
      <c r="AE45" s="28">
        <f t="shared" si="18"/>
        <v>298.9773937300721</v>
      </c>
      <c r="AF45" s="13">
        <f t="shared" si="7"/>
        <v>208.9773937300721</v>
      </c>
      <c r="AG45" s="13">
        <f t="shared" si="17"/>
        <v>5.823149501764334</v>
      </c>
      <c r="AH45" s="105"/>
      <c r="AI45" s="38"/>
      <c r="AJ45" t="s">
        <v>16</v>
      </c>
    </row>
    <row r="46" spans="4:36" ht="12.75">
      <c r="D46">
        <v>6</v>
      </c>
      <c r="E46" s="2" t="s">
        <v>96</v>
      </c>
      <c r="F46" s="17">
        <v>47</v>
      </c>
      <c r="G46" s="21">
        <v>52</v>
      </c>
      <c r="H46" s="1"/>
      <c r="I46" s="21"/>
      <c r="J46" s="2">
        <v>90</v>
      </c>
      <c r="K46" s="12">
        <v>50</v>
      </c>
      <c r="L46" s="12">
        <v>38</v>
      </c>
      <c r="M46" s="12">
        <v>0</v>
      </c>
      <c r="N46" s="12"/>
      <c r="O46" s="101"/>
      <c r="P46" s="81">
        <f t="shared" si="11"/>
        <v>-0.4716240520156522</v>
      </c>
      <c r="Q46" s="81">
        <f t="shared" si="12"/>
        <v>0.6036512589184275</v>
      </c>
      <c r="R46" s="81">
        <f t="shared" si="13"/>
        <v>-0.5065235487181534</v>
      </c>
      <c r="S46" s="13">
        <f t="shared" si="14"/>
        <v>128</v>
      </c>
      <c r="T46" s="13">
        <f t="shared" si="9"/>
        <v>-33.47345628342115</v>
      </c>
      <c r="U46" s="28">
        <f t="shared" si="15"/>
        <v>128</v>
      </c>
      <c r="V46" s="13">
        <f t="shared" si="5"/>
        <v>38</v>
      </c>
      <c r="W46" s="29">
        <f t="shared" si="16"/>
        <v>56.52654371657885</v>
      </c>
      <c r="X46" s="104"/>
      <c r="Y46" s="133"/>
      <c r="Z46" s="32"/>
      <c r="AA46" s="2"/>
      <c r="AB46" s="1"/>
      <c r="AC46" s="112">
        <v>223.8</v>
      </c>
      <c r="AD46" s="113">
        <v>56.8</v>
      </c>
      <c r="AE46" s="28">
        <f t="shared" si="18"/>
        <v>264.2</v>
      </c>
      <c r="AF46" s="13">
        <f t="shared" si="7"/>
        <v>174.2</v>
      </c>
      <c r="AG46" s="13">
        <f t="shared" si="17"/>
        <v>56.52654371657885</v>
      </c>
      <c r="AH46" s="105"/>
      <c r="AI46" s="38"/>
      <c r="AJ46" t="s">
        <v>368</v>
      </c>
    </row>
    <row r="47" spans="3:36" s="54" customFormat="1" ht="12.75" customHeight="1">
      <c r="C47"/>
      <c r="D47">
        <v>7</v>
      </c>
      <c r="E47" s="2" t="s">
        <v>17</v>
      </c>
      <c r="F47" s="17">
        <v>9</v>
      </c>
      <c r="G47" s="21">
        <v>14</v>
      </c>
      <c r="H47" s="1"/>
      <c r="I47" s="21">
        <v>5</v>
      </c>
      <c r="J47" s="2">
        <v>90</v>
      </c>
      <c r="K47" s="12">
        <v>6</v>
      </c>
      <c r="L47" s="12">
        <v>180</v>
      </c>
      <c r="M47" s="12">
        <v>0</v>
      </c>
      <c r="N47" s="12"/>
      <c r="O47" s="101"/>
      <c r="P47" s="81">
        <f t="shared" si="11"/>
        <v>-1.2801044796052349E-17</v>
      </c>
      <c r="Q47" s="81">
        <f t="shared" si="12"/>
        <v>-0.10452846326765346</v>
      </c>
      <c r="R47" s="81">
        <f t="shared" si="13"/>
        <v>0.9945218953682733</v>
      </c>
      <c r="S47" s="13">
        <f t="shared" si="14"/>
        <v>270</v>
      </c>
      <c r="T47" s="13">
        <f t="shared" si="9"/>
        <v>84.00000000000003</v>
      </c>
      <c r="U47" s="28">
        <f t="shared" si="15"/>
        <v>90</v>
      </c>
      <c r="V47" s="13">
        <f t="shared" si="5"/>
        <v>0</v>
      </c>
      <c r="W47" s="29">
        <f t="shared" si="16"/>
        <v>5.999999999999972</v>
      </c>
      <c r="X47" s="104"/>
      <c r="Y47" s="133"/>
      <c r="Z47" s="32"/>
      <c r="AA47" s="2">
        <v>0</v>
      </c>
      <c r="AB47" s="12">
        <v>23</v>
      </c>
      <c r="AC47" s="46">
        <v>227.33333333333334</v>
      </c>
      <c r="AD47" s="51">
        <v>53.1</v>
      </c>
      <c r="AE47" s="28">
        <f t="shared" si="18"/>
        <v>222.66666666666666</v>
      </c>
      <c r="AF47" s="13">
        <f t="shared" si="7"/>
        <v>132.66666666666666</v>
      </c>
      <c r="AG47" s="13">
        <f t="shared" si="17"/>
        <v>5.999999999999972</v>
      </c>
      <c r="AH47" s="106"/>
      <c r="AI47" s="38"/>
      <c r="AJ47" t="s">
        <v>385</v>
      </c>
    </row>
    <row r="48" spans="4:35" ht="12.75">
      <c r="D48">
        <v>7</v>
      </c>
      <c r="E48" s="2" t="s">
        <v>367</v>
      </c>
      <c r="F48" s="17">
        <v>20</v>
      </c>
      <c r="G48" s="21">
        <v>30</v>
      </c>
      <c r="H48" s="1"/>
      <c r="I48" s="21"/>
      <c r="J48" s="2">
        <v>270</v>
      </c>
      <c r="K48" s="12">
        <v>50</v>
      </c>
      <c r="L48" s="12">
        <v>12</v>
      </c>
      <c r="M48" s="12">
        <v>0</v>
      </c>
      <c r="N48" s="12"/>
      <c r="O48" s="101"/>
      <c r="P48" s="81">
        <f t="shared" si="11"/>
        <v>-0.15926959541041558</v>
      </c>
      <c r="Q48" s="81">
        <f t="shared" si="12"/>
        <v>0.7493045340922926</v>
      </c>
      <c r="R48" s="81">
        <f t="shared" si="13"/>
        <v>0.6287411581963064</v>
      </c>
      <c r="S48" s="13">
        <f t="shared" si="14"/>
        <v>102</v>
      </c>
      <c r="T48" s="13">
        <f t="shared" si="9"/>
        <v>39.37789289735566</v>
      </c>
      <c r="U48" s="28">
        <f t="shared" si="15"/>
        <v>282</v>
      </c>
      <c r="V48" s="13">
        <f t="shared" si="5"/>
        <v>192</v>
      </c>
      <c r="W48" s="29">
        <f t="shared" si="16"/>
        <v>50.62210710264434</v>
      </c>
      <c r="X48" s="104"/>
      <c r="Y48" s="109">
        <v>90</v>
      </c>
      <c r="Z48" s="32" t="s">
        <v>307</v>
      </c>
      <c r="AA48" s="2"/>
      <c r="AB48" s="1"/>
      <c r="AC48" s="46">
        <v>227.33333333333334</v>
      </c>
      <c r="AD48" s="51">
        <v>53.1</v>
      </c>
      <c r="AE48" s="28">
        <f t="shared" si="18"/>
        <v>54.66666666666666</v>
      </c>
      <c r="AF48" s="13">
        <f t="shared" si="7"/>
        <v>324.66666666666663</v>
      </c>
      <c r="AG48" s="13">
        <f t="shared" si="17"/>
        <v>50.62210710264434</v>
      </c>
      <c r="AH48" s="106">
        <v>90</v>
      </c>
      <c r="AI48" s="38" t="s">
        <v>307</v>
      </c>
    </row>
    <row r="49" spans="4:35" ht="12.75">
      <c r="D49">
        <v>8</v>
      </c>
      <c r="E49" s="2" t="s">
        <v>367</v>
      </c>
      <c r="F49" s="17">
        <v>24</v>
      </c>
      <c r="G49" s="21">
        <v>30</v>
      </c>
      <c r="H49" s="1"/>
      <c r="I49" s="21"/>
      <c r="J49" s="2">
        <v>270</v>
      </c>
      <c r="K49" s="12">
        <v>42</v>
      </c>
      <c r="L49" s="12">
        <v>331</v>
      </c>
      <c r="M49" s="12">
        <v>0</v>
      </c>
      <c r="N49" s="12"/>
      <c r="O49" s="101"/>
      <c r="P49" s="81">
        <f t="shared" si="11"/>
        <v>0.32440095516403916</v>
      </c>
      <c r="Q49" s="81">
        <f t="shared" si="12"/>
        <v>0.5852348149715909</v>
      </c>
      <c r="R49" s="81">
        <f t="shared" si="13"/>
        <v>0.6499691096211961</v>
      </c>
      <c r="S49" s="13">
        <f t="shared" si="14"/>
        <v>61.00000000000001</v>
      </c>
      <c r="T49" s="13">
        <f t="shared" si="9"/>
        <v>44.1677689958711</v>
      </c>
      <c r="U49" s="28">
        <f t="shared" si="15"/>
        <v>241</v>
      </c>
      <c r="V49" s="13">
        <f t="shared" si="5"/>
        <v>151</v>
      </c>
      <c r="W49" s="29">
        <f t="shared" si="16"/>
        <v>45.8322310041289</v>
      </c>
      <c r="X49" s="104"/>
      <c r="Y49" s="109">
        <v>90</v>
      </c>
      <c r="Z49" s="32" t="s">
        <v>307</v>
      </c>
      <c r="AA49" s="2"/>
      <c r="AB49" s="1"/>
      <c r="AC49" s="46">
        <v>230.86666666666667</v>
      </c>
      <c r="AD49" s="51">
        <v>49.4</v>
      </c>
      <c r="AE49" s="28">
        <f t="shared" si="18"/>
        <v>10.133333333333326</v>
      </c>
      <c r="AF49" s="13">
        <f t="shared" si="7"/>
        <v>280.1333333333333</v>
      </c>
      <c r="AG49" s="13">
        <f t="shared" si="17"/>
        <v>45.8322310041289</v>
      </c>
      <c r="AH49" s="106">
        <v>90</v>
      </c>
      <c r="AI49" s="38" t="s">
        <v>307</v>
      </c>
    </row>
    <row r="50" spans="4:35" ht="12.75">
      <c r="D50">
        <v>8</v>
      </c>
      <c r="E50" s="2" t="s">
        <v>367</v>
      </c>
      <c r="F50" s="17">
        <v>24</v>
      </c>
      <c r="G50" s="21">
        <v>30</v>
      </c>
      <c r="H50" s="1"/>
      <c r="I50" s="21"/>
      <c r="J50" s="2">
        <v>270</v>
      </c>
      <c r="K50" s="12">
        <v>46</v>
      </c>
      <c r="L50" s="12">
        <v>0</v>
      </c>
      <c r="M50" s="12">
        <v>27</v>
      </c>
      <c r="N50" s="12"/>
      <c r="O50" s="101"/>
      <c r="P50" s="81">
        <f t="shared" si="11"/>
        <v>-0.3153683007529394</v>
      </c>
      <c r="Q50" s="81">
        <f t="shared" si="12"/>
        <v>0.6409364552100961</v>
      </c>
      <c r="R50" s="81">
        <f t="shared" si="13"/>
        <v>0.6189451401610269</v>
      </c>
      <c r="S50" s="13">
        <f t="shared" si="14"/>
        <v>116.19916991822066</v>
      </c>
      <c r="T50" s="13">
        <f t="shared" si="9"/>
        <v>40.90822630505575</v>
      </c>
      <c r="U50" s="28">
        <f t="shared" si="15"/>
        <v>296.19916991822066</v>
      </c>
      <c r="V50" s="13">
        <f t="shared" si="5"/>
        <v>206.19916991822066</v>
      </c>
      <c r="W50" s="29">
        <f t="shared" si="16"/>
        <v>49.09177369494425</v>
      </c>
      <c r="X50" s="104"/>
      <c r="Y50" s="109">
        <v>90</v>
      </c>
      <c r="Z50" s="32" t="s">
        <v>307</v>
      </c>
      <c r="AA50" s="2"/>
      <c r="AB50" s="1"/>
      <c r="AC50" s="46">
        <v>230.86666666666667</v>
      </c>
      <c r="AD50" s="51">
        <v>49.4</v>
      </c>
      <c r="AE50" s="28">
        <f t="shared" si="18"/>
        <v>65.33250325155399</v>
      </c>
      <c r="AF50" s="13">
        <f t="shared" si="7"/>
        <v>335.332503251554</v>
      </c>
      <c r="AG50" s="13">
        <f t="shared" si="17"/>
        <v>49.09177369494425</v>
      </c>
      <c r="AH50" s="106">
        <v>90</v>
      </c>
      <c r="AI50" s="38" t="s">
        <v>307</v>
      </c>
    </row>
    <row r="51" spans="4:36" ht="12.75">
      <c r="D51">
        <v>9</v>
      </c>
      <c r="E51" s="2" t="s">
        <v>386</v>
      </c>
      <c r="F51" s="17">
        <v>79</v>
      </c>
      <c r="G51" s="21">
        <v>80</v>
      </c>
      <c r="H51" s="1"/>
      <c r="I51" s="21">
        <v>0.3</v>
      </c>
      <c r="J51" s="2">
        <v>270</v>
      </c>
      <c r="K51" s="12">
        <v>5</v>
      </c>
      <c r="L51" s="12">
        <v>0</v>
      </c>
      <c r="M51" s="12">
        <v>8</v>
      </c>
      <c r="N51" s="12"/>
      <c r="O51" s="101"/>
      <c r="P51" s="81">
        <f t="shared" si="11"/>
        <v>-0.1386435052934044</v>
      </c>
      <c r="Q51" s="81">
        <f t="shared" si="12"/>
        <v>0.0863075490504606</v>
      </c>
      <c r="R51" s="81">
        <f t="shared" si="13"/>
        <v>0.9864997997699047</v>
      </c>
      <c r="S51" s="13">
        <f t="shared" si="14"/>
        <v>148.09715033770377</v>
      </c>
      <c r="T51" s="13">
        <f t="shared" si="9"/>
        <v>80.60007656802671</v>
      </c>
      <c r="U51" s="28">
        <f t="shared" si="15"/>
        <v>328.09715033770374</v>
      </c>
      <c r="V51" s="13">
        <f t="shared" si="5"/>
        <v>238.09715033770374</v>
      </c>
      <c r="W51" s="29">
        <f t="shared" si="16"/>
        <v>9.399923431973292</v>
      </c>
      <c r="X51" s="104"/>
      <c r="Y51" s="133"/>
      <c r="Z51" s="32"/>
      <c r="AA51" s="2">
        <v>60</v>
      </c>
      <c r="AB51" s="12">
        <v>101</v>
      </c>
      <c r="AC51" s="112">
        <v>234.4</v>
      </c>
      <c r="AD51" s="113">
        <v>45.7</v>
      </c>
      <c r="AE51" s="28">
        <f t="shared" si="18"/>
        <v>93.69715033770373</v>
      </c>
      <c r="AF51" s="13">
        <f t="shared" si="7"/>
        <v>3.6971503377037322</v>
      </c>
      <c r="AG51" s="13">
        <f t="shared" si="17"/>
        <v>9.399923431973292</v>
      </c>
      <c r="AH51" s="105"/>
      <c r="AI51" s="38"/>
      <c r="AJ51" t="s">
        <v>164</v>
      </c>
    </row>
    <row r="52" spans="3:36" s="54" customFormat="1" ht="12.75">
      <c r="C52"/>
      <c r="D52">
        <v>9</v>
      </c>
      <c r="E52" s="2" t="s">
        <v>165</v>
      </c>
      <c r="F52" s="17">
        <v>80</v>
      </c>
      <c r="G52" s="21">
        <v>89</v>
      </c>
      <c r="H52" s="1"/>
      <c r="I52" s="21"/>
      <c r="J52" s="2"/>
      <c r="K52" s="12"/>
      <c r="L52" s="12"/>
      <c r="M52" s="12"/>
      <c r="N52" s="12"/>
      <c r="O52" s="101"/>
      <c r="P52" s="81"/>
      <c r="Q52" s="81"/>
      <c r="R52" s="81"/>
      <c r="S52" s="13"/>
      <c r="T52" s="13"/>
      <c r="U52" s="28"/>
      <c r="V52" s="13"/>
      <c r="W52" s="29"/>
      <c r="X52" s="104"/>
      <c r="Y52" s="133"/>
      <c r="Z52" s="32"/>
      <c r="AA52" s="2"/>
      <c r="AB52" s="1"/>
      <c r="AC52" s="112"/>
      <c r="AD52" s="113"/>
      <c r="AE52" s="28"/>
      <c r="AF52" s="13"/>
      <c r="AG52" s="13"/>
      <c r="AH52" s="105"/>
      <c r="AI52" s="38"/>
      <c r="AJ52"/>
    </row>
    <row r="53" spans="4:35" ht="12.75">
      <c r="D53">
        <v>9</v>
      </c>
      <c r="E53" s="2" t="s">
        <v>264</v>
      </c>
      <c r="F53" s="17">
        <v>89</v>
      </c>
      <c r="G53" s="21">
        <v>100</v>
      </c>
      <c r="H53" s="1"/>
      <c r="I53" s="21"/>
      <c r="J53" s="2">
        <v>90</v>
      </c>
      <c r="K53" s="12">
        <v>73</v>
      </c>
      <c r="L53" s="12">
        <v>320</v>
      </c>
      <c r="M53" s="12">
        <v>0</v>
      </c>
      <c r="N53" s="12"/>
      <c r="O53" s="101"/>
      <c r="P53" s="81">
        <f t="shared" si="11"/>
        <v>0.6147008482173492</v>
      </c>
      <c r="Q53" s="81">
        <f t="shared" si="12"/>
        <v>0.7325719442337335</v>
      </c>
      <c r="R53" s="81">
        <f t="shared" si="13"/>
        <v>-0.22396971972807514</v>
      </c>
      <c r="S53" s="13">
        <f t="shared" si="14"/>
        <v>49.999999999999986</v>
      </c>
      <c r="T53" s="13">
        <f t="shared" si="9"/>
        <v>-13.18128436838957</v>
      </c>
      <c r="U53" s="28">
        <f t="shared" si="15"/>
        <v>49.999999999999986</v>
      </c>
      <c r="V53" s="13">
        <f t="shared" si="5"/>
        <v>320</v>
      </c>
      <c r="W53" s="29">
        <f t="shared" si="16"/>
        <v>76.81871563161043</v>
      </c>
      <c r="X53" s="104"/>
      <c r="Y53" s="109">
        <v>90</v>
      </c>
      <c r="Z53" s="32" t="s">
        <v>307</v>
      </c>
      <c r="AA53" s="2"/>
      <c r="AB53" s="1"/>
      <c r="AC53" s="112">
        <v>234.4</v>
      </c>
      <c r="AD53" s="113">
        <v>45.7</v>
      </c>
      <c r="AE53" s="28">
        <f t="shared" si="18"/>
        <v>175.59999999999997</v>
      </c>
      <c r="AF53" s="13">
        <f t="shared" si="7"/>
        <v>85.59999999999997</v>
      </c>
      <c r="AG53" s="13">
        <f t="shared" si="17"/>
        <v>76.81871563161043</v>
      </c>
      <c r="AH53" s="106">
        <v>90</v>
      </c>
      <c r="AI53" s="38" t="s">
        <v>307</v>
      </c>
    </row>
    <row r="54" spans="4:35" ht="12.75">
      <c r="D54">
        <v>9</v>
      </c>
      <c r="E54" s="2" t="s">
        <v>265</v>
      </c>
      <c r="F54" s="17">
        <v>92</v>
      </c>
      <c r="G54" s="21">
        <v>108</v>
      </c>
      <c r="H54" s="1"/>
      <c r="I54" s="20"/>
      <c r="J54" s="2">
        <v>90</v>
      </c>
      <c r="K54" s="12">
        <v>69</v>
      </c>
      <c r="L54" s="12">
        <v>315</v>
      </c>
      <c r="M54" s="12">
        <v>0</v>
      </c>
      <c r="N54" s="12"/>
      <c r="O54" s="101"/>
      <c r="P54" s="81">
        <f t="shared" si="11"/>
        <v>0.6601410503592007</v>
      </c>
      <c r="Q54" s="81">
        <f t="shared" si="12"/>
        <v>0.6601410503592005</v>
      </c>
      <c r="R54" s="81">
        <f t="shared" si="13"/>
        <v>-0.2534044072834004</v>
      </c>
      <c r="S54" s="13">
        <f t="shared" si="14"/>
        <v>44.99999999999999</v>
      </c>
      <c r="T54" s="13">
        <f t="shared" si="9"/>
        <v>-15.186066237202516</v>
      </c>
      <c r="U54" s="28">
        <f t="shared" si="15"/>
        <v>44.99999999999999</v>
      </c>
      <c r="V54" s="13">
        <f t="shared" si="5"/>
        <v>315</v>
      </c>
      <c r="W54" s="29">
        <f t="shared" si="16"/>
        <v>74.81393376279749</v>
      </c>
      <c r="X54" s="104"/>
      <c r="Y54" s="109">
        <v>90</v>
      </c>
      <c r="Z54" s="32" t="s">
        <v>307</v>
      </c>
      <c r="AA54" s="2"/>
      <c r="AB54" s="1"/>
      <c r="AC54" s="112">
        <v>234.4</v>
      </c>
      <c r="AD54" s="113">
        <v>45.7</v>
      </c>
      <c r="AE54" s="28">
        <f t="shared" si="18"/>
        <v>170.6</v>
      </c>
      <c r="AF54" s="13">
        <f t="shared" si="7"/>
        <v>80.6</v>
      </c>
      <c r="AG54" s="13">
        <f t="shared" si="17"/>
        <v>74.81393376279749</v>
      </c>
      <c r="AH54" s="106">
        <v>90</v>
      </c>
      <c r="AI54" s="38" t="s">
        <v>307</v>
      </c>
    </row>
    <row r="55" spans="4:36" ht="12.75">
      <c r="D55">
        <v>9</v>
      </c>
      <c r="E55" s="2" t="s">
        <v>369</v>
      </c>
      <c r="F55" s="17">
        <v>118</v>
      </c>
      <c r="G55" s="21">
        <v>124</v>
      </c>
      <c r="H55" s="1"/>
      <c r="I55" s="20"/>
      <c r="J55" s="2">
        <v>90</v>
      </c>
      <c r="K55" s="12">
        <v>33</v>
      </c>
      <c r="L55" s="12">
        <v>357</v>
      </c>
      <c r="M55" s="12">
        <v>0</v>
      </c>
      <c r="N55" s="12"/>
      <c r="O55" s="101"/>
      <c r="P55" s="81">
        <f t="shared" si="11"/>
        <v>0.028504204704745902</v>
      </c>
      <c r="Q55" s="81">
        <f t="shared" si="12"/>
        <v>0.5438926261462366</v>
      </c>
      <c r="R55" s="81">
        <f t="shared" si="13"/>
        <v>-0.837521199079693</v>
      </c>
      <c r="S55" s="13">
        <f t="shared" si="14"/>
        <v>86.99999999999997</v>
      </c>
      <c r="T55" s="13">
        <f t="shared" si="9"/>
        <v>-56.96409874707195</v>
      </c>
      <c r="U55" s="28">
        <f t="shared" si="15"/>
        <v>86.99999999999997</v>
      </c>
      <c r="V55" s="13">
        <f t="shared" si="5"/>
        <v>357</v>
      </c>
      <c r="W55" s="29">
        <f t="shared" si="16"/>
        <v>33.03590125292805</v>
      </c>
      <c r="X55" s="104"/>
      <c r="Y55" s="133">
        <v>90</v>
      </c>
      <c r="Z55" s="32" t="s">
        <v>307</v>
      </c>
      <c r="AA55" s="2"/>
      <c r="AB55" s="1"/>
      <c r="AC55" s="112">
        <v>234.4</v>
      </c>
      <c r="AD55" s="113">
        <v>45.7</v>
      </c>
      <c r="AE55" s="28">
        <f t="shared" si="18"/>
        <v>212.59999999999997</v>
      </c>
      <c r="AF55" s="13">
        <f t="shared" si="7"/>
        <v>122.59999999999997</v>
      </c>
      <c r="AG55" s="13">
        <f t="shared" si="17"/>
        <v>33.03590125292805</v>
      </c>
      <c r="AH55" s="105">
        <v>90</v>
      </c>
      <c r="AI55" s="38" t="s">
        <v>307</v>
      </c>
      <c r="AJ55" t="s">
        <v>308</v>
      </c>
    </row>
    <row r="56" spans="4:36" ht="12.75">
      <c r="D56">
        <v>9</v>
      </c>
      <c r="E56" s="2" t="s">
        <v>369</v>
      </c>
      <c r="F56" s="17">
        <v>40</v>
      </c>
      <c r="G56" s="21">
        <v>46</v>
      </c>
      <c r="H56" s="1"/>
      <c r="I56" s="20"/>
      <c r="J56" s="2">
        <v>270</v>
      </c>
      <c r="K56" s="12">
        <v>44</v>
      </c>
      <c r="L56" s="12">
        <v>0</v>
      </c>
      <c r="M56" s="12">
        <v>20</v>
      </c>
      <c r="N56" s="12">
        <v>12</v>
      </c>
      <c r="O56" s="101">
        <v>270</v>
      </c>
      <c r="P56" s="81">
        <f t="shared" si="11"/>
        <v>-0.2460287016116834</v>
      </c>
      <c r="Q56" s="81">
        <f t="shared" si="12"/>
        <v>0.6527653446874836</v>
      </c>
      <c r="R56" s="81">
        <f t="shared" si="13"/>
        <v>0.6759583022158392</v>
      </c>
      <c r="S56" s="13">
        <f t="shared" si="14"/>
        <v>110.65153711066357</v>
      </c>
      <c r="T56" s="13">
        <f t="shared" si="9"/>
        <v>44.097709726547194</v>
      </c>
      <c r="U56" s="28">
        <f t="shared" si="15"/>
        <v>290.6515371106636</v>
      </c>
      <c r="V56" s="13">
        <f t="shared" si="5"/>
        <v>200.65153711066358</v>
      </c>
      <c r="W56" s="29">
        <f t="shared" si="16"/>
        <v>45.902290273452806</v>
      </c>
      <c r="X56" s="104">
        <f>IF(-Q56&lt;0,180-ACOS(SIN((U56-90)*PI()/180)*R56/SQRT(Q56^2+R56^2))*180/PI(),ACOS(SIN((U56-90)*PI()/180)*R56/SQRT(Q56^2+R56^2))*180/PI())</f>
        <v>75.30347570994799</v>
      </c>
      <c r="Y56" s="110">
        <f>IF(O56=90,IF(X56-N56&lt;0,X56-N56+180,X56-N56),IF(X56+N56&gt;180,X56+N56-180,X56+N56))</f>
        <v>87.30347570994799</v>
      </c>
      <c r="Z56" s="32" t="s">
        <v>307</v>
      </c>
      <c r="AA56" s="2"/>
      <c r="AB56" s="1"/>
      <c r="AC56" s="112">
        <v>234.4</v>
      </c>
      <c r="AD56" s="113">
        <v>45.7</v>
      </c>
      <c r="AE56" s="28">
        <f t="shared" si="18"/>
        <v>56.25153711066358</v>
      </c>
      <c r="AF56" s="13">
        <f t="shared" si="7"/>
        <v>326.25153711066355</v>
      </c>
      <c r="AG56" s="13">
        <f t="shared" si="17"/>
        <v>45.902290273452806</v>
      </c>
      <c r="AH56" s="105">
        <f>Y56</f>
        <v>87.30347570994799</v>
      </c>
      <c r="AI56" s="38" t="s">
        <v>307</v>
      </c>
      <c r="AJ56" t="s">
        <v>309</v>
      </c>
    </row>
    <row r="57" spans="3:36" ht="12.75">
      <c r="C57" t="s">
        <v>95</v>
      </c>
      <c r="D57">
        <v>3</v>
      </c>
      <c r="E57" s="2" t="s">
        <v>393</v>
      </c>
      <c r="F57" s="17">
        <v>8.5</v>
      </c>
      <c r="G57" s="21">
        <v>9</v>
      </c>
      <c r="H57" s="1"/>
      <c r="I57" s="20"/>
      <c r="J57" s="2">
        <v>90</v>
      </c>
      <c r="K57" s="12">
        <v>0</v>
      </c>
      <c r="L57" s="12">
        <v>0</v>
      </c>
      <c r="M57" s="12">
        <v>0</v>
      </c>
      <c r="N57" s="12"/>
      <c r="O57" s="101"/>
      <c r="P57" s="81">
        <f t="shared" si="11"/>
        <v>0</v>
      </c>
      <c r="Q57" s="81">
        <f t="shared" si="12"/>
        <v>0</v>
      </c>
      <c r="R57" s="81">
        <f t="shared" si="13"/>
        <v>-1</v>
      </c>
      <c r="S57" s="13">
        <f t="shared" si="14"/>
        <v>90</v>
      </c>
      <c r="T57" s="13">
        <f t="shared" si="9"/>
        <v>-90</v>
      </c>
      <c r="U57" s="28">
        <f t="shared" si="15"/>
        <v>90</v>
      </c>
      <c r="V57" s="13">
        <f t="shared" si="5"/>
        <v>0</v>
      </c>
      <c r="W57" s="29">
        <f t="shared" si="16"/>
        <v>0</v>
      </c>
      <c r="X57" s="104"/>
      <c r="Y57" s="133"/>
      <c r="Z57" s="32"/>
      <c r="AA57" s="2"/>
      <c r="AB57" s="1"/>
      <c r="AC57" s="45">
        <v>224.9</v>
      </c>
      <c r="AD57" s="50">
        <v>49.3</v>
      </c>
      <c r="AE57" s="28">
        <f t="shared" si="18"/>
        <v>225.1</v>
      </c>
      <c r="AF57" s="13">
        <f t="shared" si="7"/>
        <v>135.1</v>
      </c>
      <c r="AG57" s="13">
        <f t="shared" si="17"/>
        <v>0</v>
      </c>
      <c r="AH57" s="105"/>
      <c r="AI57" s="38"/>
      <c r="AJ57" t="s">
        <v>210</v>
      </c>
    </row>
    <row r="58" spans="4:36" ht="12.75">
      <c r="D58">
        <v>6</v>
      </c>
      <c r="E58" s="2" t="s">
        <v>96</v>
      </c>
      <c r="F58" s="17">
        <v>12</v>
      </c>
      <c r="G58" s="21">
        <v>18</v>
      </c>
      <c r="H58" s="1"/>
      <c r="I58" s="20"/>
      <c r="J58" s="2">
        <v>270</v>
      </c>
      <c r="K58" s="12">
        <v>36</v>
      </c>
      <c r="L58" s="12">
        <v>0</v>
      </c>
      <c r="M58" s="12">
        <v>37</v>
      </c>
      <c r="N58" s="12"/>
      <c r="O58" s="101"/>
      <c r="P58" s="81">
        <f t="shared" si="11"/>
        <v>-0.4868785812001595</v>
      </c>
      <c r="Q58" s="81">
        <f t="shared" si="12"/>
        <v>0.46942617476287607</v>
      </c>
      <c r="R58" s="81">
        <f t="shared" si="13"/>
        <v>0.646109699939564</v>
      </c>
      <c r="S58" s="13">
        <f t="shared" si="14"/>
        <v>136.04552260555775</v>
      </c>
      <c r="T58" s="13">
        <f t="shared" si="9"/>
        <v>43.69123971711912</v>
      </c>
      <c r="U58" s="28">
        <f t="shared" si="15"/>
        <v>316.0455226055577</v>
      </c>
      <c r="V58" s="13">
        <f t="shared" si="5"/>
        <v>226.04552260555772</v>
      </c>
      <c r="W58" s="29">
        <f t="shared" si="16"/>
        <v>46.30876028288088</v>
      </c>
      <c r="X58" s="104"/>
      <c r="Y58" s="133"/>
      <c r="Z58" s="32"/>
      <c r="AA58" s="2"/>
      <c r="AB58" s="1"/>
      <c r="AC58" s="45">
        <v>227.2</v>
      </c>
      <c r="AD58" s="50">
        <v>51.6</v>
      </c>
      <c r="AE58" s="28">
        <f t="shared" si="18"/>
        <v>88.84552260555773</v>
      </c>
      <c r="AF58" s="13">
        <f t="shared" si="7"/>
        <v>358.84552260555773</v>
      </c>
      <c r="AG58" s="13">
        <f t="shared" si="17"/>
        <v>46.30876028288088</v>
      </c>
      <c r="AH58" s="105"/>
      <c r="AI58" s="38"/>
      <c r="AJ58" t="s">
        <v>368</v>
      </c>
    </row>
    <row r="59" spans="4:36" ht="12.75">
      <c r="D59">
        <v>6</v>
      </c>
      <c r="E59" s="2" t="s">
        <v>393</v>
      </c>
      <c r="F59" s="17">
        <v>53</v>
      </c>
      <c r="G59" s="21">
        <v>64</v>
      </c>
      <c r="H59" s="1"/>
      <c r="I59" s="20"/>
      <c r="J59" s="2">
        <v>90</v>
      </c>
      <c r="K59" s="12">
        <v>0</v>
      </c>
      <c r="L59" s="12">
        <v>0</v>
      </c>
      <c r="M59" s="12">
        <v>0</v>
      </c>
      <c r="N59" s="12"/>
      <c r="O59" s="101"/>
      <c r="P59" s="81">
        <f t="shared" si="11"/>
        <v>0</v>
      </c>
      <c r="Q59" s="81">
        <f t="shared" si="12"/>
        <v>0</v>
      </c>
      <c r="R59" s="81">
        <f t="shared" si="13"/>
        <v>-1</v>
      </c>
      <c r="S59" s="13">
        <f t="shared" si="14"/>
        <v>90</v>
      </c>
      <c r="T59" s="13">
        <f t="shared" si="9"/>
        <v>-90</v>
      </c>
      <c r="U59" s="28">
        <f t="shared" si="15"/>
        <v>90</v>
      </c>
      <c r="V59" s="13">
        <f t="shared" si="5"/>
        <v>0</v>
      </c>
      <c r="W59" s="29">
        <f t="shared" si="16"/>
        <v>0</v>
      </c>
      <c r="X59" s="104"/>
      <c r="Y59" s="133"/>
      <c r="Z59" s="32"/>
      <c r="AA59" s="2"/>
      <c r="AB59" s="1"/>
      <c r="AC59" s="45">
        <v>227.2</v>
      </c>
      <c r="AD59" s="50">
        <v>51.6</v>
      </c>
      <c r="AE59" s="28">
        <f t="shared" si="18"/>
        <v>222.8</v>
      </c>
      <c r="AF59" s="13">
        <f t="shared" si="7"/>
        <v>132.8</v>
      </c>
      <c r="AG59" s="13">
        <f t="shared" si="17"/>
        <v>0</v>
      </c>
      <c r="AH59" s="105"/>
      <c r="AI59" s="38"/>
      <c r="AJ59" t="s">
        <v>211</v>
      </c>
    </row>
    <row r="60" spans="4:35" ht="12.75">
      <c r="D60">
        <v>6</v>
      </c>
      <c r="E60" s="2" t="s">
        <v>212</v>
      </c>
      <c r="F60" s="17">
        <v>132</v>
      </c>
      <c r="G60" s="21">
        <v>138</v>
      </c>
      <c r="H60" s="1"/>
      <c r="I60" s="20"/>
      <c r="J60" s="2">
        <v>270</v>
      </c>
      <c r="K60" s="12">
        <v>36</v>
      </c>
      <c r="L60" s="12">
        <v>0</v>
      </c>
      <c r="M60" s="12">
        <v>37</v>
      </c>
      <c r="N60" s="12"/>
      <c r="O60" s="101"/>
      <c r="P60" s="81">
        <f t="shared" si="11"/>
        <v>-0.4868785812001595</v>
      </c>
      <c r="Q60" s="81">
        <f t="shared" si="12"/>
        <v>0.46942617476287607</v>
      </c>
      <c r="R60" s="81">
        <f t="shared" si="13"/>
        <v>0.646109699939564</v>
      </c>
      <c r="S60" s="13">
        <f t="shared" si="14"/>
        <v>136.04552260555775</v>
      </c>
      <c r="T60" s="13">
        <f t="shared" si="9"/>
        <v>43.69123971711912</v>
      </c>
      <c r="U60" s="28">
        <f t="shared" si="15"/>
        <v>316.0455226055577</v>
      </c>
      <c r="V60" s="13">
        <f t="shared" si="5"/>
        <v>226.04552260555772</v>
      </c>
      <c r="W60" s="29">
        <f t="shared" si="16"/>
        <v>46.30876028288088</v>
      </c>
      <c r="X60" s="104"/>
      <c r="Y60" s="133"/>
      <c r="Z60" s="32"/>
      <c r="AA60" s="2"/>
      <c r="AB60" s="1"/>
      <c r="AC60" s="45">
        <v>227.2</v>
      </c>
      <c r="AD60" s="50">
        <v>51.6</v>
      </c>
      <c r="AE60" s="28">
        <f t="shared" si="18"/>
        <v>88.84552260555773</v>
      </c>
      <c r="AF60" s="13">
        <f t="shared" si="7"/>
        <v>358.84552260555773</v>
      </c>
      <c r="AG60" s="13">
        <f t="shared" si="17"/>
        <v>46.30876028288088</v>
      </c>
      <c r="AH60" s="105"/>
      <c r="AI60" s="37"/>
    </row>
    <row r="61" spans="4:35" ht="12.75">
      <c r="D61">
        <v>7</v>
      </c>
      <c r="E61" s="2" t="s">
        <v>212</v>
      </c>
      <c r="F61" s="17">
        <v>28</v>
      </c>
      <c r="G61" s="21">
        <v>35</v>
      </c>
      <c r="H61" s="1"/>
      <c r="I61" s="20"/>
      <c r="J61" s="2">
        <v>270</v>
      </c>
      <c r="K61" s="12">
        <v>44</v>
      </c>
      <c r="L61" s="12">
        <v>0</v>
      </c>
      <c r="M61" s="12">
        <v>23</v>
      </c>
      <c r="N61" s="12"/>
      <c r="O61" s="101"/>
      <c r="P61" s="81">
        <f t="shared" si="11"/>
        <v>-0.28106845195357</v>
      </c>
      <c r="Q61" s="81">
        <f t="shared" si="12"/>
        <v>0.6394364014988703</v>
      </c>
      <c r="R61" s="81">
        <f t="shared" si="13"/>
        <v>0.6621557774932378</v>
      </c>
      <c r="S61" s="13">
        <f t="shared" si="14"/>
        <v>113.7282038084242</v>
      </c>
      <c r="T61" s="13">
        <f t="shared" si="9"/>
        <v>43.47064655561443</v>
      </c>
      <c r="U61" s="28">
        <f t="shared" si="15"/>
        <v>293.7282038084242</v>
      </c>
      <c r="V61" s="13">
        <f t="shared" si="5"/>
        <v>203.7282038084242</v>
      </c>
      <c r="W61" s="29">
        <f t="shared" si="16"/>
        <v>46.52935344438557</v>
      </c>
      <c r="X61" s="104"/>
      <c r="Y61" s="133"/>
      <c r="Z61" s="32"/>
      <c r="AA61" s="2"/>
      <c r="AB61" s="1"/>
      <c r="AC61" s="45">
        <v>226.5</v>
      </c>
      <c r="AD61" s="50">
        <v>59.6</v>
      </c>
      <c r="AE61" s="28">
        <f t="shared" si="18"/>
        <v>67.22820380842421</v>
      </c>
      <c r="AF61" s="13">
        <f t="shared" si="7"/>
        <v>337.2282038084242</v>
      </c>
      <c r="AG61" s="13">
        <f t="shared" si="17"/>
        <v>46.52935344438557</v>
      </c>
      <c r="AH61" s="105"/>
      <c r="AI61" s="38"/>
    </row>
    <row r="62" spans="4:36" ht="12.75">
      <c r="D62">
        <v>7</v>
      </c>
      <c r="E62" s="2" t="s">
        <v>213</v>
      </c>
      <c r="F62" s="17">
        <v>26</v>
      </c>
      <c r="G62" s="21">
        <v>33</v>
      </c>
      <c r="H62" s="1"/>
      <c r="I62" s="20"/>
      <c r="J62" s="2">
        <v>90</v>
      </c>
      <c r="K62" s="12">
        <v>43</v>
      </c>
      <c r="L62" s="12">
        <v>0</v>
      </c>
      <c r="M62" s="12">
        <v>8</v>
      </c>
      <c r="N62" s="12"/>
      <c r="O62" s="101"/>
      <c r="P62" s="81">
        <f t="shared" si="11"/>
        <v>0.1017847625529624</v>
      </c>
      <c r="Q62" s="81">
        <f t="shared" si="12"/>
        <v>0.6753611989040085</v>
      </c>
      <c r="R62" s="81">
        <f t="shared" si="13"/>
        <v>-0.7242362176694147</v>
      </c>
      <c r="S62" s="13">
        <f t="shared" si="14"/>
        <v>81.42936441583338</v>
      </c>
      <c r="T62" s="13">
        <f t="shared" si="9"/>
        <v>-46.67895082643416</v>
      </c>
      <c r="U62" s="28">
        <f t="shared" si="15"/>
        <v>81.42936441583338</v>
      </c>
      <c r="V62" s="13">
        <f t="shared" si="5"/>
        <v>351.4293644158334</v>
      </c>
      <c r="W62" s="29">
        <f t="shared" si="16"/>
        <v>43.32104917356584</v>
      </c>
      <c r="X62" s="104"/>
      <c r="Y62" s="133"/>
      <c r="Z62" s="32"/>
      <c r="AA62" s="2"/>
      <c r="AB62" s="1"/>
      <c r="AC62" s="45">
        <v>226.5</v>
      </c>
      <c r="AD62" s="50">
        <v>59.6</v>
      </c>
      <c r="AE62" s="28">
        <f t="shared" si="18"/>
        <v>214.9293644158334</v>
      </c>
      <c r="AF62" s="13">
        <f t="shared" si="7"/>
        <v>124.92936441583339</v>
      </c>
      <c r="AG62" s="13">
        <f t="shared" si="17"/>
        <v>43.32104917356584</v>
      </c>
      <c r="AH62" s="105"/>
      <c r="AI62" s="38"/>
      <c r="AJ62" t="s">
        <v>214</v>
      </c>
    </row>
    <row r="63" spans="4:36" ht="12.75">
      <c r="D63">
        <v>7</v>
      </c>
      <c r="E63" s="2" t="s">
        <v>213</v>
      </c>
      <c r="F63" s="17">
        <v>25</v>
      </c>
      <c r="G63" s="21">
        <v>31</v>
      </c>
      <c r="H63" s="1"/>
      <c r="I63" s="20"/>
      <c r="J63" s="2">
        <v>90</v>
      </c>
      <c r="K63" s="12">
        <v>36</v>
      </c>
      <c r="L63" s="12">
        <v>180</v>
      </c>
      <c r="M63" s="12">
        <v>13</v>
      </c>
      <c r="N63" s="12"/>
      <c r="O63" s="101"/>
      <c r="P63" s="81">
        <f t="shared" si="11"/>
        <v>0.18198922586674904</v>
      </c>
      <c r="Q63" s="81">
        <f t="shared" si="12"/>
        <v>-0.5727203543560229</v>
      </c>
      <c r="R63" s="81">
        <f t="shared" si="13"/>
        <v>0.7882819412214739</v>
      </c>
      <c r="S63" s="13">
        <f t="shared" si="14"/>
        <v>287.6283209425194</v>
      </c>
      <c r="T63" s="13">
        <f t="shared" si="9"/>
        <v>52.680231964532574</v>
      </c>
      <c r="U63" s="28">
        <f t="shared" si="15"/>
        <v>107.6283209425194</v>
      </c>
      <c r="V63" s="13">
        <f t="shared" si="5"/>
        <v>17.628320942519395</v>
      </c>
      <c r="W63" s="29">
        <f t="shared" si="16"/>
        <v>37.319768035467426</v>
      </c>
      <c r="X63" s="104"/>
      <c r="Y63" s="133"/>
      <c r="Z63" s="32"/>
      <c r="AA63" s="2"/>
      <c r="AB63" s="1"/>
      <c r="AC63" s="45">
        <v>226.5</v>
      </c>
      <c r="AD63" s="50">
        <v>59.6</v>
      </c>
      <c r="AE63" s="28">
        <f t="shared" si="18"/>
        <v>241.1283209425194</v>
      </c>
      <c r="AF63" s="13">
        <f t="shared" si="7"/>
        <v>151.1283209425194</v>
      </c>
      <c r="AG63" s="13">
        <f t="shared" si="17"/>
        <v>37.319768035467426</v>
      </c>
      <c r="AH63" s="105"/>
      <c r="AI63" s="38"/>
      <c r="AJ63" t="s">
        <v>214</v>
      </c>
    </row>
    <row r="64" spans="4:36" ht="12.75">
      <c r="D64">
        <v>7</v>
      </c>
      <c r="E64" s="2" t="s">
        <v>393</v>
      </c>
      <c r="F64" s="17">
        <v>18</v>
      </c>
      <c r="G64" s="21">
        <v>20</v>
      </c>
      <c r="H64" s="1"/>
      <c r="I64" s="20"/>
      <c r="J64" s="2">
        <v>90</v>
      </c>
      <c r="K64" s="12">
        <v>0</v>
      </c>
      <c r="L64" s="12">
        <v>0</v>
      </c>
      <c r="M64" s="12">
        <v>0</v>
      </c>
      <c r="N64" s="12"/>
      <c r="O64" s="101"/>
      <c r="P64" s="81">
        <f t="shared" si="11"/>
        <v>0</v>
      </c>
      <c r="Q64" s="81">
        <f t="shared" si="12"/>
        <v>0</v>
      </c>
      <c r="R64" s="81">
        <f t="shared" si="13"/>
        <v>-1</v>
      </c>
      <c r="S64" s="13">
        <f t="shared" si="14"/>
        <v>90</v>
      </c>
      <c r="T64" s="13">
        <f t="shared" si="9"/>
        <v>-90</v>
      </c>
      <c r="U64" s="28">
        <f t="shared" si="15"/>
        <v>90</v>
      </c>
      <c r="V64" s="13">
        <f t="shared" si="5"/>
        <v>0</v>
      </c>
      <c r="W64" s="29">
        <f t="shared" si="16"/>
        <v>0</v>
      </c>
      <c r="X64" s="104"/>
      <c r="Y64" s="133"/>
      <c r="Z64" s="32"/>
      <c r="AA64" s="2"/>
      <c r="AB64" s="1"/>
      <c r="AC64" s="45">
        <v>226.5</v>
      </c>
      <c r="AD64" s="50">
        <v>59.6</v>
      </c>
      <c r="AE64" s="28">
        <f t="shared" si="18"/>
        <v>223.5</v>
      </c>
      <c r="AF64" s="13">
        <f t="shared" si="7"/>
        <v>133.5</v>
      </c>
      <c r="AG64" s="13">
        <f t="shared" si="17"/>
        <v>0</v>
      </c>
      <c r="AH64" s="105"/>
      <c r="AI64" s="38"/>
      <c r="AJ64" t="s">
        <v>215</v>
      </c>
    </row>
    <row r="65" spans="4:36" ht="12.75">
      <c r="D65">
        <v>7</v>
      </c>
      <c r="E65" s="2" t="s">
        <v>393</v>
      </c>
      <c r="F65" s="17">
        <v>32.5</v>
      </c>
      <c r="G65" s="21">
        <v>35.5</v>
      </c>
      <c r="H65" s="1"/>
      <c r="I65" s="20"/>
      <c r="J65" s="2">
        <v>90</v>
      </c>
      <c r="K65" s="12">
        <v>0</v>
      </c>
      <c r="L65" s="12">
        <v>0</v>
      </c>
      <c r="M65" s="12">
        <v>0</v>
      </c>
      <c r="N65" s="12"/>
      <c r="O65" s="101"/>
      <c r="P65" s="81">
        <f t="shared" si="11"/>
        <v>0</v>
      </c>
      <c r="Q65" s="81">
        <f t="shared" si="12"/>
        <v>0</v>
      </c>
      <c r="R65" s="81">
        <f t="shared" si="13"/>
        <v>-1</v>
      </c>
      <c r="S65" s="13">
        <f t="shared" si="14"/>
        <v>90</v>
      </c>
      <c r="T65" s="13">
        <f t="shared" si="9"/>
        <v>-90</v>
      </c>
      <c r="U65" s="28">
        <f t="shared" si="15"/>
        <v>90</v>
      </c>
      <c r="V65" s="13">
        <f t="shared" si="5"/>
        <v>0</v>
      </c>
      <c r="W65" s="29">
        <f t="shared" si="16"/>
        <v>0</v>
      </c>
      <c r="X65" s="104"/>
      <c r="Y65" s="133"/>
      <c r="Z65" s="32"/>
      <c r="AA65" s="2"/>
      <c r="AB65" s="1"/>
      <c r="AC65" s="45">
        <v>226.5</v>
      </c>
      <c r="AD65" s="50">
        <v>59.6</v>
      </c>
      <c r="AE65" s="28">
        <f t="shared" si="18"/>
        <v>223.5</v>
      </c>
      <c r="AF65" s="13">
        <f t="shared" si="7"/>
        <v>133.5</v>
      </c>
      <c r="AG65" s="13">
        <f t="shared" si="17"/>
        <v>0</v>
      </c>
      <c r="AH65" s="105"/>
      <c r="AI65" s="38"/>
      <c r="AJ65" t="s">
        <v>215</v>
      </c>
    </row>
    <row r="66" spans="4:36" ht="12.75">
      <c r="D66">
        <v>7</v>
      </c>
      <c r="E66" s="2" t="s">
        <v>393</v>
      </c>
      <c r="F66" s="17">
        <v>52</v>
      </c>
      <c r="G66" s="21">
        <v>57</v>
      </c>
      <c r="H66" s="1"/>
      <c r="I66" s="20"/>
      <c r="J66" s="2">
        <v>90</v>
      </c>
      <c r="K66" s="12">
        <v>0</v>
      </c>
      <c r="L66" s="12">
        <v>0</v>
      </c>
      <c r="M66" s="12">
        <v>0</v>
      </c>
      <c r="N66" s="12"/>
      <c r="O66" s="101"/>
      <c r="P66" s="81">
        <f t="shared" si="11"/>
        <v>0</v>
      </c>
      <c r="Q66" s="81">
        <f t="shared" si="12"/>
        <v>0</v>
      </c>
      <c r="R66" s="81">
        <f t="shared" si="13"/>
        <v>-1</v>
      </c>
      <c r="S66" s="13">
        <f t="shared" si="14"/>
        <v>90</v>
      </c>
      <c r="T66" s="13">
        <f t="shared" si="9"/>
        <v>-90</v>
      </c>
      <c r="U66" s="28">
        <f t="shared" si="15"/>
        <v>90</v>
      </c>
      <c r="V66" s="13">
        <f t="shared" si="5"/>
        <v>0</v>
      </c>
      <c r="W66" s="29">
        <f t="shared" si="16"/>
        <v>0</v>
      </c>
      <c r="X66" s="104"/>
      <c r="Y66" s="133"/>
      <c r="Z66" s="32"/>
      <c r="AA66" s="2"/>
      <c r="AB66" s="1"/>
      <c r="AC66" s="45">
        <v>226.5</v>
      </c>
      <c r="AD66" s="50">
        <v>59.6</v>
      </c>
      <c r="AE66" s="28">
        <f t="shared" si="18"/>
        <v>223.5</v>
      </c>
      <c r="AF66" s="13">
        <f t="shared" si="7"/>
        <v>133.5</v>
      </c>
      <c r="AG66" s="13">
        <f t="shared" si="17"/>
        <v>0</v>
      </c>
      <c r="AH66" s="105"/>
      <c r="AI66" s="38"/>
      <c r="AJ66" t="s">
        <v>215</v>
      </c>
    </row>
    <row r="67" spans="4:36" ht="12.75">
      <c r="D67">
        <v>7</v>
      </c>
      <c r="E67" s="2" t="s">
        <v>393</v>
      </c>
      <c r="F67" s="17">
        <v>84</v>
      </c>
      <c r="G67" s="21">
        <v>87</v>
      </c>
      <c r="H67" s="1"/>
      <c r="I67" s="20"/>
      <c r="J67" s="2">
        <v>90</v>
      </c>
      <c r="K67" s="12">
        <v>0</v>
      </c>
      <c r="L67" s="12">
        <v>0</v>
      </c>
      <c r="M67" s="12">
        <v>0</v>
      </c>
      <c r="N67" s="12"/>
      <c r="O67" s="101"/>
      <c r="P67" s="81">
        <f aca="true" t="shared" si="19" ref="P67:P98">COS(K67*PI()/180)*SIN(J67*PI()/180)*(SIN(M67*PI()/180))-(COS(M67*PI()/180)*SIN(L67*PI()/180))*(SIN(K67*PI()/180))</f>
        <v>0</v>
      </c>
      <c r="Q67" s="81">
        <f aca="true" t="shared" si="20" ref="Q67:Q98">(SIN(K67*PI()/180))*(COS(M67*PI()/180)*COS(L67*PI()/180))-(SIN(M67*PI()/180))*(COS(K67*PI()/180)*COS(J67*PI()/180))</f>
        <v>0</v>
      </c>
      <c r="R67" s="81">
        <f aca="true" t="shared" si="21" ref="R67:R98">(COS(K67*PI()/180)*COS(J67*PI()/180))*(COS(M67*PI()/180)*SIN(L67*PI()/180))-(COS(K67*PI()/180)*SIN(J67*PI()/180))*(COS(M67*PI()/180)*COS(L67*PI()/180))</f>
        <v>-1</v>
      </c>
      <c r="S67" s="13">
        <f aca="true" t="shared" si="22" ref="S67:S98">IF(P67=0,IF(Q67&gt;=0,90,270),IF(P67&gt;0,IF(Q67&gt;=0,ATAN(Q67/P67)*180/PI(),ATAN(Q67/P67)*180/PI()+360),ATAN(Q67/P67)*180/PI()+180))</f>
        <v>90</v>
      </c>
      <c r="T67" s="13">
        <f t="shared" si="9"/>
        <v>-90</v>
      </c>
      <c r="U67" s="28">
        <f aca="true" t="shared" si="23" ref="U67:U98">IF(R67&lt;0,S67,IF(S67+180&gt;=360,S67-180,S67+180))</f>
        <v>90</v>
      </c>
      <c r="V67" s="13">
        <f aca="true" t="shared" si="24" ref="V67:V103">IF(U67-90&lt;0,U67+270,U67-90)</f>
        <v>0</v>
      </c>
      <c r="W67" s="29">
        <f aca="true" t="shared" si="25" ref="W67:W98">IF(R67&lt;0,90+T67,90-T67)</f>
        <v>0</v>
      </c>
      <c r="X67" s="104"/>
      <c r="Y67" s="133"/>
      <c r="Z67" s="32"/>
      <c r="AA67" s="2"/>
      <c r="AB67" s="1"/>
      <c r="AC67" s="45">
        <v>226.5</v>
      </c>
      <c r="AD67" s="50">
        <v>59.6</v>
      </c>
      <c r="AE67" s="28">
        <f t="shared" si="18"/>
        <v>223.5</v>
      </c>
      <c r="AF67" s="13">
        <f aca="true" t="shared" si="26" ref="AF67:AF103">IF(AE67-90&lt;0,AE67+270,AE67-90)</f>
        <v>133.5</v>
      </c>
      <c r="AG67" s="13">
        <f aca="true" t="shared" si="27" ref="AG67:AG98">W67</f>
        <v>0</v>
      </c>
      <c r="AH67" s="105"/>
      <c r="AI67" s="38"/>
      <c r="AJ67" t="s">
        <v>215</v>
      </c>
    </row>
    <row r="68" spans="4:36" ht="12.75">
      <c r="D68">
        <v>8</v>
      </c>
      <c r="E68" s="2" t="s">
        <v>213</v>
      </c>
      <c r="F68" s="17">
        <v>69</v>
      </c>
      <c r="G68" s="21">
        <v>75</v>
      </c>
      <c r="H68" s="1"/>
      <c r="I68" s="20"/>
      <c r="J68" s="2">
        <v>270</v>
      </c>
      <c r="K68" s="12">
        <v>33</v>
      </c>
      <c r="L68" s="12">
        <v>19</v>
      </c>
      <c r="M68" s="12">
        <v>0</v>
      </c>
      <c r="N68" s="12"/>
      <c r="O68" s="101"/>
      <c r="P68" s="81">
        <f t="shared" si="19"/>
        <v>-0.1773171254751691</v>
      </c>
      <c r="Q68" s="81">
        <f t="shared" si="20"/>
        <v>0.5149663246031949</v>
      </c>
      <c r="R68" s="81">
        <f t="shared" si="21"/>
        <v>0.7929786008008274</v>
      </c>
      <c r="S68" s="13">
        <f t="shared" si="22"/>
        <v>108.99999999999999</v>
      </c>
      <c r="T68" s="13">
        <f aca="true" t="shared" si="28" ref="T68:T104">ASIN(R68/SQRT(P68^2+Q68^2+R68^2))*180/PI()</f>
        <v>55.51767310982922</v>
      </c>
      <c r="U68" s="28">
        <f t="shared" si="23"/>
        <v>289</v>
      </c>
      <c r="V68" s="13">
        <f t="shared" si="24"/>
        <v>199</v>
      </c>
      <c r="W68" s="29">
        <f t="shared" si="25"/>
        <v>34.48232689017078</v>
      </c>
      <c r="X68" s="104"/>
      <c r="Y68" s="133"/>
      <c r="Z68" s="32"/>
      <c r="AA68" s="2"/>
      <c r="AB68" s="1"/>
      <c r="AC68" s="112">
        <v>226.5</v>
      </c>
      <c r="AD68" s="113">
        <v>59.6</v>
      </c>
      <c r="AE68" s="28">
        <f t="shared" si="18"/>
        <v>62.5</v>
      </c>
      <c r="AF68" s="13">
        <f t="shared" si="26"/>
        <v>332.5</v>
      </c>
      <c r="AG68" s="13">
        <f t="shared" si="27"/>
        <v>34.48232689017078</v>
      </c>
      <c r="AH68" s="105"/>
      <c r="AI68" s="37"/>
      <c r="AJ68" t="s">
        <v>30</v>
      </c>
    </row>
    <row r="69" spans="3:36" s="54" customFormat="1" ht="12.75">
      <c r="C69" s="54" t="s">
        <v>31</v>
      </c>
      <c r="D69" s="54">
        <v>1</v>
      </c>
      <c r="E69" s="55" t="s">
        <v>32</v>
      </c>
      <c r="F69" s="17">
        <v>74</v>
      </c>
      <c r="G69" s="21">
        <v>75</v>
      </c>
      <c r="H69" s="12"/>
      <c r="I69" s="21">
        <v>1</v>
      </c>
      <c r="J69" s="55">
        <v>270</v>
      </c>
      <c r="K69" s="12">
        <v>33</v>
      </c>
      <c r="L69" s="12">
        <v>0</v>
      </c>
      <c r="M69" s="12">
        <v>29</v>
      </c>
      <c r="N69" s="12"/>
      <c r="O69" s="101"/>
      <c r="P69" s="83">
        <f t="shared" si="19"/>
        <v>-0.40659555955740084</v>
      </c>
      <c r="Q69" s="83">
        <f t="shared" si="20"/>
        <v>0.47635203330152615</v>
      </c>
      <c r="R69" s="83">
        <f t="shared" si="21"/>
        <v>0.7335178065228575</v>
      </c>
      <c r="S69" s="24">
        <f t="shared" si="22"/>
        <v>130.4827816084185</v>
      </c>
      <c r="T69" s="24">
        <f t="shared" si="28"/>
        <v>49.509022592591755</v>
      </c>
      <c r="U69" s="56">
        <f t="shared" si="23"/>
        <v>310.48278160841846</v>
      </c>
      <c r="V69" s="24">
        <f t="shared" si="24"/>
        <v>220.48278160841846</v>
      </c>
      <c r="W69" s="57">
        <f t="shared" si="25"/>
        <v>40.490977407408245</v>
      </c>
      <c r="X69" s="134"/>
      <c r="Y69" s="136"/>
      <c r="Z69" s="60"/>
      <c r="AA69" s="55"/>
      <c r="AB69" s="12"/>
      <c r="AC69" s="114"/>
      <c r="AD69" s="115"/>
      <c r="AE69" s="56">
        <f aca="true" t="shared" si="29" ref="AE69:AE100">IF(AD69&gt;=0,IF(U69&gt;=AC69,U69-AC69,U69-AC69+360),IF((U69-AC69-180)&lt;0,IF(U69-AC69+180&lt;0,U69-AC69+540,U69-AC69+180),U69-AC69-180))</f>
        <v>310.48278160841846</v>
      </c>
      <c r="AF69" s="24">
        <f t="shared" si="26"/>
        <v>220.48278160841846</v>
      </c>
      <c r="AG69" s="24">
        <f t="shared" si="27"/>
        <v>40.490977407408245</v>
      </c>
      <c r="AH69" s="117"/>
      <c r="AI69" s="76"/>
      <c r="AJ69" s="54" t="s">
        <v>33</v>
      </c>
    </row>
    <row r="70" spans="4:35" s="54" customFormat="1" ht="12.75">
      <c r="D70" s="54">
        <v>1</v>
      </c>
      <c r="E70" s="55" t="s">
        <v>102</v>
      </c>
      <c r="F70" s="17">
        <v>73</v>
      </c>
      <c r="G70" s="21">
        <v>77</v>
      </c>
      <c r="H70" s="12"/>
      <c r="I70" s="21"/>
      <c r="J70" s="55">
        <v>90</v>
      </c>
      <c r="K70" s="12">
        <v>33</v>
      </c>
      <c r="L70" s="12">
        <v>180</v>
      </c>
      <c r="M70" s="12">
        <v>8</v>
      </c>
      <c r="N70" s="12"/>
      <c r="O70" s="101"/>
      <c r="P70" s="83">
        <f t="shared" si="19"/>
        <v>0.11672038362490385</v>
      </c>
      <c r="Q70" s="83">
        <f t="shared" si="20"/>
        <v>-0.5393386453656034</v>
      </c>
      <c r="R70" s="83">
        <f t="shared" si="21"/>
        <v>0.8305086836297111</v>
      </c>
      <c r="S70" s="24">
        <f t="shared" si="22"/>
        <v>282.2112892771952</v>
      </c>
      <c r="T70" s="24">
        <f t="shared" si="28"/>
        <v>56.39830400094196</v>
      </c>
      <c r="U70" s="56">
        <f t="shared" si="23"/>
        <v>102.21128927719519</v>
      </c>
      <c r="V70" s="24">
        <f t="shared" si="24"/>
        <v>12.211289277195192</v>
      </c>
      <c r="W70" s="57">
        <f t="shared" si="25"/>
        <v>33.60169599905804</v>
      </c>
      <c r="X70" s="134"/>
      <c r="Y70" s="136">
        <v>90</v>
      </c>
      <c r="Z70" s="60" t="s">
        <v>310</v>
      </c>
      <c r="AA70" s="55"/>
      <c r="AB70" s="12"/>
      <c r="AC70" s="114"/>
      <c r="AD70" s="115"/>
      <c r="AE70" s="56">
        <f t="shared" si="29"/>
        <v>102.21128927719519</v>
      </c>
      <c r="AF70" s="24">
        <f t="shared" si="26"/>
        <v>12.211289277195192</v>
      </c>
      <c r="AG70" s="24">
        <f t="shared" si="27"/>
        <v>33.60169599905804</v>
      </c>
      <c r="AH70" s="118">
        <v>90</v>
      </c>
      <c r="AI70" s="76" t="s">
        <v>310</v>
      </c>
    </row>
    <row r="71" spans="3:36" s="54" customFormat="1" ht="12.75">
      <c r="C71"/>
      <c r="D71">
        <v>6</v>
      </c>
      <c r="E71" s="2" t="s">
        <v>393</v>
      </c>
      <c r="F71" s="17">
        <v>83.5</v>
      </c>
      <c r="G71" s="21">
        <v>84.5</v>
      </c>
      <c r="H71" s="1"/>
      <c r="I71" s="21">
        <v>1</v>
      </c>
      <c r="J71" s="2">
        <v>90</v>
      </c>
      <c r="K71" s="12">
        <v>0</v>
      </c>
      <c r="L71" s="12">
        <v>0</v>
      </c>
      <c r="M71" s="12">
        <v>0</v>
      </c>
      <c r="N71" s="12"/>
      <c r="O71" s="101"/>
      <c r="P71" s="81">
        <f t="shared" si="19"/>
        <v>0</v>
      </c>
      <c r="Q71" s="81">
        <f t="shared" si="20"/>
        <v>0</v>
      </c>
      <c r="R71" s="81">
        <f t="shared" si="21"/>
        <v>-1</v>
      </c>
      <c r="S71" s="13">
        <f t="shared" si="22"/>
        <v>90</v>
      </c>
      <c r="T71" s="13">
        <f t="shared" si="28"/>
        <v>-90</v>
      </c>
      <c r="U71" s="28">
        <f t="shared" si="23"/>
        <v>90</v>
      </c>
      <c r="V71" s="13">
        <f t="shared" si="24"/>
        <v>0</v>
      </c>
      <c r="W71" s="29">
        <f t="shared" si="25"/>
        <v>0</v>
      </c>
      <c r="X71" s="104"/>
      <c r="Y71" s="133"/>
      <c r="Z71" s="32"/>
      <c r="AA71" s="2"/>
      <c r="AB71" s="1"/>
      <c r="AC71" s="67">
        <v>119.1</v>
      </c>
      <c r="AD71" s="68">
        <v>-42.3</v>
      </c>
      <c r="AE71" s="28">
        <f t="shared" si="29"/>
        <v>150.9</v>
      </c>
      <c r="AF71" s="13">
        <f t="shared" si="26"/>
        <v>60.900000000000006</v>
      </c>
      <c r="AG71" s="13">
        <f t="shared" si="27"/>
        <v>0</v>
      </c>
      <c r="AH71" s="105"/>
      <c r="AI71" s="38"/>
      <c r="AJ71" t="s">
        <v>216</v>
      </c>
    </row>
    <row r="72" spans="4:36" ht="12.75">
      <c r="D72">
        <v>6</v>
      </c>
      <c r="E72" s="2" t="s">
        <v>393</v>
      </c>
      <c r="F72" s="17">
        <v>90.5</v>
      </c>
      <c r="G72" s="21">
        <v>92.5</v>
      </c>
      <c r="H72" s="1"/>
      <c r="I72" s="21">
        <v>2</v>
      </c>
      <c r="J72" s="2">
        <v>90</v>
      </c>
      <c r="K72" s="12">
        <v>2</v>
      </c>
      <c r="L72" s="12">
        <v>0</v>
      </c>
      <c r="M72" s="12">
        <v>8</v>
      </c>
      <c r="N72" s="12"/>
      <c r="O72" s="101"/>
      <c r="P72" s="81">
        <f t="shared" si="19"/>
        <v>0.13908832046729191</v>
      </c>
      <c r="Q72" s="81">
        <f t="shared" si="20"/>
        <v>0.03455985719963843</v>
      </c>
      <c r="R72" s="81">
        <f t="shared" si="21"/>
        <v>-0.9896648241902408</v>
      </c>
      <c r="S72" s="13">
        <f t="shared" si="22"/>
        <v>13.953933779398717</v>
      </c>
      <c r="T72" s="13">
        <f t="shared" si="28"/>
        <v>-81.76003283137152</v>
      </c>
      <c r="U72" s="28">
        <f t="shared" si="23"/>
        <v>13.953933779398717</v>
      </c>
      <c r="V72" s="13">
        <f t="shared" si="24"/>
        <v>283.9539337793987</v>
      </c>
      <c r="W72" s="29">
        <f t="shared" si="25"/>
        <v>8.239967168628482</v>
      </c>
      <c r="X72" s="104"/>
      <c r="Y72" s="133"/>
      <c r="Z72" s="32"/>
      <c r="AA72" s="2"/>
      <c r="AB72" s="1"/>
      <c r="AC72" s="67">
        <v>119.1</v>
      </c>
      <c r="AD72" s="68">
        <v>-42.3</v>
      </c>
      <c r="AE72" s="28">
        <f t="shared" si="29"/>
        <v>74.85393377939872</v>
      </c>
      <c r="AF72" s="13">
        <f t="shared" si="26"/>
        <v>344.85393377939874</v>
      </c>
      <c r="AG72" s="13">
        <f t="shared" si="27"/>
        <v>8.239967168628482</v>
      </c>
      <c r="AH72" s="105"/>
      <c r="AI72" s="38"/>
      <c r="AJ72" t="s">
        <v>436</v>
      </c>
    </row>
    <row r="73" spans="4:36" ht="12.75">
      <c r="D73">
        <v>6</v>
      </c>
      <c r="E73" s="2" t="s">
        <v>393</v>
      </c>
      <c r="F73" s="17">
        <v>112.5</v>
      </c>
      <c r="G73" s="21">
        <v>113.5</v>
      </c>
      <c r="H73" s="1"/>
      <c r="I73" s="21">
        <v>1.5</v>
      </c>
      <c r="J73" s="2">
        <v>90</v>
      </c>
      <c r="K73" s="12">
        <v>4</v>
      </c>
      <c r="L73" s="12">
        <v>0</v>
      </c>
      <c r="M73" s="12">
        <v>7</v>
      </c>
      <c r="N73" s="12"/>
      <c r="O73" s="101"/>
      <c r="P73" s="81">
        <f t="shared" si="19"/>
        <v>0.12157247580974431</v>
      </c>
      <c r="Q73" s="81">
        <f t="shared" si="20"/>
        <v>0.06923651956680048</v>
      </c>
      <c r="R73" s="81">
        <f t="shared" si="21"/>
        <v>-0.9901283591011188</v>
      </c>
      <c r="S73" s="13">
        <f t="shared" si="22"/>
        <v>29.661866791479</v>
      </c>
      <c r="T73" s="13">
        <f t="shared" si="28"/>
        <v>-81.95732666086839</v>
      </c>
      <c r="U73" s="28">
        <f t="shared" si="23"/>
        <v>29.661866791479</v>
      </c>
      <c r="V73" s="13">
        <f t="shared" si="24"/>
        <v>299.661866791479</v>
      </c>
      <c r="W73" s="29">
        <f t="shared" si="25"/>
        <v>8.04267333913161</v>
      </c>
      <c r="X73" s="104"/>
      <c r="Y73" s="133"/>
      <c r="Z73" s="32"/>
      <c r="AA73" s="2"/>
      <c r="AB73" s="1"/>
      <c r="AC73" s="67">
        <v>119.1</v>
      </c>
      <c r="AD73" s="68">
        <v>-42.3</v>
      </c>
      <c r="AE73" s="28">
        <f t="shared" si="29"/>
        <v>90.561866791479</v>
      </c>
      <c r="AF73" s="13">
        <f t="shared" si="26"/>
        <v>0.5618667914790052</v>
      </c>
      <c r="AG73" s="13">
        <f t="shared" si="27"/>
        <v>8.04267333913161</v>
      </c>
      <c r="AH73" s="105"/>
      <c r="AI73" s="38"/>
      <c r="AJ73" t="s">
        <v>436</v>
      </c>
    </row>
    <row r="74" spans="4:36" ht="12.75">
      <c r="D74">
        <v>8</v>
      </c>
      <c r="E74" s="2" t="s">
        <v>393</v>
      </c>
      <c r="F74" s="17">
        <v>57</v>
      </c>
      <c r="G74" s="21">
        <v>58.5</v>
      </c>
      <c r="H74" s="1"/>
      <c r="I74" s="21">
        <v>1.5</v>
      </c>
      <c r="J74" s="2">
        <v>90</v>
      </c>
      <c r="K74" s="12">
        <v>0</v>
      </c>
      <c r="L74" s="12">
        <v>0</v>
      </c>
      <c r="M74" s="12">
        <v>0</v>
      </c>
      <c r="N74" s="12"/>
      <c r="O74" s="101"/>
      <c r="P74" s="81">
        <f t="shared" si="19"/>
        <v>0</v>
      </c>
      <c r="Q74" s="81">
        <f t="shared" si="20"/>
        <v>0</v>
      </c>
      <c r="R74" s="81">
        <f t="shared" si="21"/>
        <v>-1</v>
      </c>
      <c r="S74" s="13">
        <f t="shared" si="22"/>
        <v>90</v>
      </c>
      <c r="T74" s="13">
        <f t="shared" si="28"/>
        <v>-90</v>
      </c>
      <c r="U74" s="28">
        <f t="shared" si="23"/>
        <v>90</v>
      </c>
      <c r="V74" s="13">
        <f t="shared" si="24"/>
        <v>0</v>
      </c>
      <c r="W74" s="29">
        <f t="shared" si="25"/>
        <v>0</v>
      </c>
      <c r="X74" s="104"/>
      <c r="Y74" s="133"/>
      <c r="Z74" s="32"/>
      <c r="AA74" s="2"/>
      <c r="AB74" s="1"/>
      <c r="AC74" s="67">
        <v>126.2</v>
      </c>
      <c r="AD74" s="68">
        <v>-47.6</v>
      </c>
      <c r="AE74" s="28">
        <f t="shared" si="29"/>
        <v>143.8</v>
      </c>
      <c r="AF74" s="13">
        <f t="shared" si="26"/>
        <v>53.80000000000001</v>
      </c>
      <c r="AG74" s="13">
        <f t="shared" si="27"/>
        <v>0</v>
      </c>
      <c r="AH74" s="105"/>
      <c r="AI74" s="38"/>
      <c r="AJ74" t="s">
        <v>302</v>
      </c>
    </row>
    <row r="75" spans="4:36" s="54" customFormat="1" ht="12.75">
      <c r="D75" s="54">
        <v>9</v>
      </c>
      <c r="E75" s="55" t="s">
        <v>393</v>
      </c>
      <c r="F75" s="17">
        <v>120</v>
      </c>
      <c r="G75" s="21">
        <v>129</v>
      </c>
      <c r="H75" s="12"/>
      <c r="I75" s="21">
        <v>9</v>
      </c>
      <c r="J75" s="55">
        <v>90</v>
      </c>
      <c r="K75" s="12">
        <v>0</v>
      </c>
      <c r="L75" s="12">
        <v>0</v>
      </c>
      <c r="M75" s="12">
        <v>0</v>
      </c>
      <c r="N75" s="12"/>
      <c r="O75" s="101"/>
      <c r="P75" s="83">
        <f t="shared" si="19"/>
        <v>0</v>
      </c>
      <c r="Q75" s="83">
        <f t="shared" si="20"/>
        <v>0</v>
      </c>
      <c r="R75" s="83">
        <f t="shared" si="21"/>
        <v>-1</v>
      </c>
      <c r="S75" s="24">
        <f t="shared" si="22"/>
        <v>90</v>
      </c>
      <c r="T75" s="24">
        <f t="shared" si="28"/>
        <v>-90</v>
      </c>
      <c r="U75" s="56">
        <f t="shared" si="23"/>
        <v>90</v>
      </c>
      <c r="V75" s="24">
        <f t="shared" si="24"/>
        <v>0</v>
      </c>
      <c r="W75" s="57">
        <f t="shared" si="25"/>
        <v>0</v>
      </c>
      <c r="X75" s="134"/>
      <c r="Y75" s="135"/>
      <c r="Z75" s="60"/>
      <c r="AA75" s="55"/>
      <c r="AB75" s="12"/>
      <c r="AC75" s="114"/>
      <c r="AD75" s="115"/>
      <c r="AE75" s="56">
        <f t="shared" si="29"/>
        <v>90</v>
      </c>
      <c r="AF75" s="24">
        <f t="shared" si="26"/>
        <v>0</v>
      </c>
      <c r="AG75" s="24">
        <f t="shared" si="27"/>
        <v>0</v>
      </c>
      <c r="AH75" s="117"/>
      <c r="AI75" s="76"/>
      <c r="AJ75" s="54" t="s">
        <v>565</v>
      </c>
    </row>
    <row r="76" spans="3:36" s="54" customFormat="1" ht="12.75">
      <c r="C76" s="54" t="s">
        <v>566</v>
      </c>
      <c r="D76" s="54">
        <v>1</v>
      </c>
      <c r="E76" s="55" t="s">
        <v>393</v>
      </c>
      <c r="F76" s="17">
        <v>78.5</v>
      </c>
      <c r="G76" s="21">
        <v>81.5</v>
      </c>
      <c r="H76" s="12"/>
      <c r="I76" s="21">
        <v>3</v>
      </c>
      <c r="J76" s="55">
        <v>90</v>
      </c>
      <c r="K76" s="12">
        <v>0</v>
      </c>
      <c r="L76" s="12">
        <v>0</v>
      </c>
      <c r="M76" s="12">
        <v>0</v>
      </c>
      <c r="N76" s="12"/>
      <c r="O76" s="101"/>
      <c r="P76" s="83">
        <f t="shared" si="19"/>
        <v>0</v>
      </c>
      <c r="Q76" s="83">
        <f t="shared" si="20"/>
        <v>0</v>
      </c>
      <c r="R76" s="83">
        <f t="shared" si="21"/>
        <v>-1</v>
      </c>
      <c r="S76" s="24">
        <f t="shared" si="22"/>
        <v>90</v>
      </c>
      <c r="T76" s="24">
        <f t="shared" si="28"/>
        <v>-90</v>
      </c>
      <c r="U76" s="56">
        <f t="shared" si="23"/>
        <v>90</v>
      </c>
      <c r="V76" s="24">
        <f t="shared" si="24"/>
        <v>0</v>
      </c>
      <c r="W76" s="57">
        <f t="shared" si="25"/>
        <v>0</v>
      </c>
      <c r="X76" s="134"/>
      <c r="Y76" s="135"/>
      <c r="Z76" s="60"/>
      <c r="AA76" s="55"/>
      <c r="AB76" s="12"/>
      <c r="AC76" s="114"/>
      <c r="AD76" s="115"/>
      <c r="AE76" s="56">
        <f t="shared" si="29"/>
        <v>90</v>
      </c>
      <c r="AF76" s="24">
        <f t="shared" si="26"/>
        <v>0</v>
      </c>
      <c r="AG76" s="24">
        <f t="shared" si="27"/>
        <v>0</v>
      </c>
      <c r="AH76" s="118"/>
      <c r="AI76" s="62"/>
      <c r="AJ76" s="54" t="s">
        <v>441</v>
      </c>
    </row>
    <row r="77" spans="4:36" s="54" customFormat="1" ht="12.75">
      <c r="D77" s="54">
        <v>5</v>
      </c>
      <c r="E77" s="55" t="s">
        <v>393</v>
      </c>
      <c r="F77" s="17">
        <v>110</v>
      </c>
      <c r="G77" s="21">
        <v>116</v>
      </c>
      <c r="H77" s="12"/>
      <c r="I77" s="21">
        <v>6</v>
      </c>
      <c r="J77" s="55">
        <v>90</v>
      </c>
      <c r="K77" s="12">
        <v>27</v>
      </c>
      <c r="L77" s="12">
        <v>180</v>
      </c>
      <c r="M77" s="12">
        <v>24</v>
      </c>
      <c r="N77" s="12"/>
      <c r="O77" s="101"/>
      <c r="P77" s="83">
        <f t="shared" si="19"/>
        <v>0.3624050026070134</v>
      </c>
      <c r="Q77" s="83">
        <f t="shared" si="20"/>
        <v>-0.4147409588499573</v>
      </c>
      <c r="R77" s="83">
        <f t="shared" si="21"/>
        <v>0.8139749629022057</v>
      </c>
      <c r="S77" s="24">
        <f t="shared" si="22"/>
        <v>311.14730212999274</v>
      </c>
      <c r="T77" s="24">
        <f t="shared" si="28"/>
        <v>55.916056670317026</v>
      </c>
      <c r="U77" s="56">
        <f t="shared" si="23"/>
        <v>131.14730212999274</v>
      </c>
      <c r="V77" s="24">
        <f t="shared" si="24"/>
        <v>41.14730212999274</v>
      </c>
      <c r="W77" s="57">
        <f t="shared" si="25"/>
        <v>34.083943329682974</v>
      </c>
      <c r="X77" s="134"/>
      <c r="Y77" s="135"/>
      <c r="Z77" s="60"/>
      <c r="AA77" s="55"/>
      <c r="AB77" s="12"/>
      <c r="AC77" s="114"/>
      <c r="AD77" s="115"/>
      <c r="AE77" s="56">
        <f t="shared" si="29"/>
        <v>131.14730212999274</v>
      </c>
      <c r="AF77" s="24">
        <f t="shared" si="26"/>
        <v>41.14730212999274</v>
      </c>
      <c r="AG77" s="24">
        <f t="shared" si="27"/>
        <v>34.083943329682974</v>
      </c>
      <c r="AH77" s="117"/>
      <c r="AI77" s="76"/>
      <c r="AJ77" s="54" t="s">
        <v>442</v>
      </c>
    </row>
    <row r="78" spans="4:36" s="54" customFormat="1" ht="12.75">
      <c r="D78" s="54">
        <v>5</v>
      </c>
      <c r="E78" s="55" t="s">
        <v>335</v>
      </c>
      <c r="F78" s="17">
        <v>132</v>
      </c>
      <c r="G78" s="21">
        <v>137</v>
      </c>
      <c r="H78" s="12"/>
      <c r="I78" s="21"/>
      <c r="J78" s="55">
        <v>270</v>
      </c>
      <c r="K78" s="12">
        <v>38</v>
      </c>
      <c r="L78" s="12">
        <v>180</v>
      </c>
      <c r="M78" s="12">
        <v>28</v>
      </c>
      <c r="N78" s="12"/>
      <c r="O78" s="101"/>
      <c r="P78" s="83">
        <f t="shared" si="19"/>
        <v>-0.3699486399878354</v>
      </c>
      <c r="Q78" s="83">
        <f t="shared" si="20"/>
        <v>-0.5435968176547654</v>
      </c>
      <c r="R78" s="83">
        <f t="shared" si="21"/>
        <v>-0.6957721980440043</v>
      </c>
      <c r="S78" s="24">
        <f t="shared" si="22"/>
        <v>235.76247917939372</v>
      </c>
      <c r="T78" s="24">
        <f t="shared" si="28"/>
        <v>-46.61820180425045</v>
      </c>
      <c r="U78" s="56">
        <f t="shared" si="23"/>
        <v>235.76247917939372</v>
      </c>
      <c r="V78" s="24">
        <f t="shared" si="24"/>
        <v>145.76247917939372</v>
      </c>
      <c r="W78" s="57">
        <f t="shared" si="25"/>
        <v>43.38179819574955</v>
      </c>
      <c r="X78" s="134"/>
      <c r="Y78" s="136">
        <v>90</v>
      </c>
      <c r="Z78" s="62" t="s">
        <v>310</v>
      </c>
      <c r="AA78" s="55"/>
      <c r="AB78" s="12"/>
      <c r="AC78" s="114"/>
      <c r="AD78" s="115"/>
      <c r="AE78" s="56">
        <f t="shared" si="29"/>
        <v>235.76247917939372</v>
      </c>
      <c r="AF78" s="24">
        <f t="shared" si="26"/>
        <v>145.76247917939372</v>
      </c>
      <c r="AG78" s="24">
        <f t="shared" si="27"/>
        <v>43.38179819574955</v>
      </c>
      <c r="AH78" s="118">
        <v>90</v>
      </c>
      <c r="AI78" s="62" t="s">
        <v>310</v>
      </c>
      <c r="AJ78" s="54" t="s">
        <v>443</v>
      </c>
    </row>
    <row r="79" spans="4:36" ht="12.75">
      <c r="D79">
        <v>6</v>
      </c>
      <c r="E79" s="2" t="s">
        <v>335</v>
      </c>
      <c r="F79" s="17">
        <v>28</v>
      </c>
      <c r="G79" s="21">
        <v>36</v>
      </c>
      <c r="H79" s="1"/>
      <c r="I79" s="21"/>
      <c r="J79" s="2">
        <v>90</v>
      </c>
      <c r="K79" s="12">
        <v>47</v>
      </c>
      <c r="L79" s="12">
        <v>180</v>
      </c>
      <c r="M79" s="12">
        <v>28</v>
      </c>
      <c r="N79" s="12"/>
      <c r="O79" s="101"/>
      <c r="P79" s="81">
        <f t="shared" si="19"/>
        <v>0.32017883591595575</v>
      </c>
      <c r="Q79" s="81">
        <f t="shared" si="20"/>
        <v>-0.6457469903731125</v>
      </c>
      <c r="R79" s="81">
        <f t="shared" si="21"/>
        <v>0.6021688103509188</v>
      </c>
      <c r="S79" s="13">
        <f t="shared" si="22"/>
        <v>296.37345890552814</v>
      </c>
      <c r="T79" s="13">
        <f t="shared" si="28"/>
        <v>39.87729573876967</v>
      </c>
      <c r="U79" s="28">
        <f t="shared" si="23"/>
        <v>116.37345890552814</v>
      </c>
      <c r="V79" s="13">
        <f t="shared" si="24"/>
        <v>26.37345890552814</v>
      </c>
      <c r="W79" s="29">
        <f t="shared" si="25"/>
        <v>50.12270426123033</v>
      </c>
      <c r="X79" s="104"/>
      <c r="Y79" s="109">
        <v>90</v>
      </c>
      <c r="Z79" s="37" t="s">
        <v>310</v>
      </c>
      <c r="AA79" s="2"/>
      <c r="AB79" s="1"/>
      <c r="AC79" s="67">
        <v>309</v>
      </c>
      <c r="AD79" s="68">
        <v>-48.6</v>
      </c>
      <c r="AE79" s="28">
        <f t="shared" si="29"/>
        <v>347.37345890552814</v>
      </c>
      <c r="AF79" s="13">
        <f t="shared" si="26"/>
        <v>257.37345890552814</v>
      </c>
      <c r="AG79" s="13">
        <f t="shared" si="27"/>
        <v>50.12270426123033</v>
      </c>
      <c r="AH79" s="106">
        <v>90</v>
      </c>
      <c r="AI79" s="37" t="s">
        <v>310</v>
      </c>
      <c r="AJ79" t="s">
        <v>443</v>
      </c>
    </row>
    <row r="80" spans="3:36" s="54" customFormat="1" ht="12.75" customHeight="1">
      <c r="C80"/>
      <c r="D80">
        <v>6</v>
      </c>
      <c r="E80" s="2" t="s">
        <v>335</v>
      </c>
      <c r="F80" s="17">
        <v>29</v>
      </c>
      <c r="G80" s="21">
        <v>35</v>
      </c>
      <c r="H80" s="1"/>
      <c r="I80" s="21"/>
      <c r="J80" s="2">
        <v>270</v>
      </c>
      <c r="K80" s="12">
        <v>42</v>
      </c>
      <c r="L80" s="12">
        <v>180</v>
      </c>
      <c r="M80" s="12">
        <v>29</v>
      </c>
      <c r="N80" s="12"/>
      <c r="O80" s="101"/>
      <c r="P80" s="81">
        <f t="shared" si="19"/>
        <v>-0.360283760627726</v>
      </c>
      <c r="Q80" s="81">
        <f t="shared" si="20"/>
        <v>-0.5852348149715908</v>
      </c>
      <c r="R80" s="81">
        <f t="shared" si="21"/>
        <v>-0.6499691096211959</v>
      </c>
      <c r="S80" s="13">
        <f t="shared" si="22"/>
        <v>238.38260992950416</v>
      </c>
      <c r="T80" s="13">
        <f t="shared" si="28"/>
        <v>-43.4032946070755</v>
      </c>
      <c r="U80" s="28">
        <f t="shared" si="23"/>
        <v>238.38260992950416</v>
      </c>
      <c r="V80" s="13">
        <f t="shared" si="24"/>
        <v>148.38260992950416</v>
      </c>
      <c r="W80" s="29">
        <f t="shared" si="25"/>
        <v>46.5967053929245</v>
      </c>
      <c r="X80" s="104"/>
      <c r="Y80" s="109">
        <v>90</v>
      </c>
      <c r="Z80" s="38" t="s">
        <v>310</v>
      </c>
      <c r="AA80" s="2"/>
      <c r="AB80" s="1"/>
      <c r="AC80" s="67">
        <v>309</v>
      </c>
      <c r="AD80" s="68">
        <v>-48.6</v>
      </c>
      <c r="AE80" s="28">
        <f t="shared" si="29"/>
        <v>109.38260992950416</v>
      </c>
      <c r="AF80" s="13">
        <f t="shared" si="26"/>
        <v>19.382609929504156</v>
      </c>
      <c r="AG80" s="13">
        <f t="shared" si="27"/>
        <v>46.5967053929245</v>
      </c>
      <c r="AH80" s="106">
        <v>90</v>
      </c>
      <c r="AI80" s="38" t="s">
        <v>310</v>
      </c>
      <c r="AJ80"/>
    </row>
    <row r="81" spans="3:36" s="54" customFormat="1" ht="12.75">
      <c r="C81"/>
      <c r="D81">
        <v>7</v>
      </c>
      <c r="E81" s="2" t="s">
        <v>60</v>
      </c>
      <c r="F81" s="17">
        <v>75</v>
      </c>
      <c r="G81" s="21">
        <v>76</v>
      </c>
      <c r="H81" s="1"/>
      <c r="I81" s="21">
        <v>0.7</v>
      </c>
      <c r="J81" s="2">
        <v>270</v>
      </c>
      <c r="K81" s="12">
        <v>5</v>
      </c>
      <c r="L81" s="12">
        <v>0</v>
      </c>
      <c r="M81" s="12">
        <v>3</v>
      </c>
      <c r="N81" s="12"/>
      <c r="O81" s="101"/>
      <c r="P81" s="81">
        <f t="shared" si="19"/>
        <v>-0.05213680212878223</v>
      </c>
      <c r="Q81" s="81">
        <f t="shared" si="20"/>
        <v>0.08703629883128321</v>
      </c>
      <c r="R81" s="81">
        <f t="shared" si="21"/>
        <v>0.994829447880333</v>
      </c>
      <c r="S81" s="13">
        <f t="shared" si="22"/>
        <v>120.92260626992791</v>
      </c>
      <c r="T81" s="13">
        <f t="shared" si="28"/>
        <v>84.17685049823567</v>
      </c>
      <c r="U81" s="28">
        <f t="shared" si="23"/>
        <v>300.9226062699279</v>
      </c>
      <c r="V81" s="13">
        <f t="shared" si="24"/>
        <v>210.92260626992788</v>
      </c>
      <c r="W81" s="29">
        <f t="shared" si="25"/>
        <v>5.823149501764334</v>
      </c>
      <c r="X81" s="104"/>
      <c r="Y81" s="133"/>
      <c r="Z81" s="32"/>
      <c r="AA81" s="2">
        <v>60</v>
      </c>
      <c r="AB81" s="1">
        <v>97</v>
      </c>
      <c r="AC81" s="67">
        <v>298.2</v>
      </c>
      <c r="AD81" s="68">
        <v>-49.8</v>
      </c>
      <c r="AE81" s="28">
        <f t="shared" si="29"/>
        <v>182.7226062699279</v>
      </c>
      <c r="AF81" s="13">
        <f t="shared" si="26"/>
        <v>92.7226062699279</v>
      </c>
      <c r="AG81" s="13">
        <f t="shared" si="27"/>
        <v>5.823149501764334</v>
      </c>
      <c r="AH81" s="105"/>
      <c r="AI81" s="38"/>
      <c r="AJ81" t="s">
        <v>61</v>
      </c>
    </row>
    <row r="82" spans="3:36" s="54" customFormat="1" ht="12.75">
      <c r="C82"/>
      <c r="D82">
        <v>8</v>
      </c>
      <c r="E82" s="2" t="s">
        <v>63</v>
      </c>
      <c r="F82" s="17">
        <v>71.5</v>
      </c>
      <c r="G82" s="21">
        <v>71.8</v>
      </c>
      <c r="H82" s="1"/>
      <c r="I82" s="21">
        <v>0.2</v>
      </c>
      <c r="J82" s="2">
        <v>270</v>
      </c>
      <c r="K82" s="12">
        <v>1</v>
      </c>
      <c r="L82" s="12">
        <v>0</v>
      </c>
      <c r="M82" s="12">
        <v>3</v>
      </c>
      <c r="N82" s="12"/>
      <c r="O82" s="101"/>
      <c r="P82" s="81">
        <f t="shared" si="19"/>
        <v>-0.05232798522331313</v>
      </c>
      <c r="Q82" s="81">
        <f t="shared" si="20"/>
        <v>0.017428488520812174</v>
      </c>
      <c r="R82" s="81">
        <f t="shared" si="21"/>
        <v>0.9984774386394599</v>
      </c>
      <c r="S82" s="13">
        <f t="shared" si="22"/>
        <v>161.57901920027496</v>
      </c>
      <c r="T82" s="13">
        <f t="shared" si="28"/>
        <v>86.83829951329471</v>
      </c>
      <c r="U82" s="28">
        <f t="shared" si="23"/>
        <v>341.57901920027496</v>
      </c>
      <c r="V82" s="13">
        <f t="shared" si="24"/>
        <v>251.57901920027496</v>
      </c>
      <c r="W82" s="29">
        <f t="shared" si="25"/>
        <v>3.1617004867052856</v>
      </c>
      <c r="X82" s="104"/>
      <c r="Y82" s="133"/>
      <c r="Z82" s="32"/>
      <c r="AA82" s="2">
        <v>52</v>
      </c>
      <c r="AB82" s="1">
        <v>75</v>
      </c>
      <c r="AC82" s="45">
        <v>298.2</v>
      </c>
      <c r="AD82" s="50">
        <v>-49.8</v>
      </c>
      <c r="AE82" s="28">
        <f t="shared" si="29"/>
        <v>223.37901920027497</v>
      </c>
      <c r="AF82" s="13">
        <f t="shared" si="26"/>
        <v>133.37901920027497</v>
      </c>
      <c r="AG82" s="13">
        <f t="shared" si="27"/>
        <v>3.1617004867052856</v>
      </c>
      <c r="AH82" s="105"/>
      <c r="AI82" s="38"/>
      <c r="AJ82" t="s">
        <v>62</v>
      </c>
    </row>
    <row r="83" spans="3:36" ht="12.75">
      <c r="C83" t="s">
        <v>237</v>
      </c>
      <c r="D83">
        <v>1</v>
      </c>
      <c r="E83" s="2" t="s">
        <v>238</v>
      </c>
      <c r="F83" s="17">
        <v>74</v>
      </c>
      <c r="G83" s="21">
        <v>82</v>
      </c>
      <c r="H83" s="1"/>
      <c r="I83" s="21">
        <v>1.7</v>
      </c>
      <c r="J83" s="2">
        <v>270</v>
      </c>
      <c r="K83" s="12">
        <v>53</v>
      </c>
      <c r="L83" s="12">
        <v>0</v>
      </c>
      <c r="M83" s="12">
        <v>0</v>
      </c>
      <c r="N83" s="12"/>
      <c r="O83" s="101"/>
      <c r="P83" s="81">
        <f t="shared" si="19"/>
        <v>0</v>
      </c>
      <c r="Q83" s="81">
        <f t="shared" si="20"/>
        <v>0.7986355100472928</v>
      </c>
      <c r="R83" s="81">
        <f t="shared" si="21"/>
        <v>0.6018150231520484</v>
      </c>
      <c r="S83" s="13">
        <f t="shared" si="22"/>
        <v>90</v>
      </c>
      <c r="T83" s="13">
        <f t="shared" si="28"/>
        <v>37.00000000000001</v>
      </c>
      <c r="U83" s="28">
        <f t="shared" si="23"/>
        <v>270</v>
      </c>
      <c r="V83" s="13">
        <f t="shared" si="24"/>
        <v>180</v>
      </c>
      <c r="W83" s="29">
        <f t="shared" si="25"/>
        <v>52.99999999999999</v>
      </c>
      <c r="X83" s="104"/>
      <c r="Y83" s="109">
        <v>90</v>
      </c>
      <c r="Z83" s="32" t="s">
        <v>307</v>
      </c>
      <c r="AA83" s="2"/>
      <c r="AB83" s="1"/>
      <c r="AC83" s="67">
        <v>51.4</v>
      </c>
      <c r="AD83" s="68">
        <v>-56.4</v>
      </c>
      <c r="AE83" s="28">
        <f t="shared" si="29"/>
        <v>38.599999999999994</v>
      </c>
      <c r="AF83" s="13">
        <f t="shared" si="26"/>
        <v>308.6</v>
      </c>
      <c r="AG83" s="13">
        <f t="shared" si="27"/>
        <v>52.99999999999999</v>
      </c>
      <c r="AH83" s="106">
        <v>90</v>
      </c>
      <c r="AI83" s="38" t="s">
        <v>307</v>
      </c>
      <c r="AJ83" t="s">
        <v>334</v>
      </c>
    </row>
    <row r="84" spans="4:36" ht="12.75">
      <c r="D84">
        <v>1</v>
      </c>
      <c r="E84" s="2" t="s">
        <v>239</v>
      </c>
      <c r="F84" s="17">
        <v>98.5</v>
      </c>
      <c r="G84" s="21">
        <v>108</v>
      </c>
      <c r="H84" s="1"/>
      <c r="I84" s="21">
        <v>1</v>
      </c>
      <c r="J84" s="2">
        <v>270</v>
      </c>
      <c r="K84" s="12">
        <v>53</v>
      </c>
      <c r="L84" s="12">
        <v>0</v>
      </c>
      <c r="M84" s="12">
        <v>0</v>
      </c>
      <c r="N84" s="12">
        <v>3</v>
      </c>
      <c r="O84" s="101">
        <v>90</v>
      </c>
      <c r="P84" s="81">
        <f t="shared" si="19"/>
        <v>0</v>
      </c>
      <c r="Q84" s="81">
        <f t="shared" si="20"/>
        <v>0.7986355100472928</v>
      </c>
      <c r="R84" s="81">
        <f t="shared" si="21"/>
        <v>0.6018150231520484</v>
      </c>
      <c r="S84" s="13">
        <f t="shared" si="22"/>
        <v>90</v>
      </c>
      <c r="T84" s="13">
        <f t="shared" si="28"/>
        <v>37.00000000000001</v>
      </c>
      <c r="U84" s="28">
        <f t="shared" si="23"/>
        <v>270</v>
      </c>
      <c r="V84" s="13">
        <f t="shared" si="24"/>
        <v>180</v>
      </c>
      <c r="W84" s="29">
        <f t="shared" si="25"/>
        <v>52.99999999999999</v>
      </c>
      <c r="X84" s="104">
        <f>IF(-Q84&lt;0,180-ACOS(SIN((U84-90)*PI()/180)*R84/SQRT(Q84^2+R84^2))*180/PI(),ACOS(SIN((U84-90)*PI()/180)*R84/SQRT(Q84^2+R84^2))*180/PI())</f>
        <v>90</v>
      </c>
      <c r="Y84" s="110">
        <f>IF(O84=90,IF(X84-N84&lt;0,X84-N84+180,X84-N84),IF(X84+N84&gt;180,X84+N84-180,X84+N84))</f>
        <v>87</v>
      </c>
      <c r="Z84" s="37" t="s">
        <v>307</v>
      </c>
      <c r="AA84" s="2"/>
      <c r="AB84" s="1"/>
      <c r="AC84" s="67">
        <v>51.4</v>
      </c>
      <c r="AD84" s="68">
        <v>-56.4</v>
      </c>
      <c r="AE84" s="28">
        <f t="shared" si="29"/>
        <v>38.599999999999994</v>
      </c>
      <c r="AF84" s="13">
        <f t="shared" si="26"/>
        <v>308.6</v>
      </c>
      <c r="AG84" s="13">
        <f t="shared" si="27"/>
        <v>52.99999999999999</v>
      </c>
      <c r="AH84" s="105">
        <f>Y84</f>
        <v>87</v>
      </c>
      <c r="AI84" s="37" t="s">
        <v>307</v>
      </c>
      <c r="AJ84" t="s">
        <v>255</v>
      </c>
    </row>
    <row r="85" spans="3:36" s="54" customFormat="1" ht="12.75">
      <c r="C85"/>
      <c r="D85">
        <v>1</v>
      </c>
      <c r="E85" s="2" t="s">
        <v>139</v>
      </c>
      <c r="F85" s="17">
        <v>120</v>
      </c>
      <c r="G85" s="21">
        <v>127</v>
      </c>
      <c r="H85" s="1"/>
      <c r="I85" s="21"/>
      <c r="J85" s="2">
        <v>270</v>
      </c>
      <c r="K85" s="12">
        <v>48</v>
      </c>
      <c r="L85" s="12">
        <v>0</v>
      </c>
      <c r="M85" s="12">
        <v>0</v>
      </c>
      <c r="N85" s="12">
        <v>11</v>
      </c>
      <c r="O85" s="101">
        <v>90</v>
      </c>
      <c r="P85" s="81">
        <f t="shared" si="19"/>
        <v>0</v>
      </c>
      <c r="Q85" s="81">
        <f t="shared" si="20"/>
        <v>0.7431448254773941</v>
      </c>
      <c r="R85" s="81">
        <f t="shared" si="21"/>
        <v>0.6691306063588583</v>
      </c>
      <c r="S85" s="13">
        <f t="shared" si="22"/>
        <v>90</v>
      </c>
      <c r="T85" s="13">
        <f t="shared" si="28"/>
        <v>42.000000000000014</v>
      </c>
      <c r="U85" s="28">
        <f t="shared" si="23"/>
        <v>270</v>
      </c>
      <c r="V85" s="13">
        <f t="shared" si="24"/>
        <v>180</v>
      </c>
      <c r="W85" s="29">
        <f t="shared" si="25"/>
        <v>47.999999999999986</v>
      </c>
      <c r="X85" s="104">
        <f>IF(-Q85&lt;0,180-ACOS(SIN((U85-90)*PI()/180)*R85/SQRT(Q85^2+R85^2))*180/PI(),ACOS(SIN((U85-90)*PI()/180)*R85/SQRT(Q85^2+R85^2))*180/PI())</f>
        <v>90</v>
      </c>
      <c r="Y85" s="110">
        <f>IF(O85=90,IF(X85-N85&lt;0,X85-N85+180,X85-N85),IF(X85+N85&gt;180,X85+N85-180,X85+N85))</f>
        <v>79</v>
      </c>
      <c r="Z85" s="37" t="s">
        <v>307</v>
      </c>
      <c r="AA85" s="2"/>
      <c r="AB85" s="1"/>
      <c r="AC85" s="67">
        <v>51.4</v>
      </c>
      <c r="AD85" s="68">
        <v>-56.4</v>
      </c>
      <c r="AE85" s="28">
        <f t="shared" si="29"/>
        <v>38.599999999999994</v>
      </c>
      <c r="AF85" s="13">
        <f t="shared" si="26"/>
        <v>308.6</v>
      </c>
      <c r="AG85" s="13">
        <f t="shared" si="27"/>
        <v>47.999999999999986</v>
      </c>
      <c r="AH85" s="105">
        <f>Y85</f>
        <v>79</v>
      </c>
      <c r="AI85" s="37" t="s">
        <v>307</v>
      </c>
      <c r="AJ85" t="s">
        <v>100</v>
      </c>
    </row>
    <row r="86" spans="3:36" s="54" customFormat="1" ht="12.75">
      <c r="C86"/>
      <c r="D86">
        <v>2</v>
      </c>
      <c r="E86" s="2" t="s">
        <v>140</v>
      </c>
      <c r="F86" s="17">
        <v>12</v>
      </c>
      <c r="G86" s="21">
        <v>21</v>
      </c>
      <c r="H86" s="1"/>
      <c r="I86" s="21"/>
      <c r="J86" s="2">
        <v>270</v>
      </c>
      <c r="K86" s="12">
        <v>53</v>
      </c>
      <c r="L86" s="12">
        <v>0</v>
      </c>
      <c r="M86" s="12">
        <v>0</v>
      </c>
      <c r="N86" s="12">
        <v>0</v>
      </c>
      <c r="O86" s="101">
        <v>90</v>
      </c>
      <c r="P86" s="81">
        <f t="shared" si="19"/>
        <v>0</v>
      </c>
      <c r="Q86" s="81">
        <f t="shared" si="20"/>
        <v>0.7986355100472928</v>
      </c>
      <c r="R86" s="81">
        <f t="shared" si="21"/>
        <v>0.6018150231520484</v>
      </c>
      <c r="S86" s="13">
        <f t="shared" si="22"/>
        <v>90</v>
      </c>
      <c r="T86" s="13">
        <f t="shared" si="28"/>
        <v>37.00000000000001</v>
      </c>
      <c r="U86" s="28">
        <f t="shared" si="23"/>
        <v>270</v>
      </c>
      <c r="V86" s="13">
        <f t="shared" si="24"/>
        <v>180</v>
      </c>
      <c r="W86" s="29">
        <f t="shared" si="25"/>
        <v>52.99999999999999</v>
      </c>
      <c r="X86" s="104">
        <f>IF(-Q86&lt;0,180-ACOS(SIN((U86-90)*PI()/180)*R86/SQRT(Q86^2+R86^2))*180/PI(),ACOS(SIN((U86-90)*PI()/180)*R86/SQRT(Q86^2+R86^2))*180/PI())</f>
        <v>90</v>
      </c>
      <c r="Y86" s="110">
        <f>IF(O86=90,IF(X86-N86&lt;0,X86-N86+180,X86-N86),IF(X86+N86&gt;180,X86+N86-180,X86+N86))</f>
        <v>90</v>
      </c>
      <c r="Z86" s="37" t="s">
        <v>307</v>
      </c>
      <c r="AA86" s="2"/>
      <c r="AB86" s="1"/>
      <c r="AC86" s="67">
        <v>32.9</v>
      </c>
      <c r="AD86" s="68">
        <v>-58.3</v>
      </c>
      <c r="AE86" s="28">
        <f t="shared" si="29"/>
        <v>57.099999999999994</v>
      </c>
      <c r="AF86" s="13">
        <f t="shared" si="26"/>
        <v>327.1</v>
      </c>
      <c r="AG86" s="13">
        <f t="shared" si="27"/>
        <v>52.99999999999999</v>
      </c>
      <c r="AH86" s="105">
        <f>Y86</f>
        <v>90</v>
      </c>
      <c r="AI86" s="37" t="s">
        <v>307</v>
      </c>
      <c r="AJ86" t="s">
        <v>2</v>
      </c>
    </row>
    <row r="87" spans="3:36" s="54" customFormat="1" ht="12.75">
      <c r="C87"/>
      <c r="D87">
        <v>2</v>
      </c>
      <c r="E87" s="2" t="s">
        <v>362</v>
      </c>
      <c r="F87" s="17">
        <v>26</v>
      </c>
      <c r="G87" s="21">
        <v>36</v>
      </c>
      <c r="H87" s="1"/>
      <c r="I87" s="21"/>
      <c r="J87" s="2">
        <v>270</v>
      </c>
      <c r="K87" s="12">
        <v>50</v>
      </c>
      <c r="L87" s="12">
        <v>180</v>
      </c>
      <c r="M87" s="12">
        <v>40</v>
      </c>
      <c r="N87" s="12">
        <v>17</v>
      </c>
      <c r="O87" s="101">
        <v>270</v>
      </c>
      <c r="P87" s="81">
        <f t="shared" si="19"/>
        <v>-0.41317591116653485</v>
      </c>
      <c r="Q87" s="81">
        <f t="shared" si="20"/>
        <v>-0.5868240888334652</v>
      </c>
      <c r="R87" s="81">
        <f t="shared" si="21"/>
        <v>-0.4924038765061041</v>
      </c>
      <c r="S87" s="13">
        <f t="shared" si="22"/>
        <v>234.8510761165839</v>
      </c>
      <c r="T87" s="13">
        <f t="shared" si="28"/>
        <v>-34.45389719189134</v>
      </c>
      <c r="U87" s="28">
        <f t="shared" si="23"/>
        <v>234.8510761165839</v>
      </c>
      <c r="V87" s="13">
        <f t="shared" si="24"/>
        <v>144.8510761165839</v>
      </c>
      <c r="W87" s="29">
        <f t="shared" si="25"/>
        <v>55.54610280810866</v>
      </c>
      <c r="X87" s="104">
        <f>IF(-Q87&lt;0,180-ACOS(SIN((U87-90)*PI()/180)*R87/SQRT(Q87^2+R87^2))*180/PI(),ACOS(SIN((U87-90)*PI()/180)*R87/SQRT(Q87^2+R87^2))*180/PI())</f>
        <v>111.71901984400276</v>
      </c>
      <c r="Y87" s="110">
        <f>IF(O87=90,IF(X87-N87&lt;0,X87-N87+180,X87-N87),IF(X87+N87&gt;180,X87+N87-180,X87+N87))</f>
        <v>128.71901984400276</v>
      </c>
      <c r="Z87" s="32" t="s">
        <v>307</v>
      </c>
      <c r="AA87" s="2"/>
      <c r="AB87" s="1"/>
      <c r="AC87" s="67">
        <v>32.9</v>
      </c>
      <c r="AD87" s="68">
        <v>-58.3</v>
      </c>
      <c r="AE87" s="28">
        <f t="shared" si="29"/>
        <v>21.95107611658389</v>
      </c>
      <c r="AF87" s="13">
        <f t="shared" si="26"/>
        <v>291.95107611658386</v>
      </c>
      <c r="AG87" s="13">
        <f t="shared" si="27"/>
        <v>55.54610280810866</v>
      </c>
      <c r="AH87" s="105">
        <f>Y87</f>
        <v>128.71901984400276</v>
      </c>
      <c r="AI87" s="38" t="s">
        <v>307</v>
      </c>
      <c r="AJ87" t="s">
        <v>43</v>
      </c>
    </row>
    <row r="88" spans="3:36" s="54" customFormat="1" ht="12.75">
      <c r="C88"/>
      <c r="D88">
        <v>2</v>
      </c>
      <c r="E88" s="2" t="s">
        <v>362</v>
      </c>
      <c r="F88" s="17">
        <v>103</v>
      </c>
      <c r="G88" s="21">
        <v>134</v>
      </c>
      <c r="H88" s="1"/>
      <c r="I88" s="21"/>
      <c r="J88" s="2">
        <v>270</v>
      </c>
      <c r="K88" s="12">
        <v>78</v>
      </c>
      <c r="L88" s="12">
        <v>0</v>
      </c>
      <c r="M88" s="12">
        <v>0</v>
      </c>
      <c r="N88" s="12"/>
      <c r="O88" s="101"/>
      <c r="P88" s="81">
        <f t="shared" si="19"/>
        <v>0</v>
      </c>
      <c r="Q88" s="81">
        <f t="shared" si="20"/>
        <v>0.9781476007338056</v>
      </c>
      <c r="R88" s="81">
        <f t="shared" si="21"/>
        <v>0.20791169081775945</v>
      </c>
      <c r="S88" s="13">
        <f t="shared" si="22"/>
        <v>90</v>
      </c>
      <c r="T88" s="13">
        <f t="shared" si="28"/>
        <v>12.000000000000007</v>
      </c>
      <c r="U88" s="28">
        <f t="shared" si="23"/>
        <v>270</v>
      </c>
      <c r="V88" s="13">
        <f t="shared" si="24"/>
        <v>180</v>
      </c>
      <c r="W88" s="29">
        <f t="shared" si="25"/>
        <v>78</v>
      </c>
      <c r="X88" s="104"/>
      <c r="Y88" s="109">
        <v>90</v>
      </c>
      <c r="Z88" s="32" t="s">
        <v>307</v>
      </c>
      <c r="AA88" s="2"/>
      <c r="AB88" s="1"/>
      <c r="AC88" s="67">
        <v>32.9</v>
      </c>
      <c r="AD88" s="68">
        <v>-58.3</v>
      </c>
      <c r="AE88" s="28">
        <f t="shared" si="29"/>
        <v>57.099999999999994</v>
      </c>
      <c r="AF88" s="13">
        <f t="shared" si="26"/>
        <v>327.1</v>
      </c>
      <c r="AG88" s="13">
        <f t="shared" si="27"/>
        <v>78</v>
      </c>
      <c r="AH88" s="106">
        <v>90</v>
      </c>
      <c r="AI88" s="38" t="s">
        <v>307</v>
      </c>
      <c r="AJ88" t="s">
        <v>271</v>
      </c>
    </row>
    <row r="89" spans="3:36" s="54" customFormat="1" ht="12.75" customHeight="1">
      <c r="C89"/>
      <c r="D89">
        <v>3</v>
      </c>
      <c r="E89" s="2" t="s">
        <v>272</v>
      </c>
      <c r="F89" s="17">
        <v>85</v>
      </c>
      <c r="G89" s="21">
        <v>95</v>
      </c>
      <c r="H89" s="1"/>
      <c r="I89" s="21"/>
      <c r="J89" s="2">
        <v>270</v>
      </c>
      <c r="K89" s="12">
        <v>58</v>
      </c>
      <c r="L89" s="12">
        <v>20</v>
      </c>
      <c r="M89" s="12">
        <v>0</v>
      </c>
      <c r="N89" s="12"/>
      <c r="O89" s="101"/>
      <c r="P89" s="81">
        <f t="shared" si="19"/>
        <v>-0.2900495313944813</v>
      </c>
      <c r="Q89" s="81">
        <f t="shared" si="20"/>
        <v>0.7969045380297319</v>
      </c>
      <c r="R89" s="81">
        <f t="shared" si="21"/>
        <v>0.49796122221224054</v>
      </c>
      <c r="S89" s="13">
        <f t="shared" si="22"/>
        <v>110</v>
      </c>
      <c r="T89" s="13">
        <f t="shared" si="28"/>
        <v>30.42082181979837</v>
      </c>
      <c r="U89" s="28">
        <f t="shared" si="23"/>
        <v>290</v>
      </c>
      <c r="V89" s="13">
        <f t="shared" si="24"/>
        <v>200</v>
      </c>
      <c r="W89" s="29">
        <f t="shared" si="25"/>
        <v>59.57917818020163</v>
      </c>
      <c r="X89" s="104"/>
      <c r="Y89" s="133"/>
      <c r="Z89" s="32"/>
      <c r="AA89" s="2"/>
      <c r="AB89" s="1"/>
      <c r="AC89" s="67">
        <v>358.8</v>
      </c>
      <c r="AD89" s="68">
        <v>-57.4</v>
      </c>
      <c r="AE89" s="28">
        <f t="shared" si="29"/>
        <v>111.19999999999999</v>
      </c>
      <c r="AF89" s="13">
        <f t="shared" si="26"/>
        <v>21.19999999999999</v>
      </c>
      <c r="AG89" s="13">
        <f t="shared" si="27"/>
        <v>59.57917818020163</v>
      </c>
      <c r="AH89" s="105"/>
      <c r="AI89" s="38"/>
      <c r="AJ89" t="s">
        <v>273</v>
      </c>
    </row>
    <row r="90" spans="4:36" ht="12.75">
      <c r="D90">
        <v>4</v>
      </c>
      <c r="E90" s="2" t="s">
        <v>274</v>
      </c>
      <c r="F90" s="17">
        <v>30</v>
      </c>
      <c r="G90" s="21">
        <v>36</v>
      </c>
      <c r="H90" s="1"/>
      <c r="I90" s="21"/>
      <c r="J90" s="2">
        <v>90</v>
      </c>
      <c r="K90" s="12">
        <v>50</v>
      </c>
      <c r="L90" s="12">
        <v>338</v>
      </c>
      <c r="M90" s="12">
        <v>0</v>
      </c>
      <c r="N90" s="12"/>
      <c r="O90" s="101"/>
      <c r="P90" s="81">
        <f t="shared" si="19"/>
        <v>0.28696529924198994</v>
      </c>
      <c r="Q90" s="81">
        <f t="shared" si="20"/>
        <v>0.7102640395405221</v>
      </c>
      <c r="R90" s="81">
        <f t="shared" si="21"/>
        <v>-0.5959822936169371</v>
      </c>
      <c r="S90" s="13">
        <f t="shared" si="22"/>
        <v>68</v>
      </c>
      <c r="T90" s="13">
        <f t="shared" si="28"/>
        <v>-37.882902866823905</v>
      </c>
      <c r="U90" s="28">
        <f t="shared" si="23"/>
        <v>68</v>
      </c>
      <c r="V90" s="13">
        <f t="shared" si="24"/>
        <v>338</v>
      </c>
      <c r="W90" s="29">
        <f t="shared" si="25"/>
        <v>52.117097133176095</v>
      </c>
      <c r="X90" s="104"/>
      <c r="Y90" s="109">
        <v>90</v>
      </c>
      <c r="Z90" s="32" t="s">
        <v>307</v>
      </c>
      <c r="AA90" s="2">
        <v>30</v>
      </c>
      <c r="AB90" s="1">
        <v>36</v>
      </c>
      <c r="AC90" s="45">
        <v>352.9</v>
      </c>
      <c r="AD90" s="50">
        <v>-53.7</v>
      </c>
      <c r="AE90" s="28">
        <f t="shared" si="29"/>
        <v>255.10000000000002</v>
      </c>
      <c r="AF90" s="13">
        <f t="shared" si="26"/>
        <v>165.10000000000002</v>
      </c>
      <c r="AG90" s="13">
        <f t="shared" si="27"/>
        <v>52.117097133176095</v>
      </c>
      <c r="AH90" s="106">
        <v>90</v>
      </c>
      <c r="AI90" s="38" t="s">
        <v>307</v>
      </c>
      <c r="AJ90" t="s">
        <v>370</v>
      </c>
    </row>
    <row r="91" spans="4:36" ht="12.75">
      <c r="D91">
        <v>4</v>
      </c>
      <c r="E91" s="2" t="s">
        <v>274</v>
      </c>
      <c r="F91" s="17">
        <v>47</v>
      </c>
      <c r="G91" s="21">
        <v>56</v>
      </c>
      <c r="H91" s="1"/>
      <c r="I91" s="21"/>
      <c r="J91" s="2">
        <v>90</v>
      </c>
      <c r="K91" s="12">
        <v>57</v>
      </c>
      <c r="L91" s="12">
        <v>0</v>
      </c>
      <c r="M91" s="12">
        <v>18</v>
      </c>
      <c r="N91" s="12"/>
      <c r="O91" s="101"/>
      <c r="P91" s="81">
        <f t="shared" si="19"/>
        <v>0.16830271761961543</v>
      </c>
      <c r="Q91" s="81">
        <f t="shared" si="20"/>
        <v>0.7976231086694527</v>
      </c>
      <c r="R91" s="81">
        <f t="shared" si="21"/>
        <v>-0.5179825032797459</v>
      </c>
      <c r="S91" s="13">
        <f t="shared" si="22"/>
        <v>78.08506446563206</v>
      </c>
      <c r="T91" s="13">
        <f t="shared" si="28"/>
        <v>-32.432539681051374</v>
      </c>
      <c r="U91" s="28">
        <f t="shared" si="23"/>
        <v>78.08506446563206</v>
      </c>
      <c r="V91" s="13">
        <f t="shared" si="24"/>
        <v>348.08506446563206</v>
      </c>
      <c r="W91" s="29">
        <f t="shared" si="25"/>
        <v>57.567460318948626</v>
      </c>
      <c r="X91" s="104"/>
      <c r="Y91" s="109">
        <v>90</v>
      </c>
      <c r="Z91" s="32" t="s">
        <v>307</v>
      </c>
      <c r="AA91" s="2">
        <v>36</v>
      </c>
      <c r="AB91" s="1">
        <v>66</v>
      </c>
      <c r="AC91" s="45">
        <v>352.9</v>
      </c>
      <c r="AD91" s="50">
        <v>-53.7</v>
      </c>
      <c r="AE91" s="28">
        <f t="shared" si="29"/>
        <v>265.1850644656321</v>
      </c>
      <c r="AF91" s="13">
        <f t="shared" si="26"/>
        <v>175.18506446563208</v>
      </c>
      <c r="AG91" s="13">
        <f t="shared" si="27"/>
        <v>57.567460318948626</v>
      </c>
      <c r="AH91" s="106">
        <v>90</v>
      </c>
      <c r="AI91" s="38" t="s">
        <v>307</v>
      </c>
      <c r="AJ91" t="s">
        <v>371</v>
      </c>
    </row>
    <row r="92" spans="4:36" ht="12.75">
      <c r="D92">
        <v>4</v>
      </c>
      <c r="E92" s="2" t="s">
        <v>274</v>
      </c>
      <c r="F92" s="17">
        <v>62</v>
      </c>
      <c r="G92" s="21">
        <v>70</v>
      </c>
      <c r="H92" s="1"/>
      <c r="I92" s="21"/>
      <c r="J92" s="2">
        <v>90</v>
      </c>
      <c r="K92" s="12">
        <v>50</v>
      </c>
      <c r="L92" s="12">
        <v>336</v>
      </c>
      <c r="M92" s="12">
        <v>0</v>
      </c>
      <c r="N92" s="12"/>
      <c r="O92" s="101"/>
      <c r="P92" s="81">
        <f t="shared" si="19"/>
        <v>0.31157834524108385</v>
      </c>
      <c r="Q92" s="81">
        <f t="shared" si="20"/>
        <v>0.6998164213636981</v>
      </c>
      <c r="R92" s="81">
        <f t="shared" si="21"/>
        <v>-0.5872157010580832</v>
      </c>
      <c r="S92" s="13">
        <f t="shared" si="22"/>
        <v>66</v>
      </c>
      <c r="T92" s="13">
        <f t="shared" si="28"/>
        <v>-37.47217349013541</v>
      </c>
      <c r="U92" s="28">
        <f t="shared" si="23"/>
        <v>66</v>
      </c>
      <c r="V92" s="13">
        <f t="shared" si="24"/>
        <v>336</v>
      </c>
      <c r="W92" s="29">
        <f t="shared" si="25"/>
        <v>52.52782650986459</v>
      </c>
      <c r="X92" s="104"/>
      <c r="Y92" s="109">
        <v>90</v>
      </c>
      <c r="Z92" s="32" t="s">
        <v>307</v>
      </c>
      <c r="AA92" s="2"/>
      <c r="AB92" s="1"/>
      <c r="AC92" s="45">
        <v>352.9</v>
      </c>
      <c r="AD92" s="50">
        <v>-53.7</v>
      </c>
      <c r="AE92" s="28">
        <f t="shared" si="29"/>
        <v>253.10000000000002</v>
      </c>
      <c r="AF92" s="13">
        <f t="shared" si="26"/>
        <v>163.10000000000002</v>
      </c>
      <c r="AG92" s="13">
        <f t="shared" si="27"/>
        <v>52.52782650986459</v>
      </c>
      <c r="AH92" s="106">
        <v>90</v>
      </c>
      <c r="AI92" s="38" t="s">
        <v>307</v>
      </c>
      <c r="AJ92" t="s">
        <v>34</v>
      </c>
    </row>
    <row r="93" spans="4:36" ht="12.75">
      <c r="D93">
        <v>4</v>
      </c>
      <c r="E93" s="2" t="s">
        <v>63</v>
      </c>
      <c r="F93" s="17">
        <v>64</v>
      </c>
      <c r="G93" s="21">
        <v>64.5</v>
      </c>
      <c r="H93" s="1"/>
      <c r="I93" s="21">
        <v>0.5</v>
      </c>
      <c r="J93" s="2">
        <v>90</v>
      </c>
      <c r="K93" s="12">
        <v>0</v>
      </c>
      <c r="L93" s="12">
        <v>0</v>
      </c>
      <c r="M93" s="12">
        <v>0</v>
      </c>
      <c r="N93" s="12"/>
      <c r="O93" s="101"/>
      <c r="P93" s="81">
        <f t="shared" si="19"/>
        <v>0</v>
      </c>
      <c r="Q93" s="81">
        <f t="shared" si="20"/>
        <v>0</v>
      </c>
      <c r="R93" s="81">
        <f t="shared" si="21"/>
        <v>-1</v>
      </c>
      <c r="S93" s="13">
        <f t="shared" si="22"/>
        <v>90</v>
      </c>
      <c r="T93" s="13">
        <f t="shared" si="28"/>
        <v>-90</v>
      </c>
      <c r="U93" s="28">
        <f t="shared" si="23"/>
        <v>90</v>
      </c>
      <c r="V93" s="13">
        <f t="shared" si="24"/>
        <v>0</v>
      </c>
      <c r="W93" s="29">
        <f t="shared" si="25"/>
        <v>0</v>
      </c>
      <c r="X93" s="104"/>
      <c r="Y93" s="133"/>
      <c r="Z93" s="32"/>
      <c r="AA93" s="2"/>
      <c r="AB93" s="1"/>
      <c r="AC93" s="45">
        <v>352.9</v>
      </c>
      <c r="AD93" s="50">
        <v>-53.7</v>
      </c>
      <c r="AE93" s="28">
        <f t="shared" si="29"/>
        <v>277.1</v>
      </c>
      <c r="AF93" s="13">
        <f t="shared" si="26"/>
        <v>187.10000000000002</v>
      </c>
      <c r="AG93" s="13">
        <f t="shared" si="27"/>
        <v>0</v>
      </c>
      <c r="AH93" s="105"/>
      <c r="AI93" s="38"/>
      <c r="AJ93" t="s">
        <v>35</v>
      </c>
    </row>
    <row r="94" spans="3:36" s="54" customFormat="1" ht="12.75" customHeight="1">
      <c r="C94"/>
      <c r="D94">
        <v>6</v>
      </c>
      <c r="E94" s="2" t="s">
        <v>274</v>
      </c>
      <c r="F94" s="17">
        <v>18</v>
      </c>
      <c r="G94" s="21">
        <v>25</v>
      </c>
      <c r="H94" s="1"/>
      <c r="I94" s="21"/>
      <c r="J94" s="2">
        <v>90</v>
      </c>
      <c r="K94" s="12">
        <v>48</v>
      </c>
      <c r="L94" s="12">
        <v>0</v>
      </c>
      <c r="M94" s="12">
        <v>45</v>
      </c>
      <c r="N94" s="12"/>
      <c r="O94" s="101"/>
      <c r="P94" s="81">
        <f t="shared" si="19"/>
        <v>0.47314678925581505</v>
      </c>
      <c r="Q94" s="81">
        <f t="shared" si="20"/>
        <v>0.5254827454987588</v>
      </c>
      <c r="R94" s="81">
        <f t="shared" si="21"/>
        <v>-0.47314678925581516</v>
      </c>
      <c r="S94" s="13">
        <f t="shared" si="22"/>
        <v>48</v>
      </c>
      <c r="T94" s="13">
        <f t="shared" si="28"/>
        <v>-33.78769180570783</v>
      </c>
      <c r="U94" s="28">
        <f t="shared" si="23"/>
        <v>48</v>
      </c>
      <c r="V94" s="13">
        <f t="shared" si="24"/>
        <v>318</v>
      </c>
      <c r="W94" s="29">
        <f t="shared" si="25"/>
        <v>56.21230819429217</v>
      </c>
      <c r="X94" s="104"/>
      <c r="Y94" s="109">
        <v>90</v>
      </c>
      <c r="Z94" s="37" t="s">
        <v>307</v>
      </c>
      <c r="AA94" s="2"/>
      <c r="AB94" s="1"/>
      <c r="AC94" s="67">
        <v>347</v>
      </c>
      <c r="AD94" s="68">
        <v>-50</v>
      </c>
      <c r="AE94" s="28">
        <f t="shared" si="29"/>
        <v>241</v>
      </c>
      <c r="AF94" s="13">
        <f t="shared" si="26"/>
        <v>151</v>
      </c>
      <c r="AG94" s="13">
        <f t="shared" si="27"/>
        <v>56.21230819429217</v>
      </c>
      <c r="AH94" s="106">
        <v>90</v>
      </c>
      <c r="AI94" s="37" t="s">
        <v>307</v>
      </c>
      <c r="AJ94" t="s">
        <v>273</v>
      </c>
    </row>
    <row r="95" spans="4:36" ht="12.75">
      <c r="D95">
        <v>6</v>
      </c>
      <c r="E95" s="2" t="s">
        <v>274</v>
      </c>
      <c r="F95" s="17">
        <v>31</v>
      </c>
      <c r="G95" s="21">
        <v>39</v>
      </c>
      <c r="H95" s="1"/>
      <c r="I95" s="21"/>
      <c r="J95" s="2">
        <v>90</v>
      </c>
      <c r="K95" s="12">
        <v>50</v>
      </c>
      <c r="L95" s="12">
        <v>0</v>
      </c>
      <c r="M95" s="12">
        <v>20</v>
      </c>
      <c r="N95" s="12"/>
      <c r="O95" s="101"/>
      <c r="P95" s="81">
        <f t="shared" si="19"/>
        <v>0.2198463103929542</v>
      </c>
      <c r="Q95" s="81">
        <f t="shared" si="20"/>
        <v>0.7198463103929542</v>
      </c>
      <c r="R95" s="81">
        <f t="shared" si="21"/>
        <v>-0.6040227735550537</v>
      </c>
      <c r="S95" s="13">
        <f t="shared" si="22"/>
        <v>73.01694665403137</v>
      </c>
      <c r="T95" s="13">
        <f t="shared" si="28"/>
        <v>-38.74730414262237</v>
      </c>
      <c r="U95" s="28">
        <f t="shared" si="23"/>
        <v>73.01694665403137</v>
      </c>
      <c r="V95" s="13">
        <f t="shared" si="24"/>
        <v>343.01694665403136</v>
      </c>
      <c r="W95" s="29">
        <f t="shared" si="25"/>
        <v>51.25269585737763</v>
      </c>
      <c r="X95" s="104"/>
      <c r="Y95" s="109">
        <v>90</v>
      </c>
      <c r="Z95" s="32" t="s">
        <v>307</v>
      </c>
      <c r="AA95" s="2"/>
      <c r="AB95" s="1"/>
      <c r="AC95" s="67">
        <v>347</v>
      </c>
      <c r="AD95" s="68">
        <v>-50</v>
      </c>
      <c r="AE95" s="28">
        <f t="shared" si="29"/>
        <v>266.01694665403136</v>
      </c>
      <c r="AF95" s="13">
        <f t="shared" si="26"/>
        <v>176.01694665403136</v>
      </c>
      <c r="AG95" s="13">
        <f t="shared" si="27"/>
        <v>51.25269585737763</v>
      </c>
      <c r="AH95" s="106">
        <v>90</v>
      </c>
      <c r="AI95" s="38" t="s">
        <v>307</v>
      </c>
      <c r="AJ95" t="s">
        <v>384</v>
      </c>
    </row>
    <row r="96" spans="4:35" ht="12.75">
      <c r="D96">
        <v>7</v>
      </c>
      <c r="E96" s="2" t="s">
        <v>256</v>
      </c>
      <c r="F96" s="17">
        <v>10</v>
      </c>
      <c r="G96" s="21">
        <v>17</v>
      </c>
      <c r="H96" s="1"/>
      <c r="I96" s="21"/>
      <c r="J96" s="2">
        <v>90</v>
      </c>
      <c r="K96" s="12">
        <v>45</v>
      </c>
      <c r="L96" s="12">
        <v>180</v>
      </c>
      <c r="M96" s="12">
        <v>25</v>
      </c>
      <c r="N96" s="12"/>
      <c r="O96" s="101"/>
      <c r="P96" s="81">
        <f t="shared" si="19"/>
        <v>0.2988362387301198</v>
      </c>
      <c r="Q96" s="81">
        <f t="shared" si="20"/>
        <v>-0.6408563820557884</v>
      </c>
      <c r="R96" s="81">
        <f t="shared" si="21"/>
        <v>0.6408563820557885</v>
      </c>
      <c r="S96" s="13">
        <f t="shared" si="22"/>
        <v>295</v>
      </c>
      <c r="T96" s="13">
        <f t="shared" si="28"/>
        <v>42.1862611810453</v>
      </c>
      <c r="U96" s="28">
        <f t="shared" si="23"/>
        <v>115</v>
      </c>
      <c r="V96" s="13">
        <f t="shared" si="24"/>
        <v>25</v>
      </c>
      <c r="W96" s="29">
        <f t="shared" si="25"/>
        <v>47.8137388189547</v>
      </c>
      <c r="X96" s="104"/>
      <c r="Y96" s="133"/>
      <c r="Z96" s="32"/>
      <c r="AA96" s="2"/>
      <c r="AB96" s="1"/>
      <c r="AC96" s="67">
        <v>344.7</v>
      </c>
      <c r="AD96" s="68">
        <v>-25.6</v>
      </c>
      <c r="AE96" s="28">
        <f t="shared" si="29"/>
        <v>310.3</v>
      </c>
      <c r="AF96" s="13">
        <f t="shared" si="26"/>
        <v>220.3</v>
      </c>
      <c r="AG96" s="13">
        <f t="shared" si="27"/>
        <v>47.8137388189547</v>
      </c>
      <c r="AH96" s="105"/>
      <c r="AI96" s="38"/>
    </row>
    <row r="97" spans="4:35" ht="12.75">
      <c r="D97">
        <v>7</v>
      </c>
      <c r="E97" s="2" t="s">
        <v>256</v>
      </c>
      <c r="F97" s="17">
        <v>17</v>
      </c>
      <c r="G97" s="21">
        <v>25</v>
      </c>
      <c r="H97" s="1"/>
      <c r="I97" s="21"/>
      <c r="J97" s="2">
        <v>90</v>
      </c>
      <c r="K97" s="12">
        <v>45</v>
      </c>
      <c r="L97" s="12">
        <v>0</v>
      </c>
      <c r="M97" s="12">
        <v>32</v>
      </c>
      <c r="N97" s="12"/>
      <c r="O97" s="101"/>
      <c r="P97" s="81">
        <f t="shared" si="19"/>
        <v>0.3747095052206851</v>
      </c>
      <c r="Q97" s="81">
        <f t="shared" si="20"/>
        <v>0.59966055956455</v>
      </c>
      <c r="R97" s="81">
        <f t="shared" si="21"/>
        <v>-0.5996605595645501</v>
      </c>
      <c r="S97" s="13">
        <f t="shared" si="22"/>
        <v>58</v>
      </c>
      <c r="T97" s="13">
        <f t="shared" si="28"/>
        <v>-40.299547528800716</v>
      </c>
      <c r="U97" s="28">
        <f t="shared" si="23"/>
        <v>58</v>
      </c>
      <c r="V97" s="13">
        <f t="shared" si="24"/>
        <v>328</v>
      </c>
      <c r="W97" s="29">
        <f t="shared" si="25"/>
        <v>49.700452471199284</v>
      </c>
      <c r="X97" s="104"/>
      <c r="Y97" s="133"/>
      <c r="Z97" s="32"/>
      <c r="AA97" s="2"/>
      <c r="AB97" s="1"/>
      <c r="AC97" s="67">
        <v>344.7</v>
      </c>
      <c r="AD97" s="68">
        <v>-25.6</v>
      </c>
      <c r="AE97" s="28">
        <f t="shared" si="29"/>
        <v>253.3</v>
      </c>
      <c r="AF97" s="13">
        <f t="shared" si="26"/>
        <v>163.3</v>
      </c>
      <c r="AG97" s="13">
        <f t="shared" si="27"/>
        <v>49.700452471199284</v>
      </c>
      <c r="AH97" s="105"/>
      <c r="AI97" s="38"/>
    </row>
    <row r="98" spans="4:36" ht="12.75">
      <c r="D98">
        <v>7</v>
      </c>
      <c r="E98" s="2" t="s">
        <v>257</v>
      </c>
      <c r="F98" s="17">
        <v>88.5</v>
      </c>
      <c r="G98" s="21">
        <v>89</v>
      </c>
      <c r="H98" s="1"/>
      <c r="I98" s="21">
        <v>0.5</v>
      </c>
      <c r="J98" s="2">
        <v>90</v>
      </c>
      <c r="K98" s="12">
        <v>0</v>
      </c>
      <c r="L98" s="12">
        <v>180</v>
      </c>
      <c r="M98" s="12">
        <v>6</v>
      </c>
      <c r="N98" s="12"/>
      <c r="O98" s="101"/>
      <c r="P98" s="81">
        <f t="shared" si="19"/>
        <v>0.10452846326765346</v>
      </c>
      <c r="Q98" s="81">
        <f t="shared" si="20"/>
        <v>-6.4005223980261746E-18</v>
      </c>
      <c r="R98" s="81">
        <f t="shared" si="21"/>
        <v>0.9945218953682733</v>
      </c>
      <c r="S98" s="13">
        <f t="shared" si="22"/>
        <v>360</v>
      </c>
      <c r="T98" s="13">
        <f t="shared" si="28"/>
        <v>84.00000000000003</v>
      </c>
      <c r="U98" s="28">
        <f t="shared" si="23"/>
        <v>180</v>
      </c>
      <c r="V98" s="13">
        <f t="shared" si="24"/>
        <v>90</v>
      </c>
      <c r="W98" s="29">
        <f t="shared" si="25"/>
        <v>5.999999999999972</v>
      </c>
      <c r="X98" s="104"/>
      <c r="Y98" s="133"/>
      <c r="Z98" s="32"/>
      <c r="AA98" s="2"/>
      <c r="AB98" s="1"/>
      <c r="AC98" s="67">
        <v>344.7</v>
      </c>
      <c r="AD98" s="68">
        <v>-25.6</v>
      </c>
      <c r="AE98" s="28">
        <f t="shared" si="29"/>
        <v>15.300000000000011</v>
      </c>
      <c r="AF98" s="13">
        <f t="shared" si="26"/>
        <v>285.3</v>
      </c>
      <c r="AG98" s="13">
        <f t="shared" si="27"/>
        <v>5.999999999999972</v>
      </c>
      <c r="AH98" s="105"/>
      <c r="AI98" s="38"/>
      <c r="AJ98" t="s">
        <v>444</v>
      </c>
    </row>
    <row r="99" spans="3:36" ht="12.75">
      <c r="C99" t="s">
        <v>0</v>
      </c>
      <c r="D99">
        <v>2</v>
      </c>
      <c r="E99" s="2" t="s">
        <v>1</v>
      </c>
      <c r="F99" s="17">
        <v>36</v>
      </c>
      <c r="G99" s="21">
        <v>37</v>
      </c>
      <c r="H99" s="1"/>
      <c r="I99" s="21">
        <v>1</v>
      </c>
      <c r="J99" s="2">
        <v>90</v>
      </c>
      <c r="K99" s="12">
        <v>7</v>
      </c>
      <c r="L99" s="12">
        <v>180</v>
      </c>
      <c r="M99" s="12">
        <v>7</v>
      </c>
      <c r="N99" s="12"/>
      <c r="O99" s="101"/>
      <c r="P99" s="81">
        <f aca="true" t="shared" si="30" ref="P99:P104">COS(K99*PI()/180)*SIN(J99*PI()/180)*(SIN(M99*PI()/180))-(COS(M99*PI()/180)*SIN(L99*PI()/180))*(SIN(K99*PI()/180))</f>
        <v>0.12096094779983384</v>
      </c>
      <c r="Q99" s="81">
        <f aca="true" t="shared" si="31" ref="Q99:Q104">(SIN(K99*PI()/180))*(COS(M99*PI()/180)*COS(L99*PI()/180))-(SIN(M99*PI()/180))*(COS(K99*PI()/180)*COS(J99*PI()/180))</f>
        <v>-0.12096094779983387</v>
      </c>
      <c r="R99" s="81">
        <f aca="true" t="shared" si="32" ref="R99:R104">(COS(K99*PI()/180)*COS(J99*PI()/180))*(COS(M99*PI()/180)*SIN(L99*PI()/180))-(COS(K99*PI()/180)*SIN(J99*PI()/180))*(COS(M99*PI()/180)*COS(L99*PI()/180))</f>
        <v>0.9851478631379982</v>
      </c>
      <c r="S99" s="13">
        <f aca="true" t="shared" si="33" ref="S99:S104">IF(P99=0,IF(Q99&gt;=0,90,270),IF(P99&gt;0,IF(Q99&gt;=0,ATAN(Q99/P99)*180/PI(),ATAN(Q99/P99)*180/PI()+360),ATAN(Q99/P99)*180/PI()+180))</f>
        <v>315</v>
      </c>
      <c r="T99" s="13">
        <f t="shared" si="28"/>
        <v>80.1491789724212</v>
      </c>
      <c r="U99" s="28">
        <f aca="true" t="shared" si="34" ref="U99:U104">IF(R99&lt;0,S99,IF(S99+180&gt;=360,S99-180,S99+180))</f>
        <v>135</v>
      </c>
      <c r="V99" s="13">
        <f t="shared" si="24"/>
        <v>45</v>
      </c>
      <c r="W99" s="29">
        <f aca="true" t="shared" si="35" ref="W99:W104">IF(R99&lt;0,90+T99,90-T99)</f>
        <v>9.850821027578803</v>
      </c>
      <c r="X99" s="104"/>
      <c r="Y99" s="133"/>
      <c r="Z99" s="32"/>
      <c r="AA99" s="2"/>
      <c r="AB99" s="1"/>
      <c r="AC99" s="67">
        <v>159.2</v>
      </c>
      <c r="AD99" s="68">
        <v>-45.2</v>
      </c>
      <c r="AE99" s="28">
        <f t="shared" si="29"/>
        <v>155.8</v>
      </c>
      <c r="AF99" s="13">
        <f t="shared" si="26"/>
        <v>65.80000000000001</v>
      </c>
      <c r="AG99" s="13">
        <f aca="true" t="shared" si="36" ref="AG99:AG104">W99</f>
        <v>9.850821027578803</v>
      </c>
      <c r="AH99" s="105"/>
      <c r="AI99" s="38"/>
      <c r="AJ99" t="s">
        <v>324</v>
      </c>
    </row>
    <row r="100" spans="4:36" ht="12.75">
      <c r="D100">
        <v>2</v>
      </c>
      <c r="E100" s="2" t="s">
        <v>256</v>
      </c>
      <c r="F100" s="17">
        <v>112</v>
      </c>
      <c r="G100" s="21">
        <v>118</v>
      </c>
      <c r="H100" s="1"/>
      <c r="I100" s="21">
        <v>6</v>
      </c>
      <c r="J100" s="2">
        <v>90</v>
      </c>
      <c r="K100" s="12">
        <v>39</v>
      </c>
      <c r="L100" s="12">
        <v>0</v>
      </c>
      <c r="M100" s="12">
        <v>0</v>
      </c>
      <c r="N100" s="12"/>
      <c r="O100" s="101"/>
      <c r="P100" s="81">
        <f t="shared" si="30"/>
        <v>0</v>
      </c>
      <c r="Q100" s="81">
        <f t="shared" si="31"/>
        <v>0.6293203910498374</v>
      </c>
      <c r="R100" s="81">
        <f t="shared" si="32"/>
        <v>-0.7771459614569709</v>
      </c>
      <c r="S100" s="13">
        <f t="shared" si="33"/>
        <v>90</v>
      </c>
      <c r="T100" s="13">
        <f t="shared" si="28"/>
        <v>-51</v>
      </c>
      <c r="U100" s="28">
        <f t="shared" si="34"/>
        <v>90</v>
      </c>
      <c r="V100" s="13">
        <f t="shared" si="24"/>
        <v>0</v>
      </c>
      <c r="W100" s="29">
        <f t="shared" si="35"/>
        <v>39</v>
      </c>
      <c r="X100" s="104"/>
      <c r="Y100" s="133"/>
      <c r="Z100" s="32"/>
      <c r="AA100" s="2"/>
      <c r="AB100" s="1"/>
      <c r="AC100" s="67">
        <v>159.2</v>
      </c>
      <c r="AD100" s="68">
        <v>-45.2</v>
      </c>
      <c r="AE100" s="28">
        <f t="shared" si="29"/>
        <v>110.80000000000001</v>
      </c>
      <c r="AF100" s="13">
        <f t="shared" si="26"/>
        <v>20.80000000000001</v>
      </c>
      <c r="AG100" s="13">
        <f t="shared" si="36"/>
        <v>39</v>
      </c>
      <c r="AH100" s="105"/>
      <c r="AI100" s="38"/>
      <c r="AJ100" t="s">
        <v>326</v>
      </c>
    </row>
    <row r="101" spans="4:36" ht="12.75">
      <c r="D101">
        <v>2</v>
      </c>
      <c r="E101" s="2" t="s">
        <v>64</v>
      </c>
      <c r="F101" s="17">
        <v>121</v>
      </c>
      <c r="G101" s="21">
        <v>124</v>
      </c>
      <c r="H101" s="1"/>
      <c r="I101" s="21">
        <v>3</v>
      </c>
      <c r="J101" s="2">
        <v>90</v>
      </c>
      <c r="K101" s="12">
        <v>0</v>
      </c>
      <c r="L101" s="12">
        <v>180</v>
      </c>
      <c r="M101" s="12">
        <v>13</v>
      </c>
      <c r="N101" s="12"/>
      <c r="O101" s="101"/>
      <c r="P101" s="81">
        <f t="shared" si="30"/>
        <v>0.224951054343865</v>
      </c>
      <c r="Q101" s="81">
        <f t="shared" si="31"/>
        <v>-1.3774279433351828E-17</v>
      </c>
      <c r="R101" s="81">
        <f t="shared" si="32"/>
        <v>0.9743700647852352</v>
      </c>
      <c r="S101" s="13">
        <f t="shared" si="33"/>
        <v>360</v>
      </c>
      <c r="T101" s="13">
        <f t="shared" si="28"/>
        <v>77.00000000000001</v>
      </c>
      <c r="U101" s="28">
        <f t="shared" si="34"/>
        <v>180</v>
      </c>
      <c r="V101" s="13">
        <f t="shared" si="24"/>
        <v>90</v>
      </c>
      <c r="W101" s="29">
        <f t="shared" si="35"/>
        <v>12.999999999999986</v>
      </c>
      <c r="X101" s="104"/>
      <c r="Y101" s="133"/>
      <c r="Z101" s="32"/>
      <c r="AA101" s="2"/>
      <c r="AB101" s="1"/>
      <c r="AC101" s="67">
        <v>159.2</v>
      </c>
      <c r="AD101" s="68">
        <v>-45.2</v>
      </c>
      <c r="AE101" s="28">
        <f>IF(AD101&gt;=0,IF(U101&gt;=AC101,U101-AC101,U101-AC101+360),IF((U101-AC101-180)&lt;0,IF(U101-AC101+180&lt;0,U101-AC101+540,U101-AC101+180),U101-AC101-180))</f>
        <v>200.8</v>
      </c>
      <c r="AF101" s="13">
        <f t="shared" si="26"/>
        <v>110.80000000000001</v>
      </c>
      <c r="AG101" s="13">
        <f t="shared" si="36"/>
        <v>12.999999999999986</v>
      </c>
      <c r="AH101" s="105"/>
      <c r="AI101" s="38"/>
      <c r="AJ101" t="s">
        <v>325</v>
      </c>
    </row>
    <row r="102" spans="4:36" ht="12.75">
      <c r="D102">
        <v>5</v>
      </c>
      <c r="E102" s="2" t="s">
        <v>274</v>
      </c>
      <c r="F102" s="17">
        <v>57</v>
      </c>
      <c r="G102" s="21">
        <v>64</v>
      </c>
      <c r="H102" s="1"/>
      <c r="I102" s="21"/>
      <c r="J102" s="2">
        <v>90</v>
      </c>
      <c r="K102" s="12">
        <v>57</v>
      </c>
      <c r="L102" s="12">
        <v>320</v>
      </c>
      <c r="M102" s="12">
        <v>0</v>
      </c>
      <c r="N102" s="12"/>
      <c r="O102" s="101"/>
      <c r="P102" s="81">
        <f t="shared" si="30"/>
        <v>0.5390870496840916</v>
      </c>
      <c r="Q102" s="81">
        <f t="shared" si="31"/>
        <v>0.6424589281820292</v>
      </c>
      <c r="R102" s="81">
        <f t="shared" si="32"/>
        <v>-0.417217706278944</v>
      </c>
      <c r="S102" s="13">
        <f t="shared" si="33"/>
        <v>49.999999999999986</v>
      </c>
      <c r="T102" s="13">
        <f t="shared" si="28"/>
        <v>-26.44920043385185</v>
      </c>
      <c r="U102" s="28">
        <f t="shared" si="34"/>
        <v>49.999999999999986</v>
      </c>
      <c r="V102" s="13">
        <f t="shared" si="24"/>
        <v>320</v>
      </c>
      <c r="W102" s="29">
        <f t="shared" si="35"/>
        <v>63.55079956614815</v>
      </c>
      <c r="X102" s="104"/>
      <c r="Y102" s="109">
        <v>90</v>
      </c>
      <c r="Z102" s="32" t="s">
        <v>307</v>
      </c>
      <c r="AA102" s="2"/>
      <c r="AB102" s="1"/>
      <c r="AC102" s="67">
        <v>151.3</v>
      </c>
      <c r="AD102" s="68">
        <v>-23</v>
      </c>
      <c r="AE102" s="28">
        <f>IF(AD102&gt;=0,IF(U102&gt;=AC102,U102-AC102,U102-AC102+360),IF((U102-AC102-180)&lt;0,IF(U102-AC102+180&lt;0,U102-AC102+540,U102-AC102+180),U102-AC102-180))</f>
        <v>78.69999999999997</v>
      </c>
      <c r="AF102" s="13">
        <f t="shared" si="26"/>
        <v>348.7</v>
      </c>
      <c r="AG102" s="13">
        <f t="shared" si="36"/>
        <v>63.55079956614815</v>
      </c>
      <c r="AH102" s="106">
        <v>90</v>
      </c>
      <c r="AI102" s="38" t="s">
        <v>307</v>
      </c>
      <c r="AJ102" t="s">
        <v>327</v>
      </c>
    </row>
    <row r="103" spans="4:36" ht="12.75">
      <c r="D103">
        <v>5</v>
      </c>
      <c r="E103" s="2" t="s">
        <v>256</v>
      </c>
      <c r="F103" s="17">
        <v>66</v>
      </c>
      <c r="G103" s="21">
        <v>77</v>
      </c>
      <c r="H103" s="1"/>
      <c r="I103" s="21"/>
      <c r="J103" s="2">
        <v>270</v>
      </c>
      <c r="K103" s="12">
        <v>47</v>
      </c>
      <c r="L103" s="12">
        <v>0</v>
      </c>
      <c r="M103" s="12">
        <v>0</v>
      </c>
      <c r="N103" s="12"/>
      <c r="O103" s="101"/>
      <c r="P103" s="81">
        <f t="shared" si="30"/>
        <v>0</v>
      </c>
      <c r="Q103" s="81">
        <f t="shared" si="31"/>
        <v>0.7313537016191705</v>
      </c>
      <c r="R103" s="81">
        <f t="shared" si="32"/>
        <v>0.6819983600624985</v>
      </c>
      <c r="S103" s="13">
        <f t="shared" si="33"/>
        <v>90</v>
      </c>
      <c r="T103" s="13">
        <f t="shared" si="28"/>
        <v>43.00000000000001</v>
      </c>
      <c r="U103" s="28">
        <f t="shared" si="34"/>
        <v>270</v>
      </c>
      <c r="V103" s="13">
        <f t="shared" si="24"/>
        <v>180</v>
      </c>
      <c r="W103" s="29">
        <f t="shared" si="35"/>
        <v>46.99999999999999</v>
      </c>
      <c r="X103" s="104"/>
      <c r="Y103" s="108"/>
      <c r="Z103" s="38"/>
      <c r="AA103" s="2"/>
      <c r="AB103" s="1"/>
      <c r="AC103" s="67">
        <v>151.3</v>
      </c>
      <c r="AD103" s="68">
        <v>-23</v>
      </c>
      <c r="AE103" s="28">
        <f>IF(AD103&gt;=0,IF(U103&gt;=AC103,U103-AC103,U103-AC103+360),IF((U103-AC103-180)&lt;0,IF(U103-AC103+180&lt;0,U103-AC103+540,U103-AC103+180),U103-AC103-180))</f>
        <v>298.7</v>
      </c>
      <c r="AF103" s="13">
        <f t="shared" si="26"/>
        <v>208.7</v>
      </c>
      <c r="AG103" s="13">
        <f t="shared" si="36"/>
        <v>46.99999999999999</v>
      </c>
      <c r="AH103" s="105"/>
      <c r="AI103" s="38"/>
      <c r="AJ103" t="s">
        <v>203</v>
      </c>
    </row>
    <row r="104" spans="4:36" ht="13.5" thickBot="1">
      <c r="D104">
        <v>6</v>
      </c>
      <c r="E104" s="4" t="s">
        <v>303</v>
      </c>
      <c r="F104" s="18">
        <v>35</v>
      </c>
      <c r="G104" s="22">
        <v>36</v>
      </c>
      <c r="H104" s="5"/>
      <c r="I104" s="22">
        <v>1</v>
      </c>
      <c r="J104" s="4">
        <v>270</v>
      </c>
      <c r="K104" s="5">
        <v>6</v>
      </c>
      <c r="L104" s="5">
        <v>180</v>
      </c>
      <c r="M104" s="5">
        <v>3</v>
      </c>
      <c r="N104" s="66"/>
      <c r="O104" s="103"/>
      <c r="P104" s="82">
        <f t="shared" si="30"/>
        <v>-0.052049254398643524</v>
      </c>
      <c r="Q104" s="82">
        <f t="shared" si="31"/>
        <v>-0.10438521064158732</v>
      </c>
      <c r="R104" s="82">
        <f t="shared" si="32"/>
        <v>-0.9931589376748557</v>
      </c>
      <c r="S104" s="14">
        <f t="shared" si="33"/>
        <v>243.49793026401858</v>
      </c>
      <c r="T104" s="14">
        <f t="shared" si="28"/>
        <v>-83.30154702070026</v>
      </c>
      <c r="U104" s="30">
        <f t="shared" si="34"/>
        <v>243.49793026401858</v>
      </c>
      <c r="V104" s="14">
        <f>IF(U104-90&lt;0,U104+270,U104-90)</f>
        <v>153.49793026401858</v>
      </c>
      <c r="W104" s="15">
        <f t="shared" si="35"/>
        <v>6.698452979299745</v>
      </c>
      <c r="X104" s="137"/>
      <c r="Y104" s="111"/>
      <c r="Z104" s="79"/>
      <c r="AA104" s="4"/>
      <c r="AB104" s="5"/>
      <c r="AC104" s="49">
        <v>154.73137813211846</v>
      </c>
      <c r="AD104" s="116">
        <v>-28.596810933940773</v>
      </c>
      <c r="AE104" s="30">
        <f>IF(AD104&gt;=0,IF(U104&gt;=AC104,U104-AC104,U104-AC104+360),IF((U104-AC104-180)&lt;0,IF(U104-AC104+180&lt;0,U104-AC104+540,U104-AC104+180),U104-AC104-180))</f>
        <v>268.7665521319001</v>
      </c>
      <c r="AF104" s="14">
        <f>IF(AE104-90&lt;0,AE104+270,AE104-90)</f>
        <v>178.76655213190008</v>
      </c>
      <c r="AG104" s="14">
        <f t="shared" si="36"/>
        <v>6.698452979299745</v>
      </c>
      <c r="AH104" s="107"/>
      <c r="AI104" s="79"/>
      <c r="AJ104" t="s">
        <v>329</v>
      </c>
    </row>
    <row r="105" spans="5:33" ht="12.75">
      <c r="E105" s="1"/>
      <c r="F105" s="16"/>
      <c r="G105" s="20"/>
      <c r="H105" s="1"/>
      <c r="I105" s="85"/>
      <c r="J105" s="1"/>
      <c r="K105" s="1"/>
      <c r="L105" s="1"/>
      <c r="M105" s="1"/>
      <c r="N105" t="s">
        <v>147</v>
      </c>
      <c r="O105" t="s">
        <v>45</v>
      </c>
      <c r="P105" s="24"/>
      <c r="Q105" s="24"/>
      <c r="R105" s="24"/>
      <c r="S105" s="24"/>
      <c r="T105" s="24"/>
      <c r="U105" s="24"/>
      <c r="V105" s="24"/>
      <c r="W105" s="24"/>
      <c r="X105" s="24"/>
      <c r="Y105" s="41" t="s">
        <v>313</v>
      </c>
      <c r="Z105" s="34"/>
      <c r="AA105" s="1"/>
      <c r="AB105" s="1"/>
      <c r="AC105" s="39" t="s">
        <v>435</v>
      </c>
      <c r="AD105" s="1"/>
      <c r="AE105" s="1"/>
      <c r="AF105" s="1"/>
      <c r="AG105" s="1"/>
    </row>
    <row r="106" spans="5:33" ht="12.75">
      <c r="E106" s="1"/>
      <c r="F106" s="16"/>
      <c r="G106" s="20"/>
      <c r="H106" s="1"/>
      <c r="I106" s="85"/>
      <c r="J106" s="1"/>
      <c r="K106" s="1"/>
      <c r="L106" s="1"/>
      <c r="M106" s="1"/>
      <c r="O106" t="s">
        <v>46</v>
      </c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34"/>
      <c r="AA106" s="1"/>
      <c r="AB106" s="1"/>
      <c r="AC106" s="40" t="s">
        <v>434</v>
      </c>
      <c r="AD106" s="1"/>
      <c r="AE106" s="1"/>
      <c r="AF106" s="1"/>
      <c r="AG106" s="1"/>
    </row>
    <row r="107" spans="15:26" ht="12.75">
      <c r="O107" t="s">
        <v>47</v>
      </c>
      <c r="Z107" s="35"/>
    </row>
    <row r="108" ht="12.75">
      <c r="Z108" s="35"/>
    </row>
    <row r="109" ht="12.75">
      <c r="Z109" s="35"/>
    </row>
    <row r="110" ht="12.75">
      <c r="Z110" s="35"/>
    </row>
    <row r="111" ht="12.75">
      <c r="Z111" s="35"/>
    </row>
    <row r="112" ht="12.75">
      <c r="Z112" s="35"/>
    </row>
    <row r="113" ht="12.75">
      <c r="Z113" s="35"/>
    </row>
    <row r="114" ht="12.75">
      <c r="Z114" s="35"/>
    </row>
    <row r="115" ht="12.75">
      <c r="Z115" s="35"/>
    </row>
    <row r="116" ht="12.75">
      <c r="Z116" s="35"/>
    </row>
    <row r="117" ht="12.75">
      <c r="Z117" s="35"/>
    </row>
    <row r="118" ht="12.75">
      <c r="Z118" s="35"/>
    </row>
    <row r="119" ht="12.75">
      <c r="Z119" s="35"/>
    </row>
    <row r="120" ht="12.75">
      <c r="Z120" s="35"/>
    </row>
    <row r="121" ht="12.75">
      <c r="Z121" s="35"/>
    </row>
    <row r="122" ht="12.75">
      <c r="Z122" s="35"/>
    </row>
    <row r="123" ht="12.75">
      <c r="Z123" s="35"/>
    </row>
    <row r="124" ht="12.75">
      <c r="Z124" s="35"/>
    </row>
    <row r="125" ht="12.75">
      <c r="Z125" s="35"/>
    </row>
    <row r="126" ht="12.75">
      <c r="Z126" s="35"/>
    </row>
    <row r="127" ht="12.75">
      <c r="Z127" s="35"/>
    </row>
    <row r="128" ht="12.75">
      <c r="Z128" s="35"/>
    </row>
    <row r="129" ht="12.75">
      <c r="Z129" s="35"/>
    </row>
    <row r="130" ht="12.75">
      <c r="Z130" s="35"/>
    </row>
    <row r="131" ht="12.75">
      <c r="Z131" s="35"/>
    </row>
    <row r="132" ht="12.75">
      <c r="Z132" s="35"/>
    </row>
    <row r="133" ht="12.75">
      <c r="Z133" s="35"/>
    </row>
    <row r="134" ht="12.75">
      <c r="Z134" s="35"/>
    </row>
    <row r="135" ht="12.75">
      <c r="Z135" s="35"/>
    </row>
    <row r="136" ht="12.75">
      <c r="Z136" s="35"/>
    </row>
    <row r="137" ht="12.75">
      <c r="Z137" s="35"/>
    </row>
    <row r="138" ht="12.75">
      <c r="Z138" s="35"/>
    </row>
    <row r="139" ht="12.75">
      <c r="Z139" s="35"/>
    </row>
    <row r="140" ht="12.75">
      <c r="Z140" s="35"/>
    </row>
    <row r="141" ht="12.75">
      <c r="Z141" s="35"/>
    </row>
    <row r="142" ht="12.75">
      <c r="Z142" s="35"/>
    </row>
    <row r="143" ht="12.75">
      <c r="Z143" s="35"/>
    </row>
    <row r="144" ht="12.75">
      <c r="Z144" s="35"/>
    </row>
    <row r="145" ht="12.75">
      <c r="Z145" s="35"/>
    </row>
    <row r="146" ht="12.75">
      <c r="Z146" s="35"/>
    </row>
    <row r="147" ht="12.75">
      <c r="Z147" s="35"/>
    </row>
    <row r="148" ht="12.75">
      <c r="Z148" s="35"/>
    </row>
    <row r="149" ht="12.75">
      <c r="Z149" s="35"/>
    </row>
    <row r="150" ht="12.75">
      <c r="Z150" s="35"/>
    </row>
    <row r="151" ht="12.75">
      <c r="Z151" s="35"/>
    </row>
    <row r="152" ht="12.75">
      <c r="Z152" s="35"/>
    </row>
    <row r="153" ht="12.75">
      <c r="Z153" s="35"/>
    </row>
    <row r="154" ht="12.75">
      <c r="Z154" s="35"/>
    </row>
    <row r="155" ht="12.75">
      <c r="Z155" s="35"/>
    </row>
    <row r="156" ht="12.75">
      <c r="Z156" s="35"/>
    </row>
    <row r="157" ht="12.75">
      <c r="Z157" s="35"/>
    </row>
    <row r="158" ht="12.75">
      <c r="Z158" s="35"/>
    </row>
    <row r="159" ht="12.75">
      <c r="Z159" s="35"/>
    </row>
    <row r="160" ht="12.75">
      <c r="Z160" s="35"/>
    </row>
    <row r="161" ht="12.75">
      <c r="Z161" s="35"/>
    </row>
    <row r="162" ht="12.75">
      <c r="Z162" s="35"/>
    </row>
    <row r="163" ht="12.75">
      <c r="Z163" s="35"/>
    </row>
    <row r="164" ht="12.75">
      <c r="Z164" s="35"/>
    </row>
    <row r="165" ht="12.75">
      <c r="Z165" s="35"/>
    </row>
    <row r="166" ht="12.75">
      <c r="Z166" s="35"/>
    </row>
    <row r="167" ht="12.75">
      <c r="Z167" s="35"/>
    </row>
    <row r="168" ht="12.75">
      <c r="Z168" s="35"/>
    </row>
    <row r="169" ht="12.75">
      <c r="Z169" s="35"/>
    </row>
    <row r="170" ht="12.75">
      <c r="Z170" s="35"/>
    </row>
  </sheetData>
  <mergeCells count="18">
    <mergeCell ref="AC1:AD1"/>
    <mergeCell ref="F1:F2"/>
    <mergeCell ref="G1:G2"/>
    <mergeCell ref="H1:H2"/>
    <mergeCell ref="U1:W1"/>
    <mergeCell ref="N1:O1"/>
    <mergeCell ref="I1:I2"/>
    <mergeCell ref="J1:K1"/>
    <mergeCell ref="AH1:AI1"/>
    <mergeCell ref="B1:B2"/>
    <mergeCell ref="C1:C2"/>
    <mergeCell ref="D1:D2"/>
    <mergeCell ref="AA1:AB1"/>
    <mergeCell ref="L1:M1"/>
    <mergeCell ref="P1:T1"/>
    <mergeCell ref="E1:E2"/>
    <mergeCell ref="X1:Z1"/>
    <mergeCell ref="AE1:AG1"/>
  </mergeCells>
  <printOptions horizontalCentered="1" verticalCentered="1"/>
  <pageMargins left="0.5118110236220472" right="0.5118110236220472" top="0.5118110236220472" bottom="0.5118110236220472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8"/>
  <sheetViews>
    <sheetView workbookViewId="0" topLeftCell="A1">
      <pane xSplit="5" ySplit="2" topLeftCell="F45" activePane="bottomRight" state="frozen"/>
      <selection pane="topLeft" activeCell="A1" sqref="A1"/>
      <selection pane="topRight" activeCell="F1" sqref="F1"/>
      <selection pane="bottomLeft" activeCell="A3" sqref="A3"/>
      <selection pane="bottomRight" activeCell="N103" sqref="N103:O105"/>
    </sheetView>
  </sheetViews>
  <sheetFormatPr defaultColWidth="10.75390625" defaultRowHeight="12.75"/>
  <cols>
    <col min="1" max="1" width="5.75390625" style="0" customWidth="1"/>
    <col min="2" max="2" width="2.25390625" style="0" customWidth="1"/>
    <col min="3" max="3" width="3.625" style="0" customWidth="1"/>
    <col min="4" max="4" width="2.75390625" style="0" customWidth="1"/>
    <col min="5" max="5" width="17.375" style="0" customWidth="1"/>
    <col min="6" max="6" width="5.625" style="19" customWidth="1"/>
    <col min="7" max="7" width="7.75390625" style="23" customWidth="1"/>
    <col min="8" max="8" width="7.875" style="0" customWidth="1"/>
    <col min="9" max="9" width="8.75390625" style="86" customWidth="1"/>
    <col min="10" max="10" width="6.375" style="0" customWidth="1"/>
    <col min="11" max="11" width="5.00390625" style="0" customWidth="1"/>
    <col min="12" max="12" width="5.625" style="0" customWidth="1"/>
    <col min="13" max="14" width="6.00390625" style="0" customWidth="1"/>
    <col min="15" max="15" width="6.00390625" style="100" customWidth="1"/>
    <col min="16" max="16" width="6.00390625" style="1" customWidth="1"/>
    <col min="17" max="18" width="6.00390625" style="0" customWidth="1"/>
    <col min="19" max="19" width="6.25390625" style="0" customWidth="1"/>
    <col min="20" max="20" width="6.625" style="0" customWidth="1"/>
    <col min="21" max="22" width="5.75390625" style="0" customWidth="1"/>
    <col min="23" max="23" width="3.75390625" style="0" bestFit="1" customWidth="1"/>
    <col min="24" max="24" width="7.625" style="0" bestFit="1" customWidth="1"/>
    <col min="25" max="25" width="7.375" style="0" bestFit="1" customWidth="1"/>
    <col min="26" max="26" width="8.875" style="0" customWidth="1"/>
    <col min="27" max="27" width="7.25390625" style="0" customWidth="1"/>
    <col min="28" max="29" width="7.875" style="0" customWidth="1"/>
    <col min="30" max="30" width="6.375" style="0" customWidth="1"/>
    <col min="31" max="32" width="8.00390625" style="0" customWidth="1"/>
    <col min="33" max="33" width="6.125" style="0" customWidth="1"/>
    <col min="34" max="34" width="7.375" style="0" bestFit="1" customWidth="1"/>
    <col min="35" max="35" width="8.875" style="0" customWidth="1"/>
  </cols>
  <sheetData>
    <row r="1" spans="1:35" ht="27" customHeight="1">
      <c r="A1" s="1"/>
      <c r="B1" s="140" t="s">
        <v>390</v>
      </c>
      <c r="C1" s="140" t="s">
        <v>391</v>
      </c>
      <c r="D1" s="142" t="s">
        <v>476</v>
      </c>
      <c r="E1" s="149" t="s">
        <v>22</v>
      </c>
      <c r="F1" s="157" t="s">
        <v>183</v>
      </c>
      <c r="G1" s="159" t="s">
        <v>235</v>
      </c>
      <c r="H1" s="161" t="s">
        <v>182</v>
      </c>
      <c r="I1" s="167" t="s">
        <v>24</v>
      </c>
      <c r="J1" s="169" t="s">
        <v>23</v>
      </c>
      <c r="K1" s="170"/>
      <c r="L1" s="138" t="s">
        <v>236</v>
      </c>
      <c r="M1" s="146"/>
      <c r="N1" s="166" t="s">
        <v>486</v>
      </c>
      <c r="O1" s="143"/>
      <c r="P1" s="147" t="s">
        <v>487</v>
      </c>
      <c r="Q1" s="148"/>
      <c r="R1" s="148"/>
      <c r="S1" s="148"/>
      <c r="T1" s="148"/>
      <c r="U1" s="163" t="s">
        <v>488</v>
      </c>
      <c r="V1" s="164"/>
      <c r="W1" s="165"/>
      <c r="X1" s="151" t="s">
        <v>489</v>
      </c>
      <c r="Y1" s="147"/>
      <c r="Z1" s="139"/>
      <c r="AA1" s="144" t="s">
        <v>240</v>
      </c>
      <c r="AB1" s="145"/>
      <c r="AC1" s="155" t="s">
        <v>181</v>
      </c>
      <c r="AD1" s="156"/>
      <c r="AE1" s="152" t="s">
        <v>519</v>
      </c>
      <c r="AF1" s="153"/>
      <c r="AG1" s="154"/>
      <c r="AH1" s="138" t="s">
        <v>489</v>
      </c>
      <c r="AI1" s="139"/>
    </row>
    <row r="2" spans="1:36" ht="18" customHeight="1">
      <c r="A2" s="119" t="s">
        <v>20</v>
      </c>
      <c r="B2" s="141"/>
      <c r="C2" s="141"/>
      <c r="D2" s="143"/>
      <c r="E2" s="150"/>
      <c r="F2" s="158"/>
      <c r="G2" s="160"/>
      <c r="H2" s="162"/>
      <c r="I2" s="168"/>
      <c r="J2" s="8" t="s">
        <v>520</v>
      </c>
      <c r="K2" s="7" t="s">
        <v>19</v>
      </c>
      <c r="L2" s="7" t="s">
        <v>520</v>
      </c>
      <c r="M2" s="7" t="s">
        <v>19</v>
      </c>
      <c r="N2" s="10" t="s">
        <v>521</v>
      </c>
      <c r="O2" s="9" t="s">
        <v>522</v>
      </c>
      <c r="P2" s="11" t="s">
        <v>523</v>
      </c>
      <c r="Q2" s="11" t="s">
        <v>524</v>
      </c>
      <c r="R2" s="7" t="s">
        <v>525</v>
      </c>
      <c r="S2" s="11" t="s">
        <v>520</v>
      </c>
      <c r="T2" s="10" t="s">
        <v>19</v>
      </c>
      <c r="U2" s="8" t="s">
        <v>18</v>
      </c>
      <c r="V2" s="99" t="s">
        <v>526</v>
      </c>
      <c r="W2" s="9" t="s">
        <v>19</v>
      </c>
      <c r="X2" s="10" t="s">
        <v>527</v>
      </c>
      <c r="Y2" s="26" t="s">
        <v>528</v>
      </c>
      <c r="Z2" s="27" t="s">
        <v>529</v>
      </c>
      <c r="AA2" s="8" t="s">
        <v>388</v>
      </c>
      <c r="AB2" s="10" t="s">
        <v>389</v>
      </c>
      <c r="AC2" s="8" t="s">
        <v>311</v>
      </c>
      <c r="AD2" s="9" t="s">
        <v>312</v>
      </c>
      <c r="AE2" s="42" t="s">
        <v>18</v>
      </c>
      <c r="AF2" s="7" t="s">
        <v>530</v>
      </c>
      <c r="AG2" s="7" t="s">
        <v>19</v>
      </c>
      <c r="AH2" s="26" t="s">
        <v>528</v>
      </c>
      <c r="AI2" s="27" t="s">
        <v>529</v>
      </c>
      <c r="AJ2" t="s">
        <v>392</v>
      </c>
    </row>
    <row r="3" spans="1:36" ht="12.75">
      <c r="A3" t="s">
        <v>21</v>
      </c>
      <c r="B3" t="s">
        <v>464</v>
      </c>
      <c r="C3" t="s">
        <v>478</v>
      </c>
      <c r="D3">
        <v>1</v>
      </c>
      <c r="E3" s="2" t="s">
        <v>393</v>
      </c>
      <c r="F3" s="16">
        <v>82</v>
      </c>
      <c r="G3" s="20">
        <v>88</v>
      </c>
      <c r="H3" s="1"/>
      <c r="I3" s="84">
        <v>6</v>
      </c>
      <c r="J3" s="2">
        <v>90</v>
      </c>
      <c r="K3" s="12">
        <v>2</v>
      </c>
      <c r="L3" s="12">
        <v>180</v>
      </c>
      <c r="M3" s="12">
        <v>5</v>
      </c>
      <c r="N3" s="12"/>
      <c r="O3" s="101"/>
      <c r="P3" s="81">
        <f aca="true" t="shared" si="0" ref="P3:P34">COS(K3*PI()/180)*SIN(J3*PI()/180)*(SIN(M3*PI()/180))-(COS(M3*PI()/180)*SIN(L3*PI()/180))*(SIN(K3*PI()/180))</f>
        <v>0.08710264982404566</v>
      </c>
      <c r="Q3" s="81">
        <f aca="true" t="shared" si="1" ref="Q3:Q34">(SIN(K3*PI()/180))*(COS(M3*PI()/180)*COS(L3*PI()/180))-(SIN(M3*PI()/180))*(COS(K3*PI()/180)*COS(J3*PI()/180))</f>
        <v>-0.03476669358110183</v>
      </c>
      <c r="R3" s="81">
        <f aca="true" t="shared" si="2" ref="R3:R34">(COS(K3*PI()/180)*COS(J3*PI()/180))*(COS(M3*PI()/180)*SIN(L3*PI()/180))-(COS(K3*PI()/180)*SIN(J3*PI()/180))*(COS(M3*PI()/180)*COS(L3*PI()/180))</f>
        <v>0.995587843197948</v>
      </c>
      <c r="S3" s="13">
        <f aca="true" t="shared" si="3" ref="S3:S34">IF(P3=0,IF(Q3&gt;=0,90,270),IF(P3&gt;0,IF(Q3&gt;=0,ATAN(Q3/P3)*180/PI(),ATAN(Q3/P3)*180/PI()+360),ATAN(Q3/P3)*180/PI()+180))</f>
        <v>338.2407735204424</v>
      </c>
      <c r="T3" s="94">
        <f>ASIN(R3/SQRT(P3^2+Q3^2+R3^2))*180/PI()</f>
        <v>84.61859152100902</v>
      </c>
      <c r="U3" s="28">
        <f aca="true" t="shared" si="4" ref="U3:U34">IF(R3&lt;0,S3,IF(S3+180&gt;=360,S3-180,S3+180))</f>
        <v>158.24077352044242</v>
      </c>
      <c r="V3" s="13">
        <f aca="true" t="shared" si="5" ref="V3:V66">IF(U3-90&lt;0,U3+270,U3-90)</f>
        <v>68.24077352044242</v>
      </c>
      <c r="W3" s="29">
        <f aca="true" t="shared" si="6" ref="W3:W34">IF(R3&lt;0,90+T3,90-T3)</f>
        <v>5.381408478990977</v>
      </c>
      <c r="X3" s="13"/>
      <c r="Y3" s="25"/>
      <c r="Z3" s="32"/>
      <c r="AA3" s="88">
        <v>65</v>
      </c>
      <c r="AB3" s="90">
        <v>102</v>
      </c>
      <c r="AC3" s="67">
        <v>332.7</v>
      </c>
      <c r="AD3" s="68">
        <v>-48.5</v>
      </c>
      <c r="AE3" s="43">
        <f>IF(AD3&gt;=0,IF(U3&gt;=AC3,U3-AC3,U3-AC3+360),IF((U3-AC3-180)&lt;0,IF(U3-AC3+180&lt;0,U3-AC3+540,U3-AC3+180),U3-AC3-180))</f>
        <v>5.540773520442428</v>
      </c>
      <c r="AF3" s="13">
        <f aca="true" t="shared" si="7" ref="AF3:AF66">IF(AE3-90&lt;0,AE3+270,AE3-90)</f>
        <v>275.54077352044243</v>
      </c>
      <c r="AG3" s="13">
        <f aca="true" t="shared" si="8" ref="AG3:AG34">W3</f>
        <v>5.381408478990977</v>
      </c>
      <c r="AH3" s="105"/>
      <c r="AI3" s="38"/>
      <c r="AJ3" t="s">
        <v>120</v>
      </c>
    </row>
    <row r="4" spans="4:36" ht="12.75">
      <c r="D4">
        <v>2</v>
      </c>
      <c r="E4" s="2" t="s">
        <v>393</v>
      </c>
      <c r="F4" s="16">
        <v>97</v>
      </c>
      <c r="G4" s="20">
        <v>98.5</v>
      </c>
      <c r="H4" s="1"/>
      <c r="I4" s="84">
        <v>1.5</v>
      </c>
      <c r="J4" s="2">
        <v>90</v>
      </c>
      <c r="K4" s="12">
        <v>2</v>
      </c>
      <c r="L4" s="12">
        <v>180</v>
      </c>
      <c r="M4" s="12">
        <v>2</v>
      </c>
      <c r="N4" s="12"/>
      <c r="O4" s="101"/>
      <c r="P4" s="81">
        <f t="shared" si="0"/>
        <v>0.034878236872062644</v>
      </c>
      <c r="Q4" s="81">
        <f t="shared" si="1"/>
        <v>-0.03487823687206265</v>
      </c>
      <c r="R4" s="81">
        <f t="shared" si="2"/>
        <v>0.9987820251299122</v>
      </c>
      <c r="S4" s="13">
        <f t="shared" si="3"/>
        <v>315</v>
      </c>
      <c r="T4" s="13">
        <f aca="true" t="shared" si="9" ref="T4:T67">ASIN(R4/SQRT(P4^2+Q4^2+R4^2))*180/PI()</f>
        <v>87.17272054092648</v>
      </c>
      <c r="U4" s="28">
        <f t="shared" si="4"/>
        <v>135</v>
      </c>
      <c r="V4" s="13">
        <f t="shared" si="5"/>
        <v>45</v>
      </c>
      <c r="W4" s="29">
        <f t="shared" si="6"/>
        <v>2.827279459073523</v>
      </c>
      <c r="X4" s="13"/>
      <c r="Y4" s="25"/>
      <c r="Z4" s="32"/>
      <c r="AA4" s="112">
        <v>85</v>
      </c>
      <c r="AB4" s="120">
        <v>106</v>
      </c>
      <c r="AC4" s="67">
        <v>318.5</v>
      </c>
      <c r="AD4" s="68">
        <v>-33.5</v>
      </c>
      <c r="AE4" s="28">
        <f>IF(U4&gt;=AC4,U4-AC4,U4-AC4+360)</f>
        <v>176.5</v>
      </c>
      <c r="AF4" s="13">
        <f t="shared" si="7"/>
        <v>86.5</v>
      </c>
      <c r="AG4" s="13">
        <f t="shared" si="8"/>
        <v>2.827279459073523</v>
      </c>
      <c r="AH4" s="105"/>
      <c r="AI4" s="38"/>
      <c r="AJ4" t="s">
        <v>11</v>
      </c>
    </row>
    <row r="5" spans="4:36" ht="12.75">
      <c r="D5">
        <v>3</v>
      </c>
      <c r="E5" s="2" t="s">
        <v>393</v>
      </c>
      <c r="F5" s="16">
        <v>29.5</v>
      </c>
      <c r="G5" s="20">
        <v>32</v>
      </c>
      <c r="H5" s="1"/>
      <c r="I5" s="84">
        <v>2.5</v>
      </c>
      <c r="J5" s="2">
        <v>90</v>
      </c>
      <c r="K5" s="12">
        <v>2</v>
      </c>
      <c r="L5" s="12">
        <v>180</v>
      </c>
      <c r="M5" s="12">
        <v>3</v>
      </c>
      <c r="N5" s="12"/>
      <c r="O5" s="101"/>
      <c r="P5" s="81">
        <f t="shared" si="0"/>
        <v>0.052304074592470835</v>
      </c>
      <c r="Q5" s="81">
        <f t="shared" si="1"/>
        <v>-0.034851668155187324</v>
      </c>
      <c r="R5" s="81">
        <f t="shared" si="2"/>
        <v>0.9980211966240684</v>
      </c>
      <c r="S5" s="13">
        <f t="shared" si="3"/>
        <v>326.32336918625157</v>
      </c>
      <c r="T5" s="13">
        <f t="shared" si="9"/>
        <v>86.39647307521291</v>
      </c>
      <c r="U5" s="28">
        <f t="shared" si="4"/>
        <v>146.32336918625157</v>
      </c>
      <c r="V5" s="13">
        <f t="shared" si="5"/>
        <v>56.32336918625157</v>
      </c>
      <c r="W5" s="29">
        <f t="shared" si="6"/>
        <v>3.60352692478709</v>
      </c>
      <c r="X5" s="13"/>
      <c r="Y5" s="25"/>
      <c r="Z5" s="32"/>
      <c r="AA5" s="112">
        <v>24.5</v>
      </c>
      <c r="AB5" s="120">
        <v>39.5</v>
      </c>
      <c r="AC5" s="67">
        <v>358.1</v>
      </c>
      <c r="AD5" s="68">
        <v>-42.5</v>
      </c>
      <c r="AE5" s="28">
        <f aca="true" t="shared" si="10" ref="AE5:AE36">IF(AD5&gt;=0,IF(U5&gt;=AC5,U5-AC5,U5-AC5+360),IF((U5-AC5-180)&lt;0,IF(U5-AC5+180&lt;0,U5-AC5+540,U5-AC5+180),U5-AC5-180))</f>
        <v>328.22336918625155</v>
      </c>
      <c r="AF5" s="13">
        <f t="shared" si="7"/>
        <v>238.22336918625155</v>
      </c>
      <c r="AG5" s="13">
        <f t="shared" si="8"/>
        <v>3.60352692478709</v>
      </c>
      <c r="AH5" s="105"/>
      <c r="AI5" s="38"/>
      <c r="AJ5" t="s">
        <v>12</v>
      </c>
    </row>
    <row r="6" spans="4:36" ht="12.75">
      <c r="D6">
        <v>5</v>
      </c>
      <c r="E6" s="2" t="s">
        <v>96</v>
      </c>
      <c r="F6" s="17">
        <v>41</v>
      </c>
      <c r="G6" s="21">
        <v>52</v>
      </c>
      <c r="H6" s="1"/>
      <c r="I6" s="84"/>
      <c r="J6" s="2">
        <v>270</v>
      </c>
      <c r="K6" s="12">
        <v>58</v>
      </c>
      <c r="L6" s="12">
        <v>330</v>
      </c>
      <c r="M6" s="12">
        <v>0</v>
      </c>
      <c r="N6" s="12"/>
      <c r="O6" s="101"/>
      <c r="P6" s="81">
        <f t="shared" si="0"/>
        <v>0.42402404807821337</v>
      </c>
      <c r="Q6" s="81">
        <f t="shared" si="1"/>
        <v>0.734431194902493</v>
      </c>
      <c r="R6" s="81">
        <f t="shared" si="2"/>
        <v>0.45892354478071384</v>
      </c>
      <c r="S6" s="13">
        <f t="shared" si="3"/>
        <v>59.99999999999997</v>
      </c>
      <c r="T6" s="13">
        <f t="shared" si="9"/>
        <v>28.420157234356335</v>
      </c>
      <c r="U6" s="28">
        <f t="shared" si="4"/>
        <v>239.99999999999997</v>
      </c>
      <c r="V6" s="13">
        <f t="shared" si="5"/>
        <v>149.99999999999997</v>
      </c>
      <c r="W6" s="29">
        <f t="shared" si="6"/>
        <v>61.57984276564366</v>
      </c>
      <c r="X6" s="13"/>
      <c r="Y6" s="25"/>
      <c r="Z6" s="32"/>
      <c r="AA6" s="112">
        <v>41.5</v>
      </c>
      <c r="AB6" s="121">
        <v>99</v>
      </c>
      <c r="AC6" s="67">
        <v>312.1</v>
      </c>
      <c r="AD6" s="68">
        <v>-52.3</v>
      </c>
      <c r="AE6" s="28">
        <f t="shared" si="10"/>
        <v>107.89999999999995</v>
      </c>
      <c r="AF6" s="13">
        <f t="shared" si="7"/>
        <v>17.89999999999995</v>
      </c>
      <c r="AG6" s="13">
        <f t="shared" si="8"/>
        <v>61.57984276564366</v>
      </c>
      <c r="AH6" s="105"/>
      <c r="AI6" s="38"/>
      <c r="AJ6" t="s">
        <v>3</v>
      </c>
    </row>
    <row r="7" spans="4:36" ht="12.75">
      <c r="D7">
        <v>8</v>
      </c>
      <c r="E7" s="2" t="s">
        <v>369</v>
      </c>
      <c r="F7" s="17">
        <v>45.5</v>
      </c>
      <c r="G7" s="21">
        <v>76</v>
      </c>
      <c r="H7" s="1"/>
      <c r="I7" s="84"/>
      <c r="J7" s="2">
        <v>270</v>
      </c>
      <c r="K7" s="12">
        <v>88</v>
      </c>
      <c r="L7" s="12">
        <v>19</v>
      </c>
      <c r="M7" s="12">
        <v>0</v>
      </c>
      <c r="N7" s="12"/>
      <c r="O7" s="101"/>
      <c r="P7" s="81">
        <f t="shared" si="0"/>
        <v>-0.32536982713401846</v>
      </c>
      <c r="Q7" s="81">
        <f t="shared" si="1"/>
        <v>0.9449425912301187</v>
      </c>
      <c r="R7" s="81">
        <f t="shared" si="2"/>
        <v>0.032998122411281874</v>
      </c>
      <c r="S7" s="13">
        <f t="shared" si="3"/>
        <v>108.99999999999999</v>
      </c>
      <c r="T7" s="13">
        <f t="shared" si="9"/>
        <v>1.8911185475948056</v>
      </c>
      <c r="U7" s="28">
        <f t="shared" si="4"/>
        <v>289</v>
      </c>
      <c r="V7" s="13">
        <f t="shared" si="5"/>
        <v>199</v>
      </c>
      <c r="W7" s="29">
        <f t="shared" si="6"/>
        <v>88.1088814524052</v>
      </c>
      <c r="X7" s="13"/>
      <c r="Y7" s="36">
        <v>90</v>
      </c>
      <c r="Z7" s="32" t="s">
        <v>307</v>
      </c>
      <c r="AA7" s="112"/>
      <c r="AB7" s="121"/>
      <c r="AC7" s="67">
        <v>295.7</v>
      </c>
      <c r="AD7" s="68">
        <v>-35.1</v>
      </c>
      <c r="AE7" s="28">
        <f t="shared" si="10"/>
        <v>173.3</v>
      </c>
      <c r="AF7" s="13">
        <f t="shared" si="7"/>
        <v>83.30000000000001</v>
      </c>
      <c r="AG7" s="13">
        <f t="shared" si="8"/>
        <v>88.1088814524052</v>
      </c>
      <c r="AH7" s="106">
        <v>90</v>
      </c>
      <c r="AI7" s="128" t="s">
        <v>307</v>
      </c>
      <c r="AJ7" t="s">
        <v>361</v>
      </c>
    </row>
    <row r="8" spans="4:36" ht="12.75">
      <c r="D8">
        <v>9</v>
      </c>
      <c r="E8" s="2" t="s">
        <v>369</v>
      </c>
      <c r="F8" s="17">
        <v>0</v>
      </c>
      <c r="G8" s="21">
        <v>60</v>
      </c>
      <c r="H8" s="1"/>
      <c r="I8" s="84"/>
      <c r="J8" s="2">
        <v>270</v>
      </c>
      <c r="K8" s="12">
        <v>88</v>
      </c>
      <c r="L8" s="12">
        <v>10</v>
      </c>
      <c r="M8" s="12">
        <v>0</v>
      </c>
      <c r="N8" s="12"/>
      <c r="O8" s="101"/>
      <c r="P8" s="81">
        <f t="shared" si="0"/>
        <v>-0.17354239588891238</v>
      </c>
      <c r="Q8" s="81">
        <f t="shared" si="1"/>
        <v>0.9842078347376879</v>
      </c>
      <c r="R8" s="81">
        <f t="shared" si="2"/>
        <v>0.03436929492884705</v>
      </c>
      <c r="S8" s="13">
        <f t="shared" si="3"/>
        <v>100</v>
      </c>
      <c r="T8" s="13">
        <f t="shared" si="9"/>
        <v>1.9696396227933228</v>
      </c>
      <c r="U8" s="28">
        <f t="shared" si="4"/>
        <v>280</v>
      </c>
      <c r="V8" s="13">
        <f t="shared" si="5"/>
        <v>190</v>
      </c>
      <c r="W8" s="29">
        <f t="shared" si="6"/>
        <v>88.03036037720668</v>
      </c>
      <c r="X8" s="13"/>
      <c r="Y8" s="36">
        <v>90</v>
      </c>
      <c r="Z8" s="32" t="s">
        <v>307</v>
      </c>
      <c r="AA8" s="112"/>
      <c r="AB8" s="121"/>
      <c r="AC8" s="67">
        <v>266.7</v>
      </c>
      <c r="AD8" s="68">
        <v>-52.6</v>
      </c>
      <c r="AE8" s="28">
        <f t="shared" si="10"/>
        <v>193.3</v>
      </c>
      <c r="AF8" s="13">
        <f t="shared" si="7"/>
        <v>103.30000000000001</v>
      </c>
      <c r="AG8" s="13">
        <f t="shared" si="8"/>
        <v>88.03036037720668</v>
      </c>
      <c r="AH8" s="106">
        <v>90</v>
      </c>
      <c r="AI8" s="128" t="s">
        <v>307</v>
      </c>
      <c r="AJ8" t="s">
        <v>10</v>
      </c>
    </row>
    <row r="9" spans="3:35" s="54" customFormat="1" ht="12.75">
      <c r="C9" s="54" t="s">
        <v>36</v>
      </c>
      <c r="D9" s="54">
        <v>1</v>
      </c>
      <c r="E9" s="55" t="s">
        <v>393</v>
      </c>
      <c r="F9" s="17">
        <v>113</v>
      </c>
      <c r="G9" s="21">
        <v>115</v>
      </c>
      <c r="H9" s="12"/>
      <c r="I9" s="84">
        <v>2</v>
      </c>
      <c r="J9" s="55">
        <v>270</v>
      </c>
      <c r="K9" s="12">
        <v>12</v>
      </c>
      <c r="L9" s="12">
        <v>180</v>
      </c>
      <c r="M9" s="12">
        <v>10</v>
      </c>
      <c r="N9" s="12"/>
      <c r="O9" s="101"/>
      <c r="P9" s="83">
        <f t="shared" si="0"/>
        <v>-0.16985354835670555</v>
      </c>
      <c r="Q9" s="83">
        <f t="shared" si="1"/>
        <v>-0.20475304505920644</v>
      </c>
      <c r="R9" s="83">
        <f t="shared" si="2"/>
        <v>-0.9632873407929415</v>
      </c>
      <c r="S9" s="24">
        <f t="shared" si="3"/>
        <v>230.32248706201585</v>
      </c>
      <c r="T9" s="24">
        <f t="shared" si="9"/>
        <v>-74.56128769428251</v>
      </c>
      <c r="U9" s="56">
        <f t="shared" si="4"/>
        <v>230.32248706201585</v>
      </c>
      <c r="V9" s="24">
        <f t="shared" si="5"/>
        <v>140.32248706201585</v>
      </c>
      <c r="W9" s="57">
        <f t="shared" si="6"/>
        <v>15.438712305717488</v>
      </c>
      <c r="X9" s="24"/>
      <c r="Y9" s="58"/>
      <c r="Z9" s="60"/>
      <c r="AA9" s="114"/>
      <c r="AB9" s="121"/>
      <c r="AC9" s="114"/>
      <c r="AD9" s="115"/>
      <c r="AE9" s="56">
        <f t="shared" si="10"/>
        <v>230.32248706201585</v>
      </c>
      <c r="AF9" s="24">
        <f t="shared" si="7"/>
        <v>140.32248706201585</v>
      </c>
      <c r="AG9" s="24">
        <f t="shared" si="8"/>
        <v>15.438712305717488</v>
      </c>
      <c r="AH9" s="131"/>
      <c r="AI9" s="132"/>
    </row>
    <row r="10" spans="4:36" s="54" customFormat="1" ht="12.75" customHeight="1">
      <c r="D10" s="54">
        <v>2</v>
      </c>
      <c r="E10" s="55" t="s">
        <v>37</v>
      </c>
      <c r="F10" s="17">
        <v>15</v>
      </c>
      <c r="G10" s="21">
        <v>34</v>
      </c>
      <c r="H10" s="12"/>
      <c r="I10" s="84"/>
      <c r="J10" s="55"/>
      <c r="K10" s="12"/>
      <c r="L10" s="12"/>
      <c r="M10" s="12"/>
      <c r="N10" s="12"/>
      <c r="O10" s="101"/>
      <c r="P10" s="83"/>
      <c r="Q10" s="83"/>
      <c r="R10" s="83"/>
      <c r="S10" s="24"/>
      <c r="T10" s="24"/>
      <c r="U10" s="56"/>
      <c r="V10" s="24"/>
      <c r="W10" s="57"/>
      <c r="X10" s="24"/>
      <c r="Y10" s="58"/>
      <c r="Z10" s="60"/>
      <c r="AA10" s="114"/>
      <c r="AB10" s="121"/>
      <c r="AC10" s="114"/>
      <c r="AD10" s="115"/>
      <c r="AE10" s="56"/>
      <c r="AF10" s="24"/>
      <c r="AG10" s="24"/>
      <c r="AH10" s="131"/>
      <c r="AI10" s="132"/>
      <c r="AJ10" s="54" t="s">
        <v>498</v>
      </c>
    </row>
    <row r="11" spans="3:35" s="54" customFormat="1" ht="12.75" customHeight="1">
      <c r="C11" s="54" t="s">
        <v>499</v>
      </c>
      <c r="D11" s="54">
        <v>1</v>
      </c>
      <c r="E11" s="55" t="s">
        <v>369</v>
      </c>
      <c r="F11" s="17">
        <v>92</v>
      </c>
      <c r="G11" s="21">
        <v>95</v>
      </c>
      <c r="H11" s="12"/>
      <c r="I11" s="84"/>
      <c r="J11" s="55">
        <v>270</v>
      </c>
      <c r="K11" s="12">
        <v>35</v>
      </c>
      <c r="L11" s="12">
        <v>180</v>
      </c>
      <c r="M11" s="12">
        <v>42</v>
      </c>
      <c r="N11" s="12"/>
      <c r="O11" s="101"/>
      <c r="P11" s="83">
        <f t="shared" si="0"/>
        <v>-0.5481197040951914</v>
      </c>
      <c r="Q11" s="83">
        <f t="shared" si="1"/>
        <v>-0.42625036069004374</v>
      </c>
      <c r="R11" s="83">
        <f t="shared" si="2"/>
        <v>-0.6087486029925935</v>
      </c>
      <c r="S11" s="24">
        <f t="shared" si="3"/>
        <v>217.87075217996576</v>
      </c>
      <c r="T11" s="24">
        <f t="shared" si="9"/>
        <v>-41.241524552563554</v>
      </c>
      <c r="U11" s="56">
        <f t="shared" si="4"/>
        <v>217.87075217996576</v>
      </c>
      <c r="V11" s="24">
        <f t="shared" si="5"/>
        <v>127.87075217996576</v>
      </c>
      <c r="W11" s="57">
        <f t="shared" si="6"/>
        <v>48.758475447436446</v>
      </c>
      <c r="X11" s="24"/>
      <c r="Y11" s="59">
        <v>90</v>
      </c>
      <c r="Z11" s="60" t="s">
        <v>307</v>
      </c>
      <c r="AA11" s="114">
        <v>30</v>
      </c>
      <c r="AB11" s="121">
        <v>130</v>
      </c>
      <c r="AC11" s="114"/>
      <c r="AD11" s="115"/>
      <c r="AE11" s="56">
        <f t="shared" si="10"/>
        <v>217.87075217996576</v>
      </c>
      <c r="AF11" s="24">
        <f t="shared" si="7"/>
        <v>127.87075217996576</v>
      </c>
      <c r="AG11" s="24">
        <f t="shared" si="8"/>
        <v>48.758475447436446</v>
      </c>
      <c r="AH11" s="118">
        <v>90</v>
      </c>
      <c r="AI11" s="132" t="s">
        <v>307</v>
      </c>
    </row>
    <row r="12" spans="3:35" ht="12.75">
      <c r="C12" t="s">
        <v>500</v>
      </c>
      <c r="D12" s="54">
        <v>2</v>
      </c>
      <c r="E12" s="2" t="s">
        <v>393</v>
      </c>
      <c r="F12" s="17">
        <v>20</v>
      </c>
      <c r="G12" s="21">
        <v>26</v>
      </c>
      <c r="H12" s="12"/>
      <c r="I12" s="84">
        <v>3</v>
      </c>
      <c r="J12" s="2">
        <v>90</v>
      </c>
      <c r="K12" s="12">
        <v>28</v>
      </c>
      <c r="L12" s="12">
        <v>180</v>
      </c>
      <c r="M12" s="12">
        <v>11</v>
      </c>
      <c r="N12" s="12"/>
      <c r="O12" s="101"/>
      <c r="P12" s="81">
        <f t="shared" si="0"/>
        <v>0.1684743431635503</v>
      </c>
      <c r="Q12" s="81">
        <f t="shared" si="1"/>
        <v>-0.46084604788628714</v>
      </c>
      <c r="R12" s="81">
        <f t="shared" si="2"/>
        <v>0.8667253587100032</v>
      </c>
      <c r="S12" s="13">
        <f t="shared" si="3"/>
        <v>290.081208953438</v>
      </c>
      <c r="T12" s="13">
        <f t="shared" si="9"/>
        <v>60.48467246391607</v>
      </c>
      <c r="U12" s="28">
        <f t="shared" si="4"/>
        <v>110.08120895343802</v>
      </c>
      <c r="V12" s="13">
        <f t="shared" si="5"/>
        <v>20.081208953438022</v>
      </c>
      <c r="W12" s="29">
        <f t="shared" si="6"/>
        <v>29.51532753608393</v>
      </c>
      <c r="X12" s="13"/>
      <c r="Y12" s="25"/>
      <c r="Z12" s="32"/>
      <c r="AA12" s="112"/>
      <c r="AB12" s="120"/>
      <c r="AC12" s="45">
        <v>346</v>
      </c>
      <c r="AD12" s="50">
        <v>-49.3</v>
      </c>
      <c r="AE12" s="28">
        <f t="shared" si="10"/>
        <v>304.081208953438</v>
      </c>
      <c r="AF12" s="13">
        <f t="shared" si="7"/>
        <v>214.08120895343802</v>
      </c>
      <c r="AG12" s="13">
        <f t="shared" si="8"/>
        <v>29.51532753608393</v>
      </c>
      <c r="AH12" s="127"/>
      <c r="AI12" s="128"/>
    </row>
    <row r="13" spans="4:35" ht="12.75">
      <c r="D13" s="54">
        <v>4</v>
      </c>
      <c r="E13" s="2" t="s">
        <v>393</v>
      </c>
      <c r="F13" s="17">
        <v>36</v>
      </c>
      <c r="G13" s="21">
        <v>40</v>
      </c>
      <c r="H13" s="12"/>
      <c r="I13" s="84">
        <v>1.5</v>
      </c>
      <c r="J13" s="2">
        <v>90</v>
      </c>
      <c r="K13" s="12">
        <v>27</v>
      </c>
      <c r="L13" s="12">
        <v>0</v>
      </c>
      <c r="M13" s="12">
        <v>0</v>
      </c>
      <c r="N13" s="12"/>
      <c r="O13" s="101"/>
      <c r="P13" s="81">
        <f t="shared" si="0"/>
        <v>0</v>
      </c>
      <c r="Q13" s="81">
        <f t="shared" si="1"/>
        <v>0.45399049973954675</v>
      </c>
      <c r="R13" s="81">
        <f t="shared" si="2"/>
        <v>-0.8910065241883679</v>
      </c>
      <c r="S13" s="13">
        <f t="shared" si="3"/>
        <v>90</v>
      </c>
      <c r="T13" s="13">
        <f t="shared" si="9"/>
        <v>-63</v>
      </c>
      <c r="U13" s="28">
        <f t="shared" si="4"/>
        <v>90</v>
      </c>
      <c r="V13" s="13">
        <f t="shared" si="5"/>
        <v>0</v>
      </c>
      <c r="W13" s="29">
        <f t="shared" si="6"/>
        <v>27</v>
      </c>
      <c r="X13" s="13"/>
      <c r="Y13" s="25"/>
      <c r="Z13" s="32"/>
      <c r="AA13" s="112"/>
      <c r="AB13" s="120"/>
      <c r="AC13" s="67">
        <v>346</v>
      </c>
      <c r="AD13" s="68">
        <v>-49.3</v>
      </c>
      <c r="AE13" s="28">
        <f t="shared" si="10"/>
        <v>284</v>
      </c>
      <c r="AF13" s="13">
        <f t="shared" si="7"/>
        <v>194</v>
      </c>
      <c r="AG13" s="13">
        <f t="shared" si="8"/>
        <v>27</v>
      </c>
      <c r="AH13" s="127"/>
      <c r="AI13" s="128"/>
    </row>
    <row r="14" spans="4:35" ht="12.75">
      <c r="D14" s="54">
        <v>4</v>
      </c>
      <c r="E14" s="2" t="s">
        <v>393</v>
      </c>
      <c r="F14" s="17">
        <v>76</v>
      </c>
      <c r="G14" s="21">
        <v>80</v>
      </c>
      <c r="H14" s="12"/>
      <c r="I14" s="84">
        <v>1</v>
      </c>
      <c r="J14" s="2">
        <v>90</v>
      </c>
      <c r="K14" s="12">
        <v>22</v>
      </c>
      <c r="L14" s="12">
        <v>180</v>
      </c>
      <c r="M14" s="12">
        <v>7</v>
      </c>
      <c r="N14" s="12"/>
      <c r="O14" s="101"/>
      <c r="P14" s="81">
        <f t="shared" si="0"/>
        <v>0.11299528757190809</v>
      </c>
      <c r="Q14" s="81">
        <f t="shared" si="1"/>
        <v>-0.37181433267442887</v>
      </c>
      <c r="R14" s="81">
        <f t="shared" si="2"/>
        <v>0.920272766714232</v>
      </c>
      <c r="S14" s="13">
        <f t="shared" si="3"/>
        <v>286.90415543349576</v>
      </c>
      <c r="T14" s="13">
        <f t="shared" si="9"/>
        <v>67.10705101430317</v>
      </c>
      <c r="U14" s="28">
        <f t="shared" si="4"/>
        <v>106.90415543349576</v>
      </c>
      <c r="V14" s="13">
        <f t="shared" si="5"/>
        <v>16.90415543349576</v>
      </c>
      <c r="W14" s="29">
        <f t="shared" si="6"/>
        <v>22.892948985696833</v>
      </c>
      <c r="X14" s="13"/>
      <c r="Y14" s="25"/>
      <c r="Z14" s="32"/>
      <c r="AA14" s="112"/>
      <c r="AB14" s="120"/>
      <c r="AC14" s="67">
        <v>346</v>
      </c>
      <c r="AD14" s="68">
        <v>-49.3</v>
      </c>
      <c r="AE14" s="28">
        <f t="shared" si="10"/>
        <v>300.90415543349576</v>
      </c>
      <c r="AF14" s="13">
        <f t="shared" si="7"/>
        <v>210.90415543349576</v>
      </c>
      <c r="AG14" s="13">
        <f t="shared" si="8"/>
        <v>22.892948985696833</v>
      </c>
      <c r="AH14" s="127"/>
      <c r="AI14" s="128"/>
    </row>
    <row r="15" spans="4:35" ht="12.75">
      <c r="D15" s="54">
        <v>4</v>
      </c>
      <c r="E15" s="2" t="s">
        <v>393</v>
      </c>
      <c r="F15" s="17">
        <v>96</v>
      </c>
      <c r="G15" s="21">
        <v>99</v>
      </c>
      <c r="H15" s="12"/>
      <c r="I15" s="84">
        <v>2</v>
      </c>
      <c r="J15" s="2">
        <v>90</v>
      </c>
      <c r="K15" s="12">
        <v>18</v>
      </c>
      <c r="L15" s="12">
        <v>0</v>
      </c>
      <c r="M15" s="12">
        <v>0</v>
      </c>
      <c r="N15" s="12"/>
      <c r="O15" s="101"/>
      <c r="P15" s="81">
        <f t="shared" si="0"/>
        <v>0</v>
      </c>
      <c r="Q15" s="81">
        <f t="shared" si="1"/>
        <v>0.3090169943749474</v>
      </c>
      <c r="R15" s="81">
        <f t="shared" si="2"/>
        <v>-0.9510565162951535</v>
      </c>
      <c r="S15" s="13">
        <f t="shared" si="3"/>
        <v>90</v>
      </c>
      <c r="T15" s="13">
        <f t="shared" si="9"/>
        <v>-72.00000000000001</v>
      </c>
      <c r="U15" s="28">
        <f t="shared" si="4"/>
        <v>90</v>
      </c>
      <c r="V15" s="13">
        <f t="shared" si="5"/>
        <v>0</v>
      </c>
      <c r="W15" s="29">
        <f t="shared" si="6"/>
        <v>17.999999999999986</v>
      </c>
      <c r="X15" s="13"/>
      <c r="Y15" s="25"/>
      <c r="Z15" s="32"/>
      <c r="AA15" s="112"/>
      <c r="AB15" s="120"/>
      <c r="AC15" s="67">
        <v>346</v>
      </c>
      <c r="AD15" s="68">
        <v>-49.3</v>
      </c>
      <c r="AE15" s="28">
        <f t="shared" si="10"/>
        <v>284</v>
      </c>
      <c r="AF15" s="13">
        <f t="shared" si="7"/>
        <v>194</v>
      </c>
      <c r="AG15" s="13">
        <f t="shared" si="8"/>
        <v>17.999999999999986</v>
      </c>
      <c r="AH15" s="127"/>
      <c r="AI15" s="128"/>
    </row>
    <row r="16" spans="4:35" ht="12.75">
      <c r="D16" s="54">
        <v>5</v>
      </c>
      <c r="E16" s="2" t="s">
        <v>393</v>
      </c>
      <c r="F16" s="17">
        <v>40</v>
      </c>
      <c r="G16" s="21">
        <v>47</v>
      </c>
      <c r="H16" s="12"/>
      <c r="I16" s="84">
        <v>4.5</v>
      </c>
      <c r="J16" s="2">
        <v>90</v>
      </c>
      <c r="K16" s="12">
        <v>10</v>
      </c>
      <c r="L16" s="12">
        <v>180</v>
      </c>
      <c r="M16" s="12">
        <v>18</v>
      </c>
      <c r="N16" s="12"/>
      <c r="O16" s="101"/>
      <c r="P16" s="81">
        <f t="shared" si="0"/>
        <v>0.3043223318729781</v>
      </c>
      <c r="Q16" s="81">
        <f t="shared" si="1"/>
        <v>-0.16514923091291267</v>
      </c>
      <c r="R16" s="81">
        <f t="shared" si="2"/>
        <v>0.9366078308002486</v>
      </c>
      <c r="S16" s="13">
        <f t="shared" si="3"/>
        <v>331.51226124143875</v>
      </c>
      <c r="T16" s="13">
        <f t="shared" si="9"/>
        <v>69.71160639417305</v>
      </c>
      <c r="U16" s="28">
        <f t="shared" si="4"/>
        <v>151.51226124143875</v>
      </c>
      <c r="V16" s="13">
        <f t="shared" si="5"/>
        <v>61.51226124143875</v>
      </c>
      <c r="W16" s="29">
        <f t="shared" si="6"/>
        <v>20.288393605826954</v>
      </c>
      <c r="X16" s="13"/>
      <c r="Y16" s="25"/>
      <c r="Z16" s="32"/>
      <c r="AA16" s="112"/>
      <c r="AB16" s="120"/>
      <c r="AC16" s="45">
        <v>346</v>
      </c>
      <c r="AD16" s="50">
        <v>-49.3</v>
      </c>
      <c r="AE16" s="28">
        <f t="shared" si="10"/>
        <v>345.51226124143875</v>
      </c>
      <c r="AF16" s="13">
        <f t="shared" si="7"/>
        <v>255.51226124143875</v>
      </c>
      <c r="AG16" s="13">
        <f t="shared" si="8"/>
        <v>20.288393605826954</v>
      </c>
      <c r="AH16" s="127"/>
      <c r="AI16" s="128"/>
    </row>
    <row r="17" spans="4:35" ht="12.75">
      <c r="D17" s="54">
        <v>6</v>
      </c>
      <c r="E17" s="2" t="s">
        <v>393</v>
      </c>
      <c r="F17" s="17">
        <v>85</v>
      </c>
      <c r="G17" s="21">
        <v>88</v>
      </c>
      <c r="H17" s="12"/>
      <c r="I17" s="84">
        <v>1</v>
      </c>
      <c r="J17" s="2">
        <v>90</v>
      </c>
      <c r="K17" s="12">
        <v>18</v>
      </c>
      <c r="L17" s="12">
        <v>180</v>
      </c>
      <c r="M17" s="12">
        <v>18</v>
      </c>
      <c r="N17" s="12"/>
      <c r="O17" s="101"/>
      <c r="P17" s="81">
        <f t="shared" si="0"/>
        <v>0.29389262614623646</v>
      </c>
      <c r="Q17" s="81">
        <f t="shared" si="1"/>
        <v>-0.2938926261462365</v>
      </c>
      <c r="R17" s="81">
        <f t="shared" si="2"/>
        <v>0.9045084971874736</v>
      </c>
      <c r="S17" s="13">
        <f t="shared" si="3"/>
        <v>315</v>
      </c>
      <c r="T17" s="13">
        <f t="shared" si="9"/>
        <v>65.32094261067616</v>
      </c>
      <c r="U17" s="28">
        <f t="shared" si="4"/>
        <v>135</v>
      </c>
      <c r="V17" s="13">
        <f t="shared" si="5"/>
        <v>45</v>
      </c>
      <c r="W17" s="29">
        <f t="shared" si="6"/>
        <v>24.679057389323845</v>
      </c>
      <c r="X17" s="13"/>
      <c r="Y17" s="25"/>
      <c r="Z17" s="32"/>
      <c r="AA17" s="112"/>
      <c r="AB17" s="120"/>
      <c r="AC17" s="45">
        <v>346</v>
      </c>
      <c r="AD17" s="50">
        <v>-49.3</v>
      </c>
      <c r="AE17" s="28">
        <f t="shared" si="10"/>
        <v>329</v>
      </c>
      <c r="AF17" s="13">
        <f t="shared" si="7"/>
        <v>239</v>
      </c>
      <c r="AG17" s="13">
        <f t="shared" si="8"/>
        <v>24.679057389323845</v>
      </c>
      <c r="AH17" s="127"/>
      <c r="AI17" s="128"/>
    </row>
    <row r="18" spans="4:35" ht="12.75">
      <c r="D18" s="54">
        <v>6</v>
      </c>
      <c r="E18" s="2" t="s">
        <v>393</v>
      </c>
      <c r="F18" s="17">
        <v>101</v>
      </c>
      <c r="G18" s="21">
        <v>105</v>
      </c>
      <c r="H18" s="12"/>
      <c r="I18" s="84">
        <v>0.5</v>
      </c>
      <c r="J18" s="2">
        <v>90</v>
      </c>
      <c r="K18" s="12">
        <v>13</v>
      </c>
      <c r="L18" s="12">
        <v>340</v>
      </c>
      <c r="M18" s="12">
        <v>0</v>
      </c>
      <c r="N18" s="12"/>
      <c r="O18" s="101"/>
      <c r="P18" s="81">
        <f t="shared" si="0"/>
        <v>0.07693779184794897</v>
      </c>
      <c r="Q18" s="81">
        <f t="shared" si="1"/>
        <v>0.21138484580493982</v>
      </c>
      <c r="R18" s="81">
        <f t="shared" si="2"/>
        <v>-0.9156083597933731</v>
      </c>
      <c r="S18" s="13">
        <f t="shared" si="3"/>
        <v>70</v>
      </c>
      <c r="T18" s="13">
        <f t="shared" si="9"/>
        <v>-76.19669095677322</v>
      </c>
      <c r="U18" s="28">
        <f t="shared" si="4"/>
        <v>70</v>
      </c>
      <c r="V18" s="13">
        <f t="shared" si="5"/>
        <v>340</v>
      </c>
      <c r="W18" s="29">
        <f t="shared" si="6"/>
        <v>13.803309043226776</v>
      </c>
      <c r="X18" s="13"/>
      <c r="Y18" s="25"/>
      <c r="Z18" s="32"/>
      <c r="AA18" s="112"/>
      <c r="AB18" s="120"/>
      <c r="AC18" s="45">
        <v>346</v>
      </c>
      <c r="AD18" s="50">
        <v>-49.3</v>
      </c>
      <c r="AE18" s="28">
        <f t="shared" si="10"/>
        <v>264</v>
      </c>
      <c r="AF18" s="13">
        <f t="shared" si="7"/>
        <v>174</v>
      </c>
      <c r="AG18" s="13">
        <f t="shared" si="8"/>
        <v>13.803309043226776</v>
      </c>
      <c r="AH18" s="127"/>
      <c r="AI18" s="128"/>
    </row>
    <row r="19" spans="3:36" ht="12.75">
      <c r="C19" t="s">
        <v>501</v>
      </c>
      <c r="D19" s="54">
        <v>3</v>
      </c>
      <c r="E19" s="2" t="s">
        <v>502</v>
      </c>
      <c r="F19" s="16">
        <v>85</v>
      </c>
      <c r="G19" s="21">
        <v>91</v>
      </c>
      <c r="H19" s="12"/>
      <c r="I19" s="84"/>
      <c r="J19" s="2">
        <v>90</v>
      </c>
      <c r="K19" s="12">
        <v>45</v>
      </c>
      <c r="L19" s="12">
        <v>180</v>
      </c>
      <c r="M19" s="12">
        <v>26</v>
      </c>
      <c r="N19" s="12"/>
      <c r="O19" s="101"/>
      <c r="P19" s="81">
        <f t="shared" si="0"/>
        <v>0.30997521057108</v>
      </c>
      <c r="Q19" s="81">
        <f t="shared" si="1"/>
        <v>-0.6355433650282367</v>
      </c>
      <c r="R19" s="81">
        <f t="shared" si="2"/>
        <v>0.6355433650282368</v>
      </c>
      <c r="S19" s="13">
        <f t="shared" si="3"/>
        <v>296</v>
      </c>
      <c r="T19" s="13">
        <f t="shared" si="9"/>
        <v>41.94901497918564</v>
      </c>
      <c r="U19" s="28">
        <f t="shared" si="4"/>
        <v>116</v>
      </c>
      <c r="V19" s="13">
        <f t="shared" si="5"/>
        <v>26</v>
      </c>
      <c r="W19" s="29">
        <f t="shared" si="6"/>
        <v>48.05098502081436</v>
      </c>
      <c r="X19" s="13"/>
      <c r="Y19" s="36">
        <v>90</v>
      </c>
      <c r="Z19" s="32" t="s">
        <v>307</v>
      </c>
      <c r="AA19" s="112"/>
      <c r="AB19" s="120"/>
      <c r="AC19" s="67">
        <v>125.5</v>
      </c>
      <c r="AD19" s="68">
        <v>-6.2</v>
      </c>
      <c r="AE19" s="28">
        <f t="shared" si="10"/>
        <v>170.5</v>
      </c>
      <c r="AF19" s="13">
        <f t="shared" si="7"/>
        <v>80.5</v>
      </c>
      <c r="AG19" s="13">
        <f t="shared" si="8"/>
        <v>48.05098502081436</v>
      </c>
      <c r="AH19" s="106">
        <v>90</v>
      </c>
      <c r="AI19" s="128" t="s">
        <v>307</v>
      </c>
      <c r="AJ19" t="s">
        <v>93</v>
      </c>
    </row>
    <row r="20" spans="4:36" ht="12.75">
      <c r="D20" s="54">
        <v>3</v>
      </c>
      <c r="E20" s="2" t="s">
        <v>369</v>
      </c>
      <c r="F20" s="17">
        <v>93</v>
      </c>
      <c r="G20" s="21">
        <v>102</v>
      </c>
      <c r="H20" s="12"/>
      <c r="I20" s="84"/>
      <c r="J20" s="2">
        <v>270</v>
      </c>
      <c r="K20" s="12">
        <v>56</v>
      </c>
      <c r="L20" s="12">
        <v>37</v>
      </c>
      <c r="M20" s="12">
        <v>0</v>
      </c>
      <c r="N20" s="12"/>
      <c r="O20" s="101"/>
      <c r="P20" s="81">
        <f t="shared" si="0"/>
        <v>-0.4989272659211303</v>
      </c>
      <c r="Q20" s="81">
        <f t="shared" si="1"/>
        <v>0.6620988446058652</v>
      </c>
      <c r="R20" s="81">
        <f t="shared" si="2"/>
        <v>0.4465913096781865</v>
      </c>
      <c r="S20" s="13">
        <f t="shared" si="3"/>
        <v>127</v>
      </c>
      <c r="T20" s="13">
        <f t="shared" si="9"/>
        <v>28.310744957273357</v>
      </c>
      <c r="U20" s="28">
        <f t="shared" si="4"/>
        <v>307</v>
      </c>
      <c r="V20" s="13">
        <f t="shared" si="5"/>
        <v>217</v>
      </c>
      <c r="W20" s="29">
        <f t="shared" si="6"/>
        <v>61.68925504272664</v>
      </c>
      <c r="X20" s="13"/>
      <c r="Y20" s="36">
        <v>90</v>
      </c>
      <c r="Z20" s="32" t="s">
        <v>307</v>
      </c>
      <c r="AA20" s="112"/>
      <c r="AB20" s="120"/>
      <c r="AC20" s="67">
        <v>125.5</v>
      </c>
      <c r="AD20" s="68">
        <v>-6.2</v>
      </c>
      <c r="AE20" s="28">
        <f t="shared" si="10"/>
        <v>1.5</v>
      </c>
      <c r="AF20" s="13">
        <f t="shared" si="7"/>
        <v>271.5</v>
      </c>
      <c r="AG20" s="13">
        <f t="shared" si="8"/>
        <v>61.68925504272664</v>
      </c>
      <c r="AH20" s="106">
        <v>90</v>
      </c>
      <c r="AI20" s="128" t="s">
        <v>307</v>
      </c>
      <c r="AJ20" t="s">
        <v>503</v>
      </c>
    </row>
    <row r="21" spans="4:35" ht="12.75">
      <c r="D21" s="54">
        <v>3</v>
      </c>
      <c r="E21" s="2" t="s">
        <v>369</v>
      </c>
      <c r="F21" s="17">
        <v>47</v>
      </c>
      <c r="G21" s="21">
        <v>54</v>
      </c>
      <c r="H21" s="12"/>
      <c r="I21" s="84"/>
      <c r="J21" s="2">
        <v>90</v>
      </c>
      <c r="K21" s="12">
        <v>43</v>
      </c>
      <c r="L21" s="12">
        <v>0</v>
      </c>
      <c r="M21" s="12">
        <v>31</v>
      </c>
      <c r="N21" s="12"/>
      <c r="O21" s="101"/>
      <c r="P21" s="81">
        <f t="shared" si="0"/>
        <v>0.37667500256027975</v>
      </c>
      <c r="Q21" s="81">
        <f t="shared" si="1"/>
        <v>0.5845866933780391</v>
      </c>
      <c r="R21" s="81">
        <f t="shared" si="2"/>
        <v>-0.6268924782754025</v>
      </c>
      <c r="S21" s="13">
        <f t="shared" si="3"/>
        <v>57.20453005541916</v>
      </c>
      <c r="T21" s="13">
        <f t="shared" si="9"/>
        <v>-42.03286601137273</v>
      </c>
      <c r="U21" s="28">
        <f t="shared" si="4"/>
        <v>57.20453005541916</v>
      </c>
      <c r="V21" s="13">
        <f t="shared" si="5"/>
        <v>327.2045300554192</v>
      </c>
      <c r="W21" s="29">
        <f t="shared" si="6"/>
        <v>47.96713398862727</v>
      </c>
      <c r="X21" s="13"/>
      <c r="Y21" s="25">
        <v>84</v>
      </c>
      <c r="Z21" s="32" t="s">
        <v>307</v>
      </c>
      <c r="AA21" s="112"/>
      <c r="AB21" s="120"/>
      <c r="AC21" s="67">
        <v>125.5</v>
      </c>
      <c r="AD21" s="68">
        <v>-6.2</v>
      </c>
      <c r="AE21" s="28">
        <f t="shared" si="10"/>
        <v>111.70453005541916</v>
      </c>
      <c r="AF21" s="13">
        <f t="shared" si="7"/>
        <v>21.704530055419156</v>
      </c>
      <c r="AG21" s="13">
        <f t="shared" si="8"/>
        <v>47.96713398862727</v>
      </c>
      <c r="AH21" s="127">
        <v>84</v>
      </c>
      <c r="AI21" s="128" t="s">
        <v>307</v>
      </c>
    </row>
    <row r="22" spans="4:35" ht="12.75">
      <c r="D22" s="54">
        <v>6</v>
      </c>
      <c r="E22" s="2" t="s">
        <v>369</v>
      </c>
      <c r="F22" s="17">
        <v>16</v>
      </c>
      <c r="G22" s="21">
        <v>25</v>
      </c>
      <c r="H22" s="12"/>
      <c r="I22" s="84"/>
      <c r="J22" s="2">
        <v>90</v>
      </c>
      <c r="K22" s="12">
        <v>60</v>
      </c>
      <c r="L22" s="12">
        <v>35</v>
      </c>
      <c r="M22" s="12">
        <v>0</v>
      </c>
      <c r="N22" s="12"/>
      <c r="O22" s="101"/>
      <c r="P22" s="81">
        <f t="shared" si="0"/>
        <v>-0.496731764892154</v>
      </c>
      <c r="Q22" s="81">
        <f t="shared" si="1"/>
        <v>0.7094064799162224</v>
      </c>
      <c r="R22" s="81">
        <f t="shared" si="2"/>
        <v>-0.409576022144496</v>
      </c>
      <c r="S22" s="13">
        <f t="shared" si="3"/>
        <v>125</v>
      </c>
      <c r="T22" s="13">
        <f t="shared" si="9"/>
        <v>-25.31123005386934</v>
      </c>
      <c r="U22" s="28">
        <f t="shared" si="4"/>
        <v>125</v>
      </c>
      <c r="V22" s="13">
        <f t="shared" si="5"/>
        <v>35</v>
      </c>
      <c r="W22" s="29">
        <f t="shared" si="6"/>
        <v>64.68876994613066</v>
      </c>
      <c r="X22" s="13"/>
      <c r="Y22" s="36">
        <v>90</v>
      </c>
      <c r="Z22" s="32" t="s">
        <v>307</v>
      </c>
      <c r="AA22" s="112"/>
      <c r="AB22" s="120"/>
      <c r="AC22" s="45">
        <v>126.5</v>
      </c>
      <c r="AD22" s="50">
        <v>25.7</v>
      </c>
      <c r="AE22" s="28">
        <f t="shared" si="10"/>
        <v>358.5</v>
      </c>
      <c r="AF22" s="13">
        <f t="shared" si="7"/>
        <v>268.5</v>
      </c>
      <c r="AG22" s="13">
        <f t="shared" si="8"/>
        <v>64.68876994613066</v>
      </c>
      <c r="AH22" s="106">
        <v>90</v>
      </c>
      <c r="AI22" s="128" t="s">
        <v>307</v>
      </c>
    </row>
    <row r="23" spans="4:36" s="54" customFormat="1" ht="12.75">
      <c r="D23" s="54">
        <v>7</v>
      </c>
      <c r="E23" s="55" t="s">
        <v>393</v>
      </c>
      <c r="F23" s="17">
        <v>66</v>
      </c>
      <c r="G23" s="21">
        <v>69</v>
      </c>
      <c r="H23" s="12"/>
      <c r="I23" s="84">
        <v>2</v>
      </c>
      <c r="J23" s="55">
        <v>90</v>
      </c>
      <c r="K23" s="12">
        <v>11</v>
      </c>
      <c r="L23" s="12">
        <v>0</v>
      </c>
      <c r="M23" s="12">
        <v>9</v>
      </c>
      <c r="N23" s="12"/>
      <c r="O23" s="101"/>
      <c r="P23" s="83">
        <f t="shared" si="0"/>
        <v>0.1535603233115839</v>
      </c>
      <c r="Q23" s="83">
        <f t="shared" si="1"/>
        <v>0.18845982001408484</v>
      </c>
      <c r="R23" s="83">
        <f t="shared" si="2"/>
        <v>-0.9695417239025022</v>
      </c>
      <c r="S23" s="24">
        <f t="shared" si="3"/>
        <v>50.82625616039617</v>
      </c>
      <c r="T23" s="24">
        <f t="shared" si="9"/>
        <v>-75.92398895382199</v>
      </c>
      <c r="U23" s="56">
        <f t="shared" si="4"/>
        <v>50.82625616039617</v>
      </c>
      <c r="V23" s="24">
        <f t="shared" si="5"/>
        <v>320.82625616039616</v>
      </c>
      <c r="W23" s="57">
        <f t="shared" si="6"/>
        <v>14.07601104617801</v>
      </c>
      <c r="X23" s="24"/>
      <c r="Y23" s="59"/>
      <c r="Z23" s="60"/>
      <c r="AA23" s="114"/>
      <c r="AB23" s="121"/>
      <c r="AC23" s="114"/>
      <c r="AD23" s="115"/>
      <c r="AE23" s="56">
        <f t="shared" si="10"/>
        <v>50.82625616039617</v>
      </c>
      <c r="AF23" s="24">
        <f t="shared" si="7"/>
        <v>320.82625616039616</v>
      </c>
      <c r="AG23" s="24">
        <f t="shared" si="8"/>
        <v>14.07601104617801</v>
      </c>
      <c r="AH23" s="131"/>
      <c r="AI23" s="132"/>
      <c r="AJ23" s="54" t="s">
        <v>92</v>
      </c>
    </row>
    <row r="24" spans="4:36" s="54" customFormat="1" ht="12.75">
      <c r="D24" s="54">
        <v>7</v>
      </c>
      <c r="E24" s="55" t="s">
        <v>393</v>
      </c>
      <c r="F24" s="17">
        <v>83.5</v>
      </c>
      <c r="G24" s="21">
        <v>84.5</v>
      </c>
      <c r="H24" s="12"/>
      <c r="I24" s="84">
        <v>0.5</v>
      </c>
      <c r="J24" s="55">
        <v>90</v>
      </c>
      <c r="K24" s="12">
        <v>8</v>
      </c>
      <c r="L24" s="12">
        <v>0</v>
      </c>
      <c r="M24" s="12">
        <v>2</v>
      </c>
      <c r="N24" s="12"/>
      <c r="O24" s="101"/>
      <c r="P24" s="83">
        <f t="shared" si="0"/>
        <v>0.03455985719963844</v>
      </c>
      <c r="Q24" s="83">
        <f t="shared" si="1"/>
        <v>0.13908832046729191</v>
      </c>
      <c r="R24" s="83">
        <f t="shared" si="2"/>
        <v>-0.9896648241902408</v>
      </c>
      <c r="S24" s="24">
        <f t="shared" si="3"/>
        <v>76.04606622060129</v>
      </c>
      <c r="T24" s="24">
        <f t="shared" si="9"/>
        <v>-81.76003283137152</v>
      </c>
      <c r="U24" s="56">
        <f t="shared" si="4"/>
        <v>76.04606622060129</v>
      </c>
      <c r="V24" s="24">
        <f t="shared" si="5"/>
        <v>346.0460662206013</v>
      </c>
      <c r="W24" s="57">
        <f t="shared" si="6"/>
        <v>8.239967168628482</v>
      </c>
      <c r="X24" s="24"/>
      <c r="Y24" s="58"/>
      <c r="Z24" s="60"/>
      <c r="AA24" s="114"/>
      <c r="AB24" s="121"/>
      <c r="AC24" s="114"/>
      <c r="AD24" s="115"/>
      <c r="AE24" s="56">
        <f t="shared" si="10"/>
        <v>76.04606622060129</v>
      </c>
      <c r="AF24" s="24">
        <f t="shared" si="7"/>
        <v>346.0460662206013</v>
      </c>
      <c r="AG24" s="24">
        <f t="shared" si="8"/>
        <v>8.239967168628482</v>
      </c>
      <c r="AH24" s="131"/>
      <c r="AI24" s="132"/>
      <c r="AJ24" s="54" t="s">
        <v>504</v>
      </c>
    </row>
    <row r="25" spans="4:35" s="54" customFormat="1" ht="12.75" customHeight="1">
      <c r="D25" s="54">
        <v>7</v>
      </c>
      <c r="E25" s="55" t="s">
        <v>369</v>
      </c>
      <c r="F25" s="17">
        <v>100</v>
      </c>
      <c r="G25" s="21">
        <v>114</v>
      </c>
      <c r="H25" s="12"/>
      <c r="I25" s="84">
        <v>11</v>
      </c>
      <c r="J25" s="55">
        <v>270</v>
      </c>
      <c r="K25" s="12">
        <v>76</v>
      </c>
      <c r="L25" s="12">
        <v>0</v>
      </c>
      <c r="M25" s="12">
        <v>14</v>
      </c>
      <c r="N25" s="12"/>
      <c r="O25" s="101"/>
      <c r="P25" s="83">
        <f t="shared" si="0"/>
        <v>-0.058526203570536575</v>
      </c>
      <c r="Q25" s="83">
        <f t="shared" si="1"/>
        <v>0.9414737964294635</v>
      </c>
      <c r="R25" s="83">
        <f t="shared" si="2"/>
        <v>0.23473578139294557</v>
      </c>
      <c r="S25" s="24">
        <f t="shared" si="3"/>
        <v>93.55718335592547</v>
      </c>
      <c r="T25" s="24">
        <f t="shared" si="9"/>
        <v>13.974085155301127</v>
      </c>
      <c r="U25" s="56">
        <f t="shared" si="4"/>
        <v>273.5571833559255</v>
      </c>
      <c r="V25" s="24">
        <f t="shared" si="5"/>
        <v>183.55718335592547</v>
      </c>
      <c r="W25" s="57">
        <f t="shared" si="6"/>
        <v>76.02591484469887</v>
      </c>
      <c r="X25" s="24"/>
      <c r="Y25" s="69">
        <v>108</v>
      </c>
      <c r="Z25" s="60" t="s">
        <v>307</v>
      </c>
      <c r="AA25" s="114"/>
      <c r="AB25" s="121"/>
      <c r="AC25" s="114"/>
      <c r="AD25" s="115"/>
      <c r="AE25" s="56">
        <f t="shared" si="10"/>
        <v>273.5571833559255</v>
      </c>
      <c r="AF25" s="24">
        <f t="shared" si="7"/>
        <v>183.55718335592547</v>
      </c>
      <c r="AG25" s="24">
        <f t="shared" si="8"/>
        <v>76.02591484469887</v>
      </c>
      <c r="AH25" s="131">
        <v>108</v>
      </c>
      <c r="AI25" s="132" t="s">
        <v>307</v>
      </c>
    </row>
    <row r="26" spans="4:35" s="54" customFormat="1" ht="12.75">
      <c r="D26" s="54">
        <v>7</v>
      </c>
      <c r="E26" s="55" t="s">
        <v>212</v>
      </c>
      <c r="F26" s="17">
        <v>105</v>
      </c>
      <c r="G26" s="21">
        <v>113</v>
      </c>
      <c r="H26" s="12"/>
      <c r="I26" s="84">
        <v>8</v>
      </c>
      <c r="J26" s="55">
        <v>270</v>
      </c>
      <c r="K26" s="12">
        <v>53</v>
      </c>
      <c r="L26" s="12">
        <v>0</v>
      </c>
      <c r="M26" s="12">
        <v>18</v>
      </c>
      <c r="N26" s="12"/>
      <c r="O26" s="101"/>
      <c r="P26" s="83">
        <f t="shared" si="0"/>
        <v>-0.18597106962413537</v>
      </c>
      <c r="Q26" s="83">
        <f t="shared" si="1"/>
        <v>0.7595475059751814</v>
      </c>
      <c r="R26" s="83">
        <f t="shared" si="2"/>
        <v>0.5723600993730743</v>
      </c>
      <c r="S26" s="24">
        <f t="shared" si="3"/>
        <v>103.75789826679237</v>
      </c>
      <c r="T26" s="24">
        <f t="shared" si="9"/>
        <v>36.20166742750834</v>
      </c>
      <c r="U26" s="56">
        <f t="shared" si="4"/>
        <v>283.7578982667924</v>
      </c>
      <c r="V26" s="24">
        <f t="shared" si="5"/>
        <v>193.75789826679238</v>
      </c>
      <c r="W26" s="57">
        <f t="shared" si="6"/>
        <v>53.79833257249166</v>
      </c>
      <c r="X26" s="24"/>
      <c r="Y26" s="59">
        <v>90</v>
      </c>
      <c r="Z26" s="60" t="s">
        <v>307</v>
      </c>
      <c r="AA26" s="114"/>
      <c r="AB26" s="121"/>
      <c r="AC26" s="114"/>
      <c r="AD26" s="115"/>
      <c r="AE26" s="56">
        <f t="shared" si="10"/>
        <v>283.7578982667924</v>
      </c>
      <c r="AF26" s="24">
        <f t="shared" si="7"/>
        <v>193.75789826679238</v>
      </c>
      <c r="AG26" s="24">
        <f t="shared" si="8"/>
        <v>53.79833257249166</v>
      </c>
      <c r="AH26" s="118">
        <v>90</v>
      </c>
      <c r="AI26" s="132" t="s">
        <v>307</v>
      </c>
    </row>
    <row r="27" spans="4:36" ht="12.75">
      <c r="D27" s="54">
        <v>9</v>
      </c>
      <c r="E27" s="2" t="s">
        <v>96</v>
      </c>
      <c r="F27" s="17">
        <v>59</v>
      </c>
      <c r="G27" s="21">
        <v>66</v>
      </c>
      <c r="H27" s="1"/>
      <c r="I27" s="84"/>
      <c r="J27" s="2">
        <v>90</v>
      </c>
      <c r="K27" s="12">
        <v>44</v>
      </c>
      <c r="L27" s="12">
        <v>315</v>
      </c>
      <c r="M27" s="12">
        <v>0</v>
      </c>
      <c r="N27" s="12"/>
      <c r="O27" s="101"/>
      <c r="P27" s="81">
        <f t="shared" si="0"/>
        <v>0.49119764435955393</v>
      </c>
      <c r="Q27" s="81">
        <f t="shared" si="1"/>
        <v>0.4911976443595538</v>
      </c>
      <c r="R27" s="81">
        <f t="shared" si="2"/>
        <v>-0.5086500507968373</v>
      </c>
      <c r="S27" s="13">
        <f t="shared" si="3"/>
        <v>44.99999999999999</v>
      </c>
      <c r="T27" s="13">
        <f t="shared" si="9"/>
        <v>-36.21272611990891</v>
      </c>
      <c r="U27" s="28">
        <f t="shared" si="4"/>
        <v>44.99999999999999</v>
      </c>
      <c r="V27" s="13">
        <f t="shared" si="5"/>
        <v>315</v>
      </c>
      <c r="W27" s="29">
        <f t="shared" si="6"/>
        <v>53.78727388009109</v>
      </c>
      <c r="X27" s="13"/>
      <c r="Y27" s="25">
        <v>84</v>
      </c>
      <c r="Z27" s="32"/>
      <c r="AA27" s="112"/>
      <c r="AB27" s="120"/>
      <c r="AC27" s="67">
        <v>336.9</v>
      </c>
      <c r="AD27" s="68">
        <v>-58.4</v>
      </c>
      <c r="AE27" s="28">
        <f t="shared" si="10"/>
        <v>248.10000000000002</v>
      </c>
      <c r="AF27" s="13">
        <f t="shared" si="7"/>
        <v>158.10000000000002</v>
      </c>
      <c r="AG27" s="13">
        <f t="shared" si="8"/>
        <v>53.78727388009109</v>
      </c>
      <c r="AH27" s="127">
        <v>84</v>
      </c>
      <c r="AI27" s="128"/>
      <c r="AJ27" t="s">
        <v>214</v>
      </c>
    </row>
    <row r="28" spans="4:36" ht="12.75">
      <c r="D28" s="54">
        <v>9</v>
      </c>
      <c r="E28" s="2" t="s">
        <v>369</v>
      </c>
      <c r="F28" s="17">
        <v>89</v>
      </c>
      <c r="G28" s="21">
        <v>103</v>
      </c>
      <c r="H28" s="1"/>
      <c r="I28" s="85"/>
      <c r="J28" s="2">
        <v>90</v>
      </c>
      <c r="K28" s="12">
        <v>67</v>
      </c>
      <c r="L28" s="12">
        <v>143</v>
      </c>
      <c r="M28" s="12">
        <v>0</v>
      </c>
      <c r="N28" s="12"/>
      <c r="O28" s="101"/>
      <c r="P28" s="81">
        <f t="shared" si="0"/>
        <v>-0.553973649692053</v>
      </c>
      <c r="Q28" s="81">
        <f t="shared" si="1"/>
        <v>-0.7351478631379983</v>
      </c>
      <c r="R28" s="81">
        <f t="shared" si="2"/>
        <v>0.3120517540923856</v>
      </c>
      <c r="S28" s="13">
        <f t="shared" si="3"/>
        <v>233</v>
      </c>
      <c r="T28" s="13">
        <f t="shared" si="9"/>
        <v>18.726692853095074</v>
      </c>
      <c r="U28" s="28">
        <f t="shared" si="4"/>
        <v>53</v>
      </c>
      <c r="V28" s="13">
        <f t="shared" si="5"/>
        <v>323</v>
      </c>
      <c r="W28" s="29">
        <f t="shared" si="6"/>
        <v>71.27330714690493</v>
      </c>
      <c r="X28" s="13"/>
      <c r="Y28" s="36">
        <v>90</v>
      </c>
      <c r="Z28" s="32" t="s">
        <v>307</v>
      </c>
      <c r="AA28" s="112"/>
      <c r="AB28" s="120"/>
      <c r="AC28" s="67">
        <v>336.9</v>
      </c>
      <c r="AD28" s="68">
        <v>-58.4</v>
      </c>
      <c r="AE28" s="28">
        <f t="shared" si="10"/>
        <v>256.1</v>
      </c>
      <c r="AF28" s="13">
        <f t="shared" si="7"/>
        <v>166.10000000000002</v>
      </c>
      <c r="AG28" s="13">
        <f t="shared" si="8"/>
        <v>71.27330714690493</v>
      </c>
      <c r="AH28" s="106">
        <v>90</v>
      </c>
      <c r="AI28" s="128" t="s">
        <v>307</v>
      </c>
      <c r="AJ28" t="s">
        <v>94</v>
      </c>
    </row>
    <row r="29" spans="4:36" ht="12.75">
      <c r="D29" s="54">
        <v>9</v>
      </c>
      <c r="E29" s="2" t="s">
        <v>369</v>
      </c>
      <c r="F29" s="17">
        <v>99</v>
      </c>
      <c r="G29" s="21">
        <v>108</v>
      </c>
      <c r="H29" s="1"/>
      <c r="I29" s="84"/>
      <c r="J29" s="2">
        <v>90</v>
      </c>
      <c r="K29" s="12">
        <v>56</v>
      </c>
      <c r="L29" s="12">
        <v>164</v>
      </c>
      <c r="M29" s="12">
        <v>0</v>
      </c>
      <c r="N29" s="12"/>
      <c r="O29" s="101"/>
      <c r="P29" s="81">
        <f t="shared" si="0"/>
        <v>-0.22851372437201567</v>
      </c>
      <c r="Q29" s="81">
        <f t="shared" si="1"/>
        <v>-0.7969220629908462</v>
      </c>
      <c r="R29" s="81">
        <f t="shared" si="2"/>
        <v>0.5375307187469627</v>
      </c>
      <c r="S29" s="13">
        <f t="shared" si="3"/>
        <v>253.99999999999997</v>
      </c>
      <c r="T29" s="13">
        <f t="shared" si="9"/>
        <v>32.958536280083564</v>
      </c>
      <c r="U29" s="28">
        <f t="shared" si="4"/>
        <v>73.99999999999997</v>
      </c>
      <c r="V29" s="13">
        <f t="shared" si="5"/>
        <v>344</v>
      </c>
      <c r="W29" s="29">
        <f t="shared" si="6"/>
        <v>57.041463719916436</v>
      </c>
      <c r="X29" s="13"/>
      <c r="Y29" s="36">
        <v>91</v>
      </c>
      <c r="Z29" s="32" t="s">
        <v>307</v>
      </c>
      <c r="AA29" s="112"/>
      <c r="AB29" s="120"/>
      <c r="AC29" s="67">
        <v>336.9</v>
      </c>
      <c r="AD29" s="68">
        <v>-58.4</v>
      </c>
      <c r="AE29" s="28">
        <f t="shared" si="10"/>
        <v>277.1</v>
      </c>
      <c r="AF29" s="13">
        <f t="shared" si="7"/>
        <v>187.10000000000002</v>
      </c>
      <c r="AG29" s="13">
        <f t="shared" si="8"/>
        <v>57.041463719916436</v>
      </c>
      <c r="AH29" s="106">
        <v>91</v>
      </c>
      <c r="AI29" s="128" t="s">
        <v>307</v>
      </c>
      <c r="AJ29" t="s">
        <v>94</v>
      </c>
    </row>
    <row r="30" spans="4:36" ht="12.75">
      <c r="D30" s="54">
        <v>9</v>
      </c>
      <c r="E30" s="2" t="s">
        <v>369</v>
      </c>
      <c r="F30" s="17">
        <v>104</v>
      </c>
      <c r="G30" s="21">
        <v>113</v>
      </c>
      <c r="H30" s="1"/>
      <c r="I30" s="84"/>
      <c r="J30" s="2">
        <v>90</v>
      </c>
      <c r="K30" s="12">
        <v>51</v>
      </c>
      <c r="L30" s="12">
        <v>144</v>
      </c>
      <c r="M30" s="12">
        <v>0</v>
      </c>
      <c r="N30" s="12"/>
      <c r="O30" s="101"/>
      <c r="P30" s="81">
        <f t="shared" si="0"/>
        <v>-0.4567949350230623</v>
      </c>
      <c r="Q30" s="81">
        <f t="shared" si="1"/>
        <v>-0.6287242899285472</v>
      </c>
      <c r="R30" s="81">
        <f t="shared" si="2"/>
        <v>0.5091308912660062</v>
      </c>
      <c r="S30" s="13">
        <f t="shared" si="3"/>
        <v>234</v>
      </c>
      <c r="T30" s="13">
        <f t="shared" si="9"/>
        <v>33.229972451252024</v>
      </c>
      <c r="U30" s="28">
        <f t="shared" si="4"/>
        <v>54</v>
      </c>
      <c r="V30" s="13">
        <f t="shared" si="5"/>
        <v>324</v>
      </c>
      <c r="W30" s="29">
        <f t="shared" si="6"/>
        <v>56.770027548747976</v>
      </c>
      <c r="X30" s="13"/>
      <c r="Y30" s="36">
        <v>92</v>
      </c>
      <c r="Z30" s="32" t="s">
        <v>307</v>
      </c>
      <c r="AA30" s="112"/>
      <c r="AB30" s="120"/>
      <c r="AC30" s="67">
        <v>336.9</v>
      </c>
      <c r="AD30" s="68">
        <v>-58.4</v>
      </c>
      <c r="AE30" s="28">
        <f t="shared" si="10"/>
        <v>257.1</v>
      </c>
      <c r="AF30" s="13">
        <f t="shared" si="7"/>
        <v>167.10000000000002</v>
      </c>
      <c r="AG30" s="13">
        <f t="shared" si="8"/>
        <v>56.770027548747976</v>
      </c>
      <c r="AH30" s="106">
        <v>92</v>
      </c>
      <c r="AI30" s="128" t="s">
        <v>307</v>
      </c>
      <c r="AJ30" t="s">
        <v>94</v>
      </c>
    </row>
    <row r="31" spans="3:35" s="54" customFormat="1" ht="12.75" customHeight="1">
      <c r="C31" s="54" t="s">
        <v>479</v>
      </c>
      <c r="D31" s="54">
        <v>2</v>
      </c>
      <c r="E31" s="55" t="s">
        <v>369</v>
      </c>
      <c r="F31" s="17">
        <v>42</v>
      </c>
      <c r="G31" s="21">
        <v>53</v>
      </c>
      <c r="H31" s="12"/>
      <c r="I31" s="84">
        <v>0.1</v>
      </c>
      <c r="J31" s="55">
        <v>90</v>
      </c>
      <c r="K31" s="12">
        <v>67</v>
      </c>
      <c r="L31" s="12">
        <v>333</v>
      </c>
      <c r="M31" s="12">
        <v>0</v>
      </c>
      <c r="N31" s="12"/>
      <c r="O31" s="101"/>
      <c r="P31" s="83">
        <f t="shared" si="0"/>
        <v>0.4179004584315518</v>
      </c>
      <c r="Q31" s="83">
        <f t="shared" si="1"/>
        <v>0.8201758299731816</v>
      </c>
      <c r="R31" s="83">
        <f t="shared" si="2"/>
        <v>-0.34814398468742647</v>
      </c>
      <c r="S31" s="24">
        <f t="shared" si="3"/>
        <v>62.999999999999986</v>
      </c>
      <c r="T31" s="24">
        <f t="shared" si="9"/>
        <v>-20.71711076633408</v>
      </c>
      <c r="U31" s="56">
        <f t="shared" si="4"/>
        <v>62.999999999999986</v>
      </c>
      <c r="V31" s="24">
        <f t="shared" si="5"/>
        <v>333</v>
      </c>
      <c r="W31" s="57">
        <f t="shared" si="6"/>
        <v>69.28288923366591</v>
      </c>
      <c r="X31" s="24"/>
      <c r="Y31" s="58"/>
      <c r="Z31" s="60"/>
      <c r="AA31" s="114"/>
      <c r="AB31" s="121"/>
      <c r="AC31" s="70"/>
      <c r="AD31" s="71"/>
      <c r="AE31" s="56">
        <f t="shared" si="10"/>
        <v>62.999999999999986</v>
      </c>
      <c r="AF31" s="24">
        <f t="shared" si="7"/>
        <v>333</v>
      </c>
      <c r="AG31" s="24">
        <f t="shared" si="8"/>
        <v>69.28288923366591</v>
      </c>
      <c r="AH31" s="131"/>
      <c r="AI31" s="132"/>
    </row>
    <row r="32" spans="4:35" s="54" customFormat="1" ht="12.75" customHeight="1">
      <c r="D32" s="54">
        <v>2</v>
      </c>
      <c r="E32" s="55" t="s">
        <v>96</v>
      </c>
      <c r="F32" s="17">
        <v>62</v>
      </c>
      <c r="G32" s="21">
        <v>64</v>
      </c>
      <c r="H32" s="12"/>
      <c r="I32" s="84" t="s">
        <v>465</v>
      </c>
      <c r="J32" s="55"/>
      <c r="K32" s="12"/>
      <c r="L32" s="12"/>
      <c r="M32" s="12"/>
      <c r="N32" s="12"/>
      <c r="O32" s="101"/>
      <c r="P32" s="83"/>
      <c r="Q32" s="83"/>
      <c r="R32" s="83"/>
      <c r="S32" s="24"/>
      <c r="T32" s="24"/>
      <c r="U32" s="56"/>
      <c r="V32" s="24"/>
      <c r="W32" s="57"/>
      <c r="X32" s="24"/>
      <c r="Y32" s="58"/>
      <c r="Z32" s="60"/>
      <c r="AA32" s="114"/>
      <c r="AB32" s="121"/>
      <c r="AC32" s="70"/>
      <c r="AD32" s="71"/>
      <c r="AE32" s="56"/>
      <c r="AF32" s="24"/>
      <c r="AG32" s="24"/>
      <c r="AH32" s="131"/>
      <c r="AI32" s="132"/>
    </row>
    <row r="33" spans="4:35" s="54" customFormat="1" ht="12.75" customHeight="1">
      <c r="D33" s="54">
        <v>3</v>
      </c>
      <c r="E33" s="55" t="s">
        <v>96</v>
      </c>
      <c r="F33" s="17">
        <v>20</v>
      </c>
      <c r="G33" s="21">
        <v>26</v>
      </c>
      <c r="H33" s="12"/>
      <c r="I33" s="84"/>
      <c r="J33" s="55"/>
      <c r="K33" s="12"/>
      <c r="L33" s="12"/>
      <c r="M33" s="12"/>
      <c r="N33" s="12"/>
      <c r="O33" s="101"/>
      <c r="P33" s="83"/>
      <c r="Q33" s="83"/>
      <c r="R33" s="83"/>
      <c r="S33" s="24"/>
      <c r="T33" s="24"/>
      <c r="U33" s="56"/>
      <c r="V33" s="24"/>
      <c r="W33" s="57"/>
      <c r="X33" s="24"/>
      <c r="Y33" s="58"/>
      <c r="Z33" s="60"/>
      <c r="AA33" s="114"/>
      <c r="AB33" s="121"/>
      <c r="AC33" s="114"/>
      <c r="AD33" s="115"/>
      <c r="AE33" s="56"/>
      <c r="AF33" s="24"/>
      <c r="AG33" s="24"/>
      <c r="AH33" s="131"/>
      <c r="AI33" s="132"/>
    </row>
    <row r="34" spans="4:36" s="54" customFormat="1" ht="12.75" customHeight="1">
      <c r="D34" s="54">
        <v>5</v>
      </c>
      <c r="E34" s="55"/>
      <c r="F34" s="17"/>
      <c r="G34" s="21"/>
      <c r="H34" s="12"/>
      <c r="I34" s="84"/>
      <c r="J34" s="55"/>
      <c r="K34" s="12"/>
      <c r="L34" s="12"/>
      <c r="M34" s="12"/>
      <c r="N34" s="12"/>
      <c r="O34" s="101"/>
      <c r="P34" s="83"/>
      <c r="Q34" s="83"/>
      <c r="R34" s="83"/>
      <c r="S34" s="24"/>
      <c r="T34" s="24"/>
      <c r="U34" s="56"/>
      <c r="V34" s="24"/>
      <c r="W34" s="57"/>
      <c r="X34" s="24"/>
      <c r="Y34" s="58"/>
      <c r="Z34" s="60"/>
      <c r="AA34" s="114"/>
      <c r="AB34" s="121"/>
      <c r="AC34" s="114"/>
      <c r="AD34" s="115"/>
      <c r="AE34" s="56"/>
      <c r="AF34" s="24"/>
      <c r="AG34" s="24"/>
      <c r="AH34" s="131"/>
      <c r="AI34" s="132"/>
      <c r="AJ34" s="54" t="s">
        <v>99</v>
      </c>
    </row>
    <row r="35" spans="4:36" s="54" customFormat="1" ht="12.75" customHeight="1">
      <c r="D35" s="54">
        <v>6</v>
      </c>
      <c r="E35" s="55"/>
      <c r="F35" s="17"/>
      <c r="G35" s="21"/>
      <c r="H35" s="12"/>
      <c r="I35" s="84"/>
      <c r="J35" s="55"/>
      <c r="K35" s="12"/>
      <c r="L35" s="12"/>
      <c r="M35" s="12"/>
      <c r="N35" s="12"/>
      <c r="O35" s="101"/>
      <c r="P35" s="83"/>
      <c r="Q35" s="83"/>
      <c r="R35" s="83"/>
      <c r="S35" s="24"/>
      <c r="T35" s="24"/>
      <c r="U35" s="56"/>
      <c r="V35" s="24"/>
      <c r="W35" s="57"/>
      <c r="X35" s="24"/>
      <c r="Y35" s="58"/>
      <c r="Z35" s="60"/>
      <c r="AA35" s="114"/>
      <c r="AB35" s="121"/>
      <c r="AC35" s="114"/>
      <c r="AD35" s="115"/>
      <c r="AE35" s="56"/>
      <c r="AF35" s="24"/>
      <c r="AG35" s="24"/>
      <c r="AH35" s="131"/>
      <c r="AI35" s="132"/>
      <c r="AJ35" s="54" t="s">
        <v>99</v>
      </c>
    </row>
    <row r="36" spans="4:36" s="54" customFormat="1" ht="12.75" customHeight="1">
      <c r="D36" s="54">
        <v>7</v>
      </c>
      <c r="E36" s="55"/>
      <c r="F36" s="17"/>
      <c r="G36" s="21"/>
      <c r="H36" s="12"/>
      <c r="I36" s="84"/>
      <c r="J36" s="55"/>
      <c r="K36" s="12"/>
      <c r="L36" s="12"/>
      <c r="M36" s="12"/>
      <c r="N36" s="12"/>
      <c r="O36" s="101"/>
      <c r="P36" s="83"/>
      <c r="Q36" s="83"/>
      <c r="R36" s="83"/>
      <c r="S36" s="24"/>
      <c r="T36" s="24"/>
      <c r="U36" s="56"/>
      <c r="V36" s="24"/>
      <c r="W36" s="57"/>
      <c r="X36" s="24"/>
      <c r="Y36" s="58"/>
      <c r="Z36" s="60"/>
      <c r="AA36" s="114"/>
      <c r="AB36" s="121"/>
      <c r="AC36" s="114"/>
      <c r="AD36" s="115"/>
      <c r="AE36" s="56"/>
      <c r="AF36" s="24"/>
      <c r="AG36" s="24"/>
      <c r="AH36" s="131"/>
      <c r="AI36" s="132"/>
      <c r="AJ36" s="54" t="s">
        <v>99</v>
      </c>
    </row>
    <row r="37" spans="3:36" s="54" customFormat="1" ht="12.75" customHeight="1">
      <c r="C37" s="54" t="s">
        <v>480</v>
      </c>
      <c r="E37" s="55"/>
      <c r="F37" s="17"/>
      <c r="G37" s="21"/>
      <c r="H37" s="12"/>
      <c r="I37" s="84"/>
      <c r="J37" s="55"/>
      <c r="K37" s="12"/>
      <c r="L37" s="12"/>
      <c r="M37" s="12"/>
      <c r="N37" s="12"/>
      <c r="O37" s="101"/>
      <c r="P37" s="83"/>
      <c r="Q37" s="83"/>
      <c r="R37" s="83"/>
      <c r="S37" s="24"/>
      <c r="T37" s="24"/>
      <c r="U37" s="56"/>
      <c r="V37" s="24"/>
      <c r="W37" s="57"/>
      <c r="X37" s="24"/>
      <c r="Y37" s="58"/>
      <c r="Z37" s="60"/>
      <c r="AA37" s="114"/>
      <c r="AB37" s="121"/>
      <c r="AC37" s="114"/>
      <c r="AD37" s="115"/>
      <c r="AE37" s="56"/>
      <c r="AF37" s="24"/>
      <c r="AG37" s="24"/>
      <c r="AH37" s="131"/>
      <c r="AI37" s="132"/>
      <c r="AJ37" s="54" t="s">
        <v>15</v>
      </c>
    </row>
    <row r="38" spans="3:36" s="54" customFormat="1" ht="12.75">
      <c r="C38" s="54" t="s">
        <v>481</v>
      </c>
      <c r="D38" s="54">
        <v>1</v>
      </c>
      <c r="E38" s="55"/>
      <c r="F38" s="17"/>
      <c r="G38" s="21"/>
      <c r="H38" s="12"/>
      <c r="I38" s="84"/>
      <c r="J38" s="55"/>
      <c r="K38" s="12"/>
      <c r="L38" s="12"/>
      <c r="M38" s="12"/>
      <c r="N38" s="12"/>
      <c r="O38" s="101"/>
      <c r="P38" s="81"/>
      <c r="Q38" s="81"/>
      <c r="R38" s="81"/>
      <c r="S38" s="13"/>
      <c r="T38" s="13"/>
      <c r="U38" s="28"/>
      <c r="V38" s="13"/>
      <c r="W38" s="29"/>
      <c r="X38" s="13"/>
      <c r="Y38" s="25"/>
      <c r="Z38" s="32"/>
      <c r="AA38" s="112"/>
      <c r="AB38" s="120"/>
      <c r="AC38" s="45">
        <v>340.4</v>
      </c>
      <c r="AD38" s="50">
        <v>-39.4</v>
      </c>
      <c r="AE38" s="28"/>
      <c r="AF38" s="13"/>
      <c r="AG38" s="13"/>
      <c r="AH38" s="127"/>
      <c r="AI38" s="128"/>
      <c r="AJ38" t="s">
        <v>38</v>
      </c>
    </row>
    <row r="39" spans="4:36" s="54" customFormat="1" ht="12.75">
      <c r="D39" s="54">
        <v>1</v>
      </c>
      <c r="E39" s="55" t="s">
        <v>393</v>
      </c>
      <c r="F39" s="17">
        <v>94</v>
      </c>
      <c r="G39" s="21">
        <v>100</v>
      </c>
      <c r="H39" s="12"/>
      <c r="I39" s="84">
        <v>6</v>
      </c>
      <c r="J39" s="55">
        <v>90</v>
      </c>
      <c r="K39" s="12">
        <v>7</v>
      </c>
      <c r="L39" s="12">
        <v>180</v>
      </c>
      <c r="M39" s="12">
        <v>4</v>
      </c>
      <c r="N39" s="12"/>
      <c r="O39" s="101"/>
      <c r="P39" s="81">
        <f aca="true" t="shared" si="11" ref="P35:P66">COS(K39*PI()/180)*SIN(J39*PI()/180)*(SIN(M39*PI()/180))-(COS(M39*PI()/180)*SIN(L39*PI()/180))*(SIN(K39*PI()/180))</f>
        <v>0.06923651956680048</v>
      </c>
      <c r="Q39" s="81">
        <f aca="true" t="shared" si="12" ref="Q35:Q66">(SIN(K39*PI()/180))*(COS(M39*PI()/180)*COS(L39*PI()/180))-(SIN(M39*PI()/180))*(COS(K39*PI()/180)*COS(J39*PI()/180))</f>
        <v>-0.12157247580974431</v>
      </c>
      <c r="R39" s="81">
        <f aca="true" t="shared" si="13" ref="R35:R66">(COS(K39*PI()/180)*COS(J39*PI()/180))*(COS(M39*PI()/180)*SIN(L39*PI()/180))-(COS(K39*PI()/180)*SIN(J39*PI()/180))*(COS(M39*PI()/180)*COS(L39*PI()/180))</f>
        <v>0.9901283591011188</v>
      </c>
      <c r="S39" s="13">
        <f aca="true" t="shared" si="14" ref="S35:S66">IF(P39=0,IF(Q39&gt;=0,90,270),IF(P39&gt;0,IF(Q39&gt;=0,ATAN(Q39/P39)*180/PI(),ATAN(Q39/P39)*180/PI()+360),ATAN(Q39/P39)*180/PI()+180))</f>
        <v>299.661866791479</v>
      </c>
      <c r="T39" s="13">
        <f t="shared" si="9"/>
        <v>81.95732666086839</v>
      </c>
      <c r="U39" s="28">
        <f aca="true" t="shared" si="15" ref="U35:U66">IF(R39&lt;0,S39,IF(S39+180&gt;=360,S39-180,S39+180))</f>
        <v>119.66186679147899</v>
      </c>
      <c r="V39" s="13">
        <f t="shared" si="5"/>
        <v>29.661866791478985</v>
      </c>
      <c r="W39" s="29">
        <f aca="true" t="shared" si="16" ref="W35:W66">IF(R39&lt;0,90+T39,90-T39)</f>
        <v>8.04267333913161</v>
      </c>
      <c r="X39" s="13"/>
      <c r="Y39" s="25"/>
      <c r="Z39" s="32"/>
      <c r="AA39" s="112">
        <v>70</v>
      </c>
      <c r="AB39" s="120">
        <v>100</v>
      </c>
      <c r="AC39" s="45">
        <v>340.4</v>
      </c>
      <c r="AD39" s="50">
        <v>-39.4</v>
      </c>
      <c r="AE39" s="28">
        <f aca="true" t="shared" si="17" ref="AE37:AE68">IF(AD39&gt;=0,IF(U39&gt;=AC39,U39-AC39,U39-AC39+360),IF((U39-AC39-180)&lt;0,IF(U39-AC39+180&lt;0,U39-AC39+540,U39-AC39+180),U39-AC39-180))</f>
        <v>319.261866791479</v>
      </c>
      <c r="AF39" s="13">
        <f t="shared" si="7"/>
        <v>229.261866791479</v>
      </c>
      <c r="AG39" s="13">
        <f aca="true" t="shared" si="18" ref="AG35:AG66">W39</f>
        <v>8.04267333913161</v>
      </c>
      <c r="AH39" s="127"/>
      <c r="AI39" s="128"/>
      <c r="AJ39" t="s">
        <v>39</v>
      </c>
    </row>
    <row r="40" spans="4:36" ht="12.75">
      <c r="D40" s="54">
        <v>3</v>
      </c>
      <c r="E40" s="2" t="s">
        <v>502</v>
      </c>
      <c r="F40" s="17">
        <v>22</v>
      </c>
      <c r="G40" s="21">
        <v>29</v>
      </c>
      <c r="H40" s="1"/>
      <c r="I40" s="84">
        <v>0.1</v>
      </c>
      <c r="J40" s="2">
        <v>270</v>
      </c>
      <c r="K40" s="12">
        <v>50</v>
      </c>
      <c r="L40" s="12">
        <v>316</v>
      </c>
      <c r="M40" s="12">
        <v>0</v>
      </c>
      <c r="N40" s="12"/>
      <c r="O40" s="101"/>
      <c r="P40" s="81">
        <f t="shared" si="11"/>
        <v>0.5321391845561996</v>
      </c>
      <c r="Q40" s="81">
        <f t="shared" si="12"/>
        <v>0.5510462567637386</v>
      </c>
      <c r="R40" s="81">
        <f t="shared" si="13"/>
        <v>0.46238271081207394</v>
      </c>
      <c r="S40" s="13">
        <f t="shared" si="14"/>
        <v>45.99999999999998</v>
      </c>
      <c r="T40" s="13">
        <f t="shared" si="9"/>
        <v>31.115086958631924</v>
      </c>
      <c r="U40" s="28">
        <f t="shared" si="15"/>
        <v>225.99999999999997</v>
      </c>
      <c r="V40" s="13">
        <f t="shared" si="5"/>
        <v>135.99999999999997</v>
      </c>
      <c r="W40" s="29">
        <f t="shared" si="16"/>
        <v>58.88491304136808</v>
      </c>
      <c r="X40" s="13"/>
      <c r="Y40" s="25"/>
      <c r="Z40" s="32"/>
      <c r="AA40" s="112">
        <v>0</v>
      </c>
      <c r="AB40" s="121">
        <v>32</v>
      </c>
      <c r="AC40" s="67">
        <v>340.4</v>
      </c>
      <c r="AD40" s="68">
        <v>-39.4</v>
      </c>
      <c r="AE40" s="28">
        <f t="shared" si="17"/>
        <v>65.6</v>
      </c>
      <c r="AF40" s="13">
        <f t="shared" si="7"/>
        <v>335.6</v>
      </c>
      <c r="AG40" s="13">
        <f t="shared" si="18"/>
        <v>58.88491304136808</v>
      </c>
      <c r="AH40" s="127"/>
      <c r="AI40" s="128"/>
      <c r="AJ40" t="s">
        <v>40</v>
      </c>
    </row>
    <row r="41" spans="4:36" ht="12.75">
      <c r="D41">
        <v>5</v>
      </c>
      <c r="E41" s="2" t="s">
        <v>393</v>
      </c>
      <c r="F41" s="17">
        <v>136</v>
      </c>
      <c r="G41" s="21">
        <v>139</v>
      </c>
      <c r="H41" s="1"/>
      <c r="I41" s="84">
        <v>3</v>
      </c>
      <c r="J41" s="2">
        <v>90</v>
      </c>
      <c r="K41" s="12">
        <v>0</v>
      </c>
      <c r="L41" s="12">
        <v>0</v>
      </c>
      <c r="M41" s="12">
        <v>8</v>
      </c>
      <c r="N41" s="12"/>
      <c r="O41" s="101"/>
      <c r="P41" s="81">
        <f t="shared" si="11"/>
        <v>0.13917310096006544</v>
      </c>
      <c r="Q41" s="81">
        <f t="shared" si="12"/>
        <v>-8.521894630907778E-18</v>
      </c>
      <c r="R41" s="81">
        <f t="shared" si="13"/>
        <v>-0.9902680687415704</v>
      </c>
      <c r="S41" s="13">
        <f t="shared" si="14"/>
        <v>360</v>
      </c>
      <c r="T41" s="13">
        <f t="shared" si="9"/>
        <v>-82.00000000000001</v>
      </c>
      <c r="U41" s="28">
        <f t="shared" si="15"/>
        <v>360</v>
      </c>
      <c r="V41" s="13">
        <f t="shared" si="5"/>
        <v>270</v>
      </c>
      <c r="W41" s="29">
        <f t="shared" si="16"/>
        <v>7.999999999999986</v>
      </c>
      <c r="X41" s="13"/>
      <c r="Y41" s="25"/>
      <c r="Z41" s="32"/>
      <c r="AA41" s="112">
        <v>124</v>
      </c>
      <c r="AB41" s="121">
        <v>139</v>
      </c>
      <c r="AC41" s="112">
        <v>181.3</v>
      </c>
      <c r="AD41" s="113">
        <v>47.5</v>
      </c>
      <c r="AE41" s="28">
        <f t="shared" si="17"/>
        <v>178.7</v>
      </c>
      <c r="AF41" s="13">
        <f t="shared" si="7"/>
        <v>88.69999999999999</v>
      </c>
      <c r="AG41" s="13">
        <f t="shared" si="18"/>
        <v>7.999999999999986</v>
      </c>
      <c r="AH41" s="127"/>
      <c r="AI41" s="128"/>
      <c r="AJ41" t="s">
        <v>41</v>
      </c>
    </row>
    <row r="42" spans="4:36" s="54" customFormat="1" ht="12.75">
      <c r="D42" s="54">
        <v>6</v>
      </c>
      <c r="E42" s="55" t="s">
        <v>393</v>
      </c>
      <c r="F42" s="17">
        <v>114</v>
      </c>
      <c r="G42" s="21">
        <v>117</v>
      </c>
      <c r="H42" s="12"/>
      <c r="I42" s="84">
        <v>0.5</v>
      </c>
      <c r="J42" s="55">
        <v>270</v>
      </c>
      <c r="K42" s="12">
        <v>9</v>
      </c>
      <c r="L42" s="12">
        <v>0</v>
      </c>
      <c r="M42" s="12">
        <v>5</v>
      </c>
      <c r="N42" s="12"/>
      <c r="O42" s="101"/>
      <c r="P42" s="81">
        <f t="shared" si="11"/>
        <v>-0.08608271092777121</v>
      </c>
      <c r="Q42" s="81">
        <f t="shared" si="12"/>
        <v>0.15583918467189653</v>
      </c>
      <c r="R42" s="81">
        <f t="shared" si="13"/>
        <v>0.9839298882679104</v>
      </c>
      <c r="S42" s="13">
        <f t="shared" si="14"/>
        <v>118.91545636591997</v>
      </c>
      <c r="T42" s="13">
        <f t="shared" si="9"/>
        <v>79.74377297772563</v>
      </c>
      <c r="U42" s="28">
        <f t="shared" si="15"/>
        <v>298.91545636591997</v>
      </c>
      <c r="V42" s="13">
        <f t="shared" si="5"/>
        <v>208.91545636591997</v>
      </c>
      <c r="W42" s="29">
        <f t="shared" si="16"/>
        <v>10.256227022274373</v>
      </c>
      <c r="X42" s="13"/>
      <c r="Y42" s="25"/>
      <c r="Z42" s="32"/>
      <c r="AA42" s="112">
        <v>108</v>
      </c>
      <c r="AB42" s="121">
        <v>121</v>
      </c>
      <c r="AC42" s="112">
        <v>170.5</v>
      </c>
      <c r="AD42" s="113">
        <v>45.5</v>
      </c>
      <c r="AE42" s="28">
        <f t="shared" si="17"/>
        <v>128.41545636591997</v>
      </c>
      <c r="AF42" s="13">
        <f t="shared" si="7"/>
        <v>38.415456365919965</v>
      </c>
      <c r="AG42" s="13">
        <f t="shared" si="18"/>
        <v>10.256227022274373</v>
      </c>
      <c r="AH42" s="127"/>
      <c r="AI42" s="128"/>
      <c r="AJ42" t="s">
        <v>42</v>
      </c>
    </row>
    <row r="43" spans="3:36" s="54" customFormat="1" ht="12.75" customHeight="1">
      <c r="C43" s="54" t="s">
        <v>95</v>
      </c>
      <c r="D43" s="54">
        <v>2</v>
      </c>
      <c r="E43" s="55" t="s">
        <v>393</v>
      </c>
      <c r="F43" s="17">
        <v>22</v>
      </c>
      <c r="G43" s="21">
        <v>23.5</v>
      </c>
      <c r="H43" s="12"/>
      <c r="I43" s="84">
        <v>1.5</v>
      </c>
      <c r="J43" s="55">
        <v>270</v>
      </c>
      <c r="K43" s="12">
        <v>6</v>
      </c>
      <c r="L43" s="12">
        <v>0</v>
      </c>
      <c r="M43" s="12">
        <v>8</v>
      </c>
      <c r="N43" s="12"/>
      <c r="O43" s="101"/>
      <c r="P43" s="81">
        <f t="shared" si="11"/>
        <v>-0.13841069615108434</v>
      </c>
      <c r="Q43" s="81">
        <f t="shared" si="12"/>
        <v>0.10351119944858339</v>
      </c>
      <c r="R43" s="81">
        <f t="shared" si="13"/>
        <v>0.9848432766475461</v>
      </c>
      <c r="S43" s="13">
        <f t="shared" si="14"/>
        <v>143.20882089165738</v>
      </c>
      <c r="T43" s="13">
        <f t="shared" si="9"/>
        <v>80.04621733697256</v>
      </c>
      <c r="U43" s="28">
        <f t="shared" si="15"/>
        <v>323.2088208916574</v>
      </c>
      <c r="V43" s="13">
        <f t="shared" si="5"/>
        <v>233.2088208916574</v>
      </c>
      <c r="W43" s="29">
        <f t="shared" si="16"/>
        <v>9.95378266302744</v>
      </c>
      <c r="X43" s="13"/>
      <c r="Y43" s="36"/>
      <c r="Z43" s="32"/>
      <c r="AA43" s="112">
        <v>14</v>
      </c>
      <c r="AB43" s="121">
        <v>23.5</v>
      </c>
      <c r="AC43" s="112">
        <v>346.7</v>
      </c>
      <c r="AD43" s="113">
        <v>59.8</v>
      </c>
      <c r="AE43" s="28">
        <f t="shared" si="17"/>
        <v>336.5088208916574</v>
      </c>
      <c r="AF43" s="13">
        <f t="shared" si="7"/>
        <v>246.50882089165742</v>
      </c>
      <c r="AG43" s="13">
        <f t="shared" si="18"/>
        <v>9.95378266302744</v>
      </c>
      <c r="AH43" s="127"/>
      <c r="AI43" s="128"/>
      <c r="AJ43" t="s">
        <v>495</v>
      </c>
    </row>
    <row r="44" spans="4:36" s="54" customFormat="1" ht="12.75">
      <c r="D44" s="54">
        <v>2</v>
      </c>
      <c r="E44" s="55" t="s">
        <v>393</v>
      </c>
      <c r="F44" s="17">
        <v>70.5</v>
      </c>
      <c r="G44" s="21">
        <v>78.5</v>
      </c>
      <c r="H44" s="12"/>
      <c r="I44" s="84">
        <v>7</v>
      </c>
      <c r="J44" s="55">
        <v>270</v>
      </c>
      <c r="K44" s="12">
        <v>10</v>
      </c>
      <c r="L44" s="12">
        <v>0</v>
      </c>
      <c r="M44" s="12">
        <v>0</v>
      </c>
      <c r="N44" s="12"/>
      <c r="O44" s="101"/>
      <c r="P44" s="81">
        <f t="shared" si="11"/>
        <v>0</v>
      </c>
      <c r="Q44" s="81">
        <f t="shared" si="12"/>
        <v>0.17364817766693033</v>
      </c>
      <c r="R44" s="81">
        <f t="shared" si="13"/>
        <v>0.984807753012208</v>
      </c>
      <c r="S44" s="13">
        <f t="shared" si="14"/>
        <v>90</v>
      </c>
      <c r="T44" s="13">
        <f t="shared" si="9"/>
        <v>80.00000000000003</v>
      </c>
      <c r="U44" s="28">
        <f t="shared" si="15"/>
        <v>270</v>
      </c>
      <c r="V44" s="13">
        <f t="shared" si="5"/>
        <v>180</v>
      </c>
      <c r="W44" s="29">
        <f t="shared" si="16"/>
        <v>9.999999999999972</v>
      </c>
      <c r="X44" s="13"/>
      <c r="Y44" s="25"/>
      <c r="Z44" s="32"/>
      <c r="AA44" s="112">
        <v>64</v>
      </c>
      <c r="AB44" s="121">
        <v>78.5</v>
      </c>
      <c r="AC44" s="112">
        <v>346.7</v>
      </c>
      <c r="AD44" s="113">
        <v>59.8</v>
      </c>
      <c r="AE44" s="28">
        <f t="shared" si="17"/>
        <v>283.3</v>
      </c>
      <c r="AF44" s="13">
        <f t="shared" si="7"/>
        <v>193.3</v>
      </c>
      <c r="AG44" s="13">
        <f t="shared" si="18"/>
        <v>9.999999999999972</v>
      </c>
      <c r="AH44" s="127"/>
      <c r="AI44" s="128"/>
      <c r="AJ44" t="s">
        <v>496</v>
      </c>
    </row>
    <row r="45" spans="4:36" s="54" customFormat="1" ht="12.75">
      <c r="D45" s="54">
        <v>6</v>
      </c>
      <c r="E45" s="55" t="s">
        <v>393</v>
      </c>
      <c r="F45" s="17">
        <v>121</v>
      </c>
      <c r="G45" s="21">
        <v>126</v>
      </c>
      <c r="H45" s="12"/>
      <c r="I45" s="84">
        <v>5</v>
      </c>
      <c r="J45" s="55">
        <v>270</v>
      </c>
      <c r="K45" s="12">
        <v>11</v>
      </c>
      <c r="L45" s="12">
        <v>0</v>
      </c>
      <c r="M45" s="12">
        <v>7</v>
      </c>
      <c r="N45" s="12"/>
      <c r="O45" s="101"/>
      <c r="P45" s="81">
        <f t="shared" si="11"/>
        <v>-0.11963026031541106</v>
      </c>
      <c r="Q45" s="81">
        <f t="shared" si="12"/>
        <v>0.18938673405953638</v>
      </c>
      <c r="R45" s="81">
        <f t="shared" si="13"/>
        <v>0.9743102832774889</v>
      </c>
      <c r="S45" s="13">
        <f t="shared" si="14"/>
        <v>122.27944745204488</v>
      </c>
      <c r="T45" s="13">
        <f t="shared" si="9"/>
        <v>77.05199762894225</v>
      </c>
      <c r="U45" s="28">
        <f t="shared" si="15"/>
        <v>302.2794474520449</v>
      </c>
      <c r="V45" s="13">
        <f t="shared" si="5"/>
        <v>212.2794474520449</v>
      </c>
      <c r="W45" s="29">
        <f t="shared" si="16"/>
        <v>12.948002371057754</v>
      </c>
      <c r="X45" s="13"/>
      <c r="Y45" s="25"/>
      <c r="Z45" s="32"/>
      <c r="AA45" s="112">
        <v>100</v>
      </c>
      <c r="AB45" s="121">
        <v>140</v>
      </c>
      <c r="AC45" s="112">
        <v>319.5</v>
      </c>
      <c r="AD45" s="113">
        <v>54</v>
      </c>
      <c r="AE45" s="28">
        <f t="shared" si="17"/>
        <v>342.7794474520449</v>
      </c>
      <c r="AF45" s="13">
        <f t="shared" si="7"/>
        <v>252.7794474520449</v>
      </c>
      <c r="AG45" s="13">
        <f t="shared" si="18"/>
        <v>12.948002371057754</v>
      </c>
      <c r="AH45" s="127"/>
      <c r="AI45" s="128"/>
      <c r="AJ45" t="s">
        <v>497</v>
      </c>
    </row>
    <row r="46" spans="4:36" s="54" customFormat="1" ht="12.75">
      <c r="D46" s="54">
        <v>7</v>
      </c>
      <c r="E46" s="55"/>
      <c r="F46" s="17"/>
      <c r="G46" s="21"/>
      <c r="H46" s="12"/>
      <c r="I46" s="84"/>
      <c r="J46" s="55"/>
      <c r="K46" s="12"/>
      <c r="L46" s="12"/>
      <c r="M46" s="12"/>
      <c r="N46" s="12"/>
      <c r="O46" s="101"/>
      <c r="P46" s="83"/>
      <c r="Q46" s="83"/>
      <c r="R46" s="83"/>
      <c r="S46" s="24"/>
      <c r="T46" s="24"/>
      <c r="U46" s="56"/>
      <c r="V46" s="24"/>
      <c r="W46" s="57"/>
      <c r="X46" s="24"/>
      <c r="Y46" s="58"/>
      <c r="Z46" s="60"/>
      <c r="AA46" s="114"/>
      <c r="AB46" s="121"/>
      <c r="AC46" s="114"/>
      <c r="AD46" s="115"/>
      <c r="AE46" s="56"/>
      <c r="AF46" s="24"/>
      <c r="AG46" s="24"/>
      <c r="AH46" s="131"/>
      <c r="AI46" s="132"/>
      <c r="AJ46" s="54" t="s">
        <v>99</v>
      </c>
    </row>
    <row r="47" spans="4:36" s="54" customFormat="1" ht="12.75" customHeight="1">
      <c r="D47" s="54">
        <v>8</v>
      </c>
      <c r="E47" s="55"/>
      <c r="F47" s="17"/>
      <c r="G47" s="21"/>
      <c r="H47" s="12"/>
      <c r="I47" s="84"/>
      <c r="J47" s="55"/>
      <c r="K47" s="12"/>
      <c r="L47" s="12"/>
      <c r="M47" s="12"/>
      <c r="N47" s="12"/>
      <c r="O47" s="101"/>
      <c r="P47" s="83"/>
      <c r="Q47" s="83"/>
      <c r="R47" s="83"/>
      <c r="S47" s="24"/>
      <c r="T47" s="24"/>
      <c r="U47" s="56"/>
      <c r="V47" s="24"/>
      <c r="W47" s="57"/>
      <c r="X47" s="24"/>
      <c r="Y47" s="58"/>
      <c r="Z47" s="60"/>
      <c r="AA47" s="114"/>
      <c r="AB47" s="121"/>
      <c r="AC47" s="70"/>
      <c r="AD47" s="71"/>
      <c r="AE47" s="56"/>
      <c r="AF47" s="24"/>
      <c r="AG47" s="24"/>
      <c r="AH47" s="131"/>
      <c r="AI47" s="132"/>
      <c r="AJ47" s="54" t="s">
        <v>99</v>
      </c>
    </row>
    <row r="48" spans="3:36" s="54" customFormat="1" ht="12.75">
      <c r="C48" s="54" t="s">
        <v>31</v>
      </c>
      <c r="E48" s="55"/>
      <c r="F48" s="17"/>
      <c r="G48" s="21"/>
      <c r="H48" s="12"/>
      <c r="I48" s="84"/>
      <c r="J48" s="55"/>
      <c r="K48" s="12"/>
      <c r="L48" s="12"/>
      <c r="M48" s="12"/>
      <c r="N48" s="12"/>
      <c r="O48" s="101"/>
      <c r="P48" s="83"/>
      <c r="Q48" s="83"/>
      <c r="R48" s="83"/>
      <c r="S48" s="24"/>
      <c r="T48" s="24"/>
      <c r="U48" s="56"/>
      <c r="V48" s="24"/>
      <c r="W48" s="57"/>
      <c r="X48" s="24"/>
      <c r="Y48" s="59"/>
      <c r="Z48" s="60"/>
      <c r="AA48" s="114"/>
      <c r="AB48" s="121"/>
      <c r="AC48" s="70"/>
      <c r="AD48" s="71"/>
      <c r="AE48" s="56"/>
      <c r="AF48" s="24"/>
      <c r="AG48" s="24"/>
      <c r="AH48" s="131"/>
      <c r="AI48" s="132"/>
      <c r="AJ48" s="54" t="s">
        <v>234</v>
      </c>
    </row>
    <row r="49" spans="4:36" ht="12.75">
      <c r="D49" s="54">
        <v>11</v>
      </c>
      <c r="E49" s="2" t="s">
        <v>96</v>
      </c>
      <c r="F49" s="17">
        <v>1</v>
      </c>
      <c r="G49" s="21">
        <v>10</v>
      </c>
      <c r="H49" s="1"/>
      <c r="I49" s="85">
        <v>1</v>
      </c>
      <c r="J49" s="2">
        <v>270</v>
      </c>
      <c r="K49" s="12">
        <v>53</v>
      </c>
      <c r="L49" s="12">
        <v>142</v>
      </c>
      <c r="M49" s="12">
        <v>0</v>
      </c>
      <c r="N49" s="12"/>
      <c r="O49" s="101"/>
      <c r="P49" s="81">
        <f t="shared" si="11"/>
        <v>-0.49168911636317597</v>
      </c>
      <c r="Q49" s="81">
        <f t="shared" si="12"/>
        <v>-0.6293333701294559</v>
      </c>
      <c r="R49" s="81">
        <f t="shared" si="13"/>
        <v>-0.4742367099258925</v>
      </c>
      <c r="S49" s="13">
        <f t="shared" si="14"/>
        <v>232</v>
      </c>
      <c r="T49" s="13">
        <f t="shared" si="9"/>
        <v>-30.70220889946884</v>
      </c>
      <c r="U49" s="28">
        <f t="shared" si="15"/>
        <v>232</v>
      </c>
      <c r="V49" s="13">
        <f t="shared" si="5"/>
        <v>142</v>
      </c>
      <c r="W49" s="29">
        <f t="shared" si="16"/>
        <v>59.29779110053116</v>
      </c>
      <c r="X49" s="13"/>
      <c r="Y49" s="36"/>
      <c r="Z49" s="37"/>
      <c r="AA49" s="112"/>
      <c r="AB49" s="120"/>
      <c r="AC49" s="45">
        <v>255.9</v>
      </c>
      <c r="AD49" s="50">
        <v>54.6</v>
      </c>
      <c r="AE49" s="28">
        <f t="shared" si="17"/>
        <v>336.1</v>
      </c>
      <c r="AF49" s="13">
        <f t="shared" si="7"/>
        <v>246.10000000000002</v>
      </c>
      <c r="AG49" s="13">
        <f t="shared" si="18"/>
        <v>59.29779110053116</v>
      </c>
      <c r="AH49" s="127"/>
      <c r="AI49" s="128"/>
      <c r="AJ49" s="54" t="s">
        <v>8</v>
      </c>
    </row>
    <row r="50" spans="4:36" ht="12.75">
      <c r="D50" s="54">
        <v>11</v>
      </c>
      <c r="E50" s="2" t="s">
        <v>96</v>
      </c>
      <c r="F50" s="17">
        <v>60</v>
      </c>
      <c r="G50" s="21">
        <v>66</v>
      </c>
      <c r="H50" s="1"/>
      <c r="I50" s="85">
        <v>1</v>
      </c>
      <c r="J50" s="2">
        <v>270</v>
      </c>
      <c r="K50" s="12">
        <v>51</v>
      </c>
      <c r="L50" s="12">
        <v>135</v>
      </c>
      <c r="M50" s="12">
        <v>0</v>
      </c>
      <c r="N50" s="12"/>
      <c r="O50" s="101"/>
      <c r="P50" s="81">
        <f t="shared" si="11"/>
        <v>-0.5495251793179634</v>
      </c>
      <c r="Q50" s="81">
        <f t="shared" si="12"/>
        <v>-0.5495251793179633</v>
      </c>
      <c r="R50" s="81">
        <f t="shared" si="13"/>
        <v>-0.44499671605031005</v>
      </c>
      <c r="S50" s="13">
        <f t="shared" si="14"/>
        <v>225</v>
      </c>
      <c r="T50" s="13">
        <f t="shared" si="9"/>
        <v>-29.795615497468575</v>
      </c>
      <c r="U50" s="28">
        <f t="shared" si="15"/>
        <v>225</v>
      </c>
      <c r="V50" s="13">
        <f t="shared" si="5"/>
        <v>135</v>
      </c>
      <c r="W50" s="29">
        <f t="shared" si="16"/>
        <v>60.204384502531425</v>
      </c>
      <c r="X50" s="13"/>
      <c r="Y50" s="36">
        <v>90</v>
      </c>
      <c r="Z50" s="37" t="s">
        <v>307</v>
      </c>
      <c r="AA50" s="112"/>
      <c r="AB50" s="120"/>
      <c r="AC50" s="45">
        <v>255.9</v>
      </c>
      <c r="AD50" s="50">
        <v>54.6</v>
      </c>
      <c r="AE50" s="28">
        <f t="shared" si="17"/>
        <v>329.1</v>
      </c>
      <c r="AF50" s="13">
        <f t="shared" si="7"/>
        <v>239.10000000000002</v>
      </c>
      <c r="AG50" s="13">
        <f t="shared" si="18"/>
        <v>60.204384502531425</v>
      </c>
      <c r="AH50" s="106">
        <v>90</v>
      </c>
      <c r="AI50" s="37" t="s">
        <v>307</v>
      </c>
      <c r="AJ50" t="s">
        <v>142</v>
      </c>
    </row>
    <row r="51" spans="3:36" s="54" customFormat="1" ht="12.75">
      <c r="C51" s="54" t="s">
        <v>482</v>
      </c>
      <c r="D51" s="54">
        <v>2</v>
      </c>
      <c r="E51" s="55" t="s">
        <v>393</v>
      </c>
      <c r="F51" s="17">
        <v>15</v>
      </c>
      <c r="G51" s="21">
        <v>18</v>
      </c>
      <c r="H51" s="12"/>
      <c r="I51" s="84">
        <v>2</v>
      </c>
      <c r="J51" s="55">
        <v>90</v>
      </c>
      <c r="K51" s="12">
        <v>21</v>
      </c>
      <c r="L51" s="12">
        <v>0</v>
      </c>
      <c r="M51" s="12">
        <v>42</v>
      </c>
      <c r="N51" s="12"/>
      <c r="O51" s="101"/>
      <c r="P51" s="83">
        <f t="shared" si="11"/>
        <v>0.6246872368668341</v>
      </c>
      <c r="Q51" s="83">
        <f t="shared" si="12"/>
        <v>0.26631928732153376</v>
      </c>
      <c r="R51" s="83">
        <f t="shared" si="13"/>
        <v>-0.6937854631183743</v>
      </c>
      <c r="S51" s="24">
        <f t="shared" si="14"/>
        <v>23.089724906158494</v>
      </c>
      <c r="T51" s="24">
        <f t="shared" si="9"/>
        <v>-45.61337605231776</v>
      </c>
      <c r="U51" s="56">
        <f t="shared" si="15"/>
        <v>23.089724906158494</v>
      </c>
      <c r="V51" s="24">
        <f t="shared" si="5"/>
        <v>293.0897249061585</v>
      </c>
      <c r="W51" s="57">
        <f t="shared" si="16"/>
        <v>44.38662394768224</v>
      </c>
      <c r="X51" s="24"/>
      <c r="Y51" s="59"/>
      <c r="Z51" s="60"/>
      <c r="AA51" s="114"/>
      <c r="AB51" s="121"/>
      <c r="AC51" s="70"/>
      <c r="AD51" s="71"/>
      <c r="AE51" s="56">
        <f t="shared" si="17"/>
        <v>23.089724906158494</v>
      </c>
      <c r="AF51" s="24">
        <f t="shared" si="7"/>
        <v>293.0897249061585</v>
      </c>
      <c r="AG51" s="24">
        <f t="shared" si="18"/>
        <v>44.38662394768224</v>
      </c>
      <c r="AH51" s="131"/>
      <c r="AI51" s="132"/>
      <c r="AJ51" s="54" t="s">
        <v>437</v>
      </c>
    </row>
    <row r="52" spans="3:35" s="54" customFormat="1" ht="12.75">
      <c r="C52" s="54" t="s">
        <v>483</v>
      </c>
      <c r="D52" s="54">
        <v>2</v>
      </c>
      <c r="E52" s="55" t="s">
        <v>393</v>
      </c>
      <c r="F52" s="17">
        <v>9</v>
      </c>
      <c r="G52" s="21">
        <v>12</v>
      </c>
      <c r="H52" s="12"/>
      <c r="I52" s="84">
        <v>2</v>
      </c>
      <c r="J52" s="55">
        <v>90</v>
      </c>
      <c r="K52" s="12">
        <v>33</v>
      </c>
      <c r="L52" s="12">
        <v>0</v>
      </c>
      <c r="M52" s="12">
        <v>20</v>
      </c>
      <c r="N52" s="12"/>
      <c r="O52" s="101"/>
      <c r="P52" s="83">
        <f t="shared" si="11"/>
        <v>0.2868422278517139</v>
      </c>
      <c r="Q52" s="83">
        <f t="shared" si="12"/>
        <v>0.511793282195579</v>
      </c>
      <c r="R52" s="83">
        <f t="shared" si="13"/>
        <v>-0.7880925439686418</v>
      </c>
      <c r="S52" s="24">
        <f t="shared" si="14"/>
        <v>60.730895099698145</v>
      </c>
      <c r="T52" s="24">
        <f t="shared" si="9"/>
        <v>-53.33419063559115</v>
      </c>
      <c r="U52" s="56">
        <f t="shared" si="15"/>
        <v>60.730895099698145</v>
      </c>
      <c r="V52" s="24">
        <f t="shared" si="5"/>
        <v>330.73089509969816</v>
      </c>
      <c r="W52" s="57">
        <f t="shared" si="16"/>
        <v>36.66580936440885</v>
      </c>
      <c r="X52" s="24"/>
      <c r="Y52" s="58"/>
      <c r="Z52" s="60"/>
      <c r="AA52" s="114"/>
      <c r="AB52" s="121"/>
      <c r="AC52" s="114"/>
      <c r="AD52" s="115"/>
      <c r="AE52" s="56">
        <f t="shared" si="17"/>
        <v>60.730895099698145</v>
      </c>
      <c r="AF52" s="24">
        <f t="shared" si="7"/>
        <v>330.73089509969816</v>
      </c>
      <c r="AG52" s="24">
        <f t="shared" si="18"/>
        <v>36.66580936440885</v>
      </c>
      <c r="AH52" s="131"/>
      <c r="AI52" s="132"/>
    </row>
    <row r="53" spans="4:35" s="54" customFormat="1" ht="12.75">
      <c r="D53" s="54">
        <v>2</v>
      </c>
      <c r="E53" s="55" t="s">
        <v>393</v>
      </c>
      <c r="F53" s="17">
        <v>17</v>
      </c>
      <c r="G53" s="21">
        <v>20</v>
      </c>
      <c r="H53" s="12"/>
      <c r="I53" s="84">
        <v>2</v>
      </c>
      <c r="J53" s="55">
        <v>90</v>
      </c>
      <c r="K53" s="12">
        <v>30</v>
      </c>
      <c r="L53" s="12">
        <v>0</v>
      </c>
      <c r="M53" s="12">
        <v>7</v>
      </c>
      <c r="N53" s="12"/>
      <c r="O53" s="101"/>
      <c r="P53" s="83">
        <f t="shared" si="11"/>
        <v>0.10554194733138726</v>
      </c>
      <c r="Q53" s="83">
        <f t="shared" si="12"/>
        <v>0.49627307582066094</v>
      </c>
      <c r="R53" s="83">
        <f t="shared" si="13"/>
        <v>-0.8595701817498667</v>
      </c>
      <c r="S53" s="24">
        <f t="shared" si="14"/>
        <v>77.99383101490032</v>
      </c>
      <c r="T53" s="24">
        <f t="shared" si="9"/>
        <v>-59.44825561977897</v>
      </c>
      <c r="U53" s="56">
        <f t="shared" si="15"/>
        <v>77.99383101490032</v>
      </c>
      <c r="V53" s="24">
        <f t="shared" si="5"/>
        <v>347.9938310149003</v>
      </c>
      <c r="W53" s="57">
        <f t="shared" si="16"/>
        <v>30.55174438022103</v>
      </c>
      <c r="X53" s="24"/>
      <c r="Y53" s="58"/>
      <c r="Z53" s="60"/>
      <c r="AA53" s="114"/>
      <c r="AB53" s="121"/>
      <c r="AC53" s="114"/>
      <c r="AD53" s="115"/>
      <c r="AE53" s="56">
        <f t="shared" si="17"/>
        <v>77.99383101490032</v>
      </c>
      <c r="AF53" s="24">
        <f t="shared" si="7"/>
        <v>347.9938310149003</v>
      </c>
      <c r="AG53" s="24">
        <f t="shared" si="18"/>
        <v>30.55174438022103</v>
      </c>
      <c r="AH53" s="131"/>
      <c r="AI53" s="132"/>
    </row>
    <row r="54" spans="4:35" s="54" customFormat="1" ht="12.75">
      <c r="D54" s="54">
        <v>2</v>
      </c>
      <c r="E54" s="55" t="s">
        <v>393</v>
      </c>
      <c r="F54" s="17">
        <v>25</v>
      </c>
      <c r="G54" s="21">
        <v>28</v>
      </c>
      <c r="H54" s="12"/>
      <c r="I54" s="84">
        <v>3</v>
      </c>
      <c r="J54" s="55">
        <v>90</v>
      </c>
      <c r="K54" s="12">
        <v>33</v>
      </c>
      <c r="L54" s="12">
        <v>306</v>
      </c>
      <c r="M54" s="12">
        <v>0</v>
      </c>
      <c r="N54" s="12"/>
      <c r="O54" s="101"/>
      <c r="P54" s="83">
        <f t="shared" si="11"/>
        <v>0.44062223512712906</v>
      </c>
      <c r="Q54" s="83">
        <f t="shared" si="12"/>
        <v>0.32013079260463667</v>
      </c>
      <c r="R54" s="83">
        <f t="shared" si="13"/>
        <v>-0.4929581913700727</v>
      </c>
      <c r="S54" s="24">
        <f t="shared" si="14"/>
        <v>35.999999999999986</v>
      </c>
      <c r="T54" s="24">
        <f t="shared" si="9"/>
        <v>-42.14855716380179</v>
      </c>
      <c r="U54" s="56">
        <f t="shared" si="15"/>
        <v>35.999999999999986</v>
      </c>
      <c r="V54" s="24">
        <f t="shared" si="5"/>
        <v>306</v>
      </c>
      <c r="W54" s="57">
        <f t="shared" si="16"/>
        <v>47.85144283619821</v>
      </c>
      <c r="X54" s="24"/>
      <c r="Y54" s="59"/>
      <c r="Z54" s="60"/>
      <c r="AA54" s="114"/>
      <c r="AB54" s="121"/>
      <c r="AC54" s="114"/>
      <c r="AD54" s="115"/>
      <c r="AE54" s="56">
        <f t="shared" si="17"/>
        <v>35.999999999999986</v>
      </c>
      <c r="AF54" s="24">
        <f t="shared" si="7"/>
        <v>306</v>
      </c>
      <c r="AG54" s="24">
        <f t="shared" si="18"/>
        <v>47.85144283619821</v>
      </c>
      <c r="AH54" s="131"/>
      <c r="AI54" s="132"/>
    </row>
    <row r="55" spans="4:35" s="54" customFormat="1" ht="12.75">
      <c r="D55" s="54">
        <v>3</v>
      </c>
      <c r="E55" s="55" t="s">
        <v>393</v>
      </c>
      <c r="F55" s="17">
        <v>49</v>
      </c>
      <c r="G55" s="21">
        <v>52</v>
      </c>
      <c r="H55" s="12"/>
      <c r="I55" s="84">
        <v>1</v>
      </c>
      <c r="J55" s="55">
        <v>90</v>
      </c>
      <c r="K55" s="12">
        <v>33</v>
      </c>
      <c r="L55" s="12">
        <v>301</v>
      </c>
      <c r="M55" s="12">
        <v>0</v>
      </c>
      <c r="N55" s="12"/>
      <c r="O55" s="101"/>
      <c r="P55" s="83">
        <f t="shared" si="11"/>
        <v>0.46684677150083403</v>
      </c>
      <c r="Q55" s="83">
        <f t="shared" si="12"/>
        <v>0.28050984011500907</v>
      </c>
      <c r="R55" s="83">
        <f t="shared" si="13"/>
        <v>-0.43194727479833295</v>
      </c>
      <c r="S55" s="24">
        <f t="shared" si="14"/>
        <v>30.999999999999993</v>
      </c>
      <c r="T55" s="24">
        <f t="shared" si="9"/>
        <v>-38.41755021072243</v>
      </c>
      <c r="U55" s="56">
        <f t="shared" si="15"/>
        <v>30.999999999999993</v>
      </c>
      <c r="V55" s="24">
        <f t="shared" si="5"/>
        <v>301</v>
      </c>
      <c r="W55" s="57">
        <f t="shared" si="16"/>
        <v>51.58244978927757</v>
      </c>
      <c r="X55" s="24"/>
      <c r="Y55" s="59"/>
      <c r="Z55" s="60"/>
      <c r="AA55" s="114"/>
      <c r="AB55" s="121"/>
      <c r="AC55" s="114"/>
      <c r="AD55" s="115"/>
      <c r="AE55" s="56">
        <f t="shared" si="17"/>
        <v>30.999999999999993</v>
      </c>
      <c r="AF55" s="24">
        <f t="shared" si="7"/>
        <v>301</v>
      </c>
      <c r="AG55" s="24">
        <f t="shared" si="18"/>
        <v>51.58244978927757</v>
      </c>
      <c r="AH55" s="131"/>
      <c r="AI55" s="132"/>
    </row>
    <row r="56" spans="3:36" ht="12.75">
      <c r="C56" t="s">
        <v>466</v>
      </c>
      <c r="D56" s="54">
        <v>1</v>
      </c>
      <c r="E56" s="2" t="s">
        <v>379</v>
      </c>
      <c r="F56" s="17">
        <v>69</v>
      </c>
      <c r="G56" s="21">
        <v>71</v>
      </c>
      <c r="H56" s="1"/>
      <c r="I56" s="85">
        <v>3</v>
      </c>
      <c r="J56" s="2">
        <v>270</v>
      </c>
      <c r="K56" s="12">
        <v>15</v>
      </c>
      <c r="L56" s="12">
        <v>180</v>
      </c>
      <c r="M56" s="12">
        <v>37</v>
      </c>
      <c r="N56" s="12"/>
      <c r="O56" s="101"/>
      <c r="P56" s="81">
        <f t="shared" si="11"/>
        <v>-0.581308673511317</v>
      </c>
      <c r="Q56" s="81">
        <f t="shared" si="12"/>
        <v>-0.20670208009540483</v>
      </c>
      <c r="R56" s="81">
        <f t="shared" si="13"/>
        <v>-0.7714226649462228</v>
      </c>
      <c r="S56" s="13">
        <f t="shared" si="14"/>
        <v>199.57439911927742</v>
      </c>
      <c r="T56" s="13">
        <f t="shared" si="9"/>
        <v>-51.348044014045136</v>
      </c>
      <c r="U56" s="28">
        <f t="shared" si="15"/>
        <v>199.57439911927742</v>
      </c>
      <c r="V56" s="13">
        <f t="shared" si="5"/>
        <v>109.57439911927742</v>
      </c>
      <c r="W56" s="29">
        <f t="shared" si="16"/>
        <v>38.651955985954864</v>
      </c>
      <c r="X56" s="13"/>
      <c r="Y56" s="36">
        <v>90</v>
      </c>
      <c r="Z56" s="37" t="s">
        <v>310</v>
      </c>
      <c r="AA56" s="112"/>
      <c r="AB56" s="120"/>
      <c r="AC56" s="112">
        <v>204.2</v>
      </c>
      <c r="AD56" s="113">
        <v>57.9</v>
      </c>
      <c r="AE56" s="28">
        <f t="shared" si="17"/>
        <v>355.3743991192774</v>
      </c>
      <c r="AF56" s="13">
        <f t="shared" si="7"/>
        <v>265.3743991192774</v>
      </c>
      <c r="AG56" s="13">
        <f t="shared" si="18"/>
        <v>38.651955985954864</v>
      </c>
      <c r="AH56" s="106">
        <v>90</v>
      </c>
      <c r="AI56" s="37" t="s">
        <v>310</v>
      </c>
      <c r="AJ56" t="s">
        <v>439</v>
      </c>
    </row>
    <row r="57" spans="4:36" ht="12.75">
      <c r="D57" s="54">
        <v>1</v>
      </c>
      <c r="E57" s="2" t="s">
        <v>393</v>
      </c>
      <c r="F57" s="17">
        <v>69</v>
      </c>
      <c r="G57" s="21">
        <v>71</v>
      </c>
      <c r="H57" s="1"/>
      <c r="I57" s="85">
        <v>0.6</v>
      </c>
      <c r="J57" s="2">
        <v>270</v>
      </c>
      <c r="K57" s="12">
        <v>26</v>
      </c>
      <c r="L57" s="12">
        <v>0</v>
      </c>
      <c r="M57" s="12">
        <v>9</v>
      </c>
      <c r="N57" s="12"/>
      <c r="O57" s="101"/>
      <c r="P57" s="81">
        <f t="shared" si="11"/>
        <v>-0.1406023658141547</v>
      </c>
      <c r="Q57" s="81">
        <f t="shared" si="12"/>
        <v>0.4329740705368914</v>
      </c>
      <c r="R57" s="81">
        <f t="shared" si="13"/>
        <v>0.8877284001260137</v>
      </c>
      <c r="S57" s="13">
        <f t="shared" si="14"/>
        <v>107.99049125372187</v>
      </c>
      <c r="T57" s="13">
        <f t="shared" si="9"/>
        <v>62.85103351406198</v>
      </c>
      <c r="U57" s="28">
        <f t="shared" si="15"/>
        <v>287.99049125372187</v>
      </c>
      <c r="V57" s="13">
        <f t="shared" si="5"/>
        <v>197.99049125372187</v>
      </c>
      <c r="W57" s="29">
        <f t="shared" si="16"/>
        <v>27.14896648593802</v>
      </c>
      <c r="X57" s="13"/>
      <c r="Y57" s="25"/>
      <c r="Z57" s="32"/>
      <c r="AA57" s="112"/>
      <c r="AB57" s="120"/>
      <c r="AC57" s="112">
        <v>204.2</v>
      </c>
      <c r="AD57" s="113">
        <v>57.9</v>
      </c>
      <c r="AE57" s="28">
        <f t="shared" si="17"/>
        <v>83.79049125372188</v>
      </c>
      <c r="AF57" s="13">
        <f t="shared" si="7"/>
        <v>353.7904912537219</v>
      </c>
      <c r="AG57" s="13">
        <f t="shared" si="18"/>
        <v>27.14896648593802</v>
      </c>
      <c r="AH57" s="127"/>
      <c r="AI57" s="128"/>
      <c r="AJ57" t="s">
        <v>438</v>
      </c>
    </row>
    <row r="58" spans="4:36" ht="12.75">
      <c r="D58" s="54">
        <v>1</v>
      </c>
      <c r="E58" s="2" t="s">
        <v>96</v>
      </c>
      <c r="F58" s="17">
        <v>120</v>
      </c>
      <c r="G58" s="21">
        <v>130</v>
      </c>
      <c r="H58" s="1"/>
      <c r="I58" s="85"/>
      <c r="J58" s="2">
        <v>270</v>
      </c>
      <c r="K58" s="12">
        <v>52</v>
      </c>
      <c r="L58" s="12">
        <v>164</v>
      </c>
      <c r="M58" s="12">
        <v>0</v>
      </c>
      <c r="N58" s="12"/>
      <c r="O58" s="101"/>
      <c r="P58" s="81">
        <f t="shared" si="11"/>
        <v>-0.21720520047951805</v>
      </c>
      <c r="Q58" s="81">
        <f t="shared" si="12"/>
        <v>-0.7574845534296301</v>
      </c>
      <c r="R58" s="81">
        <f t="shared" si="13"/>
        <v>-0.5918117938954296</v>
      </c>
      <c r="S58" s="13">
        <f t="shared" si="14"/>
        <v>253.99999999999997</v>
      </c>
      <c r="T58" s="13">
        <f t="shared" si="9"/>
        <v>-36.90728005655927</v>
      </c>
      <c r="U58" s="28">
        <f t="shared" si="15"/>
        <v>253.99999999999997</v>
      </c>
      <c r="V58" s="13">
        <f t="shared" si="5"/>
        <v>163.99999999999997</v>
      </c>
      <c r="W58" s="29">
        <f t="shared" si="16"/>
        <v>53.09271994344073</v>
      </c>
      <c r="X58" s="13"/>
      <c r="Y58" s="25"/>
      <c r="Z58" s="32"/>
      <c r="AA58" s="112"/>
      <c r="AB58" s="120"/>
      <c r="AC58" s="112">
        <v>204.2</v>
      </c>
      <c r="AD58" s="113">
        <v>57.9</v>
      </c>
      <c r="AE58" s="28">
        <f t="shared" si="17"/>
        <v>49.79999999999998</v>
      </c>
      <c r="AF58" s="13">
        <f t="shared" si="7"/>
        <v>319.79999999999995</v>
      </c>
      <c r="AG58" s="13">
        <f t="shared" si="18"/>
        <v>53.09271994344073</v>
      </c>
      <c r="AH58" s="127"/>
      <c r="AI58" s="128"/>
      <c r="AJ58" s="54" t="s">
        <v>8</v>
      </c>
    </row>
    <row r="59" spans="4:36" ht="12.75">
      <c r="D59" s="54">
        <v>1</v>
      </c>
      <c r="E59" s="2" t="s">
        <v>369</v>
      </c>
      <c r="F59" s="17">
        <v>131</v>
      </c>
      <c r="G59" s="21">
        <v>140</v>
      </c>
      <c r="H59" s="1"/>
      <c r="I59" s="85"/>
      <c r="J59" s="2">
        <v>90</v>
      </c>
      <c r="K59" s="12">
        <v>65</v>
      </c>
      <c r="L59" s="12">
        <v>42</v>
      </c>
      <c r="M59" s="12">
        <v>0</v>
      </c>
      <c r="N59" s="12"/>
      <c r="O59" s="101"/>
      <c r="P59" s="81">
        <f t="shared" si="11"/>
        <v>-0.6064382790875885</v>
      </c>
      <c r="Q59" s="81">
        <f t="shared" si="12"/>
        <v>0.6735179422261546</v>
      </c>
      <c r="R59" s="81">
        <f t="shared" si="13"/>
        <v>-0.3140665743648518</v>
      </c>
      <c r="S59" s="13">
        <f t="shared" si="14"/>
        <v>132</v>
      </c>
      <c r="T59" s="13">
        <f t="shared" si="9"/>
        <v>-19.112946610965082</v>
      </c>
      <c r="U59" s="28">
        <f t="shared" si="15"/>
        <v>132</v>
      </c>
      <c r="V59" s="13">
        <f t="shared" si="5"/>
        <v>42</v>
      </c>
      <c r="W59" s="29">
        <f t="shared" si="16"/>
        <v>70.88705338903492</v>
      </c>
      <c r="X59" s="13"/>
      <c r="Y59" s="36">
        <v>90</v>
      </c>
      <c r="Z59" s="32" t="s">
        <v>307</v>
      </c>
      <c r="AA59" s="112"/>
      <c r="AB59" s="120"/>
      <c r="AC59" s="112">
        <v>204.2</v>
      </c>
      <c r="AD59" s="113">
        <v>57.9</v>
      </c>
      <c r="AE59" s="28">
        <f t="shared" si="17"/>
        <v>287.8</v>
      </c>
      <c r="AF59" s="13">
        <f t="shared" si="7"/>
        <v>197.8</v>
      </c>
      <c r="AG59" s="13">
        <f t="shared" si="18"/>
        <v>70.88705338903492</v>
      </c>
      <c r="AH59" s="106">
        <v>90</v>
      </c>
      <c r="AI59" s="128" t="s">
        <v>307</v>
      </c>
      <c r="AJ59" t="s">
        <v>232</v>
      </c>
    </row>
    <row r="60" spans="5:35" s="54" customFormat="1" ht="12.75">
      <c r="E60" s="55"/>
      <c r="F60" s="17"/>
      <c r="G60" s="21"/>
      <c r="H60" s="12"/>
      <c r="I60" s="84"/>
      <c r="J60" s="55"/>
      <c r="K60" s="12"/>
      <c r="L60" s="12">
        <v>17</v>
      </c>
      <c r="M60" s="12">
        <v>0</v>
      </c>
      <c r="N60" s="12"/>
      <c r="O60" s="101"/>
      <c r="P60" s="83">
        <f t="shared" si="11"/>
        <v>0</v>
      </c>
      <c r="Q60" s="83">
        <f t="shared" si="12"/>
        <v>0</v>
      </c>
      <c r="R60" s="83">
        <f t="shared" si="13"/>
        <v>0.29237170472273677</v>
      </c>
      <c r="S60" s="24">
        <f t="shared" si="14"/>
        <v>90</v>
      </c>
      <c r="T60" s="24">
        <f t="shared" si="9"/>
        <v>90</v>
      </c>
      <c r="U60" s="56">
        <f t="shared" si="15"/>
        <v>270</v>
      </c>
      <c r="V60" s="24">
        <f t="shared" si="5"/>
        <v>180</v>
      </c>
      <c r="W60" s="57">
        <f t="shared" si="16"/>
        <v>0</v>
      </c>
      <c r="X60" s="24"/>
      <c r="Y60" s="58"/>
      <c r="Z60" s="60"/>
      <c r="AA60" s="114"/>
      <c r="AB60" s="121"/>
      <c r="AC60" s="72"/>
      <c r="AD60" s="73"/>
      <c r="AE60" s="56">
        <f t="shared" si="17"/>
        <v>270</v>
      </c>
      <c r="AF60" s="24">
        <f t="shared" si="7"/>
        <v>180</v>
      </c>
      <c r="AG60" s="24">
        <f t="shared" si="18"/>
        <v>0</v>
      </c>
      <c r="AH60" s="131"/>
      <c r="AI60" s="132"/>
    </row>
    <row r="61" spans="4:36" ht="12.75">
      <c r="D61" s="54">
        <v>2</v>
      </c>
      <c r="E61" s="2" t="s">
        <v>188</v>
      </c>
      <c r="F61" s="17">
        <v>2.5</v>
      </c>
      <c r="G61" s="21">
        <v>3</v>
      </c>
      <c r="H61" s="12"/>
      <c r="I61" s="85"/>
      <c r="J61" s="2">
        <v>270</v>
      </c>
      <c r="K61" s="12">
        <v>44</v>
      </c>
      <c r="L61" s="12"/>
      <c r="M61" s="12"/>
      <c r="N61" s="12"/>
      <c r="O61" s="101"/>
      <c r="P61" s="81">
        <f t="shared" si="11"/>
        <v>0</v>
      </c>
      <c r="Q61" s="81">
        <f t="shared" si="12"/>
        <v>0.6946583704589973</v>
      </c>
      <c r="R61" s="81">
        <f t="shared" si="13"/>
        <v>0.7193398003386512</v>
      </c>
      <c r="S61" s="13">
        <f t="shared" si="14"/>
        <v>90</v>
      </c>
      <c r="T61" s="13">
        <f t="shared" si="9"/>
        <v>46</v>
      </c>
      <c r="U61" s="28">
        <f t="shared" si="15"/>
        <v>270</v>
      </c>
      <c r="V61" s="13">
        <f t="shared" si="5"/>
        <v>180</v>
      </c>
      <c r="W61" s="29">
        <f t="shared" si="16"/>
        <v>44</v>
      </c>
      <c r="X61" s="13"/>
      <c r="Y61" s="36">
        <v>90</v>
      </c>
      <c r="Z61" s="32" t="s">
        <v>310</v>
      </c>
      <c r="AA61" s="112">
        <v>0</v>
      </c>
      <c r="AB61" s="120">
        <v>35</v>
      </c>
      <c r="AC61" s="112">
        <v>204</v>
      </c>
      <c r="AD61" s="113">
        <v>50</v>
      </c>
      <c r="AE61" s="28">
        <f t="shared" si="17"/>
        <v>66</v>
      </c>
      <c r="AF61" s="13">
        <f t="shared" si="7"/>
        <v>336</v>
      </c>
      <c r="AG61" s="13">
        <f t="shared" si="18"/>
        <v>44</v>
      </c>
      <c r="AH61" s="106">
        <v>90</v>
      </c>
      <c r="AI61" s="128" t="s">
        <v>310</v>
      </c>
      <c r="AJ61" t="s">
        <v>166</v>
      </c>
    </row>
    <row r="62" spans="4:36" ht="12.75">
      <c r="D62" s="54">
        <v>2</v>
      </c>
      <c r="E62" s="2" t="s">
        <v>369</v>
      </c>
      <c r="F62" s="17">
        <v>6.5</v>
      </c>
      <c r="G62" s="21">
        <v>6.75</v>
      </c>
      <c r="H62" s="1"/>
      <c r="I62" s="84"/>
      <c r="J62" s="2">
        <v>270</v>
      </c>
      <c r="K62" s="12">
        <v>38</v>
      </c>
      <c r="L62" s="12"/>
      <c r="M62" s="12"/>
      <c r="N62" s="12"/>
      <c r="O62" s="101"/>
      <c r="P62" s="81">
        <f t="shared" si="11"/>
        <v>0</v>
      </c>
      <c r="Q62" s="81">
        <f t="shared" si="12"/>
        <v>0.6156614753256582</v>
      </c>
      <c r="R62" s="81">
        <f t="shared" si="13"/>
        <v>0.788010753606722</v>
      </c>
      <c r="S62" s="13">
        <f t="shared" si="14"/>
        <v>90</v>
      </c>
      <c r="T62" s="13">
        <f t="shared" si="9"/>
        <v>52.00000000000001</v>
      </c>
      <c r="U62" s="28">
        <f t="shared" si="15"/>
        <v>270</v>
      </c>
      <c r="V62" s="13">
        <f t="shared" si="5"/>
        <v>180</v>
      </c>
      <c r="W62" s="29">
        <f t="shared" si="16"/>
        <v>37.99999999999999</v>
      </c>
      <c r="X62" s="13"/>
      <c r="Y62" s="36">
        <v>90</v>
      </c>
      <c r="Z62" s="32" t="s">
        <v>307</v>
      </c>
      <c r="AA62" s="112">
        <v>0</v>
      </c>
      <c r="AB62" s="120">
        <v>35</v>
      </c>
      <c r="AC62" s="112">
        <v>204</v>
      </c>
      <c r="AD62" s="113">
        <v>50</v>
      </c>
      <c r="AE62" s="28">
        <f t="shared" si="17"/>
        <v>66</v>
      </c>
      <c r="AF62" s="13">
        <f t="shared" si="7"/>
        <v>336</v>
      </c>
      <c r="AG62" s="13">
        <f t="shared" si="18"/>
        <v>37.99999999999999</v>
      </c>
      <c r="AH62" s="106">
        <v>90</v>
      </c>
      <c r="AI62" s="128" t="s">
        <v>307</v>
      </c>
      <c r="AJ62" t="s">
        <v>167</v>
      </c>
    </row>
    <row r="63" spans="4:36" ht="12.75">
      <c r="D63" s="54">
        <v>2</v>
      </c>
      <c r="E63" s="2" t="s">
        <v>188</v>
      </c>
      <c r="F63" s="17">
        <v>10.5</v>
      </c>
      <c r="G63" s="21">
        <v>10.75</v>
      </c>
      <c r="H63" s="1"/>
      <c r="I63" s="85"/>
      <c r="J63" s="2">
        <v>270</v>
      </c>
      <c r="K63" s="12">
        <v>35</v>
      </c>
      <c r="L63" s="12"/>
      <c r="M63" s="12"/>
      <c r="N63" s="12"/>
      <c r="O63" s="101"/>
      <c r="P63" s="81">
        <f t="shared" si="11"/>
        <v>0</v>
      </c>
      <c r="Q63" s="81">
        <f t="shared" si="12"/>
        <v>0.573576436351046</v>
      </c>
      <c r="R63" s="81">
        <f t="shared" si="13"/>
        <v>0.8191520442889918</v>
      </c>
      <c r="S63" s="13">
        <f t="shared" si="14"/>
        <v>90</v>
      </c>
      <c r="T63" s="13">
        <f t="shared" si="9"/>
        <v>55</v>
      </c>
      <c r="U63" s="28">
        <f t="shared" si="15"/>
        <v>270</v>
      </c>
      <c r="V63" s="13">
        <f t="shared" si="5"/>
        <v>180</v>
      </c>
      <c r="W63" s="29">
        <f t="shared" si="16"/>
        <v>35</v>
      </c>
      <c r="X63" s="13"/>
      <c r="Y63" s="36">
        <v>90</v>
      </c>
      <c r="Z63" s="32" t="s">
        <v>310</v>
      </c>
      <c r="AA63" s="112">
        <v>0</v>
      </c>
      <c r="AB63" s="120">
        <v>35</v>
      </c>
      <c r="AC63" s="112">
        <v>204</v>
      </c>
      <c r="AD63" s="113">
        <v>50</v>
      </c>
      <c r="AE63" s="28">
        <f t="shared" si="17"/>
        <v>66</v>
      </c>
      <c r="AF63" s="13">
        <f t="shared" si="7"/>
        <v>336</v>
      </c>
      <c r="AG63" s="13">
        <f t="shared" si="18"/>
        <v>35</v>
      </c>
      <c r="AH63" s="106">
        <v>90</v>
      </c>
      <c r="AI63" s="128" t="s">
        <v>310</v>
      </c>
      <c r="AJ63" t="s">
        <v>48</v>
      </c>
    </row>
    <row r="64" spans="4:36" ht="12.75">
      <c r="D64" s="54">
        <v>2</v>
      </c>
      <c r="E64" s="2" t="s">
        <v>467</v>
      </c>
      <c r="F64" s="17">
        <v>12</v>
      </c>
      <c r="G64" s="21">
        <v>12.2</v>
      </c>
      <c r="H64" s="1"/>
      <c r="I64" s="84">
        <v>0.4</v>
      </c>
      <c r="J64" s="2"/>
      <c r="K64" s="12"/>
      <c r="L64" s="12"/>
      <c r="M64" s="12"/>
      <c r="N64" s="12"/>
      <c r="O64" s="101"/>
      <c r="P64" s="81"/>
      <c r="Q64" s="81"/>
      <c r="R64" s="81"/>
      <c r="S64" s="13"/>
      <c r="T64" s="13"/>
      <c r="U64" s="28"/>
      <c r="V64" s="13"/>
      <c r="W64" s="29"/>
      <c r="X64" s="13"/>
      <c r="Y64" s="25"/>
      <c r="Z64" s="32"/>
      <c r="AA64" s="112">
        <v>0</v>
      </c>
      <c r="AB64" s="120">
        <v>35</v>
      </c>
      <c r="AC64" s="112">
        <v>204</v>
      </c>
      <c r="AD64" s="113">
        <v>50</v>
      </c>
      <c r="AE64" s="28"/>
      <c r="AF64" s="13"/>
      <c r="AG64" s="13"/>
      <c r="AH64" s="127"/>
      <c r="AI64" s="128"/>
      <c r="AJ64" t="s">
        <v>49</v>
      </c>
    </row>
    <row r="65" spans="4:36" ht="12.75">
      <c r="D65" s="54">
        <v>2</v>
      </c>
      <c r="E65" s="2" t="s">
        <v>188</v>
      </c>
      <c r="F65" s="17">
        <v>18</v>
      </c>
      <c r="G65" s="21">
        <v>19</v>
      </c>
      <c r="H65" s="1"/>
      <c r="I65" s="84"/>
      <c r="J65" s="2">
        <v>90</v>
      </c>
      <c r="K65" s="12">
        <v>41</v>
      </c>
      <c r="L65" s="12"/>
      <c r="M65" s="12"/>
      <c r="N65" s="12"/>
      <c r="O65" s="101"/>
      <c r="P65" s="81">
        <f t="shared" si="11"/>
        <v>0</v>
      </c>
      <c r="Q65" s="81">
        <f t="shared" si="12"/>
        <v>0.6560590289905072</v>
      </c>
      <c r="R65" s="81">
        <f t="shared" si="13"/>
        <v>-0.754709580222772</v>
      </c>
      <c r="S65" s="13">
        <f t="shared" si="14"/>
        <v>90</v>
      </c>
      <c r="T65" s="13">
        <f t="shared" si="9"/>
        <v>-49.00000000000001</v>
      </c>
      <c r="U65" s="28">
        <f t="shared" si="15"/>
        <v>90</v>
      </c>
      <c r="V65" s="13">
        <f t="shared" si="5"/>
        <v>0</v>
      </c>
      <c r="W65" s="29">
        <f t="shared" si="16"/>
        <v>40.99999999999999</v>
      </c>
      <c r="X65" s="13"/>
      <c r="Y65" s="36">
        <v>90</v>
      </c>
      <c r="Z65" s="32" t="s">
        <v>310</v>
      </c>
      <c r="AA65" s="112">
        <v>0</v>
      </c>
      <c r="AB65" s="120">
        <v>35</v>
      </c>
      <c r="AC65" s="112">
        <v>204</v>
      </c>
      <c r="AD65" s="113">
        <v>50</v>
      </c>
      <c r="AE65" s="28">
        <f t="shared" si="17"/>
        <v>246</v>
      </c>
      <c r="AF65" s="13">
        <f t="shared" si="7"/>
        <v>156</v>
      </c>
      <c r="AG65" s="13">
        <f t="shared" si="18"/>
        <v>40.99999999999999</v>
      </c>
      <c r="AH65" s="106">
        <v>90</v>
      </c>
      <c r="AI65" s="128" t="s">
        <v>310</v>
      </c>
      <c r="AJ65" t="s">
        <v>269</v>
      </c>
    </row>
    <row r="66" spans="4:36" ht="12.75">
      <c r="D66" s="54">
        <v>2</v>
      </c>
      <c r="E66" s="2" t="s">
        <v>369</v>
      </c>
      <c r="F66" s="17">
        <v>22.5</v>
      </c>
      <c r="G66" s="21">
        <v>23</v>
      </c>
      <c r="H66" s="1"/>
      <c r="I66" s="84"/>
      <c r="J66" s="2">
        <v>270</v>
      </c>
      <c r="K66" s="12">
        <v>65</v>
      </c>
      <c r="L66" s="12"/>
      <c r="M66" s="12"/>
      <c r="N66" s="12"/>
      <c r="O66" s="101"/>
      <c r="P66" s="81">
        <f t="shared" si="11"/>
        <v>0</v>
      </c>
      <c r="Q66" s="81">
        <f t="shared" si="12"/>
        <v>0.9063077870366499</v>
      </c>
      <c r="R66" s="81">
        <f t="shared" si="13"/>
        <v>0.42261826174069944</v>
      </c>
      <c r="S66" s="13">
        <f t="shared" si="14"/>
        <v>90</v>
      </c>
      <c r="T66" s="13">
        <f t="shared" si="9"/>
        <v>25.000000000000007</v>
      </c>
      <c r="U66" s="28">
        <f t="shared" si="15"/>
        <v>270</v>
      </c>
      <c r="V66" s="13">
        <f t="shared" si="5"/>
        <v>180</v>
      </c>
      <c r="W66" s="29">
        <f t="shared" si="16"/>
        <v>65</v>
      </c>
      <c r="X66" s="13"/>
      <c r="Y66" s="36">
        <v>90</v>
      </c>
      <c r="Z66" s="32" t="s">
        <v>307</v>
      </c>
      <c r="AA66" s="112">
        <v>0</v>
      </c>
      <c r="AB66" s="120">
        <v>35</v>
      </c>
      <c r="AC66" s="112">
        <v>204</v>
      </c>
      <c r="AD66" s="113">
        <v>50</v>
      </c>
      <c r="AE66" s="28">
        <f t="shared" si="17"/>
        <v>66</v>
      </c>
      <c r="AF66" s="13">
        <f t="shared" si="7"/>
        <v>336</v>
      </c>
      <c r="AG66" s="13">
        <f t="shared" si="18"/>
        <v>65</v>
      </c>
      <c r="AH66" s="106">
        <v>90</v>
      </c>
      <c r="AI66" s="128" t="s">
        <v>307</v>
      </c>
      <c r="AJ66" t="s">
        <v>270</v>
      </c>
    </row>
    <row r="67" spans="4:36" ht="12.75">
      <c r="D67" s="54">
        <v>2</v>
      </c>
      <c r="E67" s="2" t="s">
        <v>502</v>
      </c>
      <c r="F67" s="17">
        <v>999</v>
      </c>
      <c r="G67" s="21">
        <v>102.5</v>
      </c>
      <c r="H67" s="1"/>
      <c r="I67" s="84"/>
      <c r="J67" s="2">
        <v>270</v>
      </c>
      <c r="K67" s="12">
        <v>35</v>
      </c>
      <c r="L67" s="12"/>
      <c r="M67" s="12"/>
      <c r="N67" s="12"/>
      <c r="O67" s="101"/>
      <c r="P67" s="81">
        <f aca="true" t="shared" si="19" ref="P67:P98">COS(K67*PI()/180)*SIN(J67*PI()/180)*(SIN(M67*PI()/180))-(COS(M67*PI()/180)*SIN(L67*PI()/180))*(SIN(K67*PI()/180))</f>
        <v>0</v>
      </c>
      <c r="Q67" s="81">
        <f aca="true" t="shared" si="20" ref="Q67:Q98">(SIN(K67*PI()/180))*(COS(M67*PI()/180)*COS(L67*PI()/180))-(SIN(M67*PI()/180))*(COS(K67*PI()/180)*COS(J67*PI()/180))</f>
        <v>0.573576436351046</v>
      </c>
      <c r="R67" s="81">
        <f aca="true" t="shared" si="21" ref="R67:R98">(COS(K67*PI()/180)*COS(J67*PI()/180))*(COS(M67*PI()/180)*SIN(L67*PI()/180))-(COS(K67*PI()/180)*SIN(J67*PI()/180))*(COS(M67*PI()/180)*COS(L67*PI()/180))</f>
        <v>0.8191520442889918</v>
      </c>
      <c r="S67" s="13">
        <f aca="true" t="shared" si="22" ref="S67:S98">IF(P67=0,IF(Q67&gt;=0,90,270),IF(P67&gt;0,IF(Q67&gt;=0,ATAN(Q67/P67)*180/PI(),ATAN(Q67/P67)*180/PI()+360),ATAN(Q67/P67)*180/PI()+180))</f>
        <v>90</v>
      </c>
      <c r="T67" s="13">
        <f t="shared" si="9"/>
        <v>55</v>
      </c>
      <c r="U67" s="28">
        <f aca="true" t="shared" si="23" ref="U67:U98">IF(R67&lt;0,S67,IF(S67+180&gt;=360,S67-180,S67+180))</f>
        <v>270</v>
      </c>
      <c r="V67" s="13">
        <f aca="true" t="shared" si="24" ref="V67:V101">IF(U67-90&lt;0,U67+270,U67-90)</f>
        <v>180</v>
      </c>
      <c r="W67" s="29">
        <f aca="true" t="shared" si="25" ref="W67:W98">IF(R67&lt;0,90+T67,90-T67)</f>
        <v>35</v>
      </c>
      <c r="X67" s="13"/>
      <c r="Y67" s="25"/>
      <c r="Z67" s="32"/>
      <c r="AA67" s="112"/>
      <c r="AB67" s="120"/>
      <c r="AC67" s="112">
        <v>204</v>
      </c>
      <c r="AD67" s="113">
        <v>50</v>
      </c>
      <c r="AE67" s="28">
        <f t="shared" si="17"/>
        <v>66</v>
      </c>
      <c r="AF67" s="13">
        <f aca="true" t="shared" si="26" ref="AF67:AF101">IF(AE67-90&lt;0,AE67+270,AE67-90)</f>
        <v>336</v>
      </c>
      <c r="AG67" s="13">
        <f aca="true" t="shared" si="27" ref="AG67:AG98">W67</f>
        <v>35</v>
      </c>
      <c r="AH67" s="127"/>
      <c r="AI67" s="128"/>
      <c r="AJ67" t="s">
        <v>50</v>
      </c>
    </row>
    <row r="68" spans="4:36" ht="12.75">
      <c r="D68" s="54">
        <v>2</v>
      </c>
      <c r="E68" s="2" t="s">
        <v>379</v>
      </c>
      <c r="F68" s="17">
        <v>103</v>
      </c>
      <c r="G68" s="21">
        <v>104</v>
      </c>
      <c r="H68" s="1"/>
      <c r="I68" s="84" t="s">
        <v>468</v>
      </c>
      <c r="J68" s="2">
        <v>90</v>
      </c>
      <c r="K68" s="12">
        <v>0</v>
      </c>
      <c r="L68" s="12">
        <v>180</v>
      </c>
      <c r="M68" s="12">
        <v>65</v>
      </c>
      <c r="N68" s="12"/>
      <c r="O68" s="101"/>
      <c r="P68" s="81">
        <f t="shared" si="19"/>
        <v>0.9063077870366499</v>
      </c>
      <c r="Q68" s="81">
        <f t="shared" si="20"/>
        <v>-5.549534652183772E-17</v>
      </c>
      <c r="R68" s="81">
        <f t="shared" si="21"/>
        <v>0.42261826174069944</v>
      </c>
      <c r="S68" s="13">
        <f t="shared" si="22"/>
        <v>360</v>
      </c>
      <c r="T68" s="13">
        <f aca="true" t="shared" si="28" ref="T68:T102">ASIN(R68/SQRT(P68^2+Q68^2+R68^2))*180/PI()</f>
        <v>25.000000000000007</v>
      </c>
      <c r="U68" s="28">
        <f t="shared" si="23"/>
        <v>180</v>
      </c>
      <c r="V68" s="13">
        <f t="shared" si="24"/>
        <v>90</v>
      </c>
      <c r="W68" s="29">
        <f t="shared" si="25"/>
        <v>65</v>
      </c>
      <c r="X68" s="13"/>
      <c r="Y68" s="25"/>
      <c r="Z68" s="32"/>
      <c r="AA68" s="112"/>
      <c r="AB68" s="120"/>
      <c r="AC68" s="112">
        <v>204</v>
      </c>
      <c r="AD68" s="113">
        <v>50</v>
      </c>
      <c r="AE68" s="28">
        <f t="shared" si="17"/>
        <v>336</v>
      </c>
      <c r="AF68" s="13">
        <f t="shared" si="26"/>
        <v>246</v>
      </c>
      <c r="AG68" s="13">
        <f t="shared" si="27"/>
        <v>65</v>
      </c>
      <c r="AH68" s="127"/>
      <c r="AI68" s="128"/>
      <c r="AJ68" t="s">
        <v>81</v>
      </c>
    </row>
    <row r="69" spans="4:36" s="54" customFormat="1" ht="12.75">
      <c r="D69" s="54">
        <v>2</v>
      </c>
      <c r="E69" s="55" t="s">
        <v>502</v>
      </c>
      <c r="F69" s="17">
        <v>105</v>
      </c>
      <c r="G69" s="21">
        <v>106</v>
      </c>
      <c r="H69" s="12"/>
      <c r="I69" s="84" t="s">
        <v>469</v>
      </c>
      <c r="J69" s="55">
        <v>270</v>
      </c>
      <c r="K69" s="12">
        <v>20</v>
      </c>
      <c r="L69" s="12"/>
      <c r="M69" s="12"/>
      <c r="N69" s="12"/>
      <c r="O69" s="101"/>
      <c r="P69" s="81">
        <f t="shared" si="19"/>
        <v>0</v>
      </c>
      <c r="Q69" s="81">
        <f t="shared" si="20"/>
        <v>0.3420201433256687</v>
      </c>
      <c r="R69" s="81">
        <f t="shared" si="21"/>
        <v>0.9396926207859084</v>
      </c>
      <c r="S69" s="13">
        <f t="shared" si="22"/>
        <v>90</v>
      </c>
      <c r="T69" s="13">
        <f t="shared" si="28"/>
        <v>70</v>
      </c>
      <c r="U69" s="28">
        <f t="shared" si="23"/>
        <v>270</v>
      </c>
      <c r="V69" s="13">
        <f t="shared" si="24"/>
        <v>180</v>
      </c>
      <c r="W69" s="29">
        <f t="shared" si="25"/>
        <v>20</v>
      </c>
      <c r="X69" s="13"/>
      <c r="Y69" s="25"/>
      <c r="Z69" s="32"/>
      <c r="AA69" s="112"/>
      <c r="AB69" s="120"/>
      <c r="AC69" s="112">
        <v>204</v>
      </c>
      <c r="AD69" s="113">
        <v>50</v>
      </c>
      <c r="AE69" s="28">
        <f aca="true" t="shared" si="29" ref="AE69:AE100">IF(AD69&gt;=0,IF(U69&gt;=AC69,U69-AC69,U69-AC69+360),IF((U69-AC69-180)&lt;0,IF(U69-AC69+180&lt;0,U69-AC69+540,U69-AC69+180),U69-AC69-180))</f>
        <v>66</v>
      </c>
      <c r="AF69" s="13">
        <f t="shared" si="26"/>
        <v>336</v>
      </c>
      <c r="AG69" s="13">
        <f t="shared" si="27"/>
        <v>20</v>
      </c>
      <c r="AH69" s="127"/>
      <c r="AI69" s="128"/>
      <c r="AJ69"/>
    </row>
    <row r="70" spans="4:36" s="54" customFormat="1" ht="12.75">
      <c r="D70" s="54">
        <v>2</v>
      </c>
      <c r="E70" s="55" t="s">
        <v>369</v>
      </c>
      <c r="F70" s="17">
        <v>120</v>
      </c>
      <c r="G70" s="21">
        <v>132</v>
      </c>
      <c r="H70" s="12"/>
      <c r="I70" s="84"/>
      <c r="J70" s="55"/>
      <c r="K70" s="12"/>
      <c r="L70" s="12"/>
      <c r="M70" s="12"/>
      <c r="N70" s="12"/>
      <c r="O70" s="101"/>
      <c r="P70" s="81"/>
      <c r="Q70" s="81"/>
      <c r="R70" s="81"/>
      <c r="S70" s="13"/>
      <c r="T70" s="13"/>
      <c r="U70" s="28"/>
      <c r="V70" s="13"/>
      <c r="W70" s="29"/>
      <c r="X70" s="13"/>
      <c r="Y70" s="36">
        <v>90</v>
      </c>
      <c r="Z70" s="32" t="s">
        <v>307</v>
      </c>
      <c r="AA70" s="112"/>
      <c r="AB70" s="120"/>
      <c r="AC70" s="112">
        <v>204</v>
      </c>
      <c r="AD70" s="113">
        <v>50</v>
      </c>
      <c r="AE70" s="28"/>
      <c r="AF70" s="13"/>
      <c r="AG70" s="13"/>
      <c r="AH70" s="106">
        <v>90</v>
      </c>
      <c r="AI70" s="128" t="s">
        <v>307</v>
      </c>
      <c r="AJ70" t="s">
        <v>82</v>
      </c>
    </row>
    <row r="71" spans="4:36" s="54" customFormat="1" ht="12.75">
      <c r="D71" s="54">
        <v>3</v>
      </c>
      <c r="E71" s="55" t="s">
        <v>188</v>
      </c>
      <c r="F71" s="17">
        <v>79</v>
      </c>
      <c r="G71" s="21">
        <v>86</v>
      </c>
      <c r="H71" s="12"/>
      <c r="I71" s="84"/>
      <c r="J71" s="55">
        <v>270</v>
      </c>
      <c r="K71" s="12">
        <v>52</v>
      </c>
      <c r="L71" s="12">
        <v>0</v>
      </c>
      <c r="M71" s="12">
        <v>32</v>
      </c>
      <c r="N71" s="12"/>
      <c r="O71" s="101"/>
      <c r="P71" s="81">
        <f t="shared" si="19"/>
        <v>-0.32625087602130226</v>
      </c>
      <c r="Q71" s="81">
        <f t="shared" si="20"/>
        <v>0.6682710193469711</v>
      </c>
      <c r="R71" s="81">
        <f t="shared" si="21"/>
        <v>0.522110542026781</v>
      </c>
      <c r="S71" s="13">
        <f t="shared" si="22"/>
        <v>116.02169705937521</v>
      </c>
      <c r="T71" s="13">
        <f t="shared" si="28"/>
        <v>35.07212201574807</v>
      </c>
      <c r="U71" s="28">
        <f t="shared" si="23"/>
        <v>296.02169705937524</v>
      </c>
      <c r="V71" s="13">
        <f t="shared" si="24"/>
        <v>206.02169705937524</v>
      </c>
      <c r="W71" s="29">
        <f t="shared" si="25"/>
        <v>54.92787798425193</v>
      </c>
      <c r="X71" s="13"/>
      <c r="Y71" s="36">
        <v>90</v>
      </c>
      <c r="Z71" s="32" t="s">
        <v>310</v>
      </c>
      <c r="AA71" s="112">
        <v>77</v>
      </c>
      <c r="AB71" s="120">
        <v>88</v>
      </c>
      <c r="AC71" s="45">
        <v>204</v>
      </c>
      <c r="AD71" s="50">
        <v>50</v>
      </c>
      <c r="AE71" s="28">
        <f t="shared" si="29"/>
        <v>92.02169705937524</v>
      </c>
      <c r="AF71" s="13">
        <f t="shared" si="26"/>
        <v>2.021697059375242</v>
      </c>
      <c r="AG71" s="13">
        <f t="shared" si="27"/>
        <v>54.92787798425193</v>
      </c>
      <c r="AH71" s="106">
        <v>90</v>
      </c>
      <c r="AI71" s="128" t="s">
        <v>310</v>
      </c>
      <c r="AJ71" t="s">
        <v>83</v>
      </c>
    </row>
    <row r="72" spans="4:36" ht="12.75">
      <c r="D72" s="54">
        <v>5</v>
      </c>
      <c r="E72" s="2" t="s">
        <v>96</v>
      </c>
      <c r="F72" s="17">
        <v>17</v>
      </c>
      <c r="G72" s="21">
        <v>28</v>
      </c>
      <c r="H72" s="1"/>
      <c r="I72" s="84" t="s">
        <v>470</v>
      </c>
      <c r="J72" s="2">
        <v>270</v>
      </c>
      <c r="K72" s="12">
        <v>57</v>
      </c>
      <c r="L72" s="12">
        <v>330</v>
      </c>
      <c r="M72" s="12">
        <v>0</v>
      </c>
      <c r="N72" s="12"/>
      <c r="O72" s="101"/>
      <c r="P72" s="81">
        <f t="shared" si="19"/>
        <v>0.41933528397271236</v>
      </c>
      <c r="Q72" s="81">
        <f t="shared" si="20"/>
        <v>0.72631001724706</v>
      </c>
      <c r="R72" s="81">
        <f t="shared" si="21"/>
        <v>0.4716712402156559</v>
      </c>
      <c r="S72" s="13">
        <f t="shared" si="22"/>
        <v>59.99999999999997</v>
      </c>
      <c r="T72" s="13">
        <f t="shared" si="28"/>
        <v>29.35355209588042</v>
      </c>
      <c r="U72" s="28">
        <f t="shared" si="23"/>
        <v>239.99999999999997</v>
      </c>
      <c r="V72" s="13">
        <f t="shared" si="24"/>
        <v>149.99999999999997</v>
      </c>
      <c r="W72" s="29">
        <f t="shared" si="25"/>
        <v>60.64644790411958</v>
      </c>
      <c r="X72" s="13"/>
      <c r="Y72" s="25"/>
      <c r="Z72" s="32"/>
      <c r="AA72" s="112">
        <v>2</v>
      </c>
      <c r="AB72" s="120">
        <v>36</v>
      </c>
      <c r="AC72" s="45">
        <v>204</v>
      </c>
      <c r="AD72" s="50">
        <v>50</v>
      </c>
      <c r="AE72" s="28">
        <f t="shared" si="29"/>
        <v>35.99999999999997</v>
      </c>
      <c r="AF72" s="13">
        <f t="shared" si="26"/>
        <v>306</v>
      </c>
      <c r="AG72" s="13">
        <f t="shared" si="27"/>
        <v>60.64644790411958</v>
      </c>
      <c r="AH72" s="127"/>
      <c r="AI72" s="128"/>
      <c r="AJ72" t="s">
        <v>321</v>
      </c>
    </row>
    <row r="73" spans="4:36" ht="12.75">
      <c r="D73" s="54">
        <v>5</v>
      </c>
      <c r="E73" s="2" t="s">
        <v>369</v>
      </c>
      <c r="F73" s="17">
        <v>25</v>
      </c>
      <c r="G73" s="21">
        <v>32</v>
      </c>
      <c r="H73" s="1"/>
      <c r="I73" s="84"/>
      <c r="J73" s="2">
        <v>90</v>
      </c>
      <c r="K73" s="12">
        <v>52</v>
      </c>
      <c r="L73" s="12">
        <v>180</v>
      </c>
      <c r="M73" s="12">
        <v>25</v>
      </c>
      <c r="N73" s="12"/>
      <c r="O73" s="101"/>
      <c r="P73" s="81">
        <f t="shared" si="19"/>
        <v>0.26018978252284414</v>
      </c>
      <c r="Q73" s="81">
        <f t="shared" si="20"/>
        <v>-0.7141802822623909</v>
      </c>
      <c r="R73" s="81">
        <f t="shared" si="21"/>
        <v>0.5579787892661164</v>
      </c>
      <c r="S73" s="13">
        <f t="shared" si="22"/>
        <v>290.0176670986868</v>
      </c>
      <c r="T73" s="13">
        <f t="shared" si="28"/>
        <v>36.28186769571543</v>
      </c>
      <c r="U73" s="28">
        <f t="shared" si="23"/>
        <v>110.01766709868679</v>
      </c>
      <c r="V73" s="13">
        <f t="shared" si="24"/>
        <v>20.017667098686786</v>
      </c>
      <c r="W73" s="29">
        <f t="shared" si="25"/>
        <v>53.71813230428457</v>
      </c>
      <c r="X73" s="13"/>
      <c r="Y73" s="25"/>
      <c r="Z73" s="32"/>
      <c r="AA73" s="112">
        <v>2</v>
      </c>
      <c r="AB73" s="120">
        <v>36</v>
      </c>
      <c r="AC73" s="45">
        <v>204</v>
      </c>
      <c r="AD73" s="50">
        <v>50</v>
      </c>
      <c r="AE73" s="28">
        <f t="shared" si="29"/>
        <v>266.0176670986868</v>
      </c>
      <c r="AF73" s="13">
        <f t="shared" si="26"/>
        <v>176.0176670986868</v>
      </c>
      <c r="AG73" s="13">
        <f t="shared" si="27"/>
        <v>53.71813230428457</v>
      </c>
      <c r="AH73" s="127"/>
      <c r="AI73" s="128"/>
      <c r="AJ73" t="s">
        <v>322</v>
      </c>
    </row>
    <row r="74" spans="4:36" ht="12.75">
      <c r="D74">
        <v>5</v>
      </c>
      <c r="E74" s="2" t="s">
        <v>471</v>
      </c>
      <c r="F74" s="17">
        <v>73.5</v>
      </c>
      <c r="G74" s="21">
        <v>101</v>
      </c>
      <c r="H74" s="1"/>
      <c r="I74" s="84">
        <v>1.5</v>
      </c>
      <c r="J74" s="2">
        <v>90</v>
      </c>
      <c r="K74" s="12">
        <v>69</v>
      </c>
      <c r="L74" s="12">
        <v>318</v>
      </c>
      <c r="M74" s="12">
        <v>0</v>
      </c>
      <c r="N74" s="12"/>
      <c r="O74" s="101"/>
      <c r="P74" s="81">
        <f t="shared" si="19"/>
        <v>0.624687236866834</v>
      </c>
      <c r="Q74" s="81">
        <f t="shared" si="20"/>
        <v>0.6937854631183743</v>
      </c>
      <c r="R74" s="81">
        <f t="shared" si="21"/>
        <v>-0.26631928732153387</v>
      </c>
      <c r="S74" s="13">
        <f t="shared" si="22"/>
        <v>48</v>
      </c>
      <c r="T74" s="13">
        <f t="shared" si="28"/>
        <v>-15.921676963099445</v>
      </c>
      <c r="U74" s="28">
        <f t="shared" si="23"/>
        <v>48</v>
      </c>
      <c r="V74" s="13">
        <f t="shared" si="24"/>
        <v>318</v>
      </c>
      <c r="W74" s="29">
        <f t="shared" si="25"/>
        <v>74.07832303690056</v>
      </c>
      <c r="X74" s="13"/>
      <c r="Y74" s="25"/>
      <c r="Z74" s="32"/>
      <c r="AA74" s="112"/>
      <c r="AB74" s="120"/>
      <c r="AC74" s="45">
        <v>204</v>
      </c>
      <c r="AD74" s="50">
        <v>50</v>
      </c>
      <c r="AE74" s="28">
        <f t="shared" si="29"/>
        <v>204</v>
      </c>
      <c r="AF74" s="13">
        <f t="shared" si="26"/>
        <v>114</v>
      </c>
      <c r="AG74" s="13">
        <f t="shared" si="27"/>
        <v>74.07832303690056</v>
      </c>
      <c r="AH74" s="127"/>
      <c r="AI74" s="128"/>
      <c r="AJ74" t="s">
        <v>323</v>
      </c>
    </row>
    <row r="75" spans="3:36" ht="12.75">
      <c r="C75" t="s">
        <v>472</v>
      </c>
      <c r="D75">
        <v>1</v>
      </c>
      <c r="E75" s="2" t="s">
        <v>393</v>
      </c>
      <c r="F75" s="17">
        <v>93</v>
      </c>
      <c r="G75" s="21">
        <v>95</v>
      </c>
      <c r="H75" s="1"/>
      <c r="I75" s="84"/>
      <c r="J75" s="2">
        <v>90</v>
      </c>
      <c r="K75" s="12">
        <v>245</v>
      </c>
      <c r="L75" s="12">
        <v>180</v>
      </c>
      <c r="M75" s="12">
        <v>12</v>
      </c>
      <c r="N75" s="12"/>
      <c r="O75" s="101"/>
      <c r="P75" s="81">
        <f t="shared" si="19"/>
        <v>-0.08786727736897118</v>
      </c>
      <c r="Q75" s="81">
        <f t="shared" si="20"/>
        <v>0.8865027874162639</v>
      </c>
      <c r="R75" s="81">
        <f t="shared" si="21"/>
        <v>-0.4133830387479572</v>
      </c>
      <c r="S75" s="13">
        <f t="shared" si="22"/>
        <v>95.66048346704281</v>
      </c>
      <c r="T75" s="13">
        <f t="shared" si="28"/>
        <v>-24.892896657993735</v>
      </c>
      <c r="U75" s="28">
        <f t="shared" si="23"/>
        <v>95.66048346704281</v>
      </c>
      <c r="V75" s="13">
        <f t="shared" si="24"/>
        <v>5.660483467042809</v>
      </c>
      <c r="W75" s="29">
        <f t="shared" si="25"/>
        <v>65.10710334200627</v>
      </c>
      <c r="X75" s="13"/>
      <c r="Y75" s="25"/>
      <c r="Z75" s="32"/>
      <c r="AA75" s="112"/>
      <c r="AB75" s="120"/>
      <c r="AC75" s="112">
        <v>197</v>
      </c>
      <c r="AD75" s="113">
        <v>51.8</v>
      </c>
      <c r="AE75" s="28">
        <f t="shared" si="29"/>
        <v>258.6604834670428</v>
      </c>
      <c r="AF75" s="13">
        <f t="shared" si="26"/>
        <v>168.6604834670428</v>
      </c>
      <c r="AG75" s="13">
        <f t="shared" si="27"/>
        <v>65.10710334200627</v>
      </c>
      <c r="AH75" s="127"/>
      <c r="AI75" s="128"/>
      <c r="AJ75" t="s">
        <v>440</v>
      </c>
    </row>
    <row r="76" spans="4:36" ht="12.75">
      <c r="D76">
        <v>1</v>
      </c>
      <c r="E76" s="2" t="s">
        <v>502</v>
      </c>
      <c r="F76" s="17">
        <v>110</v>
      </c>
      <c r="G76" s="21">
        <v>118</v>
      </c>
      <c r="H76" s="1"/>
      <c r="I76" s="84"/>
      <c r="J76" s="2">
        <v>270</v>
      </c>
      <c r="K76" s="12">
        <v>52</v>
      </c>
      <c r="L76" s="12">
        <v>180</v>
      </c>
      <c r="M76" s="12">
        <v>20</v>
      </c>
      <c r="N76" s="12"/>
      <c r="O76" s="101"/>
      <c r="P76" s="81">
        <f t="shared" si="19"/>
        <v>-0.21056862603097437</v>
      </c>
      <c r="Q76" s="81">
        <f t="shared" si="20"/>
        <v>-0.7404878902641793</v>
      </c>
      <c r="R76" s="81">
        <f t="shared" si="21"/>
        <v>-0.5785325452656868</v>
      </c>
      <c r="S76" s="13">
        <f t="shared" si="22"/>
        <v>254.12611856740878</v>
      </c>
      <c r="T76" s="13">
        <f t="shared" si="28"/>
        <v>-36.92457474089255</v>
      </c>
      <c r="U76" s="28">
        <f t="shared" si="23"/>
        <v>254.12611856740878</v>
      </c>
      <c r="V76" s="13">
        <f t="shared" si="24"/>
        <v>164.12611856740878</v>
      </c>
      <c r="W76" s="29">
        <f t="shared" si="25"/>
        <v>53.07542525910745</v>
      </c>
      <c r="X76" s="13"/>
      <c r="Y76" s="25"/>
      <c r="Z76" s="32"/>
      <c r="AA76" s="112"/>
      <c r="AB76" s="120"/>
      <c r="AC76" s="112">
        <v>197</v>
      </c>
      <c r="AD76" s="113">
        <v>51.8</v>
      </c>
      <c r="AE76" s="28">
        <f t="shared" si="29"/>
        <v>57.12611856740878</v>
      </c>
      <c r="AF76" s="13">
        <f t="shared" si="26"/>
        <v>327.12611856740875</v>
      </c>
      <c r="AG76" s="13">
        <f t="shared" si="27"/>
        <v>53.07542525910745</v>
      </c>
      <c r="AH76" s="127"/>
      <c r="AI76" s="128"/>
      <c r="AJ76" t="s">
        <v>328</v>
      </c>
    </row>
    <row r="77" spans="4:36" ht="12.75">
      <c r="D77">
        <v>2</v>
      </c>
      <c r="E77" s="2" t="s">
        <v>188</v>
      </c>
      <c r="F77" s="17">
        <v>64</v>
      </c>
      <c r="G77" s="21">
        <v>72</v>
      </c>
      <c r="H77" s="1"/>
      <c r="I77" s="84"/>
      <c r="J77" s="2">
        <v>270</v>
      </c>
      <c r="K77" s="12">
        <v>52</v>
      </c>
      <c r="L77" s="12">
        <v>0</v>
      </c>
      <c r="M77" s="12">
        <v>14</v>
      </c>
      <c r="N77" s="12"/>
      <c r="O77" s="101"/>
      <c r="P77" s="81">
        <f t="shared" si="19"/>
        <v>-0.14894199115847132</v>
      </c>
      <c r="Q77" s="81">
        <f t="shared" si="20"/>
        <v>0.7646034664841296</v>
      </c>
      <c r="R77" s="81">
        <f t="shared" si="21"/>
        <v>0.5973736983412611</v>
      </c>
      <c r="S77" s="13">
        <f t="shared" si="22"/>
        <v>101.02296964814589</v>
      </c>
      <c r="T77" s="13">
        <f t="shared" si="28"/>
        <v>37.48356613593395</v>
      </c>
      <c r="U77" s="28">
        <f t="shared" si="23"/>
        <v>281.0229696481459</v>
      </c>
      <c r="V77" s="13">
        <f t="shared" si="24"/>
        <v>191.02296964814587</v>
      </c>
      <c r="W77" s="29">
        <f t="shared" si="25"/>
        <v>52.51643386406605</v>
      </c>
      <c r="X77" s="13"/>
      <c r="Y77" s="36">
        <v>90</v>
      </c>
      <c r="Z77" s="32" t="s">
        <v>310</v>
      </c>
      <c r="AA77" s="112">
        <v>45</v>
      </c>
      <c r="AB77" s="120">
        <v>83</v>
      </c>
      <c r="AC77" s="112">
        <v>180.1</v>
      </c>
      <c r="AD77" s="113">
        <v>55.9</v>
      </c>
      <c r="AE77" s="28">
        <f t="shared" si="29"/>
        <v>100.92296964814588</v>
      </c>
      <c r="AF77" s="13">
        <f t="shared" si="26"/>
        <v>10.92296964814588</v>
      </c>
      <c r="AG77" s="13">
        <f t="shared" si="27"/>
        <v>52.51643386406605</v>
      </c>
      <c r="AH77" s="106">
        <v>90</v>
      </c>
      <c r="AI77" s="128" t="s">
        <v>310</v>
      </c>
      <c r="AJ77" t="s">
        <v>180</v>
      </c>
    </row>
    <row r="78" spans="4:36" ht="12.75">
      <c r="D78">
        <v>3</v>
      </c>
      <c r="E78" s="2" t="s">
        <v>393</v>
      </c>
      <c r="F78" s="17">
        <v>22</v>
      </c>
      <c r="G78" s="21">
        <v>27</v>
      </c>
      <c r="H78" s="1"/>
      <c r="I78" s="84">
        <v>5</v>
      </c>
      <c r="J78" s="2">
        <v>90</v>
      </c>
      <c r="K78" s="12">
        <v>6</v>
      </c>
      <c r="L78" s="12">
        <v>180</v>
      </c>
      <c r="M78" s="12">
        <v>22</v>
      </c>
      <c r="N78" s="12"/>
      <c r="O78" s="101"/>
      <c r="P78" s="81">
        <f t="shared" si="19"/>
        <v>0.37255445930144493</v>
      </c>
      <c r="Q78" s="81">
        <f t="shared" si="20"/>
        <v>-0.09691710348444581</v>
      </c>
      <c r="R78" s="81">
        <f t="shared" si="21"/>
        <v>0.9221046443986228</v>
      </c>
      <c r="S78" s="13">
        <f t="shared" si="22"/>
        <v>345.418157279387</v>
      </c>
      <c r="T78" s="13">
        <f t="shared" si="28"/>
        <v>67.34075853275792</v>
      </c>
      <c r="U78" s="28">
        <f t="shared" si="23"/>
        <v>165.418157279387</v>
      </c>
      <c r="V78" s="13">
        <f t="shared" si="24"/>
        <v>75.418157279387</v>
      </c>
      <c r="W78" s="29">
        <f t="shared" si="25"/>
        <v>22.659241467242083</v>
      </c>
      <c r="X78" s="13"/>
      <c r="Y78" s="25"/>
      <c r="Z78" s="32"/>
      <c r="AA78" s="112">
        <v>14</v>
      </c>
      <c r="AB78" s="120">
        <v>78</v>
      </c>
      <c r="AC78" s="112">
        <v>165.8</v>
      </c>
      <c r="AD78" s="113">
        <v>50.9</v>
      </c>
      <c r="AE78" s="28">
        <f t="shared" si="29"/>
        <v>359.618157279387</v>
      </c>
      <c r="AF78" s="13">
        <f t="shared" si="26"/>
        <v>269.618157279387</v>
      </c>
      <c r="AG78" s="13">
        <f t="shared" si="27"/>
        <v>22.659241467242083</v>
      </c>
      <c r="AH78" s="127"/>
      <c r="AI78" s="128"/>
      <c r="AJ78" t="s">
        <v>197</v>
      </c>
    </row>
    <row r="79" spans="4:36" ht="12.75">
      <c r="D79">
        <v>5</v>
      </c>
      <c r="E79" s="2" t="s">
        <v>121</v>
      </c>
      <c r="F79" s="17">
        <v>108</v>
      </c>
      <c r="G79" s="21">
        <v>118</v>
      </c>
      <c r="H79" s="1"/>
      <c r="I79" s="84"/>
      <c r="J79" s="2">
        <v>270</v>
      </c>
      <c r="K79" s="12">
        <v>81</v>
      </c>
      <c r="L79" s="12">
        <v>0</v>
      </c>
      <c r="M79" s="12">
        <v>50</v>
      </c>
      <c r="N79" s="12"/>
      <c r="O79" s="101"/>
      <c r="P79" s="81">
        <f t="shared" si="19"/>
        <v>-0.11983575265635893</v>
      </c>
      <c r="Q79" s="81">
        <f t="shared" si="20"/>
        <v>0.6348738275664132</v>
      </c>
      <c r="R79" s="81">
        <f t="shared" si="21"/>
        <v>0.10055413585580254</v>
      </c>
      <c r="S79" s="13">
        <f t="shared" si="22"/>
        <v>100.68911605144169</v>
      </c>
      <c r="T79" s="13">
        <f t="shared" si="28"/>
        <v>8.846323752533047</v>
      </c>
      <c r="U79" s="28">
        <f t="shared" si="23"/>
        <v>280.6891160514417</v>
      </c>
      <c r="V79" s="13">
        <f t="shared" si="24"/>
        <v>190.68911605144172</v>
      </c>
      <c r="W79" s="29">
        <f t="shared" si="25"/>
        <v>81.15367624746695</v>
      </c>
      <c r="X79" s="13"/>
      <c r="Y79" s="36">
        <v>90</v>
      </c>
      <c r="Z79" s="32" t="s">
        <v>310</v>
      </c>
      <c r="AA79" s="112"/>
      <c r="AB79" s="120"/>
      <c r="AC79" s="45">
        <v>165.8</v>
      </c>
      <c r="AD79" s="50">
        <v>50.9</v>
      </c>
      <c r="AE79" s="28">
        <f t="shared" si="29"/>
        <v>114.8891160514417</v>
      </c>
      <c r="AF79" s="13">
        <f t="shared" si="26"/>
        <v>24.889116051441704</v>
      </c>
      <c r="AG79" s="13">
        <f t="shared" si="27"/>
        <v>81.15367624746695</v>
      </c>
      <c r="AH79" s="106">
        <v>90</v>
      </c>
      <c r="AI79" s="128" t="s">
        <v>310</v>
      </c>
      <c r="AJ79" t="s">
        <v>198</v>
      </c>
    </row>
    <row r="80" spans="3:36" s="54" customFormat="1" ht="12.75" customHeight="1">
      <c r="C80" s="54" t="s">
        <v>473</v>
      </c>
      <c r="D80" s="54">
        <v>1</v>
      </c>
      <c r="E80" s="55" t="s">
        <v>474</v>
      </c>
      <c r="F80" s="17">
        <v>46</v>
      </c>
      <c r="G80" s="21">
        <v>49.5</v>
      </c>
      <c r="H80" s="12"/>
      <c r="I80" s="84"/>
      <c r="J80" s="55">
        <v>90</v>
      </c>
      <c r="K80" s="12">
        <v>3</v>
      </c>
      <c r="L80" s="12">
        <v>0</v>
      </c>
      <c r="M80" s="12">
        <v>0</v>
      </c>
      <c r="N80" s="12"/>
      <c r="O80" s="101"/>
      <c r="P80" s="83">
        <f t="shared" si="19"/>
        <v>0</v>
      </c>
      <c r="Q80" s="83">
        <f t="shared" si="20"/>
        <v>0.05233595624294383</v>
      </c>
      <c r="R80" s="83">
        <f t="shared" si="21"/>
        <v>-0.9986295347545738</v>
      </c>
      <c r="S80" s="24">
        <f t="shared" si="22"/>
        <v>90</v>
      </c>
      <c r="T80" s="24">
        <f t="shared" si="28"/>
        <v>-87.00000000000007</v>
      </c>
      <c r="U80" s="56">
        <f t="shared" si="23"/>
        <v>90</v>
      </c>
      <c r="V80" s="24">
        <f t="shared" si="24"/>
        <v>0</v>
      </c>
      <c r="W80" s="57">
        <f t="shared" si="25"/>
        <v>2.999999999999929</v>
      </c>
      <c r="X80" s="24"/>
      <c r="Y80" s="59"/>
      <c r="Z80" s="62"/>
      <c r="AA80" s="114"/>
      <c r="AB80" s="121"/>
      <c r="AC80" s="122"/>
      <c r="AD80" s="123"/>
      <c r="AE80" s="56">
        <f t="shared" si="29"/>
        <v>90</v>
      </c>
      <c r="AF80" s="24">
        <f t="shared" si="26"/>
        <v>0</v>
      </c>
      <c r="AG80" s="24">
        <f t="shared" si="27"/>
        <v>2.999999999999929</v>
      </c>
      <c r="AH80" s="131"/>
      <c r="AI80" s="132"/>
      <c r="AJ80" s="54" t="s">
        <v>336</v>
      </c>
    </row>
    <row r="81" spans="3:36" s="54" customFormat="1" ht="12.75">
      <c r="C81" s="54" t="s">
        <v>475</v>
      </c>
      <c r="D81" s="54">
        <v>1</v>
      </c>
      <c r="E81" s="55"/>
      <c r="F81" s="17"/>
      <c r="G81" s="21"/>
      <c r="H81" s="12"/>
      <c r="I81" s="84"/>
      <c r="J81" s="55"/>
      <c r="K81" s="12"/>
      <c r="L81" s="12"/>
      <c r="M81" s="12"/>
      <c r="N81" s="12"/>
      <c r="O81" s="101"/>
      <c r="P81" s="83"/>
      <c r="Q81" s="83"/>
      <c r="R81" s="83"/>
      <c r="S81" s="24"/>
      <c r="T81" s="24"/>
      <c r="U81" s="56"/>
      <c r="V81" s="24"/>
      <c r="W81" s="57"/>
      <c r="X81" s="24"/>
      <c r="Y81" s="59"/>
      <c r="Z81" s="76"/>
      <c r="AA81" s="114"/>
      <c r="AB81" s="121"/>
      <c r="AC81" s="122"/>
      <c r="AD81" s="123"/>
      <c r="AE81" s="56"/>
      <c r="AF81" s="24"/>
      <c r="AG81" s="24"/>
      <c r="AH81" s="131"/>
      <c r="AI81" s="132"/>
      <c r="AJ81" s="54" t="s">
        <v>99</v>
      </c>
    </row>
    <row r="82" spans="4:36" s="54" customFormat="1" ht="12.75">
      <c r="D82" s="54">
        <v>2</v>
      </c>
      <c r="E82" s="55"/>
      <c r="F82" s="17"/>
      <c r="G82" s="21"/>
      <c r="H82" s="12"/>
      <c r="I82" s="84"/>
      <c r="J82" s="55"/>
      <c r="K82" s="12"/>
      <c r="L82" s="12"/>
      <c r="M82" s="12"/>
      <c r="N82" s="12"/>
      <c r="O82" s="101"/>
      <c r="P82" s="83"/>
      <c r="Q82" s="83"/>
      <c r="R82" s="83"/>
      <c r="S82" s="24"/>
      <c r="T82" s="24"/>
      <c r="U82" s="56"/>
      <c r="V82" s="24"/>
      <c r="W82" s="57"/>
      <c r="X82" s="24"/>
      <c r="Y82" s="58"/>
      <c r="Z82" s="60"/>
      <c r="AA82" s="114"/>
      <c r="AB82" s="121"/>
      <c r="AC82" s="122"/>
      <c r="AD82" s="123"/>
      <c r="AE82" s="56"/>
      <c r="AF82" s="24"/>
      <c r="AG82" s="24"/>
      <c r="AH82" s="131"/>
      <c r="AI82" s="132"/>
      <c r="AJ82" s="54" t="s">
        <v>99</v>
      </c>
    </row>
    <row r="83" spans="4:36" s="54" customFormat="1" ht="12.75">
      <c r="D83" s="54">
        <v>3</v>
      </c>
      <c r="E83" s="55" t="s">
        <v>393</v>
      </c>
      <c r="F83" s="17">
        <v>21</v>
      </c>
      <c r="G83" s="21">
        <v>24</v>
      </c>
      <c r="H83" s="12"/>
      <c r="I83" s="84">
        <v>1</v>
      </c>
      <c r="J83" s="55">
        <v>270</v>
      </c>
      <c r="K83" s="12">
        <v>20</v>
      </c>
      <c r="L83" s="12"/>
      <c r="M83" s="12"/>
      <c r="N83" s="12"/>
      <c r="O83" s="101"/>
      <c r="P83" s="83">
        <f t="shared" si="19"/>
        <v>0</v>
      </c>
      <c r="Q83" s="83">
        <f t="shared" si="20"/>
        <v>0.3420201433256687</v>
      </c>
      <c r="R83" s="83">
        <f t="shared" si="21"/>
        <v>0.9396926207859084</v>
      </c>
      <c r="S83" s="24">
        <f t="shared" si="22"/>
        <v>90</v>
      </c>
      <c r="T83" s="24">
        <f t="shared" si="28"/>
        <v>70</v>
      </c>
      <c r="U83" s="56">
        <f t="shared" si="23"/>
        <v>270</v>
      </c>
      <c r="V83" s="24">
        <f t="shared" si="24"/>
        <v>180</v>
      </c>
      <c r="W83" s="57">
        <f t="shared" si="25"/>
        <v>20</v>
      </c>
      <c r="X83" s="24"/>
      <c r="Y83" s="58"/>
      <c r="Z83" s="60"/>
      <c r="AA83" s="114"/>
      <c r="AB83" s="121"/>
      <c r="AC83" s="72"/>
      <c r="AD83" s="73"/>
      <c r="AE83" s="56">
        <f t="shared" si="29"/>
        <v>270</v>
      </c>
      <c r="AF83" s="24">
        <f t="shared" si="26"/>
        <v>180</v>
      </c>
      <c r="AG83" s="24">
        <f t="shared" si="27"/>
        <v>20</v>
      </c>
      <c r="AH83" s="131"/>
      <c r="AI83" s="132"/>
      <c r="AJ83" s="54" t="s">
        <v>143</v>
      </c>
    </row>
    <row r="84" spans="4:36" ht="12.75">
      <c r="D84" s="54">
        <v>5</v>
      </c>
      <c r="E84" s="2" t="s">
        <v>96</v>
      </c>
      <c r="F84" s="17">
        <v>90</v>
      </c>
      <c r="G84" s="21">
        <v>104</v>
      </c>
      <c r="H84" s="1"/>
      <c r="I84" s="84">
        <v>0.2</v>
      </c>
      <c r="J84" s="2">
        <v>270</v>
      </c>
      <c r="K84" s="12">
        <v>59</v>
      </c>
      <c r="L84" s="12">
        <v>15</v>
      </c>
      <c r="M84" s="12">
        <v>0</v>
      </c>
      <c r="N84" s="12"/>
      <c r="O84" s="101"/>
      <c r="P84" s="81">
        <f t="shared" si="19"/>
        <v>-0.2218512222608259</v>
      </c>
      <c r="Q84" s="81">
        <f t="shared" si="20"/>
        <v>0.827960033198658</v>
      </c>
      <c r="R84" s="81">
        <f t="shared" si="21"/>
        <v>0.4974885780778253</v>
      </c>
      <c r="S84" s="13">
        <f t="shared" si="22"/>
        <v>104.99999999999999</v>
      </c>
      <c r="T84" s="13">
        <f t="shared" si="28"/>
        <v>30.13031329893564</v>
      </c>
      <c r="U84" s="28">
        <f t="shared" si="23"/>
        <v>285</v>
      </c>
      <c r="V84" s="13">
        <f t="shared" si="24"/>
        <v>195</v>
      </c>
      <c r="W84" s="29">
        <f t="shared" si="25"/>
        <v>59.86968670106436</v>
      </c>
      <c r="X84" s="13"/>
      <c r="Y84" s="36"/>
      <c r="Z84" s="32"/>
      <c r="AA84" s="112"/>
      <c r="AB84" s="120"/>
      <c r="AC84" s="45">
        <v>133</v>
      </c>
      <c r="AD84" s="50">
        <v>49.5</v>
      </c>
      <c r="AE84" s="28">
        <f t="shared" si="29"/>
        <v>152</v>
      </c>
      <c r="AF84" s="13">
        <f t="shared" si="26"/>
        <v>62</v>
      </c>
      <c r="AG84" s="13">
        <f t="shared" si="27"/>
        <v>59.86968670106436</v>
      </c>
      <c r="AH84" s="127"/>
      <c r="AI84" s="128"/>
      <c r="AJ84" t="s">
        <v>9</v>
      </c>
    </row>
    <row r="85" spans="4:36" s="54" customFormat="1" ht="12.75">
      <c r="D85" s="54">
        <v>5</v>
      </c>
      <c r="E85" s="55" t="s">
        <v>96</v>
      </c>
      <c r="F85" s="17">
        <v>40</v>
      </c>
      <c r="G85" s="21">
        <v>59</v>
      </c>
      <c r="H85" s="12"/>
      <c r="I85" s="84"/>
      <c r="J85" s="55">
        <v>270</v>
      </c>
      <c r="K85" s="12">
        <v>73</v>
      </c>
      <c r="L85" s="12">
        <v>35</v>
      </c>
      <c r="M85" s="12">
        <v>0</v>
      </c>
      <c r="N85" s="12"/>
      <c r="O85" s="101"/>
      <c r="P85" s="81">
        <f t="shared" si="19"/>
        <v>-0.5485138739908346</v>
      </c>
      <c r="Q85" s="81">
        <f t="shared" si="20"/>
        <v>0.7833589958104059</v>
      </c>
      <c r="R85" s="81">
        <f t="shared" si="21"/>
        <v>0.23949687961588728</v>
      </c>
      <c r="S85" s="13">
        <f t="shared" si="22"/>
        <v>125</v>
      </c>
      <c r="T85" s="13">
        <f t="shared" si="28"/>
        <v>14.059963498054996</v>
      </c>
      <c r="U85" s="28">
        <f t="shared" si="23"/>
        <v>305</v>
      </c>
      <c r="V85" s="13">
        <f t="shared" si="24"/>
        <v>215</v>
      </c>
      <c r="W85" s="29">
        <f t="shared" si="25"/>
        <v>75.940036501945</v>
      </c>
      <c r="X85" s="13"/>
      <c r="Y85" s="25"/>
      <c r="Z85" s="32"/>
      <c r="AA85" s="112"/>
      <c r="AB85" s="120"/>
      <c r="AC85" s="45">
        <v>133</v>
      </c>
      <c r="AD85" s="50">
        <v>49.5</v>
      </c>
      <c r="AE85" s="28">
        <f t="shared" si="29"/>
        <v>172</v>
      </c>
      <c r="AF85" s="13">
        <f t="shared" si="26"/>
        <v>82</v>
      </c>
      <c r="AG85" s="13">
        <f t="shared" si="27"/>
        <v>75.940036501945</v>
      </c>
      <c r="AH85" s="127"/>
      <c r="AI85" s="128"/>
      <c r="AJ85" t="s">
        <v>101</v>
      </c>
    </row>
    <row r="86" spans="4:36" s="54" customFormat="1" ht="12.75">
      <c r="D86" s="54">
        <v>6</v>
      </c>
      <c r="E86" s="55" t="s">
        <v>369</v>
      </c>
      <c r="F86" s="17">
        <v>95</v>
      </c>
      <c r="G86" s="21">
        <v>102</v>
      </c>
      <c r="H86" s="12"/>
      <c r="I86" s="84">
        <v>0.1</v>
      </c>
      <c r="J86" s="55">
        <v>270</v>
      </c>
      <c r="K86" s="12">
        <v>47</v>
      </c>
      <c r="L86" s="12">
        <v>10</v>
      </c>
      <c r="M86" s="12">
        <v>0</v>
      </c>
      <c r="N86" s="12"/>
      <c r="O86" s="101"/>
      <c r="P86" s="81">
        <f t="shared" si="19"/>
        <v>-0.12699823751613287</v>
      </c>
      <c r="Q86" s="81">
        <f t="shared" si="20"/>
        <v>0.720242795548736</v>
      </c>
      <c r="R86" s="81">
        <f t="shared" si="21"/>
        <v>0.6716372725311599</v>
      </c>
      <c r="S86" s="13">
        <f t="shared" si="22"/>
        <v>100</v>
      </c>
      <c r="T86" s="13">
        <f t="shared" si="28"/>
        <v>42.56275310618626</v>
      </c>
      <c r="U86" s="28">
        <f t="shared" si="23"/>
        <v>280</v>
      </c>
      <c r="V86" s="13">
        <f t="shared" si="24"/>
        <v>190</v>
      </c>
      <c r="W86" s="29">
        <f t="shared" si="25"/>
        <v>47.43724689381374</v>
      </c>
      <c r="X86" s="13"/>
      <c r="Y86" s="25">
        <v>64</v>
      </c>
      <c r="Z86" s="32" t="s">
        <v>307</v>
      </c>
      <c r="AA86" s="112"/>
      <c r="AB86" s="120"/>
      <c r="AC86" s="45">
        <v>165</v>
      </c>
      <c r="AD86" s="50">
        <v>33</v>
      </c>
      <c r="AE86" s="28">
        <f t="shared" si="29"/>
        <v>115</v>
      </c>
      <c r="AF86" s="13">
        <f t="shared" si="26"/>
        <v>25</v>
      </c>
      <c r="AG86" s="13">
        <f t="shared" si="27"/>
        <v>47.43724689381374</v>
      </c>
      <c r="AH86" s="127">
        <v>64</v>
      </c>
      <c r="AI86" s="128" t="s">
        <v>307</v>
      </c>
      <c r="AJ86" t="s">
        <v>150</v>
      </c>
    </row>
    <row r="87" spans="4:36" s="54" customFormat="1" ht="12.75">
      <c r="D87" s="54">
        <v>6</v>
      </c>
      <c r="E87" s="55" t="s">
        <v>369</v>
      </c>
      <c r="F87" s="17">
        <v>97</v>
      </c>
      <c r="G87" s="21">
        <v>103</v>
      </c>
      <c r="H87" s="12"/>
      <c r="I87" s="84"/>
      <c r="J87" s="55">
        <v>90</v>
      </c>
      <c r="K87" s="12">
        <v>46</v>
      </c>
      <c r="L87" s="12">
        <v>160</v>
      </c>
      <c r="M87" s="12">
        <v>0</v>
      </c>
      <c r="N87" s="12"/>
      <c r="O87" s="101"/>
      <c r="P87" s="81">
        <f t="shared" si="19"/>
        <v>-0.24602870161168347</v>
      </c>
      <c r="Q87" s="81">
        <f t="shared" si="20"/>
        <v>-0.6759583022158391</v>
      </c>
      <c r="R87" s="81">
        <f t="shared" si="21"/>
        <v>0.6527653446874836</v>
      </c>
      <c r="S87" s="13">
        <f t="shared" si="22"/>
        <v>250</v>
      </c>
      <c r="T87" s="13">
        <f t="shared" si="28"/>
        <v>42.222190826732124</v>
      </c>
      <c r="U87" s="28">
        <f t="shared" si="23"/>
        <v>70</v>
      </c>
      <c r="V87" s="13">
        <f t="shared" si="24"/>
        <v>340</v>
      </c>
      <c r="W87" s="29">
        <f t="shared" si="25"/>
        <v>47.777809173267876</v>
      </c>
      <c r="X87" s="13"/>
      <c r="Y87" s="25">
        <v>87</v>
      </c>
      <c r="Z87" s="32" t="s">
        <v>307</v>
      </c>
      <c r="AA87" s="112"/>
      <c r="AB87" s="120"/>
      <c r="AC87" s="45">
        <v>165</v>
      </c>
      <c r="AD87" s="50">
        <v>33</v>
      </c>
      <c r="AE87" s="28">
        <f t="shared" si="29"/>
        <v>265</v>
      </c>
      <c r="AF87" s="13">
        <f t="shared" si="26"/>
        <v>175</v>
      </c>
      <c r="AG87" s="13">
        <f t="shared" si="27"/>
        <v>47.777809173267876</v>
      </c>
      <c r="AH87" s="127">
        <v>87</v>
      </c>
      <c r="AI87" s="37" t="s">
        <v>307</v>
      </c>
      <c r="AJ87" t="s">
        <v>151</v>
      </c>
    </row>
    <row r="88" spans="4:36" s="54" customFormat="1" ht="12.75">
      <c r="D88" s="54">
        <v>6</v>
      </c>
      <c r="E88" s="55" t="s">
        <v>96</v>
      </c>
      <c r="F88" s="17">
        <v>97</v>
      </c>
      <c r="G88" s="21">
        <v>103</v>
      </c>
      <c r="H88" s="12"/>
      <c r="I88" s="84"/>
      <c r="J88" s="55">
        <v>90</v>
      </c>
      <c r="K88" s="12">
        <v>38</v>
      </c>
      <c r="L88" s="12">
        <v>122</v>
      </c>
      <c r="M88" s="12">
        <v>0</v>
      </c>
      <c r="N88" s="12"/>
      <c r="O88" s="101"/>
      <c r="P88" s="81">
        <f t="shared" si="19"/>
        <v>-0.5221105420267809</v>
      </c>
      <c r="Q88" s="81">
        <f t="shared" si="20"/>
        <v>-0.32625087602130215</v>
      </c>
      <c r="R88" s="81">
        <f t="shared" si="21"/>
        <v>0.4175820787591274</v>
      </c>
      <c r="S88" s="13">
        <f t="shared" si="22"/>
        <v>212</v>
      </c>
      <c r="T88" s="13">
        <f t="shared" si="28"/>
        <v>34.14769979699467</v>
      </c>
      <c r="U88" s="28">
        <f t="shared" si="23"/>
        <v>32</v>
      </c>
      <c r="V88" s="13">
        <f t="shared" si="24"/>
        <v>302</v>
      </c>
      <c r="W88" s="29">
        <f t="shared" si="25"/>
        <v>55.85230020300533</v>
      </c>
      <c r="X88" s="13"/>
      <c r="Y88" s="25">
        <v>118</v>
      </c>
      <c r="Z88" s="37" t="s">
        <v>307</v>
      </c>
      <c r="AA88" s="112"/>
      <c r="AB88" s="120"/>
      <c r="AC88" s="45">
        <v>165</v>
      </c>
      <c r="AD88" s="50">
        <v>33</v>
      </c>
      <c r="AE88" s="28">
        <f t="shared" si="29"/>
        <v>227</v>
      </c>
      <c r="AF88" s="13">
        <f t="shared" si="26"/>
        <v>137</v>
      </c>
      <c r="AG88" s="13">
        <f t="shared" si="27"/>
        <v>55.85230020300533</v>
      </c>
      <c r="AH88" s="127">
        <v>118</v>
      </c>
      <c r="AI88" s="128" t="s">
        <v>307</v>
      </c>
      <c r="AJ88"/>
    </row>
    <row r="89" spans="4:36" s="54" customFormat="1" ht="12.75" customHeight="1">
      <c r="D89" s="54">
        <v>6</v>
      </c>
      <c r="E89" s="55" t="s">
        <v>212</v>
      </c>
      <c r="F89" s="17">
        <v>133</v>
      </c>
      <c r="G89" s="21">
        <v>140</v>
      </c>
      <c r="H89" s="12"/>
      <c r="I89" s="84"/>
      <c r="J89" s="55">
        <v>270</v>
      </c>
      <c r="K89" s="12">
        <v>64</v>
      </c>
      <c r="L89" s="12">
        <v>327</v>
      </c>
      <c r="M89" s="12">
        <v>0</v>
      </c>
      <c r="N89" s="12"/>
      <c r="O89" s="101"/>
      <c r="P89" s="81">
        <f t="shared" si="19"/>
        <v>0.48951832205362983</v>
      </c>
      <c r="Q89" s="81">
        <f t="shared" si="20"/>
        <v>0.7537921132756882</v>
      </c>
      <c r="R89" s="81">
        <f t="shared" si="21"/>
        <v>0.36764897864848245</v>
      </c>
      <c r="S89" s="13">
        <f t="shared" si="22"/>
        <v>57.00000000000001</v>
      </c>
      <c r="T89" s="13">
        <f t="shared" si="28"/>
        <v>22.246866874575336</v>
      </c>
      <c r="U89" s="28">
        <f t="shared" si="23"/>
        <v>237</v>
      </c>
      <c r="V89" s="13">
        <f t="shared" si="24"/>
        <v>147</v>
      </c>
      <c r="W89" s="29">
        <f t="shared" si="25"/>
        <v>67.75313312542467</v>
      </c>
      <c r="X89" s="13"/>
      <c r="Y89" s="44">
        <v>90</v>
      </c>
      <c r="Z89" s="32" t="s">
        <v>307</v>
      </c>
      <c r="AA89" s="112"/>
      <c r="AB89" s="120"/>
      <c r="AC89" s="45">
        <v>165</v>
      </c>
      <c r="AD89" s="50">
        <v>33</v>
      </c>
      <c r="AE89" s="28">
        <f t="shared" si="29"/>
        <v>72</v>
      </c>
      <c r="AF89" s="13">
        <f t="shared" si="26"/>
        <v>342</v>
      </c>
      <c r="AG89" s="13">
        <f t="shared" si="27"/>
        <v>67.75313312542467</v>
      </c>
      <c r="AH89" s="127">
        <v>90</v>
      </c>
      <c r="AI89" s="128" t="s">
        <v>307</v>
      </c>
      <c r="AJ89"/>
    </row>
    <row r="90" spans="4:35" ht="12.75">
      <c r="D90" s="54">
        <v>6</v>
      </c>
      <c r="E90" s="2" t="s">
        <v>96</v>
      </c>
      <c r="F90" s="17">
        <v>133</v>
      </c>
      <c r="G90" s="21">
        <v>137</v>
      </c>
      <c r="H90" s="1"/>
      <c r="I90" s="85"/>
      <c r="J90" s="2">
        <v>90</v>
      </c>
      <c r="K90" s="12">
        <v>39</v>
      </c>
      <c r="L90" s="12">
        <v>0</v>
      </c>
      <c r="M90" s="12">
        <v>12</v>
      </c>
      <c r="N90" s="12"/>
      <c r="O90" s="101"/>
      <c r="P90" s="81">
        <f t="shared" si="19"/>
        <v>0.16157773085871202</v>
      </c>
      <c r="Q90" s="81">
        <f t="shared" si="20"/>
        <v>0.6155682305982588</v>
      </c>
      <c r="R90" s="81">
        <f t="shared" si="21"/>
        <v>-0.7601634576191028</v>
      </c>
      <c r="S90" s="13">
        <f t="shared" si="22"/>
        <v>75.29247367826761</v>
      </c>
      <c r="T90" s="13">
        <f t="shared" si="28"/>
        <v>-50.06339442654703</v>
      </c>
      <c r="U90" s="28">
        <f t="shared" si="23"/>
        <v>75.29247367826761</v>
      </c>
      <c r="V90" s="13">
        <f t="shared" si="24"/>
        <v>345.2924736782676</v>
      </c>
      <c r="W90" s="29">
        <f t="shared" si="25"/>
        <v>39.93660557345297</v>
      </c>
      <c r="X90" s="13"/>
      <c r="Y90" s="25">
        <v>56</v>
      </c>
      <c r="Z90" s="37" t="s">
        <v>307</v>
      </c>
      <c r="AA90" s="112"/>
      <c r="AB90" s="120"/>
      <c r="AC90" s="45">
        <v>165</v>
      </c>
      <c r="AD90" s="50">
        <v>33</v>
      </c>
      <c r="AE90" s="28">
        <f t="shared" si="29"/>
        <v>270.2924736782676</v>
      </c>
      <c r="AF90" s="13">
        <f t="shared" si="26"/>
        <v>180.29247367826758</v>
      </c>
      <c r="AG90" s="13">
        <f t="shared" si="27"/>
        <v>39.93660557345297</v>
      </c>
      <c r="AH90" s="127">
        <v>56</v>
      </c>
      <c r="AI90" s="37" t="s">
        <v>307</v>
      </c>
    </row>
    <row r="91" spans="4:35" ht="12.75">
      <c r="D91" s="54">
        <v>6</v>
      </c>
      <c r="E91" s="2" t="s">
        <v>335</v>
      </c>
      <c r="F91" s="17">
        <v>133</v>
      </c>
      <c r="G91" s="21">
        <v>136</v>
      </c>
      <c r="H91" s="1"/>
      <c r="I91" s="85"/>
      <c r="J91" s="2">
        <v>90</v>
      </c>
      <c r="K91" s="12">
        <v>37</v>
      </c>
      <c r="L91" s="12">
        <v>180</v>
      </c>
      <c r="M91" s="12">
        <v>49</v>
      </c>
      <c r="N91" s="12"/>
      <c r="O91" s="101"/>
      <c r="P91" s="81">
        <f t="shared" si="19"/>
        <v>0.6027378705387917</v>
      </c>
      <c r="Q91" s="81">
        <f t="shared" si="20"/>
        <v>-0.39482617972103257</v>
      </c>
      <c r="R91" s="81">
        <f t="shared" si="21"/>
        <v>0.5239520372389656</v>
      </c>
      <c r="S91" s="13">
        <f t="shared" si="22"/>
        <v>326.77301443000886</v>
      </c>
      <c r="T91" s="13">
        <f t="shared" si="28"/>
        <v>36.02329322957523</v>
      </c>
      <c r="U91" s="28">
        <f t="shared" si="23"/>
        <v>146.77301443000886</v>
      </c>
      <c r="V91" s="13">
        <f t="shared" si="24"/>
        <v>56.77301443000886</v>
      </c>
      <c r="W91" s="29">
        <f t="shared" si="25"/>
        <v>53.97670677042477</v>
      </c>
      <c r="X91" s="13"/>
      <c r="Y91" s="36">
        <v>79</v>
      </c>
      <c r="Z91" s="32" t="s">
        <v>310</v>
      </c>
      <c r="AA91" s="112"/>
      <c r="AB91" s="120"/>
      <c r="AC91" s="45">
        <v>165</v>
      </c>
      <c r="AD91" s="50">
        <v>33</v>
      </c>
      <c r="AE91" s="28">
        <f t="shared" si="29"/>
        <v>341.77301443000886</v>
      </c>
      <c r="AF91" s="13">
        <f t="shared" si="26"/>
        <v>251.77301443000886</v>
      </c>
      <c r="AG91" s="13">
        <f t="shared" si="27"/>
        <v>53.97670677042477</v>
      </c>
      <c r="AH91" s="106">
        <v>79</v>
      </c>
      <c r="AI91" s="128" t="s">
        <v>310</v>
      </c>
    </row>
    <row r="92" spans="4:36" ht="12.75">
      <c r="D92">
        <v>7</v>
      </c>
      <c r="E92" s="2" t="s">
        <v>152</v>
      </c>
      <c r="F92" s="17">
        <v>9</v>
      </c>
      <c r="G92" s="21">
        <v>15</v>
      </c>
      <c r="H92" s="1"/>
      <c r="I92" s="85">
        <v>0.2</v>
      </c>
      <c r="J92" s="2">
        <v>90</v>
      </c>
      <c r="K92" s="12">
        <v>40</v>
      </c>
      <c r="L92" s="12">
        <v>180</v>
      </c>
      <c r="M92" s="12">
        <v>17</v>
      </c>
      <c r="N92" s="12"/>
      <c r="O92" s="101"/>
      <c r="P92" s="81">
        <f t="shared" si="19"/>
        <v>0.2239697197280751</v>
      </c>
      <c r="Q92" s="81">
        <f t="shared" si="20"/>
        <v>-0.6147008482173488</v>
      </c>
      <c r="R92" s="81">
        <f t="shared" si="21"/>
        <v>0.7325719442337337</v>
      </c>
      <c r="S92" s="13">
        <f t="shared" si="22"/>
        <v>290.01949648720813</v>
      </c>
      <c r="T92" s="13">
        <f t="shared" si="28"/>
        <v>48.23317524212256</v>
      </c>
      <c r="U92" s="28">
        <f t="shared" si="23"/>
        <v>110.01949648720813</v>
      </c>
      <c r="V92" s="13">
        <f t="shared" si="24"/>
        <v>20.01949648720813</v>
      </c>
      <c r="W92" s="29">
        <f t="shared" si="25"/>
        <v>41.76682475787744</v>
      </c>
      <c r="X92" s="13"/>
      <c r="Y92" s="63">
        <v>86</v>
      </c>
      <c r="Z92" s="37" t="s">
        <v>307</v>
      </c>
      <c r="AA92" s="112"/>
      <c r="AB92" s="120"/>
      <c r="AC92" s="45">
        <v>150</v>
      </c>
      <c r="AD92" s="50">
        <v>41</v>
      </c>
      <c r="AE92" s="28">
        <f t="shared" si="29"/>
        <v>320.01949648720813</v>
      </c>
      <c r="AF92" s="13">
        <f t="shared" si="26"/>
        <v>230.01949648720813</v>
      </c>
      <c r="AG92" s="13">
        <f t="shared" si="27"/>
        <v>41.76682475787744</v>
      </c>
      <c r="AH92" s="127">
        <v>86</v>
      </c>
      <c r="AI92" s="37" t="s">
        <v>307</v>
      </c>
      <c r="AJ92" t="s">
        <v>155</v>
      </c>
    </row>
    <row r="93" spans="3:36" ht="12.75">
      <c r="C93" t="s">
        <v>153</v>
      </c>
      <c r="D93">
        <v>4</v>
      </c>
      <c r="E93" s="2" t="s">
        <v>154</v>
      </c>
      <c r="F93" s="17">
        <v>69</v>
      </c>
      <c r="G93" s="21">
        <v>87</v>
      </c>
      <c r="H93" s="1"/>
      <c r="I93" s="85">
        <v>1</v>
      </c>
      <c r="J93" s="2">
        <v>90</v>
      </c>
      <c r="K93" s="12">
        <v>6</v>
      </c>
      <c r="L93" s="12">
        <v>180</v>
      </c>
      <c r="M93" s="12">
        <v>8</v>
      </c>
      <c r="N93" s="12"/>
      <c r="O93" s="101"/>
      <c r="P93" s="81">
        <f t="shared" si="19"/>
        <v>0.13841069615108434</v>
      </c>
      <c r="Q93" s="81">
        <f t="shared" si="20"/>
        <v>-0.10351119944858338</v>
      </c>
      <c r="R93" s="81">
        <f t="shared" si="21"/>
        <v>0.9848432766475461</v>
      </c>
      <c r="S93" s="13">
        <f t="shared" si="22"/>
        <v>323.2088208916574</v>
      </c>
      <c r="T93" s="13">
        <f t="shared" si="28"/>
        <v>80.04621733697256</v>
      </c>
      <c r="U93" s="28">
        <f t="shared" si="23"/>
        <v>143.2088208916574</v>
      </c>
      <c r="V93" s="13">
        <f t="shared" si="24"/>
        <v>53.20882089165741</v>
      </c>
      <c r="W93" s="29">
        <f t="shared" si="25"/>
        <v>9.95378266302744</v>
      </c>
      <c r="X93" s="13"/>
      <c r="Y93" s="36"/>
      <c r="Z93" s="32"/>
      <c r="AA93" s="112"/>
      <c r="AB93" s="120"/>
      <c r="AC93" s="112">
        <v>229.2</v>
      </c>
      <c r="AD93" s="113">
        <v>44.4</v>
      </c>
      <c r="AE93" s="28">
        <f t="shared" si="29"/>
        <v>274.0088208916574</v>
      </c>
      <c r="AF93" s="13">
        <f t="shared" si="26"/>
        <v>184.00882089165742</v>
      </c>
      <c r="AG93" s="13">
        <f t="shared" si="27"/>
        <v>9.95378266302744</v>
      </c>
      <c r="AH93" s="127"/>
      <c r="AI93" s="128"/>
      <c r="AJ93" t="s">
        <v>378</v>
      </c>
    </row>
    <row r="94" spans="4:36" s="54" customFormat="1" ht="12.75" customHeight="1">
      <c r="D94" s="54">
        <v>4</v>
      </c>
      <c r="E94" s="55" t="s">
        <v>335</v>
      </c>
      <c r="F94" s="17">
        <v>73</v>
      </c>
      <c r="G94" s="21">
        <v>75</v>
      </c>
      <c r="H94" s="12"/>
      <c r="I94" s="84"/>
      <c r="J94" s="55">
        <v>90</v>
      </c>
      <c r="K94" s="12">
        <v>0</v>
      </c>
      <c r="L94" s="12">
        <v>0</v>
      </c>
      <c r="M94" s="12">
        <v>56</v>
      </c>
      <c r="N94" s="12"/>
      <c r="O94" s="101"/>
      <c r="P94" s="81">
        <f t="shared" si="19"/>
        <v>0.8290375725550416</v>
      </c>
      <c r="Q94" s="81">
        <f t="shared" si="20"/>
        <v>-5.076391048012117E-17</v>
      </c>
      <c r="R94" s="81">
        <f t="shared" si="21"/>
        <v>-0.5591929034707469</v>
      </c>
      <c r="S94" s="13">
        <f t="shared" si="22"/>
        <v>360</v>
      </c>
      <c r="T94" s="13">
        <f t="shared" si="28"/>
        <v>-34.000000000000014</v>
      </c>
      <c r="U94" s="28">
        <f t="shared" si="23"/>
        <v>360</v>
      </c>
      <c r="V94" s="13">
        <f t="shared" si="24"/>
        <v>270</v>
      </c>
      <c r="W94" s="29">
        <f t="shared" si="25"/>
        <v>55.999999999999986</v>
      </c>
      <c r="X94" s="13"/>
      <c r="Y94" s="25">
        <v>77</v>
      </c>
      <c r="Z94" s="32" t="s">
        <v>310</v>
      </c>
      <c r="AA94" s="112"/>
      <c r="AB94" s="120"/>
      <c r="AC94" s="112">
        <v>229.2</v>
      </c>
      <c r="AD94" s="113">
        <v>44.4</v>
      </c>
      <c r="AE94" s="28">
        <f t="shared" si="29"/>
        <v>130.8</v>
      </c>
      <c r="AF94" s="13">
        <f t="shared" si="26"/>
        <v>40.80000000000001</v>
      </c>
      <c r="AG94" s="13">
        <f t="shared" si="27"/>
        <v>55.999999999999986</v>
      </c>
      <c r="AH94" s="127">
        <v>77</v>
      </c>
      <c r="AI94" s="128" t="s">
        <v>310</v>
      </c>
      <c r="AJ94"/>
    </row>
    <row r="95" spans="4:36" ht="12.75">
      <c r="D95" s="54">
        <v>4</v>
      </c>
      <c r="E95" s="2" t="s">
        <v>379</v>
      </c>
      <c r="F95" s="17">
        <v>82</v>
      </c>
      <c r="G95" s="21">
        <v>85</v>
      </c>
      <c r="H95" s="1"/>
      <c r="I95" s="85">
        <v>0.2</v>
      </c>
      <c r="J95" s="2">
        <v>270</v>
      </c>
      <c r="K95" s="12">
        <v>32</v>
      </c>
      <c r="L95" s="12">
        <v>0</v>
      </c>
      <c r="M95" s="12">
        <v>17</v>
      </c>
      <c r="N95" s="12"/>
      <c r="O95" s="101"/>
      <c r="P95" s="81">
        <f t="shared" si="19"/>
        <v>-0.24794526756012564</v>
      </c>
      <c r="Q95" s="81">
        <f t="shared" si="20"/>
        <v>0.5067643126626463</v>
      </c>
      <c r="R95" s="81">
        <f t="shared" si="21"/>
        <v>0.8109924276397877</v>
      </c>
      <c r="S95" s="13">
        <f t="shared" si="22"/>
        <v>116.07117957654349</v>
      </c>
      <c r="T95" s="13">
        <f t="shared" si="28"/>
        <v>55.175482828735205</v>
      </c>
      <c r="U95" s="28">
        <f t="shared" si="23"/>
        <v>296.0711795765435</v>
      </c>
      <c r="V95" s="13">
        <f t="shared" si="24"/>
        <v>206.0711795765435</v>
      </c>
      <c r="W95" s="29">
        <f t="shared" si="25"/>
        <v>34.824517171264795</v>
      </c>
      <c r="X95" s="13"/>
      <c r="Y95" s="36"/>
      <c r="Z95" s="37"/>
      <c r="AA95" s="112"/>
      <c r="AB95" s="120"/>
      <c r="AC95" s="112">
        <v>229.2</v>
      </c>
      <c r="AD95" s="113">
        <v>44.4</v>
      </c>
      <c r="AE95" s="28">
        <f t="shared" si="29"/>
        <v>66.87117957654351</v>
      </c>
      <c r="AF95" s="13">
        <f t="shared" si="26"/>
        <v>336.8711795765435</v>
      </c>
      <c r="AG95" s="13">
        <f t="shared" si="27"/>
        <v>34.824517171264795</v>
      </c>
      <c r="AH95" s="127"/>
      <c r="AI95" s="128"/>
      <c r="AJ95" t="s">
        <v>380</v>
      </c>
    </row>
    <row r="96" spans="4:35" ht="12.75">
      <c r="D96" s="54">
        <v>4</v>
      </c>
      <c r="E96" s="2" t="s">
        <v>335</v>
      </c>
      <c r="F96" s="17">
        <v>80</v>
      </c>
      <c r="G96" s="21">
        <v>82</v>
      </c>
      <c r="H96" s="1"/>
      <c r="I96" s="85"/>
      <c r="J96" s="2">
        <v>90</v>
      </c>
      <c r="K96" s="12">
        <v>10</v>
      </c>
      <c r="L96" s="12">
        <v>0</v>
      </c>
      <c r="M96" s="12">
        <v>56</v>
      </c>
      <c r="N96" s="12"/>
      <c r="O96" s="101"/>
      <c r="P96" s="81">
        <f t="shared" si="19"/>
        <v>0.8164426289906259</v>
      </c>
      <c r="Q96" s="81">
        <f t="shared" si="20"/>
        <v>0.09710282865197482</v>
      </c>
      <c r="R96" s="81">
        <f t="shared" si="21"/>
        <v>-0.5506975067673988</v>
      </c>
      <c r="S96" s="13">
        <f t="shared" si="22"/>
        <v>6.782558406272778</v>
      </c>
      <c r="T96" s="13">
        <f t="shared" si="28"/>
        <v>-33.81369992670738</v>
      </c>
      <c r="U96" s="28">
        <f t="shared" si="23"/>
        <v>6.782558406272778</v>
      </c>
      <c r="V96" s="13">
        <f t="shared" si="24"/>
        <v>276.78255840627276</v>
      </c>
      <c r="W96" s="29">
        <f t="shared" si="25"/>
        <v>56.18630007329262</v>
      </c>
      <c r="X96" s="13"/>
      <c r="Y96" s="63">
        <v>104</v>
      </c>
      <c r="Z96" s="32" t="s">
        <v>310</v>
      </c>
      <c r="AA96" s="112"/>
      <c r="AB96" s="120"/>
      <c r="AC96" s="112">
        <v>229.2</v>
      </c>
      <c r="AD96" s="113">
        <v>44.4</v>
      </c>
      <c r="AE96" s="28">
        <f t="shared" si="29"/>
        <v>137.5825584062728</v>
      </c>
      <c r="AF96" s="13">
        <f t="shared" si="26"/>
        <v>47.582558406272796</v>
      </c>
      <c r="AG96" s="13">
        <f t="shared" si="27"/>
        <v>56.18630007329262</v>
      </c>
      <c r="AH96" s="127">
        <v>104</v>
      </c>
      <c r="AI96" s="128" t="s">
        <v>310</v>
      </c>
    </row>
    <row r="97" spans="4:35" ht="12.75">
      <c r="D97" s="54">
        <v>4</v>
      </c>
      <c r="E97" s="2" t="s">
        <v>212</v>
      </c>
      <c r="F97" s="17">
        <v>81</v>
      </c>
      <c r="G97" s="20">
        <v>83</v>
      </c>
      <c r="H97" s="1"/>
      <c r="I97" s="85"/>
      <c r="J97" s="2">
        <v>270</v>
      </c>
      <c r="K97" s="12">
        <v>24</v>
      </c>
      <c r="L97" s="12">
        <v>180</v>
      </c>
      <c r="M97" s="12">
        <v>71</v>
      </c>
      <c r="N97" s="12"/>
      <c r="O97" s="101"/>
      <c r="P97" s="81">
        <f t="shared" si="19"/>
        <v>-0.8637741998554579</v>
      </c>
      <c r="Q97" s="81">
        <f t="shared" si="20"/>
        <v>-0.13242049823628738</v>
      </c>
      <c r="R97" s="81">
        <f t="shared" si="21"/>
        <v>-0.2974213086574202</v>
      </c>
      <c r="S97" s="13">
        <f t="shared" si="22"/>
        <v>188.7158445900148</v>
      </c>
      <c r="T97" s="13">
        <f t="shared" si="28"/>
        <v>-18.79607487216385</v>
      </c>
      <c r="U97" s="28">
        <f t="shared" si="23"/>
        <v>188.7158445900148</v>
      </c>
      <c r="V97" s="13">
        <f t="shared" si="24"/>
        <v>98.7158445900148</v>
      </c>
      <c r="W97" s="29">
        <f t="shared" si="25"/>
        <v>71.20392512783616</v>
      </c>
      <c r="X97" s="104"/>
      <c r="Y97" s="25">
        <v>114</v>
      </c>
      <c r="Z97" s="32" t="s">
        <v>307</v>
      </c>
      <c r="AA97" s="112"/>
      <c r="AB97" s="120"/>
      <c r="AC97" s="112">
        <v>229.2</v>
      </c>
      <c r="AD97" s="113">
        <v>44.4</v>
      </c>
      <c r="AE97" s="28">
        <f t="shared" si="29"/>
        <v>319.5158445900148</v>
      </c>
      <c r="AF97" s="13">
        <f t="shared" si="26"/>
        <v>229.5158445900148</v>
      </c>
      <c r="AG97" s="13">
        <f t="shared" si="27"/>
        <v>71.20392512783616</v>
      </c>
      <c r="AH97" s="127">
        <v>114</v>
      </c>
      <c r="AI97" s="128" t="s">
        <v>307</v>
      </c>
    </row>
    <row r="98" spans="4:35" ht="12.75">
      <c r="D98">
        <v>4</v>
      </c>
      <c r="E98" s="2" t="s">
        <v>212</v>
      </c>
      <c r="F98" s="17">
        <v>75</v>
      </c>
      <c r="G98" s="21">
        <v>78</v>
      </c>
      <c r="H98" s="1"/>
      <c r="I98" s="85"/>
      <c r="J98" s="2">
        <v>90</v>
      </c>
      <c r="K98" s="12">
        <v>25</v>
      </c>
      <c r="L98" s="12">
        <v>180</v>
      </c>
      <c r="M98" s="12">
        <v>74</v>
      </c>
      <c r="N98" s="12"/>
      <c r="O98" s="101"/>
      <c r="P98" s="81">
        <f t="shared" si="19"/>
        <v>0.8711989604089548</v>
      </c>
      <c r="Q98" s="81">
        <f t="shared" si="20"/>
        <v>-0.1164893801861829</v>
      </c>
      <c r="R98" s="81">
        <f t="shared" si="21"/>
        <v>0.2498122819751382</v>
      </c>
      <c r="S98" s="13">
        <f t="shared" si="22"/>
        <v>352.3840649001535</v>
      </c>
      <c r="T98" s="13">
        <f t="shared" si="28"/>
        <v>15.86599395666468</v>
      </c>
      <c r="U98" s="28">
        <f t="shared" si="23"/>
        <v>172.38406490015348</v>
      </c>
      <c r="V98" s="13">
        <f t="shared" si="24"/>
        <v>82.38406490015348</v>
      </c>
      <c r="W98" s="29">
        <f t="shared" si="25"/>
        <v>74.13400604333532</v>
      </c>
      <c r="X98" s="104"/>
      <c r="Y98" s="25">
        <v>127</v>
      </c>
      <c r="Z98" s="32" t="s">
        <v>307</v>
      </c>
      <c r="AA98" s="112"/>
      <c r="AB98" s="120"/>
      <c r="AC98" s="112">
        <v>229.2</v>
      </c>
      <c r="AD98" s="113">
        <v>44.4</v>
      </c>
      <c r="AE98" s="28">
        <f t="shared" si="29"/>
        <v>303.1840649001535</v>
      </c>
      <c r="AF98" s="13">
        <f t="shared" si="26"/>
        <v>213.1840649001535</v>
      </c>
      <c r="AG98" s="13">
        <f t="shared" si="27"/>
        <v>74.13400604333532</v>
      </c>
      <c r="AH98" s="127">
        <v>127</v>
      </c>
      <c r="AI98" s="128" t="s">
        <v>307</v>
      </c>
    </row>
    <row r="99" spans="4:36" ht="12.75">
      <c r="D99">
        <v>4</v>
      </c>
      <c r="E99" s="2" t="s">
        <v>369</v>
      </c>
      <c r="F99" s="17">
        <v>112</v>
      </c>
      <c r="G99" s="21">
        <v>113</v>
      </c>
      <c r="H99" s="1"/>
      <c r="I99" s="85"/>
      <c r="J99" s="2">
        <v>90</v>
      </c>
      <c r="K99" s="12">
        <v>66</v>
      </c>
      <c r="L99" s="12">
        <v>159</v>
      </c>
      <c r="M99" s="12">
        <v>0</v>
      </c>
      <c r="N99" s="12"/>
      <c r="O99" s="101"/>
      <c r="P99" s="81">
        <f>COS(K99*PI()/180)*SIN(J99*PI()/180)*(SIN(M99*PI()/180))-(COS(M99*PI()/180)*SIN(L99*PI()/180))*(SIN(K99*PI()/180))</f>
        <v>-0.3273854124718018</v>
      </c>
      <c r="Q99" s="81">
        <f>(SIN(K99*PI()/180))*(COS(M99*PI()/180)*COS(L99*PI()/180))-(SIN(M99*PI()/180))*(COS(K99*PI()/180)*COS(J99*PI()/180))</f>
        <v>-0.8528681579705607</v>
      </c>
      <c r="R99" s="81">
        <f>(COS(K99*PI()/180)*COS(J99*PI()/180))*(COS(M99*PI()/180)*SIN(L99*PI()/180))-(COS(K99*PI()/180)*SIN(J99*PI()/180))*(COS(M99*PI()/180)*COS(L99*PI()/180))</f>
        <v>0.3797213687147456</v>
      </c>
      <c r="S99" s="13">
        <f>IF(P99=0,IF(Q99&gt;=0,90,270),IF(P99&gt;0,IF(Q99&gt;=0,ATAN(Q99/P99)*180/PI(),ATAN(Q99/P99)*180/PI()+360),ATAN(Q99/P99)*180/PI()+180))</f>
        <v>249</v>
      </c>
      <c r="T99" s="13">
        <f t="shared" si="28"/>
        <v>22.570544825806852</v>
      </c>
      <c r="U99" s="28">
        <f>IF(R99&lt;0,S99,IF(S99+180&gt;=360,S99-180,S99+180))</f>
        <v>69</v>
      </c>
      <c r="V99" s="13">
        <f t="shared" si="24"/>
        <v>339</v>
      </c>
      <c r="W99" s="29">
        <f>IF(R99&lt;0,90+T99,90-T99)</f>
        <v>67.42945517419315</v>
      </c>
      <c r="X99" s="104"/>
      <c r="Y99" s="25">
        <v>146</v>
      </c>
      <c r="Z99" s="32" t="s">
        <v>382</v>
      </c>
      <c r="AA99" s="112"/>
      <c r="AB99" s="120"/>
      <c r="AC99" s="112">
        <v>229.2</v>
      </c>
      <c r="AD99" s="113">
        <v>44.4</v>
      </c>
      <c r="AE99" s="28">
        <f t="shared" si="29"/>
        <v>199.8</v>
      </c>
      <c r="AF99" s="13">
        <f t="shared" si="26"/>
        <v>109.80000000000001</v>
      </c>
      <c r="AG99" s="13">
        <f>W99</f>
        <v>67.42945517419315</v>
      </c>
      <c r="AH99" s="127">
        <v>146</v>
      </c>
      <c r="AI99" s="128" t="s">
        <v>382</v>
      </c>
      <c r="AJ99" t="s">
        <v>383</v>
      </c>
    </row>
    <row r="100" spans="4:36" ht="12.75">
      <c r="D100">
        <v>4</v>
      </c>
      <c r="E100" s="2" t="s">
        <v>369</v>
      </c>
      <c r="F100" s="17">
        <v>112</v>
      </c>
      <c r="G100" s="21">
        <v>113</v>
      </c>
      <c r="H100" s="1"/>
      <c r="I100" s="85"/>
      <c r="J100" s="2">
        <v>90</v>
      </c>
      <c r="K100" s="12">
        <v>66</v>
      </c>
      <c r="L100" s="12">
        <v>159</v>
      </c>
      <c r="M100" s="12">
        <v>0</v>
      </c>
      <c r="N100" s="12"/>
      <c r="O100" s="101"/>
      <c r="P100" s="81">
        <f>COS(K100*PI()/180)*SIN(J100*PI()/180)*(SIN(M100*PI()/180))-(COS(M100*PI()/180)*SIN(L100*PI()/180))*(SIN(K100*PI()/180))</f>
        <v>-0.3273854124718018</v>
      </c>
      <c r="Q100" s="81">
        <f>(SIN(K100*PI()/180))*(COS(M100*PI()/180)*COS(L100*PI()/180))-(SIN(M100*PI()/180))*(COS(K100*PI()/180)*COS(J100*PI()/180))</f>
        <v>-0.8528681579705607</v>
      </c>
      <c r="R100" s="81">
        <f>(COS(K100*PI()/180)*COS(J100*PI()/180))*(COS(M100*PI()/180)*SIN(L100*PI()/180))-(COS(K100*PI()/180)*SIN(J100*PI()/180))*(COS(M100*PI()/180)*COS(L100*PI()/180))</f>
        <v>0.3797213687147456</v>
      </c>
      <c r="S100" s="13">
        <f>IF(P100=0,IF(Q100&gt;=0,90,270),IF(P100&gt;0,IF(Q100&gt;=0,ATAN(Q100/P100)*180/PI(),ATAN(Q100/P100)*180/PI()+360),ATAN(Q100/P100)*180/PI()+180))</f>
        <v>249</v>
      </c>
      <c r="T100" s="13">
        <f t="shared" si="28"/>
        <v>22.570544825806852</v>
      </c>
      <c r="U100" s="28">
        <f>IF(R100&lt;0,S100,IF(S100+180&gt;=360,S100-180,S100+180))</f>
        <v>69</v>
      </c>
      <c r="V100" s="13">
        <f t="shared" si="24"/>
        <v>339</v>
      </c>
      <c r="W100" s="29">
        <f>IF(R100&lt;0,90+T100,90-T100)</f>
        <v>67.42945517419315</v>
      </c>
      <c r="X100" s="13"/>
      <c r="Y100" s="25">
        <v>101</v>
      </c>
      <c r="Z100" s="32" t="s">
        <v>307</v>
      </c>
      <c r="AA100" s="112"/>
      <c r="AB100" s="120"/>
      <c r="AC100" s="112">
        <v>229.2</v>
      </c>
      <c r="AD100" s="113">
        <v>44.4</v>
      </c>
      <c r="AE100" s="28">
        <f t="shared" si="29"/>
        <v>199.8</v>
      </c>
      <c r="AF100" s="13">
        <f t="shared" si="26"/>
        <v>109.80000000000001</v>
      </c>
      <c r="AG100" s="13">
        <f>W100</f>
        <v>67.42945517419315</v>
      </c>
      <c r="AH100" s="127">
        <v>101</v>
      </c>
      <c r="AI100" s="128" t="s">
        <v>307</v>
      </c>
      <c r="AJ100" t="s">
        <v>381</v>
      </c>
    </row>
    <row r="101" spans="4:35" ht="12.75">
      <c r="D101">
        <v>4</v>
      </c>
      <c r="E101" s="2" t="s">
        <v>102</v>
      </c>
      <c r="F101" s="17">
        <v>130</v>
      </c>
      <c r="G101" s="21">
        <v>135</v>
      </c>
      <c r="H101" s="1"/>
      <c r="I101" s="85"/>
      <c r="J101" s="2">
        <v>270</v>
      </c>
      <c r="K101" s="12">
        <v>31</v>
      </c>
      <c r="L101" s="12">
        <v>0</v>
      </c>
      <c r="M101" s="12">
        <v>30</v>
      </c>
      <c r="N101" s="12"/>
      <c r="O101" s="101"/>
      <c r="P101" s="81">
        <f>COS(K101*PI()/180)*SIN(J101*PI()/180)*(SIN(M101*PI()/180))-(COS(M101*PI()/180)*SIN(L101*PI()/180))*(SIN(K101*PI()/180))</f>
        <v>-0.4285836503510561</v>
      </c>
      <c r="Q101" s="81">
        <f>(SIN(K101*PI()/180))*(COS(M101*PI()/180)*COS(L101*PI()/180))-(SIN(M101*PI()/180))*(COS(K101*PI()/180)*COS(J101*PI()/180))</f>
        <v>0.4460360567883397</v>
      </c>
      <c r="R101" s="81">
        <f>(COS(K101*PI()/180)*COS(J101*PI()/180))*(COS(M101*PI()/180)*SIN(L101*PI()/180))-(COS(K101*PI()/180)*SIN(J101*PI()/180))*(COS(M101*PI()/180)*COS(L101*PI()/180))</f>
        <v>0.7423286577013642</v>
      </c>
      <c r="S101" s="13">
        <f>IF(P101=0,IF(Q101&gt;=0,90,270),IF(P101&gt;0,IF(Q101&gt;=0,ATAN(Q101/P101)*180/PI(),ATAN(Q101/P101)*180/PI()+360),ATAN(Q101/P101)*180/PI()+180))</f>
        <v>133.85685568590637</v>
      </c>
      <c r="T101" s="13">
        <f t="shared" si="28"/>
        <v>50.19600392335757</v>
      </c>
      <c r="U101" s="28">
        <f>IF(R101&lt;0,S101,IF(S101+180&gt;=360,S101-180,S101+180))</f>
        <v>313.85685568590634</v>
      </c>
      <c r="V101" s="13">
        <f t="shared" si="24"/>
        <v>223.85685568590634</v>
      </c>
      <c r="W101" s="29">
        <f>IF(R101&lt;0,90+T101,90-T101)</f>
        <v>39.80399607664243</v>
      </c>
      <c r="X101" s="13"/>
      <c r="Y101" s="25">
        <v>131</v>
      </c>
      <c r="Z101" s="32" t="s">
        <v>310</v>
      </c>
      <c r="AA101" s="112"/>
      <c r="AB101" s="120"/>
      <c r="AC101" s="112">
        <v>229.2</v>
      </c>
      <c r="AD101" s="113">
        <v>44.4</v>
      </c>
      <c r="AE101" s="28">
        <f>IF(AD101&gt;=0,IF(U101&gt;=AC101,U101-AC101,U101-AC101+360),IF((U101-AC101-180)&lt;0,IF(U101-AC101+180&lt;0,U101-AC101+540,U101-AC101+180),U101-AC101-180))</f>
        <v>84.65685568590635</v>
      </c>
      <c r="AF101" s="13">
        <f t="shared" si="26"/>
        <v>354.65685568590635</v>
      </c>
      <c r="AG101" s="13">
        <f>W101</f>
        <v>39.80399607664243</v>
      </c>
      <c r="AH101" s="127">
        <v>131</v>
      </c>
      <c r="AI101" s="128" t="s">
        <v>310</v>
      </c>
    </row>
    <row r="102" spans="4:35" ht="13.5" thickBot="1">
      <c r="D102">
        <v>4</v>
      </c>
      <c r="E102" s="4" t="s">
        <v>212</v>
      </c>
      <c r="F102" s="64">
        <v>135</v>
      </c>
      <c r="G102" s="65">
        <v>140</v>
      </c>
      <c r="H102" s="5"/>
      <c r="I102" s="87"/>
      <c r="J102" s="4">
        <v>90</v>
      </c>
      <c r="K102" s="66">
        <v>47</v>
      </c>
      <c r="L102" s="66">
        <v>0</v>
      </c>
      <c r="M102" s="66">
        <v>43</v>
      </c>
      <c r="N102" s="66"/>
      <c r="O102" s="103"/>
      <c r="P102" s="82">
        <f>COS(K102*PI()/180)*SIN(J102*PI()/180)*(SIN(M102*PI()/180))-(COS(M102*PI()/180)*SIN(L102*PI()/180))*(SIN(K102*PI()/180))</f>
        <v>0.4651217631279373</v>
      </c>
      <c r="Q102" s="82">
        <f>(SIN(K102*PI()/180))*(COS(M102*PI()/180)*COS(L102*PI()/180))-(SIN(M102*PI()/180))*(COS(K102*PI()/180)*COS(J102*PI()/180))</f>
        <v>0.5348782368720627</v>
      </c>
      <c r="R102" s="82">
        <f>(COS(K102*PI()/180)*COS(J102*PI()/180))*(COS(M102*PI()/180)*SIN(L102*PI()/180))-(COS(K102*PI()/180)*SIN(J102*PI()/180))*(COS(M102*PI()/180)*COS(L102*PI()/180))</f>
        <v>-0.49878202512991215</v>
      </c>
      <c r="S102" s="14">
        <f>IF(P102=0,IF(Q102&gt;=0,90,270),IF(P102&gt;0,IF(Q102&gt;=0,ATAN(Q102/P102)*180/PI(),ATAN(Q102/P102)*180/PI()+360),ATAN(Q102/P102)*180/PI()+180))</f>
        <v>48.99028771522598</v>
      </c>
      <c r="T102" s="14">
        <f t="shared" si="28"/>
        <v>-35.13306838886644</v>
      </c>
      <c r="U102" s="30">
        <f>IF(R102&lt;0,S102,IF(S102+180&gt;=360,S102-180,S102+180))</f>
        <v>48.99028771522598</v>
      </c>
      <c r="V102" s="14">
        <f>IF(U102-90&lt;0,U102+270,U102-90)</f>
        <v>318.990287715226</v>
      </c>
      <c r="W102" s="15">
        <f>IF(R102&lt;0,90+T102,90-T102)</f>
        <v>54.86693161113356</v>
      </c>
      <c r="X102" s="14"/>
      <c r="Y102" s="31">
        <v>118</v>
      </c>
      <c r="Z102" s="33" t="s">
        <v>307</v>
      </c>
      <c r="AA102" s="124"/>
      <c r="AB102" s="125"/>
      <c r="AC102" s="124">
        <v>229.2</v>
      </c>
      <c r="AD102" s="126">
        <v>44.4</v>
      </c>
      <c r="AE102" s="30">
        <f>IF(AD102&gt;=0,IF(U102&gt;=AC102,U102-AC102,U102-AC102+360),IF((U102-AC102-180)&lt;0,IF(U102-AC102+180&lt;0,U102-AC102+540,U102-AC102+180),U102-AC102-180))</f>
        <v>179.790287715226</v>
      </c>
      <c r="AF102" s="14">
        <f>IF(AE102-90&lt;0,AE102+270,AE102-90)</f>
        <v>89.79028771522599</v>
      </c>
      <c r="AG102" s="14">
        <f>W102</f>
        <v>54.86693161113356</v>
      </c>
      <c r="AH102" s="129">
        <v>118</v>
      </c>
      <c r="AI102" s="130" t="s">
        <v>307</v>
      </c>
    </row>
    <row r="103" spans="5:33" ht="12.75">
      <c r="E103" s="1"/>
      <c r="F103" s="16"/>
      <c r="G103" s="20"/>
      <c r="H103" s="1"/>
      <c r="I103" s="85"/>
      <c r="J103" s="1"/>
      <c r="K103" s="1"/>
      <c r="L103" s="1"/>
      <c r="M103" s="1"/>
      <c r="N103" t="s">
        <v>147</v>
      </c>
      <c r="O103" t="s">
        <v>45</v>
      </c>
      <c r="P103" s="24"/>
      <c r="Q103" s="24"/>
      <c r="R103" s="24"/>
      <c r="S103" s="24"/>
      <c r="T103" s="24"/>
      <c r="U103" s="24"/>
      <c r="V103" s="24"/>
      <c r="W103" s="24"/>
      <c r="X103" s="24"/>
      <c r="Y103" s="41" t="s">
        <v>313</v>
      </c>
      <c r="Z103" s="34"/>
      <c r="AA103" s="1"/>
      <c r="AB103" s="1"/>
      <c r="AC103" s="39" t="s">
        <v>435</v>
      </c>
      <c r="AD103" s="1"/>
      <c r="AE103" s="1"/>
      <c r="AF103" s="1"/>
      <c r="AG103" s="1"/>
    </row>
    <row r="104" spans="5:33" ht="12.75">
      <c r="E104" s="1"/>
      <c r="F104" s="16"/>
      <c r="G104" s="20"/>
      <c r="H104" s="1"/>
      <c r="I104" s="85"/>
      <c r="J104" s="1"/>
      <c r="K104" s="1"/>
      <c r="L104" s="1"/>
      <c r="M104" s="1"/>
      <c r="O104" t="s">
        <v>46</v>
      </c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34"/>
      <c r="AA104" s="1"/>
      <c r="AB104" s="1"/>
      <c r="AC104" s="40" t="s">
        <v>434</v>
      </c>
      <c r="AD104" s="1"/>
      <c r="AE104" s="1"/>
      <c r="AF104" s="1"/>
      <c r="AG104" s="1"/>
    </row>
    <row r="105" spans="15:26" ht="12.75">
      <c r="O105" t="s">
        <v>47</v>
      </c>
      <c r="Z105" s="35"/>
    </row>
    <row r="106" ht="12.75">
      <c r="Z106" s="35"/>
    </row>
    <row r="107" ht="12.75">
      <c r="Z107" s="35"/>
    </row>
    <row r="108" ht="12.75">
      <c r="Z108" s="35"/>
    </row>
    <row r="109" ht="12.75">
      <c r="Z109" s="35"/>
    </row>
    <row r="110" ht="12.75">
      <c r="Z110" s="35"/>
    </row>
    <row r="111" ht="12.75">
      <c r="Z111" s="35"/>
    </row>
    <row r="112" ht="12.75">
      <c r="Z112" s="35"/>
    </row>
    <row r="113" ht="12.75">
      <c r="Z113" s="35"/>
    </row>
    <row r="114" ht="12.75">
      <c r="Z114" s="35"/>
    </row>
    <row r="115" ht="12.75">
      <c r="Z115" s="35"/>
    </row>
    <row r="116" ht="12.75">
      <c r="Z116" s="35"/>
    </row>
    <row r="117" ht="12.75">
      <c r="Z117" s="35"/>
    </row>
    <row r="118" ht="12.75">
      <c r="Z118" s="35"/>
    </row>
    <row r="119" ht="12.75">
      <c r="Z119" s="35"/>
    </row>
    <row r="120" ht="12.75">
      <c r="Z120" s="35"/>
    </row>
    <row r="121" ht="12.75">
      <c r="Z121" s="35"/>
    </row>
    <row r="122" ht="12.75">
      <c r="Z122" s="35"/>
    </row>
    <row r="123" ht="12.75">
      <c r="Z123" s="35"/>
    </row>
    <row r="124" ht="12.75">
      <c r="Z124" s="35"/>
    </row>
    <row r="125" ht="12.75">
      <c r="Z125" s="35"/>
    </row>
    <row r="126" ht="12.75">
      <c r="Z126" s="35"/>
    </row>
    <row r="127" ht="12.75">
      <c r="Z127" s="35"/>
    </row>
    <row r="128" ht="12.75">
      <c r="Z128" s="35"/>
    </row>
    <row r="129" ht="12.75">
      <c r="Z129" s="35"/>
    </row>
    <row r="130" ht="12.75">
      <c r="Z130" s="35"/>
    </row>
    <row r="131" ht="12.75">
      <c r="Z131" s="35"/>
    </row>
    <row r="132" ht="12.75">
      <c r="Z132" s="35"/>
    </row>
    <row r="133" ht="12.75">
      <c r="Z133" s="35"/>
    </row>
    <row r="134" ht="12.75">
      <c r="Z134" s="35"/>
    </row>
    <row r="135" ht="12.75">
      <c r="Z135" s="35"/>
    </row>
    <row r="136" ht="12.75">
      <c r="Z136" s="35"/>
    </row>
    <row r="137" ht="12.75">
      <c r="Z137" s="35"/>
    </row>
    <row r="138" ht="12.75">
      <c r="Z138" s="35"/>
    </row>
    <row r="139" ht="12.75">
      <c r="Z139" s="35"/>
    </row>
    <row r="140" ht="12.75">
      <c r="Z140" s="35"/>
    </row>
    <row r="141" ht="12.75">
      <c r="Z141" s="35"/>
    </row>
    <row r="142" ht="12.75">
      <c r="Z142" s="35"/>
    </row>
    <row r="143" ht="12.75">
      <c r="Z143" s="35"/>
    </row>
    <row r="144" ht="12.75">
      <c r="Z144" s="35"/>
    </row>
    <row r="145" ht="12.75">
      <c r="Z145" s="35"/>
    </row>
    <row r="146" ht="12.75">
      <c r="Z146" s="35"/>
    </row>
    <row r="147" ht="12.75">
      <c r="Z147" s="35"/>
    </row>
    <row r="148" ht="12.75">
      <c r="Z148" s="35"/>
    </row>
    <row r="149" ht="12.75">
      <c r="Z149" s="35"/>
    </row>
    <row r="150" ht="12.75">
      <c r="Z150" s="35"/>
    </row>
    <row r="151" ht="12.75">
      <c r="Z151" s="35"/>
    </row>
    <row r="152" ht="12.75">
      <c r="Z152" s="35"/>
    </row>
    <row r="153" ht="12.75">
      <c r="Z153" s="35"/>
    </row>
    <row r="154" ht="12.75">
      <c r="Z154" s="35"/>
    </row>
    <row r="155" ht="12.75">
      <c r="Z155" s="35"/>
    </row>
    <row r="156" ht="12.75">
      <c r="Z156" s="35"/>
    </row>
    <row r="157" ht="12.75">
      <c r="Z157" s="35"/>
    </row>
    <row r="158" ht="12.75">
      <c r="Z158" s="35"/>
    </row>
    <row r="159" ht="12.75">
      <c r="Z159" s="35"/>
    </row>
    <row r="160" ht="12.75">
      <c r="Z160" s="35"/>
    </row>
    <row r="161" ht="12.75">
      <c r="Z161" s="35"/>
    </row>
    <row r="162" ht="12.75">
      <c r="Z162" s="35"/>
    </row>
    <row r="163" ht="12.75">
      <c r="Z163" s="35"/>
    </row>
    <row r="164" ht="12.75">
      <c r="Z164" s="35"/>
    </row>
    <row r="165" ht="12.75">
      <c r="Z165" s="35"/>
    </row>
    <row r="166" ht="12.75">
      <c r="Z166" s="35"/>
    </row>
    <row r="167" ht="12.75">
      <c r="Z167" s="35"/>
    </row>
    <row r="168" ht="12.75">
      <c r="Z168" s="35"/>
    </row>
  </sheetData>
  <mergeCells count="18">
    <mergeCell ref="AC1:AD1"/>
    <mergeCell ref="F1:F2"/>
    <mergeCell ref="G1:G2"/>
    <mergeCell ref="H1:H2"/>
    <mergeCell ref="U1:W1"/>
    <mergeCell ref="N1:O1"/>
    <mergeCell ref="I1:I2"/>
    <mergeCell ref="J1:K1"/>
    <mergeCell ref="AH1:AI1"/>
    <mergeCell ref="B1:B2"/>
    <mergeCell ref="C1:C2"/>
    <mergeCell ref="D1:D2"/>
    <mergeCell ref="AA1:AB1"/>
    <mergeCell ref="L1:M1"/>
    <mergeCell ref="P1:T1"/>
    <mergeCell ref="E1:E2"/>
    <mergeCell ref="X1:Z1"/>
    <mergeCell ref="AE1:AG1"/>
  </mergeCells>
  <printOptions horizontalCentered="1" verticalCentered="1"/>
  <pageMargins left="0.5118110236220472" right="0.5118110236220472" top="0.5118110236220472" bottom="0.5118110236220472" header="0.5118110236220472" footer="0.5118110236220472"/>
  <pageSetup fitToHeight="1" fitToWidth="1" orientation="landscape" paperSize="9" scale="3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06"/>
  <sheetViews>
    <sheetView workbookViewId="0" topLeftCell="A1">
      <pane xSplit="5" ySplit="2" topLeftCell="F287" activePane="bottomRight" state="frozen"/>
      <selection pane="topLeft" activeCell="A1" sqref="A1"/>
      <selection pane="topRight" activeCell="F1" sqref="F1"/>
      <selection pane="bottomLeft" activeCell="A3" sqref="A3"/>
      <selection pane="bottomRight" activeCell="N345" sqref="N345"/>
    </sheetView>
  </sheetViews>
  <sheetFormatPr defaultColWidth="10.75390625" defaultRowHeight="12.75"/>
  <cols>
    <col min="1" max="1" width="5.75390625" style="0" customWidth="1"/>
    <col min="2" max="2" width="2.25390625" style="0" customWidth="1"/>
    <col min="3" max="3" width="3.625" style="0" customWidth="1"/>
    <col min="4" max="4" width="2.75390625" style="0" customWidth="1"/>
    <col min="5" max="5" width="17.375" style="0" customWidth="1"/>
    <col min="6" max="6" width="5.625" style="19" customWidth="1"/>
    <col min="7" max="7" width="7.75390625" style="23" customWidth="1"/>
    <col min="8" max="8" width="7.875" style="0" hidden="1" customWidth="1"/>
    <col min="9" max="9" width="8.75390625" style="86" hidden="1" customWidth="1"/>
    <col min="10" max="10" width="6.375" style="0" customWidth="1"/>
    <col min="11" max="11" width="5.00390625" style="0" customWidth="1"/>
    <col min="12" max="12" width="5.625" style="0" customWidth="1"/>
    <col min="13" max="14" width="6.00390625" style="0" customWidth="1"/>
    <col min="15" max="15" width="6.00390625" style="100" customWidth="1"/>
    <col min="16" max="16" width="6.00390625" style="1" customWidth="1"/>
    <col min="17" max="18" width="6.00390625" style="0" customWidth="1"/>
    <col min="19" max="19" width="6.25390625" style="0" customWidth="1"/>
    <col min="20" max="20" width="6.625" style="0" customWidth="1"/>
    <col min="21" max="22" width="5.75390625" style="0" customWidth="1"/>
    <col min="23" max="23" width="3.75390625" style="0" bestFit="1" customWidth="1"/>
    <col min="24" max="24" width="7.625" style="0" bestFit="1" customWidth="1"/>
    <col min="25" max="25" width="7.375" style="0" bestFit="1" customWidth="1"/>
    <col min="26" max="26" width="8.875" style="0" customWidth="1"/>
    <col min="27" max="27" width="7.25390625" style="0" customWidth="1"/>
    <col min="28" max="29" width="7.875" style="0" customWidth="1"/>
    <col min="30" max="30" width="6.375" style="0" customWidth="1"/>
    <col min="31" max="32" width="8.00390625" style="0" customWidth="1"/>
    <col min="33" max="33" width="6.125" style="0" customWidth="1"/>
    <col min="34" max="34" width="7.375" style="0" bestFit="1" customWidth="1"/>
    <col min="35" max="35" width="8.875" style="0" customWidth="1"/>
  </cols>
  <sheetData>
    <row r="1" spans="1:35" ht="27" customHeight="1">
      <c r="A1" s="1"/>
      <c r="B1" s="140" t="s">
        <v>390</v>
      </c>
      <c r="C1" s="140" t="s">
        <v>391</v>
      </c>
      <c r="D1" s="142" t="s">
        <v>477</v>
      </c>
      <c r="E1" s="149" t="s">
        <v>22</v>
      </c>
      <c r="F1" s="157" t="s">
        <v>183</v>
      </c>
      <c r="G1" s="159" t="s">
        <v>235</v>
      </c>
      <c r="H1" s="161" t="s">
        <v>182</v>
      </c>
      <c r="I1" s="167" t="s">
        <v>24</v>
      </c>
      <c r="J1" s="169" t="s">
        <v>23</v>
      </c>
      <c r="K1" s="170"/>
      <c r="L1" s="138" t="s">
        <v>236</v>
      </c>
      <c r="M1" s="146"/>
      <c r="N1" s="166" t="s">
        <v>579</v>
      </c>
      <c r="O1" s="143"/>
      <c r="P1" s="147" t="s">
        <v>184</v>
      </c>
      <c r="Q1" s="148"/>
      <c r="R1" s="148"/>
      <c r="S1" s="148"/>
      <c r="T1" s="148"/>
      <c r="U1" s="163" t="s">
        <v>582</v>
      </c>
      <c r="V1" s="164"/>
      <c r="W1" s="165"/>
      <c r="X1" s="151" t="s">
        <v>580</v>
      </c>
      <c r="Y1" s="147"/>
      <c r="Z1" s="139"/>
      <c r="AA1" s="144" t="s">
        <v>240</v>
      </c>
      <c r="AB1" s="145"/>
      <c r="AC1" s="155" t="s">
        <v>181</v>
      </c>
      <c r="AD1" s="156"/>
      <c r="AE1" s="152" t="s">
        <v>417</v>
      </c>
      <c r="AF1" s="153"/>
      <c r="AG1" s="154"/>
      <c r="AH1" s="138" t="s">
        <v>420</v>
      </c>
      <c r="AI1" s="139"/>
    </row>
    <row r="2" spans="1:36" ht="18" customHeight="1">
      <c r="A2" s="119" t="s">
        <v>20</v>
      </c>
      <c r="B2" s="141"/>
      <c r="C2" s="141"/>
      <c r="D2" s="143"/>
      <c r="E2" s="150"/>
      <c r="F2" s="158"/>
      <c r="G2" s="160"/>
      <c r="H2" s="162"/>
      <c r="I2" s="168"/>
      <c r="J2" s="8" t="s">
        <v>413</v>
      </c>
      <c r="K2" s="7" t="s">
        <v>19</v>
      </c>
      <c r="L2" s="7" t="s">
        <v>414</v>
      </c>
      <c r="M2" s="7" t="s">
        <v>19</v>
      </c>
      <c r="N2" s="10" t="s">
        <v>191</v>
      </c>
      <c r="O2" s="9" t="s">
        <v>190</v>
      </c>
      <c r="P2" s="11" t="s">
        <v>185</v>
      </c>
      <c r="Q2" s="11" t="s">
        <v>186</v>
      </c>
      <c r="R2" s="7" t="s">
        <v>262</v>
      </c>
      <c r="S2" s="11" t="s">
        <v>412</v>
      </c>
      <c r="T2" s="10" t="s">
        <v>19</v>
      </c>
      <c r="U2" s="8" t="s">
        <v>18</v>
      </c>
      <c r="V2" s="99" t="s">
        <v>583</v>
      </c>
      <c r="W2" s="9" t="s">
        <v>19</v>
      </c>
      <c r="X2" s="10" t="s">
        <v>415</v>
      </c>
      <c r="Y2" s="26" t="s">
        <v>581</v>
      </c>
      <c r="Z2" s="27" t="s">
        <v>578</v>
      </c>
      <c r="AA2" s="8" t="s">
        <v>388</v>
      </c>
      <c r="AB2" s="10" t="s">
        <v>389</v>
      </c>
      <c r="AC2" s="8" t="s">
        <v>311</v>
      </c>
      <c r="AD2" s="9" t="s">
        <v>312</v>
      </c>
      <c r="AE2" s="42" t="s">
        <v>18</v>
      </c>
      <c r="AF2" s="7" t="s">
        <v>416</v>
      </c>
      <c r="AG2" s="7" t="s">
        <v>19</v>
      </c>
      <c r="AH2" s="26" t="s">
        <v>418</v>
      </c>
      <c r="AI2" s="27" t="s">
        <v>419</v>
      </c>
      <c r="AJ2" t="s">
        <v>392</v>
      </c>
    </row>
    <row r="3" spans="1:36" ht="12.75">
      <c r="A3" t="s">
        <v>21</v>
      </c>
      <c r="B3" t="s">
        <v>132</v>
      </c>
      <c r="C3" t="s">
        <v>133</v>
      </c>
      <c r="D3">
        <v>1</v>
      </c>
      <c r="E3" s="2"/>
      <c r="F3" s="16"/>
      <c r="G3" s="20"/>
      <c r="H3" s="1"/>
      <c r="I3" s="84"/>
      <c r="J3" s="2"/>
      <c r="K3" s="12"/>
      <c r="L3" s="12"/>
      <c r="M3" s="12"/>
      <c r="N3" s="12"/>
      <c r="O3" s="101"/>
      <c r="P3" s="81"/>
      <c r="Q3" s="81"/>
      <c r="R3" s="81"/>
      <c r="S3" s="13"/>
      <c r="T3" s="13"/>
      <c r="U3" s="28"/>
      <c r="V3" s="13"/>
      <c r="W3" s="29"/>
      <c r="X3" s="13"/>
      <c r="Y3" s="108"/>
      <c r="Z3" s="38"/>
      <c r="AA3" s="2"/>
      <c r="AB3" s="1"/>
      <c r="AC3" s="47"/>
      <c r="AD3" s="52"/>
      <c r="AE3" s="43"/>
      <c r="AF3" s="13"/>
      <c r="AG3" s="13"/>
      <c r="AH3" s="105"/>
      <c r="AI3" s="38"/>
      <c r="AJ3" t="s">
        <v>136</v>
      </c>
    </row>
    <row r="4" spans="4:35" ht="12.75">
      <c r="D4">
        <v>1</v>
      </c>
      <c r="E4" s="2" t="s">
        <v>134</v>
      </c>
      <c r="F4" s="16">
        <v>18</v>
      </c>
      <c r="G4" s="20">
        <v>19</v>
      </c>
      <c r="H4" s="1"/>
      <c r="I4" s="84"/>
      <c r="J4" s="2">
        <v>270</v>
      </c>
      <c r="K4" s="12">
        <v>17</v>
      </c>
      <c r="L4" s="12">
        <v>0</v>
      </c>
      <c r="M4" s="12">
        <v>0</v>
      </c>
      <c r="N4" s="12">
        <v>59</v>
      </c>
      <c r="O4" s="101">
        <v>270</v>
      </c>
      <c r="P4" s="81">
        <f aca="true" t="shared" si="0" ref="P4:P69">COS(K4*PI()/180)*SIN(J4*PI()/180)*(SIN(M4*PI()/180))-(COS(M4*PI()/180)*SIN(L4*PI()/180))*(SIN(K4*PI()/180))</f>
        <v>0</v>
      </c>
      <c r="Q4" s="81">
        <f aca="true" t="shared" si="1" ref="Q4:Q69">(SIN(K4*PI()/180))*(COS(M4*PI()/180)*COS(L4*PI()/180))-(SIN(M4*PI()/180))*(COS(K4*PI()/180)*COS(J4*PI()/180))</f>
        <v>0.29237170472273677</v>
      </c>
      <c r="R4" s="81">
        <f aca="true" t="shared" si="2" ref="R4:R69">(COS(K4*PI()/180)*COS(J4*PI()/180))*(COS(M4*PI()/180)*SIN(L4*PI()/180))-(COS(K4*PI()/180)*SIN(J4*PI()/180))*(COS(M4*PI()/180)*COS(L4*PI()/180))</f>
        <v>0.9563047559630354</v>
      </c>
      <c r="S4" s="13">
        <f aca="true" t="shared" si="3" ref="S4:S69">IF(P4=0,IF(Q4&gt;=0,90,270),IF(P4&gt;0,IF(Q4&gt;=0,ATAN(Q4/P4)*180/PI(),ATAN(Q4/P4)*180/PI()+360),ATAN(Q4/P4)*180/PI()+180))</f>
        <v>90</v>
      </c>
      <c r="T4" s="13">
        <f aca="true" t="shared" si="4" ref="T4:T15">ASIN(R4/SQRT(P4^2+Q4^2+R4^2))*180/PI()</f>
        <v>72.99999999999999</v>
      </c>
      <c r="U4" s="28">
        <f aca="true" t="shared" si="5" ref="U4:U69">IF(R4&lt;0,S4,IF(S4+180&gt;=360,S4-180,S4+180))</f>
        <v>270</v>
      </c>
      <c r="V4" s="13">
        <f aca="true" t="shared" si="6" ref="V4:V67">IF(U4-90&lt;0,U4+270,U4-90)</f>
        <v>180</v>
      </c>
      <c r="W4" s="29">
        <f aca="true" t="shared" si="7" ref="W4:W69">IF(R4&lt;0,90+T4,90-T4)</f>
        <v>17.000000000000014</v>
      </c>
      <c r="X4" s="104">
        <f aca="true" t="shared" si="8" ref="X4:X15">IF(-Q4&lt;0,180-ACOS(SIN((U4-90)*PI()/180)*R4/SQRT(Q4^2+R4^2))*180/PI(),ACOS(SIN((U4-90)*PI()/180)*R4/SQRT(Q4^2+R4^2))*180/PI())</f>
        <v>90.00000000000001</v>
      </c>
      <c r="Y4" s="110">
        <f aca="true" t="shared" si="9" ref="Y4:Y15">IF(O4=90,IF(X4-N4&lt;0,X4-N4+180,X4-N4),IF(X4+N4&gt;180,X4+N4-180,X4+N4))</f>
        <v>149</v>
      </c>
      <c r="Z4" s="38"/>
      <c r="AA4" s="2"/>
      <c r="AB4" s="1"/>
      <c r="AC4" s="47"/>
      <c r="AD4" s="52"/>
      <c r="AE4" s="28">
        <f>IF(U4&gt;=AC4,U4-AC4,U4-AC4+360)</f>
        <v>270</v>
      </c>
      <c r="AF4" s="13">
        <f aca="true" t="shared" si="10" ref="AF4:AF14">IF(AE4-90&lt;0,AE4+270,AE4-90)</f>
        <v>180</v>
      </c>
      <c r="AG4" s="13">
        <f aca="true" t="shared" si="11" ref="AG4:AG69">W4</f>
        <v>17.000000000000014</v>
      </c>
      <c r="AH4" s="105">
        <f>Y4</f>
        <v>149</v>
      </c>
      <c r="AI4" s="38"/>
    </row>
    <row r="5" spans="4:35" ht="12.75">
      <c r="D5">
        <v>1</v>
      </c>
      <c r="E5" s="2" t="s">
        <v>134</v>
      </c>
      <c r="F5" s="16">
        <v>23</v>
      </c>
      <c r="G5" s="20">
        <v>23</v>
      </c>
      <c r="H5" s="1"/>
      <c r="I5" s="84"/>
      <c r="J5" s="2">
        <v>90</v>
      </c>
      <c r="K5" s="12">
        <v>0</v>
      </c>
      <c r="L5" s="12">
        <v>0</v>
      </c>
      <c r="M5" s="12">
        <v>20</v>
      </c>
      <c r="N5" s="12">
        <v>80</v>
      </c>
      <c r="O5" s="101">
        <v>90</v>
      </c>
      <c r="P5" s="81">
        <f t="shared" si="0"/>
        <v>0.3420201433256687</v>
      </c>
      <c r="Q5" s="81">
        <f t="shared" si="1"/>
        <v>-2.094269368838496E-17</v>
      </c>
      <c r="R5" s="81">
        <f t="shared" si="2"/>
        <v>-0.9396926207859084</v>
      </c>
      <c r="S5" s="13">
        <f t="shared" si="3"/>
        <v>360</v>
      </c>
      <c r="T5" s="13">
        <f t="shared" si="4"/>
        <v>-70</v>
      </c>
      <c r="U5" s="28">
        <f t="shared" si="5"/>
        <v>360</v>
      </c>
      <c r="V5" s="13">
        <f t="shared" si="6"/>
        <v>270</v>
      </c>
      <c r="W5" s="29">
        <f t="shared" si="7"/>
        <v>20</v>
      </c>
      <c r="X5" s="104">
        <f t="shared" si="8"/>
        <v>0</v>
      </c>
      <c r="Y5" s="110">
        <f t="shared" si="9"/>
        <v>100</v>
      </c>
      <c r="Z5" s="38"/>
      <c r="AA5" s="2"/>
      <c r="AB5" s="1"/>
      <c r="AC5" s="47"/>
      <c r="AD5" s="52"/>
      <c r="AE5" s="28">
        <f aca="true" t="shared" si="12" ref="AE5:AE36">IF(AD5&gt;=0,IF(U5&gt;=AC5,U5-AC5,U5-AC5+360),IF((U5-AC5-180)&lt;0,IF(U5-AC5+180&lt;0,U5-AC5+540,U5-AC5+180),U5-AC5-180))</f>
        <v>360</v>
      </c>
      <c r="AF5" s="13">
        <f t="shared" si="10"/>
        <v>270</v>
      </c>
      <c r="AG5" s="13">
        <f t="shared" si="11"/>
        <v>20</v>
      </c>
      <c r="AH5" s="105">
        <f aca="true" t="shared" si="13" ref="AH5:AH15">Y5</f>
        <v>100</v>
      </c>
      <c r="AI5" s="38"/>
    </row>
    <row r="6" spans="4:35" ht="12.75">
      <c r="D6">
        <v>1</v>
      </c>
      <c r="E6" s="2" t="s">
        <v>134</v>
      </c>
      <c r="F6" s="17">
        <v>39</v>
      </c>
      <c r="G6" s="21">
        <v>41</v>
      </c>
      <c r="H6" s="1"/>
      <c r="I6" s="84"/>
      <c r="J6" s="2">
        <v>90</v>
      </c>
      <c r="K6" s="12">
        <v>18</v>
      </c>
      <c r="L6" s="12">
        <v>180</v>
      </c>
      <c r="M6" s="12">
        <v>16</v>
      </c>
      <c r="N6" s="12">
        <v>40</v>
      </c>
      <c r="O6" s="101">
        <v>270</v>
      </c>
      <c r="P6" s="81">
        <f t="shared" si="0"/>
        <v>0.2621467033841228</v>
      </c>
      <c r="Q6" s="81">
        <f t="shared" si="1"/>
        <v>-0.29704620008662386</v>
      </c>
      <c r="R6" s="81">
        <f t="shared" si="2"/>
        <v>0.9142141997870687</v>
      </c>
      <c r="S6" s="13">
        <f t="shared" si="3"/>
        <v>311.42877489724134</v>
      </c>
      <c r="T6" s="13">
        <f t="shared" si="4"/>
        <v>66.57030828421605</v>
      </c>
      <c r="U6" s="28">
        <f t="shared" si="5"/>
        <v>131.42877489724134</v>
      </c>
      <c r="V6" s="13">
        <f t="shared" si="6"/>
        <v>41.42877489724134</v>
      </c>
      <c r="W6" s="29">
        <f t="shared" si="7"/>
        <v>23.429691715783946</v>
      </c>
      <c r="X6" s="104">
        <f t="shared" si="8"/>
        <v>51.00127037149435</v>
      </c>
      <c r="Y6" s="110">
        <f t="shared" si="9"/>
        <v>91.00127037149434</v>
      </c>
      <c r="Z6" s="38"/>
      <c r="AA6" s="2"/>
      <c r="AB6" s="12"/>
      <c r="AC6" s="47"/>
      <c r="AD6" s="52"/>
      <c r="AE6" s="28">
        <f t="shared" si="12"/>
        <v>131.42877489724134</v>
      </c>
      <c r="AF6" s="13">
        <f t="shared" si="10"/>
        <v>41.42877489724134</v>
      </c>
      <c r="AG6" s="13">
        <f t="shared" si="11"/>
        <v>23.429691715783946</v>
      </c>
      <c r="AH6" s="105">
        <f t="shared" si="13"/>
        <v>91.00127037149434</v>
      </c>
      <c r="AI6" s="38"/>
    </row>
    <row r="7" spans="4:35" ht="12.75">
      <c r="D7">
        <v>1</v>
      </c>
      <c r="E7" s="2" t="s">
        <v>134</v>
      </c>
      <c r="F7" s="17">
        <v>42</v>
      </c>
      <c r="G7" s="21">
        <v>44</v>
      </c>
      <c r="H7" s="1"/>
      <c r="I7" s="84"/>
      <c r="J7" s="2">
        <v>270</v>
      </c>
      <c r="K7" s="12">
        <v>19</v>
      </c>
      <c r="L7" s="12">
        <v>0</v>
      </c>
      <c r="M7" s="12">
        <v>15</v>
      </c>
      <c r="N7" s="12">
        <v>70</v>
      </c>
      <c r="O7" s="101">
        <v>270</v>
      </c>
      <c r="P7" s="81">
        <f t="shared" si="0"/>
        <v>-0.24471821486331075</v>
      </c>
      <c r="Q7" s="81">
        <f t="shared" si="1"/>
        <v>0.3144746886074361</v>
      </c>
      <c r="R7" s="81">
        <f t="shared" si="2"/>
        <v>0.913300811407433</v>
      </c>
      <c r="S7" s="13">
        <f t="shared" si="3"/>
        <v>127.88937429037641</v>
      </c>
      <c r="T7" s="13">
        <f t="shared" si="4"/>
        <v>66.42832448249455</v>
      </c>
      <c r="U7" s="28">
        <f t="shared" si="5"/>
        <v>307.8893742903764</v>
      </c>
      <c r="V7" s="13">
        <f t="shared" si="6"/>
        <v>217.8893742903764</v>
      </c>
      <c r="W7" s="29">
        <f t="shared" si="7"/>
        <v>23.571675517505454</v>
      </c>
      <c r="X7" s="104">
        <f t="shared" si="8"/>
        <v>54.501637259955885</v>
      </c>
      <c r="Y7" s="110">
        <f t="shared" si="9"/>
        <v>124.50163725995588</v>
      </c>
      <c r="Z7" s="38"/>
      <c r="AA7" s="2"/>
      <c r="AB7" s="12"/>
      <c r="AC7" s="47"/>
      <c r="AD7" s="52"/>
      <c r="AE7" s="28">
        <f t="shared" si="12"/>
        <v>307.8893742903764</v>
      </c>
      <c r="AF7" s="13">
        <f t="shared" si="10"/>
        <v>217.8893742903764</v>
      </c>
      <c r="AG7" s="13">
        <f t="shared" si="11"/>
        <v>23.571675517505454</v>
      </c>
      <c r="AH7" s="105">
        <f t="shared" si="13"/>
        <v>124.50163725995588</v>
      </c>
      <c r="AI7" s="38"/>
    </row>
    <row r="8" spans="4:35" ht="12.75">
      <c r="D8">
        <v>1</v>
      </c>
      <c r="E8" s="2" t="s">
        <v>134</v>
      </c>
      <c r="F8" s="17">
        <v>102</v>
      </c>
      <c r="G8" s="21">
        <v>104</v>
      </c>
      <c r="H8" s="1"/>
      <c r="I8" s="84"/>
      <c r="J8" s="2">
        <v>270</v>
      </c>
      <c r="K8" s="12">
        <v>18</v>
      </c>
      <c r="L8" s="12">
        <v>0</v>
      </c>
      <c r="M8" s="12">
        <v>43</v>
      </c>
      <c r="N8" s="12">
        <v>50</v>
      </c>
      <c r="O8" s="101">
        <v>270</v>
      </c>
      <c r="P8" s="81">
        <f t="shared" si="0"/>
        <v>-0.6486189844400476</v>
      </c>
      <c r="Q8" s="81">
        <f t="shared" si="1"/>
        <v>0.2260007226993483</v>
      </c>
      <c r="R8" s="81">
        <f t="shared" si="2"/>
        <v>0.6955587036414935</v>
      </c>
      <c r="S8" s="13">
        <f t="shared" si="3"/>
        <v>160.7899406683129</v>
      </c>
      <c r="T8" s="13">
        <f t="shared" si="4"/>
        <v>45.360332185352966</v>
      </c>
      <c r="U8" s="28">
        <f t="shared" si="5"/>
        <v>340.7899406683129</v>
      </c>
      <c r="V8" s="13">
        <f t="shared" si="6"/>
        <v>250.7899406683129</v>
      </c>
      <c r="W8" s="29">
        <f t="shared" si="7"/>
        <v>44.639667814647034</v>
      </c>
      <c r="X8" s="104">
        <f t="shared" si="8"/>
        <v>26.09051744015997</v>
      </c>
      <c r="Y8" s="110">
        <f t="shared" si="9"/>
        <v>76.09051744015997</v>
      </c>
      <c r="Z8" s="38"/>
      <c r="AA8" s="2"/>
      <c r="AB8" s="12"/>
      <c r="AC8" s="47"/>
      <c r="AD8" s="52"/>
      <c r="AE8" s="28">
        <f t="shared" si="12"/>
        <v>340.7899406683129</v>
      </c>
      <c r="AF8" s="13">
        <f t="shared" si="10"/>
        <v>250.7899406683129</v>
      </c>
      <c r="AG8" s="13">
        <f t="shared" si="11"/>
        <v>44.639667814647034</v>
      </c>
      <c r="AH8" s="105">
        <f t="shared" si="13"/>
        <v>76.09051744015997</v>
      </c>
      <c r="AI8" s="38"/>
    </row>
    <row r="9" spans="4:36" s="54" customFormat="1" ht="12.75">
      <c r="D9" s="54">
        <v>2</v>
      </c>
      <c r="E9" s="55" t="s">
        <v>135</v>
      </c>
      <c r="F9" s="17">
        <v>21</v>
      </c>
      <c r="G9" s="21">
        <v>29</v>
      </c>
      <c r="H9" s="12"/>
      <c r="I9" s="84"/>
      <c r="J9" s="55">
        <v>90</v>
      </c>
      <c r="K9" s="12">
        <v>43</v>
      </c>
      <c r="L9" s="12">
        <v>180</v>
      </c>
      <c r="M9" s="12">
        <v>10</v>
      </c>
      <c r="N9" s="12">
        <v>0</v>
      </c>
      <c r="O9" s="101">
        <v>90</v>
      </c>
      <c r="P9" s="81">
        <f t="shared" si="0"/>
        <v>0.1269982375161328</v>
      </c>
      <c r="Q9" s="81">
        <f t="shared" si="1"/>
        <v>-0.6716372725311599</v>
      </c>
      <c r="R9" s="81">
        <f t="shared" si="2"/>
        <v>0.7202427955487362</v>
      </c>
      <c r="S9" s="13">
        <f t="shared" si="3"/>
        <v>280.70749992921674</v>
      </c>
      <c r="T9" s="13">
        <f t="shared" si="4"/>
        <v>46.49774713120548</v>
      </c>
      <c r="U9" s="28">
        <f t="shared" si="5"/>
        <v>100.70749992921674</v>
      </c>
      <c r="V9" s="13">
        <f t="shared" si="6"/>
        <v>10.707499929216738</v>
      </c>
      <c r="W9" s="29">
        <f t="shared" si="7"/>
        <v>43.50225286879452</v>
      </c>
      <c r="X9" s="104">
        <f t="shared" si="8"/>
        <v>82.19037328818794</v>
      </c>
      <c r="Y9" s="110">
        <f t="shared" si="9"/>
        <v>82.19037328818794</v>
      </c>
      <c r="Z9" s="38" t="s">
        <v>205</v>
      </c>
      <c r="AA9" s="55"/>
      <c r="AB9" s="12"/>
      <c r="AC9" s="55"/>
      <c r="AD9" s="61"/>
      <c r="AE9" s="28">
        <f t="shared" si="12"/>
        <v>100.70749992921674</v>
      </c>
      <c r="AF9" s="13">
        <f t="shared" si="10"/>
        <v>10.707499929216738</v>
      </c>
      <c r="AG9" s="13">
        <f t="shared" si="11"/>
        <v>43.50225286879452</v>
      </c>
      <c r="AH9" s="105">
        <f t="shared" si="13"/>
        <v>82.19037328818794</v>
      </c>
      <c r="AI9" s="38" t="str">
        <f>Z9</f>
        <v>T</v>
      </c>
      <c r="AJ9" s="54" t="s">
        <v>204</v>
      </c>
    </row>
    <row r="10" spans="4:35" s="54" customFormat="1" ht="12.75" customHeight="1">
      <c r="D10" s="54">
        <v>2</v>
      </c>
      <c r="E10" s="2" t="s">
        <v>134</v>
      </c>
      <c r="F10" s="17"/>
      <c r="G10" s="21"/>
      <c r="H10" s="12"/>
      <c r="I10" s="84"/>
      <c r="J10" s="55">
        <v>270</v>
      </c>
      <c r="K10" s="12">
        <v>23</v>
      </c>
      <c r="L10" s="12">
        <v>0</v>
      </c>
      <c r="M10" s="12">
        <v>10</v>
      </c>
      <c r="N10" s="12">
        <v>35</v>
      </c>
      <c r="O10" s="101">
        <v>270</v>
      </c>
      <c r="P10" s="81">
        <f t="shared" si="0"/>
        <v>-0.15984399033558103</v>
      </c>
      <c r="Q10" s="81">
        <f t="shared" si="1"/>
        <v>0.38479504467944603</v>
      </c>
      <c r="R10" s="81">
        <f t="shared" si="2"/>
        <v>0.9065203163653296</v>
      </c>
      <c r="S10" s="13">
        <f t="shared" si="3"/>
        <v>112.55801474478457</v>
      </c>
      <c r="T10" s="13">
        <f t="shared" si="4"/>
        <v>65.31453739420503</v>
      </c>
      <c r="U10" s="28">
        <f t="shared" si="5"/>
        <v>292.5580147447846</v>
      </c>
      <c r="V10" s="13">
        <f t="shared" si="6"/>
        <v>202.5580147447846</v>
      </c>
      <c r="W10" s="29">
        <f t="shared" si="7"/>
        <v>24.685462605794967</v>
      </c>
      <c r="X10" s="104">
        <f t="shared" si="8"/>
        <v>69.32155598919451</v>
      </c>
      <c r="Y10" s="110">
        <f t="shared" si="9"/>
        <v>104.32155598919451</v>
      </c>
      <c r="Z10" s="38" t="s">
        <v>207</v>
      </c>
      <c r="AA10" s="55"/>
      <c r="AB10" s="12"/>
      <c r="AC10" s="55"/>
      <c r="AD10" s="61"/>
      <c r="AE10" s="28">
        <f t="shared" si="12"/>
        <v>292.5580147447846</v>
      </c>
      <c r="AF10" s="13">
        <f t="shared" si="10"/>
        <v>202.5580147447846</v>
      </c>
      <c r="AG10" s="13">
        <f t="shared" si="11"/>
        <v>24.685462605794967</v>
      </c>
      <c r="AH10" s="105">
        <f t="shared" si="13"/>
        <v>104.32155598919451</v>
      </c>
      <c r="AI10" s="38" t="str">
        <f>Z10</f>
        <v>N</v>
      </c>
    </row>
    <row r="11" spans="4:35" s="54" customFormat="1" ht="12.75" customHeight="1">
      <c r="D11" s="54">
        <v>2</v>
      </c>
      <c r="E11" s="2" t="s">
        <v>134</v>
      </c>
      <c r="F11" s="17">
        <v>36</v>
      </c>
      <c r="G11" s="21">
        <v>36.5</v>
      </c>
      <c r="H11" s="12"/>
      <c r="I11" s="84"/>
      <c r="J11" s="55">
        <v>270</v>
      </c>
      <c r="K11" s="12">
        <v>8</v>
      </c>
      <c r="L11" s="12">
        <v>0</v>
      </c>
      <c r="M11" s="12">
        <v>15</v>
      </c>
      <c r="N11" s="12">
        <v>56</v>
      </c>
      <c r="O11" s="101">
        <v>270</v>
      </c>
      <c r="P11" s="81">
        <f t="shared" si="0"/>
        <v>-0.25630023594721063</v>
      </c>
      <c r="Q11" s="81">
        <f t="shared" si="1"/>
        <v>0.1344308925420632</v>
      </c>
      <c r="R11" s="81">
        <f t="shared" si="2"/>
        <v>0.9565255025468813</v>
      </c>
      <c r="S11" s="13">
        <f t="shared" si="3"/>
        <v>152.3227409974649</v>
      </c>
      <c r="T11" s="13">
        <f t="shared" si="4"/>
        <v>73.1657690712773</v>
      </c>
      <c r="U11" s="28">
        <f t="shared" si="5"/>
        <v>332.3227409974649</v>
      </c>
      <c r="V11" s="13">
        <f t="shared" si="6"/>
        <v>242.3227409974649</v>
      </c>
      <c r="W11" s="29">
        <f t="shared" si="7"/>
        <v>16.834230928722704</v>
      </c>
      <c r="X11" s="104">
        <f t="shared" si="8"/>
        <v>28.722242857257868</v>
      </c>
      <c r="Y11" s="110">
        <f t="shared" si="9"/>
        <v>84.72224285725787</v>
      </c>
      <c r="Z11" s="38"/>
      <c r="AA11" s="55"/>
      <c r="AB11" s="12"/>
      <c r="AC11" s="55"/>
      <c r="AD11" s="61"/>
      <c r="AE11" s="28">
        <f t="shared" si="12"/>
        <v>332.3227409974649</v>
      </c>
      <c r="AF11" s="13">
        <f t="shared" si="10"/>
        <v>242.3227409974649</v>
      </c>
      <c r="AG11" s="13">
        <f t="shared" si="11"/>
        <v>16.834230928722704</v>
      </c>
      <c r="AH11" s="105">
        <f t="shared" si="13"/>
        <v>84.72224285725787</v>
      </c>
      <c r="AI11" s="38"/>
    </row>
    <row r="12" spans="4:35" ht="12.75">
      <c r="D12" s="54">
        <v>2</v>
      </c>
      <c r="E12" s="2" t="s">
        <v>134</v>
      </c>
      <c r="F12" s="17">
        <v>50</v>
      </c>
      <c r="G12" s="21">
        <v>51</v>
      </c>
      <c r="H12" s="12"/>
      <c r="I12" s="84"/>
      <c r="J12" s="2">
        <v>270</v>
      </c>
      <c r="K12" s="12">
        <v>10</v>
      </c>
      <c r="L12" s="12">
        <v>180</v>
      </c>
      <c r="M12" s="12">
        <v>5</v>
      </c>
      <c r="N12" s="12">
        <v>79</v>
      </c>
      <c r="O12" s="101">
        <v>90</v>
      </c>
      <c r="P12" s="81">
        <f t="shared" si="0"/>
        <v>-0.08583165117743131</v>
      </c>
      <c r="Q12" s="81">
        <f t="shared" si="1"/>
        <v>-0.1729873939250894</v>
      </c>
      <c r="R12" s="81">
        <f t="shared" si="2"/>
        <v>-0.9810602621904069</v>
      </c>
      <c r="S12" s="13">
        <f t="shared" si="3"/>
        <v>243.6106400911069</v>
      </c>
      <c r="T12" s="13">
        <f t="shared" si="4"/>
        <v>-78.86433605880525</v>
      </c>
      <c r="U12" s="28">
        <f t="shared" si="5"/>
        <v>243.6106400911069</v>
      </c>
      <c r="V12" s="13">
        <f t="shared" si="6"/>
        <v>153.6106400911069</v>
      </c>
      <c r="W12" s="29">
        <f t="shared" si="7"/>
        <v>11.13566394119475</v>
      </c>
      <c r="X12" s="104">
        <f t="shared" si="8"/>
        <v>115.95826603672856</v>
      </c>
      <c r="Y12" s="110">
        <f t="shared" si="9"/>
        <v>36.95826603672856</v>
      </c>
      <c r="Z12" s="38"/>
      <c r="AA12" s="2"/>
      <c r="AB12" s="1"/>
      <c r="AC12" s="48"/>
      <c r="AD12" s="53"/>
      <c r="AE12" s="28">
        <f t="shared" si="12"/>
        <v>243.6106400911069</v>
      </c>
      <c r="AF12" s="13">
        <f t="shared" si="10"/>
        <v>153.6106400911069</v>
      </c>
      <c r="AG12" s="13">
        <f t="shared" si="11"/>
        <v>11.13566394119475</v>
      </c>
      <c r="AH12" s="105">
        <f t="shared" si="13"/>
        <v>36.95826603672856</v>
      </c>
      <c r="AI12" s="38"/>
    </row>
    <row r="13" spans="4:35" ht="12.75">
      <c r="D13" s="54">
        <v>2</v>
      </c>
      <c r="E13" s="2" t="s">
        <v>134</v>
      </c>
      <c r="F13" s="17">
        <v>55</v>
      </c>
      <c r="G13" s="21">
        <v>55</v>
      </c>
      <c r="H13" s="12"/>
      <c r="I13" s="84"/>
      <c r="J13" s="2">
        <v>90</v>
      </c>
      <c r="K13" s="12">
        <v>2</v>
      </c>
      <c r="L13" s="12">
        <v>180</v>
      </c>
      <c r="M13" s="12">
        <v>13</v>
      </c>
      <c r="N13" s="12">
        <v>22</v>
      </c>
      <c r="O13" s="101">
        <v>270</v>
      </c>
      <c r="P13" s="81">
        <f t="shared" si="0"/>
        <v>0.2248140202395328</v>
      </c>
      <c r="Q13" s="81">
        <f t="shared" si="1"/>
        <v>-0.03400502486298799</v>
      </c>
      <c r="R13" s="81">
        <f t="shared" si="2"/>
        <v>0.9737765048683662</v>
      </c>
      <c r="S13" s="13">
        <f t="shared" si="3"/>
        <v>351.39872905383277</v>
      </c>
      <c r="T13" s="13">
        <f t="shared" si="4"/>
        <v>76.85723222850996</v>
      </c>
      <c r="U13" s="28">
        <f t="shared" si="5"/>
        <v>171.39872905383277</v>
      </c>
      <c r="V13" s="13">
        <f t="shared" si="6"/>
        <v>81.39872905383277</v>
      </c>
      <c r="W13" s="29">
        <f t="shared" si="7"/>
        <v>13.142767771490043</v>
      </c>
      <c r="X13" s="104">
        <f t="shared" si="8"/>
        <v>8.829029731425443</v>
      </c>
      <c r="Y13" s="110">
        <f t="shared" si="9"/>
        <v>30.829029731425443</v>
      </c>
      <c r="Z13" s="38"/>
      <c r="AA13" s="2"/>
      <c r="AB13" s="1"/>
      <c r="AC13" s="47"/>
      <c r="AD13" s="52"/>
      <c r="AE13" s="28">
        <f t="shared" si="12"/>
        <v>171.39872905383277</v>
      </c>
      <c r="AF13" s="13">
        <f t="shared" si="10"/>
        <v>81.39872905383277</v>
      </c>
      <c r="AG13" s="13">
        <f t="shared" si="11"/>
        <v>13.142767771490043</v>
      </c>
      <c r="AH13" s="105">
        <f t="shared" si="13"/>
        <v>30.829029731425443</v>
      </c>
      <c r="AI13" s="38"/>
    </row>
    <row r="14" spans="4:35" ht="12.75">
      <c r="D14" s="54">
        <v>2</v>
      </c>
      <c r="E14" s="2" t="s">
        <v>134</v>
      </c>
      <c r="F14" s="17">
        <v>84</v>
      </c>
      <c r="G14" s="21">
        <v>85</v>
      </c>
      <c r="H14" s="12"/>
      <c r="I14" s="84"/>
      <c r="J14" s="2">
        <v>270</v>
      </c>
      <c r="K14" s="12">
        <v>14</v>
      </c>
      <c r="L14" s="12">
        <v>0</v>
      </c>
      <c r="M14" s="12">
        <v>3</v>
      </c>
      <c r="N14" s="12">
        <v>13</v>
      </c>
      <c r="O14" s="101">
        <v>270</v>
      </c>
      <c r="P14" s="81">
        <f t="shared" si="0"/>
        <v>-0.050781354673095955</v>
      </c>
      <c r="Q14" s="81">
        <f t="shared" si="1"/>
        <v>0.24159035004964077</v>
      </c>
      <c r="R14" s="81">
        <f t="shared" si="2"/>
        <v>0.9689659697053497</v>
      </c>
      <c r="S14" s="13">
        <f t="shared" si="3"/>
        <v>101.87054103529297</v>
      </c>
      <c r="T14" s="13">
        <f t="shared" si="4"/>
        <v>75.70647642508033</v>
      </c>
      <c r="U14" s="28">
        <f t="shared" si="5"/>
        <v>281.87054103529294</v>
      </c>
      <c r="V14" s="13">
        <f t="shared" si="6"/>
        <v>191.87054103529294</v>
      </c>
      <c r="W14" s="29">
        <f t="shared" si="7"/>
        <v>14.293523574919675</v>
      </c>
      <c r="X14" s="104">
        <f t="shared" si="8"/>
        <v>78.4869658248101</v>
      </c>
      <c r="Y14" s="110">
        <f t="shared" si="9"/>
        <v>91.4869658248101</v>
      </c>
      <c r="Z14" s="38"/>
      <c r="AA14" s="2"/>
      <c r="AB14" s="1"/>
      <c r="AC14" s="47"/>
      <c r="AD14" s="52"/>
      <c r="AE14" s="28">
        <f t="shared" si="12"/>
        <v>281.87054103529294</v>
      </c>
      <c r="AF14" s="13">
        <f t="shared" si="10"/>
        <v>191.87054103529294</v>
      </c>
      <c r="AG14" s="13">
        <f t="shared" si="11"/>
        <v>14.293523574919675</v>
      </c>
      <c r="AH14" s="105">
        <f t="shared" si="13"/>
        <v>91.4869658248101</v>
      </c>
      <c r="AI14" s="38"/>
    </row>
    <row r="15" spans="4:35" ht="12.75">
      <c r="D15" s="54">
        <v>2</v>
      </c>
      <c r="E15" s="2" t="s">
        <v>134</v>
      </c>
      <c r="F15" s="17">
        <v>91</v>
      </c>
      <c r="G15" s="21">
        <v>91.5</v>
      </c>
      <c r="H15" s="12"/>
      <c r="I15" s="84"/>
      <c r="J15" s="2">
        <v>270</v>
      </c>
      <c r="K15" s="12">
        <v>14</v>
      </c>
      <c r="L15" s="12">
        <v>180</v>
      </c>
      <c r="M15" s="12">
        <v>10</v>
      </c>
      <c r="N15" s="12">
        <v>39</v>
      </c>
      <c r="O15" s="101">
        <v>270</v>
      </c>
      <c r="P15" s="81">
        <f t="shared" si="0"/>
        <v>-0.16849008466583745</v>
      </c>
      <c r="Q15" s="81">
        <f t="shared" si="1"/>
        <v>-0.23824655840996273</v>
      </c>
      <c r="R15" s="81">
        <f t="shared" si="2"/>
        <v>-0.9555547539512126</v>
      </c>
      <c r="S15" s="13">
        <f t="shared" si="3"/>
        <v>234.7317101480104</v>
      </c>
      <c r="T15" s="13">
        <f t="shared" si="4"/>
        <v>-73.01848729091662</v>
      </c>
      <c r="U15" s="28">
        <f t="shared" si="5"/>
        <v>234.7317101480104</v>
      </c>
      <c r="V15" s="13">
        <f t="shared" si="6"/>
        <v>144.7317101480104</v>
      </c>
      <c r="W15" s="29">
        <f t="shared" si="7"/>
        <v>16.981512709083376</v>
      </c>
      <c r="X15" s="104">
        <f t="shared" si="8"/>
        <v>124.07339482675548</v>
      </c>
      <c r="Y15" s="110">
        <f t="shared" si="9"/>
        <v>163.07339482675548</v>
      </c>
      <c r="Z15" s="38"/>
      <c r="AA15" s="2"/>
      <c r="AB15" s="1"/>
      <c r="AC15" s="47"/>
      <c r="AD15" s="52"/>
      <c r="AE15" s="28">
        <f t="shared" si="12"/>
        <v>234.7317101480104</v>
      </c>
      <c r="AF15" s="13">
        <f>IF(AE15-90&lt;0,AE15+270,AE15-90)</f>
        <v>144.7317101480104</v>
      </c>
      <c r="AG15" s="13">
        <f t="shared" si="11"/>
        <v>16.981512709083376</v>
      </c>
      <c r="AH15" s="105">
        <f t="shared" si="13"/>
        <v>163.07339482675548</v>
      </c>
      <c r="AI15" s="38"/>
    </row>
    <row r="16" spans="4:36" ht="12.75">
      <c r="D16" s="54">
        <v>4</v>
      </c>
      <c r="E16" s="2"/>
      <c r="F16" s="17"/>
      <c r="G16" s="21"/>
      <c r="H16" s="12"/>
      <c r="I16" s="84"/>
      <c r="J16" s="2"/>
      <c r="K16" s="12"/>
      <c r="L16" s="12"/>
      <c r="M16" s="12"/>
      <c r="N16" s="12"/>
      <c r="O16" s="101"/>
      <c r="P16" s="81"/>
      <c r="Q16" s="81"/>
      <c r="R16" s="81"/>
      <c r="S16" s="13"/>
      <c r="T16" s="13"/>
      <c r="U16" s="28"/>
      <c r="V16" s="13"/>
      <c r="W16" s="29"/>
      <c r="X16" s="13"/>
      <c r="Y16" s="108"/>
      <c r="Z16" s="38"/>
      <c r="AA16" s="2"/>
      <c r="AB16" s="1"/>
      <c r="AC16" s="48"/>
      <c r="AD16" s="53"/>
      <c r="AE16" s="28"/>
      <c r="AF16" s="13"/>
      <c r="AG16" s="13"/>
      <c r="AH16" s="105"/>
      <c r="AI16" s="38"/>
      <c r="AJ16" t="s">
        <v>137</v>
      </c>
    </row>
    <row r="17" spans="3:36" ht="12.75">
      <c r="C17" t="s">
        <v>138</v>
      </c>
      <c r="D17" s="54">
        <v>1</v>
      </c>
      <c r="E17" s="2"/>
      <c r="F17" s="17"/>
      <c r="G17" s="21"/>
      <c r="H17" s="12"/>
      <c r="I17" s="84"/>
      <c r="J17" s="2"/>
      <c r="K17" s="12"/>
      <c r="L17" s="12"/>
      <c r="M17" s="12"/>
      <c r="N17" s="12"/>
      <c r="O17" s="101"/>
      <c r="P17" s="81"/>
      <c r="Q17" s="81"/>
      <c r="R17" s="81"/>
      <c r="S17" s="13"/>
      <c r="T17" s="13"/>
      <c r="U17" s="28"/>
      <c r="V17" s="13"/>
      <c r="W17" s="29"/>
      <c r="X17" s="13"/>
      <c r="Y17" s="108"/>
      <c r="Z17" s="38"/>
      <c r="AA17" s="2"/>
      <c r="AB17" s="1"/>
      <c r="AC17" s="48"/>
      <c r="AD17" s="53"/>
      <c r="AE17" s="28"/>
      <c r="AF17" s="13"/>
      <c r="AG17" s="13"/>
      <c r="AH17" s="105"/>
      <c r="AI17" s="38"/>
      <c r="AJ17" t="s">
        <v>208</v>
      </c>
    </row>
    <row r="18" spans="4:36" ht="12.75">
      <c r="D18" s="54">
        <v>1</v>
      </c>
      <c r="E18" s="2" t="s">
        <v>134</v>
      </c>
      <c r="F18" s="17">
        <v>11</v>
      </c>
      <c r="G18" s="21">
        <v>11</v>
      </c>
      <c r="H18" s="12"/>
      <c r="I18" s="84"/>
      <c r="J18" s="2">
        <v>270</v>
      </c>
      <c r="K18" s="12">
        <v>2</v>
      </c>
      <c r="L18" s="12">
        <v>180</v>
      </c>
      <c r="M18" s="12">
        <v>8</v>
      </c>
      <c r="N18" s="12">
        <v>16</v>
      </c>
      <c r="O18" s="101">
        <v>90</v>
      </c>
      <c r="P18" s="81">
        <f t="shared" si="0"/>
        <v>-0.13908832046729191</v>
      </c>
      <c r="Q18" s="81">
        <f t="shared" si="1"/>
        <v>-0.03455985719963841</v>
      </c>
      <c r="R18" s="81">
        <f t="shared" si="2"/>
        <v>-0.9896648241902408</v>
      </c>
      <c r="S18" s="13">
        <f t="shared" si="3"/>
        <v>193.9539337793987</v>
      </c>
      <c r="T18" s="13">
        <f aca="true" t="shared" si="14" ref="T18:T37">ASIN(R18/SQRT(P18^2+Q18^2+R18^2))*180/PI()</f>
        <v>-81.76003283137152</v>
      </c>
      <c r="U18" s="28">
        <f t="shared" si="5"/>
        <v>193.9539337793987</v>
      </c>
      <c r="V18" s="13">
        <f t="shared" si="6"/>
        <v>103.95393377939871</v>
      </c>
      <c r="W18" s="29">
        <f t="shared" si="7"/>
        <v>8.239967168628482</v>
      </c>
      <c r="X18" s="104">
        <f>IF(-Q18&lt;0,180-ACOS(SIN((U18-90)*PI()/180)*R18/SQRT(Q18^2+R18^2))*180/PI(),ACOS(SIN((U18-90)*PI()/180)*R18/SQRT(Q18^2+R18^2))*180/PI())</f>
        <v>165.90628283895194</v>
      </c>
      <c r="Y18" s="110">
        <f>IF(O18=90,IF(X18-N18&lt;0,X18-N18+180,X18-N18),IF(X18+N18&gt;180,X18+N18-180,X18+N18))</f>
        <v>149.90628283895194</v>
      </c>
      <c r="Z18" s="38" t="s">
        <v>206</v>
      </c>
      <c r="AA18" s="2"/>
      <c r="AB18" s="1"/>
      <c r="AC18" s="48"/>
      <c r="AD18" s="53"/>
      <c r="AE18" s="28">
        <f t="shared" si="12"/>
        <v>193.9539337793987</v>
      </c>
      <c r="AF18" s="13">
        <f aca="true" t="shared" si="15" ref="AF18:AF79">IF(AE18-90&lt;0,AE18+270,AE18-90)</f>
        <v>103.95393377939871</v>
      </c>
      <c r="AG18" s="13">
        <f t="shared" si="11"/>
        <v>8.239967168628482</v>
      </c>
      <c r="AH18" s="105">
        <f>Y18</f>
        <v>149.90628283895194</v>
      </c>
      <c r="AI18" s="38" t="str">
        <f>Z18</f>
        <v>N</v>
      </c>
      <c r="AJ18" t="s">
        <v>27</v>
      </c>
    </row>
    <row r="19" spans="4:35" ht="12.75">
      <c r="D19" s="54">
        <v>1</v>
      </c>
      <c r="E19" s="2" t="s">
        <v>134</v>
      </c>
      <c r="F19" s="16">
        <v>17.5</v>
      </c>
      <c r="G19" s="21">
        <v>24</v>
      </c>
      <c r="H19" s="12"/>
      <c r="I19" s="84"/>
      <c r="J19" s="2">
        <v>90</v>
      </c>
      <c r="K19" s="12">
        <v>54</v>
      </c>
      <c r="L19" s="12">
        <v>10</v>
      </c>
      <c r="M19" s="12">
        <v>0</v>
      </c>
      <c r="N19" s="12">
        <v>21</v>
      </c>
      <c r="O19" s="101">
        <v>90</v>
      </c>
      <c r="P19" s="81">
        <f t="shared" si="0"/>
        <v>-0.14048432677478684</v>
      </c>
      <c r="Q19" s="81">
        <f t="shared" si="1"/>
        <v>0.796726208379082</v>
      </c>
      <c r="R19" s="81">
        <f t="shared" si="2"/>
        <v>-0.5788554735638644</v>
      </c>
      <c r="S19" s="13">
        <f t="shared" si="3"/>
        <v>100</v>
      </c>
      <c r="T19" s="13">
        <f t="shared" si="14"/>
        <v>-35.58389889960942</v>
      </c>
      <c r="U19" s="28">
        <f t="shared" si="5"/>
        <v>100</v>
      </c>
      <c r="V19" s="13">
        <f t="shared" si="6"/>
        <v>10</v>
      </c>
      <c r="W19" s="29">
        <f t="shared" si="7"/>
        <v>54.41610110039058</v>
      </c>
      <c r="X19" s="104">
        <f>IF(-Q19&lt;0,180-ACOS(SIN((U19-90)*PI()/180)*R19/SQRT(Q19^2+R19^2))*180/PI(),ACOS(SIN((U19-90)*PI()/180)*R19/SQRT(Q19^2+R19^2))*180/PI())</f>
        <v>84.14174174084643</v>
      </c>
      <c r="Y19" s="110">
        <f>IF(O19=90,IF(X19-N19&lt;0,X19-N19+180,X19-N19),IF(X19+N19&gt;180,X19+N19-180,X19+N19))</f>
        <v>63.14174174084643</v>
      </c>
      <c r="Z19" s="38"/>
      <c r="AA19" s="2"/>
      <c r="AB19" s="1"/>
      <c r="AC19" s="67"/>
      <c r="AD19" s="68"/>
      <c r="AE19" s="28">
        <f t="shared" si="12"/>
        <v>100</v>
      </c>
      <c r="AF19" s="13">
        <f t="shared" si="15"/>
        <v>10</v>
      </c>
      <c r="AG19" s="13">
        <f t="shared" si="11"/>
        <v>54.41610110039058</v>
      </c>
      <c r="AH19" s="105">
        <f>Y19</f>
        <v>63.14174174084643</v>
      </c>
      <c r="AI19" s="38"/>
    </row>
    <row r="20" spans="4:35" ht="12.75">
      <c r="D20" s="54">
        <v>1</v>
      </c>
      <c r="E20" s="2" t="s">
        <v>134</v>
      </c>
      <c r="F20" s="17">
        <v>47.5</v>
      </c>
      <c r="G20" s="21">
        <v>50</v>
      </c>
      <c r="H20" s="12"/>
      <c r="I20" s="84"/>
      <c r="J20" s="2">
        <v>90</v>
      </c>
      <c r="K20" s="12">
        <v>15</v>
      </c>
      <c r="L20" s="12">
        <v>180</v>
      </c>
      <c r="M20" s="12">
        <v>37</v>
      </c>
      <c r="N20" s="12">
        <v>25</v>
      </c>
      <c r="O20" s="101">
        <v>270</v>
      </c>
      <c r="P20" s="81">
        <f t="shared" si="0"/>
        <v>0.581308673511317</v>
      </c>
      <c r="Q20" s="81">
        <f t="shared" si="1"/>
        <v>-0.20670208009540497</v>
      </c>
      <c r="R20" s="81">
        <f t="shared" si="2"/>
        <v>0.7714226649462228</v>
      </c>
      <c r="S20" s="13">
        <f t="shared" si="3"/>
        <v>340.4256008807226</v>
      </c>
      <c r="T20" s="13">
        <f t="shared" si="14"/>
        <v>51.348044014045136</v>
      </c>
      <c r="U20" s="28">
        <f t="shared" si="5"/>
        <v>160.42560088072258</v>
      </c>
      <c r="V20" s="13">
        <f t="shared" si="6"/>
        <v>70.42560088072258</v>
      </c>
      <c r="W20" s="29">
        <f t="shared" si="7"/>
        <v>38.651955985954864</v>
      </c>
      <c r="X20" s="104">
        <f>IF(-Q20&lt;0,180-ACOS(SIN((U20-90)*PI()/180)*R20/SQRT(Q20^2+R20^2))*180/PI(),ACOS(SIN((U20-90)*PI()/180)*R20/SQRT(Q20^2+R20^2))*180/PI())</f>
        <v>24.480505915583517</v>
      </c>
      <c r="Y20" s="110">
        <f>IF(O20=90,IF(X20-N20&lt;0,X20-N20+180,X20-N20),IF(X20+N20&gt;180,X20+N20-180,X20+N20))</f>
        <v>49.48050591558352</v>
      </c>
      <c r="Z20" s="38"/>
      <c r="AA20" s="2"/>
      <c r="AB20" s="1"/>
      <c r="AC20" s="67"/>
      <c r="AD20" s="68"/>
      <c r="AE20" s="28">
        <f t="shared" si="12"/>
        <v>160.42560088072258</v>
      </c>
      <c r="AF20" s="13">
        <f t="shared" si="15"/>
        <v>70.42560088072258</v>
      </c>
      <c r="AG20" s="13">
        <f t="shared" si="11"/>
        <v>38.651955985954864</v>
      </c>
      <c r="AH20" s="105">
        <f>Y20</f>
        <v>49.48050591558352</v>
      </c>
      <c r="AI20" s="38"/>
    </row>
    <row r="21" spans="4:35" ht="12.75">
      <c r="D21" s="54">
        <v>1</v>
      </c>
      <c r="E21" s="2" t="s">
        <v>134</v>
      </c>
      <c r="F21" s="17">
        <v>94.5</v>
      </c>
      <c r="G21" s="21">
        <v>95</v>
      </c>
      <c r="H21" s="12"/>
      <c r="I21" s="84"/>
      <c r="J21" s="2">
        <v>270</v>
      </c>
      <c r="K21" s="12">
        <v>3</v>
      </c>
      <c r="L21" s="12">
        <v>180</v>
      </c>
      <c r="M21" s="12">
        <v>18</v>
      </c>
      <c r="N21" s="12">
        <v>25</v>
      </c>
      <c r="O21" s="101">
        <v>270</v>
      </c>
      <c r="P21" s="81">
        <f t="shared" si="0"/>
        <v>-0.3085934973239105</v>
      </c>
      <c r="Q21" s="81">
        <f t="shared" si="1"/>
        <v>-0.049774452221389695</v>
      </c>
      <c r="R21" s="81">
        <f t="shared" si="2"/>
        <v>-0.9497531263931349</v>
      </c>
      <c r="S21" s="13">
        <f t="shared" si="3"/>
        <v>189.16258364912926</v>
      </c>
      <c r="T21" s="13">
        <f t="shared" si="14"/>
        <v>-71.78263704127271</v>
      </c>
      <c r="U21" s="28">
        <f t="shared" si="5"/>
        <v>189.16258364912926</v>
      </c>
      <c r="V21" s="13">
        <f t="shared" si="6"/>
        <v>99.16258364912926</v>
      </c>
      <c r="W21" s="29">
        <f t="shared" si="7"/>
        <v>18.217362958727293</v>
      </c>
      <c r="X21" s="104">
        <f>IF(-Q21&lt;0,180-ACOS(SIN((U21-90)*PI()/180)*R21/SQRT(Q21^2+R21^2))*180/PI(),ACOS(SIN((U21-90)*PI()/180)*R21/SQRT(Q21^2+R21^2))*180/PI())</f>
        <v>170.36277667236885</v>
      </c>
      <c r="Y21" s="110">
        <f>IF(O21=90,IF(X21-N21&lt;0,X21-N21+180,X21-N21),IF(X21+N21&gt;180,X21+N21-180,X21+N21))</f>
        <v>15.362776672368852</v>
      </c>
      <c r="Z21" s="38"/>
      <c r="AA21" s="2"/>
      <c r="AB21" s="1"/>
      <c r="AC21" s="67"/>
      <c r="AD21" s="68"/>
      <c r="AE21" s="28">
        <f t="shared" si="12"/>
        <v>189.16258364912926</v>
      </c>
      <c r="AF21" s="13">
        <f t="shared" si="15"/>
        <v>99.16258364912926</v>
      </c>
      <c r="AG21" s="13">
        <f t="shared" si="11"/>
        <v>18.217362958727293</v>
      </c>
      <c r="AH21" s="105">
        <f>Y21</f>
        <v>15.362776672368852</v>
      </c>
      <c r="AI21" s="38"/>
    </row>
    <row r="22" spans="4:35" ht="12.75">
      <c r="D22" s="54">
        <v>1</v>
      </c>
      <c r="E22" s="2" t="s">
        <v>134</v>
      </c>
      <c r="F22" s="17">
        <v>96</v>
      </c>
      <c r="G22" s="21">
        <v>97</v>
      </c>
      <c r="H22" s="12"/>
      <c r="I22" s="84"/>
      <c r="J22" s="2">
        <v>270</v>
      </c>
      <c r="K22" s="12">
        <v>8</v>
      </c>
      <c r="L22" s="12">
        <v>180</v>
      </c>
      <c r="M22" s="12">
        <v>7</v>
      </c>
      <c r="N22" s="12"/>
      <c r="O22" s="101"/>
      <c r="P22" s="81">
        <f t="shared" si="0"/>
        <v>-0.12068331933261864</v>
      </c>
      <c r="Q22" s="81">
        <f t="shared" si="1"/>
        <v>-0.1381357257699021</v>
      </c>
      <c r="R22" s="81">
        <f t="shared" si="2"/>
        <v>-0.9828867607227297</v>
      </c>
      <c r="S22" s="13">
        <f t="shared" si="3"/>
        <v>228.85766737554553</v>
      </c>
      <c r="T22" s="13">
        <f t="shared" si="14"/>
        <v>-79.42894908769492</v>
      </c>
      <c r="U22" s="28">
        <f t="shared" si="5"/>
        <v>228.85766737554553</v>
      </c>
      <c r="V22" s="13">
        <f t="shared" si="6"/>
        <v>138.85766737554553</v>
      </c>
      <c r="W22" s="29">
        <f t="shared" si="7"/>
        <v>10.571050912305083</v>
      </c>
      <c r="X22" s="13"/>
      <c r="Y22" s="108"/>
      <c r="Z22" s="38"/>
      <c r="AA22" s="2"/>
      <c r="AB22" s="1"/>
      <c r="AC22" s="45"/>
      <c r="AD22" s="50"/>
      <c r="AE22" s="28">
        <f t="shared" si="12"/>
        <v>228.85766737554553</v>
      </c>
      <c r="AF22" s="13">
        <f t="shared" si="15"/>
        <v>138.85766737554553</v>
      </c>
      <c r="AG22" s="13">
        <f t="shared" si="11"/>
        <v>10.571050912305083</v>
      </c>
      <c r="AH22" s="105"/>
      <c r="AI22" s="38"/>
    </row>
    <row r="23" spans="4:35" s="54" customFormat="1" ht="12.75">
      <c r="D23" s="54">
        <v>1</v>
      </c>
      <c r="E23" s="2" t="s">
        <v>134</v>
      </c>
      <c r="F23" s="17">
        <v>99</v>
      </c>
      <c r="G23" s="21">
        <v>101</v>
      </c>
      <c r="H23" s="12"/>
      <c r="I23" s="84"/>
      <c r="J23" s="55">
        <v>90</v>
      </c>
      <c r="K23" s="12">
        <v>16</v>
      </c>
      <c r="L23" s="12">
        <v>180</v>
      </c>
      <c r="M23" s="12">
        <v>1</v>
      </c>
      <c r="N23" s="12">
        <v>14</v>
      </c>
      <c r="O23" s="101">
        <v>90</v>
      </c>
      <c r="P23" s="81">
        <f t="shared" si="0"/>
        <v>0.01677632981010795</v>
      </c>
      <c r="Q23" s="81">
        <f t="shared" si="1"/>
        <v>-0.27559537491262875</v>
      </c>
      <c r="R23" s="81">
        <f t="shared" si="2"/>
        <v>0.961115291126052</v>
      </c>
      <c r="S23" s="13">
        <f t="shared" si="3"/>
        <v>273.48347014115825</v>
      </c>
      <c r="T23" s="13">
        <f t="shared" si="14"/>
        <v>73.97190302677292</v>
      </c>
      <c r="U23" s="28">
        <f t="shared" si="5"/>
        <v>93.48347014115825</v>
      </c>
      <c r="V23" s="13">
        <f t="shared" si="6"/>
        <v>3.48347014115825</v>
      </c>
      <c r="W23" s="29">
        <f t="shared" si="7"/>
        <v>16.02809697322708</v>
      </c>
      <c r="X23" s="104">
        <f>IF(-Q23&lt;0,180-ACOS(SIN((U23-90)*PI()/180)*R23/SQRT(Q23^2+R23^2))*180/PI(),ACOS(SIN((U23-90)*PI()/180)*R23/SQRT(Q23^2+R23^2))*180/PI())</f>
        <v>86.65163052852498</v>
      </c>
      <c r="Y23" s="110">
        <f>IF(O23=90,IF(X23-N23&lt;0,X23-N23+180,X23-N23),IF(X23+N23&gt;180,X23+N23-180,X23+N23))</f>
        <v>72.65163052852498</v>
      </c>
      <c r="Z23" s="38"/>
      <c r="AA23" s="55"/>
      <c r="AB23" s="12"/>
      <c r="AC23" s="55"/>
      <c r="AD23" s="61"/>
      <c r="AE23" s="28">
        <f t="shared" si="12"/>
        <v>93.48347014115825</v>
      </c>
      <c r="AF23" s="13">
        <f t="shared" si="15"/>
        <v>3.48347014115825</v>
      </c>
      <c r="AG23" s="13">
        <f t="shared" si="11"/>
        <v>16.02809697322708</v>
      </c>
      <c r="AH23" s="105">
        <f>Y23</f>
        <v>72.65163052852498</v>
      </c>
      <c r="AI23" s="38"/>
    </row>
    <row r="24" spans="4:35" s="54" customFormat="1" ht="12.75">
      <c r="D24" s="54">
        <v>1</v>
      </c>
      <c r="E24" s="2" t="s">
        <v>134</v>
      </c>
      <c r="F24" s="17">
        <v>120.5</v>
      </c>
      <c r="G24" s="21">
        <v>126</v>
      </c>
      <c r="H24" s="12"/>
      <c r="I24" s="84"/>
      <c r="J24" s="55">
        <v>90</v>
      </c>
      <c r="K24" s="12">
        <v>37</v>
      </c>
      <c r="L24" s="12">
        <v>0</v>
      </c>
      <c r="M24" s="12">
        <v>40</v>
      </c>
      <c r="N24" s="12"/>
      <c r="O24" s="101"/>
      <c r="P24" s="81">
        <f t="shared" si="0"/>
        <v>0.5133530105140894</v>
      </c>
      <c r="Q24" s="81">
        <f t="shared" si="1"/>
        <v>0.4610170542711457</v>
      </c>
      <c r="R24" s="81">
        <f t="shared" si="2"/>
        <v>-0.6117902945492195</v>
      </c>
      <c r="S24" s="13">
        <f t="shared" si="3"/>
        <v>41.925448786608094</v>
      </c>
      <c r="T24" s="13">
        <f t="shared" si="14"/>
        <v>-41.56283854311687</v>
      </c>
      <c r="U24" s="28">
        <f t="shared" si="5"/>
        <v>41.925448786608094</v>
      </c>
      <c r="V24" s="13">
        <f t="shared" si="6"/>
        <v>311.9254487866081</v>
      </c>
      <c r="W24" s="29">
        <f t="shared" si="7"/>
        <v>48.43716145688313</v>
      </c>
      <c r="X24" s="13"/>
      <c r="Y24" s="108"/>
      <c r="Z24" s="38"/>
      <c r="AA24" s="55"/>
      <c r="AB24" s="12"/>
      <c r="AC24" s="55"/>
      <c r="AD24" s="61"/>
      <c r="AE24" s="28">
        <f t="shared" si="12"/>
        <v>41.925448786608094</v>
      </c>
      <c r="AF24" s="13">
        <f t="shared" si="15"/>
        <v>311.9254487866081</v>
      </c>
      <c r="AG24" s="13">
        <f t="shared" si="11"/>
        <v>48.43716145688313</v>
      </c>
      <c r="AH24" s="105"/>
      <c r="AI24" s="38"/>
    </row>
    <row r="25" spans="4:36" s="54" customFormat="1" ht="12.75" customHeight="1">
      <c r="D25" s="54">
        <v>2</v>
      </c>
      <c r="E25" s="2" t="s">
        <v>134</v>
      </c>
      <c r="F25" s="17">
        <v>35</v>
      </c>
      <c r="G25" s="21">
        <v>44</v>
      </c>
      <c r="H25" s="12"/>
      <c r="I25" s="84"/>
      <c r="J25" s="55">
        <v>270</v>
      </c>
      <c r="K25" s="12">
        <v>35</v>
      </c>
      <c r="L25" s="12">
        <v>0</v>
      </c>
      <c r="M25" s="12">
        <v>22</v>
      </c>
      <c r="N25" s="12">
        <v>53</v>
      </c>
      <c r="O25" s="101">
        <v>270</v>
      </c>
      <c r="P25" s="81">
        <f t="shared" si="0"/>
        <v>-0.3068597568007795</v>
      </c>
      <c r="Q25" s="81">
        <f t="shared" si="1"/>
        <v>0.5318108111446446</v>
      </c>
      <c r="R25" s="81">
        <f t="shared" si="2"/>
        <v>0.7595045499001312</v>
      </c>
      <c r="S25" s="13">
        <f t="shared" si="3"/>
        <v>119.98534357708013</v>
      </c>
      <c r="T25" s="13">
        <f t="shared" si="14"/>
        <v>51.04755646406369</v>
      </c>
      <c r="U25" s="28">
        <f t="shared" si="5"/>
        <v>299.98534357708013</v>
      </c>
      <c r="V25" s="13">
        <f t="shared" si="6"/>
        <v>209.98534357708013</v>
      </c>
      <c r="W25" s="29">
        <f t="shared" si="7"/>
        <v>38.95244353593631</v>
      </c>
      <c r="X25" s="104">
        <f>IF(-Q25&lt;0,180-ACOS(SIN((U25-90)*PI()/180)*R25/SQRT(Q25^2+R25^2))*180/PI(),ACOS(SIN((U25-90)*PI()/180)*R25/SQRT(Q25^2+R25^2))*180/PI())</f>
        <v>65.83319353936406</v>
      </c>
      <c r="Y25" s="110">
        <f>IF(O25=90,IF(X25-N25&lt;0,X25-N25+180,X25-N25),IF(X25+N25&gt;180,X25+N25-180,X25+N25))</f>
        <v>118.83319353936406</v>
      </c>
      <c r="Z25" s="38" t="s">
        <v>28</v>
      </c>
      <c r="AA25" s="55"/>
      <c r="AB25" s="12"/>
      <c r="AC25" s="55"/>
      <c r="AD25" s="61"/>
      <c r="AE25" s="28">
        <f t="shared" si="12"/>
        <v>299.98534357708013</v>
      </c>
      <c r="AF25" s="13">
        <f t="shared" si="15"/>
        <v>209.98534357708013</v>
      </c>
      <c r="AG25" s="13">
        <f t="shared" si="11"/>
        <v>38.95244353593631</v>
      </c>
      <c r="AH25" s="105">
        <f>Y25</f>
        <v>118.83319353936406</v>
      </c>
      <c r="AI25" s="38" t="str">
        <f>Z25</f>
        <v>T</v>
      </c>
      <c r="AJ25" t="s">
        <v>27</v>
      </c>
    </row>
    <row r="26" spans="4:35" ht="12.75">
      <c r="D26" s="54">
        <v>2</v>
      </c>
      <c r="E26" s="2" t="s">
        <v>149</v>
      </c>
      <c r="F26" s="17">
        <v>78</v>
      </c>
      <c r="G26" s="21">
        <v>96</v>
      </c>
      <c r="H26" s="1"/>
      <c r="I26" s="84"/>
      <c r="J26" s="2"/>
      <c r="K26" s="12"/>
      <c r="L26" s="12"/>
      <c r="M26" s="12"/>
      <c r="N26" s="12"/>
      <c r="O26" s="101"/>
      <c r="P26" s="81"/>
      <c r="Q26" s="81"/>
      <c r="R26" s="81"/>
      <c r="S26" s="13"/>
      <c r="T26" s="13"/>
      <c r="U26" s="28"/>
      <c r="V26" s="13"/>
      <c r="W26" s="29"/>
      <c r="X26" s="13"/>
      <c r="Y26" s="108"/>
      <c r="Z26" s="38"/>
      <c r="AA26" s="2"/>
      <c r="AB26" s="1"/>
      <c r="AC26" s="47"/>
      <c r="AD26" s="52"/>
      <c r="AE26" s="28"/>
      <c r="AF26" s="13"/>
      <c r="AG26" s="13"/>
      <c r="AH26" s="105"/>
      <c r="AI26" s="38"/>
    </row>
    <row r="27" spans="4:36" s="54" customFormat="1" ht="12.75">
      <c r="D27" s="54">
        <v>2</v>
      </c>
      <c r="E27" s="55" t="s">
        <v>209</v>
      </c>
      <c r="F27" s="17">
        <v>107</v>
      </c>
      <c r="G27" s="21">
        <v>108</v>
      </c>
      <c r="H27" s="12"/>
      <c r="I27" s="84">
        <v>0.2</v>
      </c>
      <c r="J27" s="55">
        <v>90</v>
      </c>
      <c r="K27" s="12">
        <v>7</v>
      </c>
      <c r="L27" s="12">
        <v>0</v>
      </c>
      <c r="M27" s="12">
        <v>10</v>
      </c>
      <c r="N27" s="12"/>
      <c r="O27" s="101"/>
      <c r="P27" s="81">
        <f t="shared" si="0"/>
        <v>0.17235383048284025</v>
      </c>
      <c r="Q27" s="81">
        <f t="shared" si="1"/>
        <v>0.12001787423989642</v>
      </c>
      <c r="R27" s="81">
        <f t="shared" si="2"/>
        <v>-0.9774671453588046</v>
      </c>
      <c r="S27" s="13">
        <f t="shared" si="3"/>
        <v>34.85126374945101</v>
      </c>
      <c r="T27" s="13">
        <f t="shared" si="14"/>
        <v>-77.87347698248588</v>
      </c>
      <c r="U27" s="28">
        <f t="shared" si="5"/>
        <v>34.85126374945101</v>
      </c>
      <c r="V27" s="13">
        <f t="shared" si="6"/>
        <v>304.851263749451</v>
      </c>
      <c r="W27" s="29">
        <f t="shared" si="7"/>
        <v>12.126523017514117</v>
      </c>
      <c r="X27" s="13"/>
      <c r="Y27" s="108"/>
      <c r="Z27" s="38"/>
      <c r="AA27" s="55"/>
      <c r="AB27" s="12"/>
      <c r="AC27" s="55"/>
      <c r="AD27" s="61"/>
      <c r="AE27" s="28">
        <f t="shared" si="12"/>
        <v>34.85126374945101</v>
      </c>
      <c r="AF27" s="13">
        <f t="shared" si="15"/>
        <v>304.851263749451</v>
      </c>
      <c r="AG27" s="13">
        <f t="shared" si="11"/>
        <v>12.126523017514117</v>
      </c>
      <c r="AH27" s="105"/>
      <c r="AI27" s="38"/>
      <c r="AJ27" s="54" t="s">
        <v>26</v>
      </c>
    </row>
    <row r="28" spans="4:36" ht="12.75">
      <c r="D28" s="54">
        <v>3</v>
      </c>
      <c r="E28" s="2" t="s">
        <v>29</v>
      </c>
      <c r="F28" s="17">
        <v>0</v>
      </c>
      <c r="G28" s="21">
        <v>15</v>
      </c>
      <c r="H28" s="1"/>
      <c r="I28" s="85"/>
      <c r="J28" s="2">
        <v>270</v>
      </c>
      <c r="K28" s="12">
        <v>72</v>
      </c>
      <c r="L28" s="12">
        <v>180</v>
      </c>
      <c r="M28" s="12">
        <v>15</v>
      </c>
      <c r="N28" s="12">
        <v>15</v>
      </c>
      <c r="O28" s="101">
        <v>270</v>
      </c>
      <c r="P28" s="81">
        <f t="shared" si="0"/>
        <v>-0.07997948340457503</v>
      </c>
      <c r="Q28" s="81">
        <f t="shared" si="1"/>
        <v>-0.9186500513499989</v>
      </c>
      <c r="R28" s="81">
        <f t="shared" si="2"/>
        <v>-0.29848749562898547</v>
      </c>
      <c r="S28" s="13">
        <f t="shared" si="3"/>
        <v>265.02426291559357</v>
      </c>
      <c r="T28" s="13">
        <f t="shared" si="14"/>
        <v>-17.93652041416955</v>
      </c>
      <c r="U28" s="28">
        <f t="shared" si="5"/>
        <v>265.02426291559357</v>
      </c>
      <c r="V28" s="13">
        <f t="shared" si="6"/>
        <v>175.02426291559357</v>
      </c>
      <c r="W28" s="29">
        <f t="shared" si="7"/>
        <v>72.06347958583045</v>
      </c>
      <c r="X28" s="104">
        <f>IF(-Q28&lt;0,180-ACOS(SIN((U28-90)*PI()/180)*R28/SQRT(Q28^2+R28^2))*180/PI(),ACOS(SIN((U28-90)*PI()/180)*R28/SQRT(Q28^2+R28^2))*180/PI())</f>
        <v>91.53583929383124</v>
      </c>
      <c r="Y28" s="110">
        <f>IF(O28=90,IF(X28-N28&lt;0,X28-N28+180,X28-N28),IF(X28+N28&gt;180,X28+N28-180,X28+N28))</f>
        <v>106.53583929383124</v>
      </c>
      <c r="Z28" s="38" t="s">
        <v>128</v>
      </c>
      <c r="AA28" s="2"/>
      <c r="AB28" s="1"/>
      <c r="AC28" s="47"/>
      <c r="AD28" s="52"/>
      <c r="AE28" s="28">
        <f t="shared" si="12"/>
        <v>265.02426291559357</v>
      </c>
      <c r="AF28" s="13">
        <f t="shared" si="15"/>
        <v>175.02426291559357</v>
      </c>
      <c r="AG28" s="13">
        <f t="shared" si="11"/>
        <v>72.06347958583045</v>
      </c>
      <c r="AH28" s="105">
        <f>Y28</f>
        <v>106.53583929383124</v>
      </c>
      <c r="AI28" s="38" t="str">
        <f>Z28</f>
        <v>N</v>
      </c>
      <c r="AJ28" t="s">
        <v>130</v>
      </c>
    </row>
    <row r="29" spans="4:35" ht="12.75">
      <c r="D29" s="54">
        <v>3</v>
      </c>
      <c r="E29" s="2" t="s">
        <v>263</v>
      </c>
      <c r="F29" s="17">
        <v>69</v>
      </c>
      <c r="G29" s="21">
        <v>70</v>
      </c>
      <c r="H29" s="1"/>
      <c r="I29" s="84">
        <v>1</v>
      </c>
      <c r="J29" s="2">
        <v>90</v>
      </c>
      <c r="K29" s="12">
        <v>4</v>
      </c>
      <c r="L29" s="12">
        <v>180</v>
      </c>
      <c r="M29" s="12">
        <v>6</v>
      </c>
      <c r="N29" s="12"/>
      <c r="O29" s="101"/>
      <c r="P29" s="81">
        <f t="shared" si="0"/>
        <v>0.10427383718471563</v>
      </c>
      <c r="Q29" s="81">
        <f t="shared" si="1"/>
        <v>-0.06937434048221469</v>
      </c>
      <c r="R29" s="81">
        <f t="shared" si="2"/>
        <v>0.9920992900156518</v>
      </c>
      <c r="S29" s="13">
        <f t="shared" si="3"/>
        <v>326.36381294147463</v>
      </c>
      <c r="T29" s="13">
        <f t="shared" si="14"/>
        <v>82.80501343661278</v>
      </c>
      <c r="U29" s="28">
        <f t="shared" si="5"/>
        <v>146.36381294147463</v>
      </c>
      <c r="V29" s="13">
        <f t="shared" si="6"/>
        <v>56.363812941474634</v>
      </c>
      <c r="W29" s="29">
        <f t="shared" si="7"/>
        <v>7.194986563387218</v>
      </c>
      <c r="X29" s="13"/>
      <c r="Y29" s="108"/>
      <c r="Z29" s="38"/>
      <c r="AA29" s="2"/>
      <c r="AB29" s="1"/>
      <c r="AC29" s="47"/>
      <c r="AD29" s="52"/>
      <c r="AE29" s="28">
        <f t="shared" si="12"/>
        <v>146.36381294147463</v>
      </c>
      <c r="AF29" s="13">
        <f t="shared" si="15"/>
        <v>56.363812941474634</v>
      </c>
      <c r="AG29" s="13">
        <f t="shared" si="11"/>
        <v>7.194986563387218</v>
      </c>
      <c r="AH29" s="105"/>
      <c r="AI29" s="38"/>
    </row>
    <row r="30" spans="4:35" ht="12.75">
      <c r="D30" s="54">
        <v>4</v>
      </c>
      <c r="E30" s="2" t="s">
        <v>134</v>
      </c>
      <c r="F30" s="17">
        <v>0</v>
      </c>
      <c r="G30" s="21">
        <v>13</v>
      </c>
      <c r="H30" s="1"/>
      <c r="I30" s="84"/>
      <c r="J30" s="2">
        <v>270</v>
      </c>
      <c r="K30" s="12">
        <v>66</v>
      </c>
      <c r="L30" s="12">
        <v>315</v>
      </c>
      <c r="M30" s="12">
        <v>0</v>
      </c>
      <c r="N30" s="12">
        <v>15</v>
      </c>
      <c r="O30" s="101">
        <v>90</v>
      </c>
      <c r="P30" s="81">
        <f t="shared" si="0"/>
        <v>0.6459741880212512</v>
      </c>
      <c r="Q30" s="81">
        <f t="shared" si="1"/>
        <v>0.645974188021251</v>
      </c>
      <c r="R30" s="81">
        <f t="shared" si="2"/>
        <v>0.28760623847595074</v>
      </c>
      <c r="S30" s="13">
        <f t="shared" si="3"/>
        <v>44.99999999999999</v>
      </c>
      <c r="T30" s="13">
        <f t="shared" si="14"/>
        <v>17.47526467438212</v>
      </c>
      <c r="U30" s="28">
        <f t="shared" si="5"/>
        <v>225</v>
      </c>
      <c r="V30" s="13">
        <f t="shared" si="6"/>
        <v>135</v>
      </c>
      <c r="W30" s="29">
        <f t="shared" si="7"/>
        <v>72.52473532561788</v>
      </c>
      <c r="X30" s="104">
        <f>IF(-Q30&lt;0,180-ACOS(SIN((U30-90)*PI()/180)*R30/SQRT(Q30^2+R30^2))*180/PI(),ACOS(SIN((U30-90)*PI()/180)*R30/SQRT(Q30^2+R30^2))*180/PI())</f>
        <v>106.71469915593622</v>
      </c>
      <c r="Y30" s="110">
        <f>IF(O30=90,IF(X30-N30&lt;0,X30-N30+180,X30-N30),IF(X30+N30&gt;180,X30+N30-180,X30+N30))</f>
        <v>91.71469915593622</v>
      </c>
      <c r="Z30" s="38"/>
      <c r="AA30" s="2"/>
      <c r="AB30" s="1"/>
      <c r="AC30" s="47"/>
      <c r="AD30" s="52"/>
      <c r="AE30" s="28">
        <f t="shared" si="12"/>
        <v>225</v>
      </c>
      <c r="AF30" s="13">
        <f t="shared" si="15"/>
        <v>135</v>
      </c>
      <c r="AG30" s="13">
        <f t="shared" si="11"/>
        <v>72.52473532561788</v>
      </c>
      <c r="AH30" s="105">
        <f aca="true" t="shared" si="16" ref="AH30:AI37">Y30</f>
        <v>91.71469915593622</v>
      </c>
      <c r="AI30" s="38"/>
    </row>
    <row r="31" spans="4:35" s="54" customFormat="1" ht="12.75">
      <c r="D31" s="54">
        <v>4</v>
      </c>
      <c r="E31" s="2" t="s">
        <v>134</v>
      </c>
      <c r="F31" s="17">
        <v>9</v>
      </c>
      <c r="G31" s="21">
        <v>13</v>
      </c>
      <c r="H31" s="12"/>
      <c r="I31" s="84"/>
      <c r="J31" s="55">
        <v>270</v>
      </c>
      <c r="K31" s="12">
        <v>27</v>
      </c>
      <c r="L31" s="12">
        <v>180</v>
      </c>
      <c r="M31" s="12">
        <v>7</v>
      </c>
      <c r="N31" s="12">
        <v>20</v>
      </c>
      <c r="O31" s="101">
        <v>90</v>
      </c>
      <c r="P31" s="81">
        <f t="shared" si="0"/>
        <v>-0.10858638007253911</v>
      </c>
      <c r="Q31" s="81">
        <f t="shared" si="1"/>
        <v>-0.4506065233982077</v>
      </c>
      <c r="R31" s="81">
        <f t="shared" si="2"/>
        <v>-0.884365096670475</v>
      </c>
      <c r="S31" s="13">
        <f t="shared" si="3"/>
        <v>256.45128048931736</v>
      </c>
      <c r="T31" s="13">
        <f t="shared" si="14"/>
        <v>-62.34047663149452</v>
      </c>
      <c r="U31" s="28">
        <f t="shared" si="5"/>
        <v>256.45128048931736</v>
      </c>
      <c r="V31" s="13">
        <f t="shared" si="6"/>
        <v>166.45128048931736</v>
      </c>
      <c r="W31" s="29">
        <f t="shared" si="7"/>
        <v>27.659523368505482</v>
      </c>
      <c r="X31" s="104">
        <f>IF(-Q31&lt;0,180-ACOS(SIN((U31-90)*PI()/180)*R31/SQRT(Q31^2+R31^2))*180/PI(),ACOS(SIN((U31-90)*PI()/180)*R31/SQRT(Q31^2+R31^2))*180/PI())</f>
        <v>102.04840433868647</v>
      </c>
      <c r="Y31" s="110">
        <f>IF(O31=90,IF(X31-N31&lt;0,X31-N31+180,X31-N31),IF(X31+N31&gt;180,X31+N31-180,X31+N31))</f>
        <v>82.04840433868647</v>
      </c>
      <c r="Z31" s="38"/>
      <c r="AA31" s="55"/>
      <c r="AB31" s="12"/>
      <c r="AC31" s="70"/>
      <c r="AD31" s="71"/>
      <c r="AE31" s="28">
        <f t="shared" si="12"/>
        <v>256.45128048931736</v>
      </c>
      <c r="AF31" s="13">
        <f t="shared" si="15"/>
        <v>166.45128048931736</v>
      </c>
      <c r="AG31" s="13">
        <f t="shared" si="11"/>
        <v>27.659523368505482</v>
      </c>
      <c r="AH31" s="105">
        <f t="shared" si="16"/>
        <v>82.04840433868647</v>
      </c>
      <c r="AI31" s="38"/>
    </row>
    <row r="32" spans="4:36" s="54" customFormat="1" ht="12.75">
      <c r="D32" s="54">
        <v>4</v>
      </c>
      <c r="E32" s="2" t="s">
        <v>29</v>
      </c>
      <c r="F32" s="17">
        <v>50</v>
      </c>
      <c r="G32" s="21">
        <v>64</v>
      </c>
      <c r="H32" s="12"/>
      <c r="I32" s="84"/>
      <c r="J32" s="55">
        <v>270</v>
      </c>
      <c r="K32" s="12">
        <v>75</v>
      </c>
      <c r="L32" s="12">
        <v>0</v>
      </c>
      <c r="M32" s="12">
        <v>8</v>
      </c>
      <c r="N32" s="12">
        <v>6</v>
      </c>
      <c r="O32" s="101">
        <v>270</v>
      </c>
      <c r="P32" s="81">
        <f t="shared" si="0"/>
        <v>-0.036020649094440846</v>
      </c>
      <c r="Q32" s="81">
        <f t="shared" si="1"/>
        <v>0.9565255025468813</v>
      </c>
      <c r="R32" s="81">
        <f t="shared" si="2"/>
        <v>0.25630023594721063</v>
      </c>
      <c r="S32" s="13">
        <f t="shared" si="3"/>
        <v>92.15661413336099</v>
      </c>
      <c r="T32" s="13">
        <f t="shared" si="14"/>
        <v>14.989853842458338</v>
      </c>
      <c r="U32" s="28">
        <f t="shared" si="5"/>
        <v>272.156614133361</v>
      </c>
      <c r="V32" s="13">
        <f t="shared" si="6"/>
        <v>182.15661413336102</v>
      </c>
      <c r="W32" s="29">
        <f t="shared" si="7"/>
        <v>75.01014615754167</v>
      </c>
      <c r="X32" s="104">
        <f>IF(-Q32&lt;0,180-ACOS(SIN((U32-90)*PI()/180)*R32/SQRT(Q32^2+R32^2))*180/PI(),ACOS(SIN((U32-90)*PI()/180)*R32/SQRT(Q32^2+R32^2))*180/PI())</f>
        <v>89.44195015742864</v>
      </c>
      <c r="Y32" s="110">
        <f>IF(O32=90,IF(X32-N32&lt;0,X32-N32+180,X32-N32),IF(X32+N32&gt;180,X32+N32-180,X32+N32))</f>
        <v>95.44195015742864</v>
      </c>
      <c r="Z32" s="38" t="s">
        <v>129</v>
      </c>
      <c r="AA32" s="55"/>
      <c r="AB32" s="12"/>
      <c r="AC32" s="70"/>
      <c r="AD32" s="71"/>
      <c r="AE32" s="28">
        <f t="shared" si="12"/>
        <v>272.156614133361</v>
      </c>
      <c r="AF32" s="13">
        <f t="shared" si="15"/>
        <v>182.15661413336102</v>
      </c>
      <c r="AG32" s="13">
        <f t="shared" si="11"/>
        <v>75.01014615754167</v>
      </c>
      <c r="AH32" s="105">
        <f t="shared" si="16"/>
        <v>95.44195015742864</v>
      </c>
      <c r="AI32" s="38" t="str">
        <f>Z32</f>
        <v>N</v>
      </c>
      <c r="AJ32" t="s">
        <v>131</v>
      </c>
    </row>
    <row r="33" spans="4:36" s="54" customFormat="1" ht="12.75">
      <c r="D33" s="54">
        <v>5</v>
      </c>
      <c r="E33" s="55" t="s">
        <v>154</v>
      </c>
      <c r="F33" s="17">
        <v>95</v>
      </c>
      <c r="G33" s="21">
        <v>109</v>
      </c>
      <c r="H33" s="12"/>
      <c r="I33" s="84">
        <v>0.5</v>
      </c>
      <c r="J33" s="55">
        <v>270</v>
      </c>
      <c r="K33" s="12">
        <v>86</v>
      </c>
      <c r="L33" s="12">
        <v>31</v>
      </c>
      <c r="M33" s="12">
        <v>0</v>
      </c>
      <c r="N33" s="12"/>
      <c r="O33" s="101"/>
      <c r="P33" s="81">
        <f>COS(K33*PI()/180)*SIN(J33*PI()/180)*(SIN(M33*PI()/180))-(COS(M33*PI()/180)*SIN(L33*PI()/180))*(SIN(K33*PI()/180))</f>
        <v>-0.5137834680452964</v>
      </c>
      <c r="Q33" s="81">
        <f>(SIN(K33*PI()/180))*(COS(M33*PI()/180)*COS(L33*PI()/180))-(SIN(M33*PI()/180))*(COS(K33*PI()/180)*COS(J33*PI()/180))</f>
        <v>0.8550792842386798</v>
      </c>
      <c r="R33" s="81">
        <f>(COS(K33*PI()/180)*COS(J33*PI()/180))*(COS(M33*PI()/180)*SIN(L33*PI()/180))-(COS(K33*PI()/180)*SIN(J33*PI()/180))*(COS(M33*PI()/180)*COS(L33*PI()/180))</f>
        <v>0.05979296830574978</v>
      </c>
      <c r="S33" s="13">
        <f>IF(P33=0,IF(Q33&gt;=0,90,270),IF(P33&gt;0,IF(Q33&gt;=0,ATAN(Q33/P33)*180/PI(),ATAN(Q33/P33)*180/PI()+360),ATAN(Q33/P33)*180/PI()+180))</f>
        <v>121</v>
      </c>
      <c r="T33" s="13">
        <f t="shared" si="14"/>
        <v>3.430146510604505</v>
      </c>
      <c r="U33" s="28">
        <f>IF(R33&lt;0,S33,IF(S33+180&gt;=360,S33-180,S33+180))</f>
        <v>301</v>
      </c>
      <c r="V33" s="13">
        <f t="shared" si="6"/>
        <v>211</v>
      </c>
      <c r="W33" s="29">
        <f>IF(R33&lt;0,90+T33,90-T33)</f>
        <v>86.5698534893955</v>
      </c>
      <c r="X33" s="13"/>
      <c r="Y33" s="109">
        <v>90</v>
      </c>
      <c r="Z33" s="37" t="s">
        <v>310</v>
      </c>
      <c r="AA33" s="55"/>
      <c r="AB33" s="12"/>
      <c r="AC33" s="55"/>
      <c r="AD33" s="61"/>
      <c r="AE33" s="28">
        <f t="shared" si="12"/>
        <v>301</v>
      </c>
      <c r="AF33" s="13">
        <f t="shared" si="15"/>
        <v>211</v>
      </c>
      <c r="AG33" s="13">
        <f>W33</f>
        <v>86.5698534893955</v>
      </c>
      <c r="AH33" s="106">
        <f t="shared" si="16"/>
        <v>90</v>
      </c>
      <c r="AI33" s="37" t="str">
        <f>Z33</f>
        <v>T</v>
      </c>
      <c r="AJ33" s="54" t="s">
        <v>337</v>
      </c>
    </row>
    <row r="34" spans="4:36" s="54" customFormat="1" ht="12.75" customHeight="1">
      <c r="D34" s="54">
        <v>5</v>
      </c>
      <c r="E34" s="55" t="s">
        <v>154</v>
      </c>
      <c r="F34" s="17">
        <v>52</v>
      </c>
      <c r="G34" s="21">
        <v>66</v>
      </c>
      <c r="H34" s="12"/>
      <c r="I34" s="84">
        <v>0.1</v>
      </c>
      <c r="J34" s="55">
        <v>270</v>
      </c>
      <c r="K34" s="12">
        <v>59</v>
      </c>
      <c r="L34" s="12">
        <v>75</v>
      </c>
      <c r="M34" s="12">
        <v>0</v>
      </c>
      <c r="N34" s="12"/>
      <c r="O34" s="101"/>
      <c r="P34" s="81">
        <f>COS(K34*PI()/180)*SIN(J34*PI()/180)*(SIN(M34*PI()/180))-(COS(M34*PI()/180)*SIN(L34*PI()/180))*(SIN(K34*PI()/180))</f>
        <v>-0.827960033198658</v>
      </c>
      <c r="Q34" s="81">
        <f>(SIN(K34*PI()/180))*(COS(M34*PI()/180)*COS(L34*PI()/180))-(SIN(M34*PI()/180))*(COS(K34*PI()/180)*COS(J34*PI()/180))</f>
        <v>0.2218512222608259</v>
      </c>
      <c r="R34" s="81">
        <f>(COS(K34*PI()/180)*COS(J34*PI()/180))*(COS(M34*PI()/180)*SIN(L34*PI()/180))-(COS(K34*PI()/180)*SIN(J34*PI()/180))*(COS(M34*PI()/180)*COS(L34*PI()/180))</f>
        <v>0.13330166273966074</v>
      </c>
      <c r="S34" s="13">
        <f>IF(P34=0,IF(Q34&gt;=0,90,270),IF(P34&gt;0,IF(Q34&gt;=0,ATAN(Q34/P34)*180/PI(),ATAN(Q34/P34)*180/PI()+360),ATAN(Q34/P34)*180/PI()+180))</f>
        <v>165</v>
      </c>
      <c r="T34" s="13">
        <f t="shared" si="14"/>
        <v>8.839499442657289</v>
      </c>
      <c r="U34" s="28">
        <f>IF(R34&lt;0,S34,IF(S34+180&gt;=360,S34-180,S34+180))</f>
        <v>345</v>
      </c>
      <c r="V34" s="13">
        <f t="shared" si="6"/>
        <v>255</v>
      </c>
      <c r="W34" s="29">
        <f>IF(R34&lt;0,90+T34,90-T34)</f>
        <v>81.16050055734271</v>
      </c>
      <c r="X34" s="13"/>
      <c r="Y34" s="109">
        <v>90</v>
      </c>
      <c r="Z34" s="37" t="s">
        <v>310</v>
      </c>
      <c r="AA34" s="55"/>
      <c r="AB34" s="12"/>
      <c r="AC34" s="55"/>
      <c r="AD34" s="61"/>
      <c r="AE34" s="28">
        <f t="shared" si="12"/>
        <v>345</v>
      </c>
      <c r="AF34" s="13">
        <f t="shared" si="15"/>
        <v>255</v>
      </c>
      <c r="AG34" s="13">
        <f>W34</f>
        <v>81.16050055734271</v>
      </c>
      <c r="AH34" s="106">
        <f t="shared" si="16"/>
        <v>90</v>
      </c>
      <c r="AI34" s="37" t="str">
        <f>Z34</f>
        <v>T</v>
      </c>
      <c r="AJ34" s="54" t="s">
        <v>337</v>
      </c>
    </row>
    <row r="35" spans="4:36" s="54" customFormat="1" ht="12.75">
      <c r="D35" s="54">
        <v>5</v>
      </c>
      <c r="E35" s="55" t="s">
        <v>154</v>
      </c>
      <c r="F35" s="17">
        <v>30</v>
      </c>
      <c r="G35" s="21">
        <v>40</v>
      </c>
      <c r="H35" s="12"/>
      <c r="I35" s="84">
        <v>0.05</v>
      </c>
      <c r="J35" s="55">
        <v>270</v>
      </c>
      <c r="K35" s="12">
        <v>0</v>
      </c>
      <c r="L35" s="12">
        <v>0</v>
      </c>
      <c r="M35" s="12">
        <v>0</v>
      </c>
      <c r="N35" s="12"/>
      <c r="O35" s="101"/>
      <c r="P35" s="81">
        <f>COS(K35*PI()/180)*SIN(J35*PI()/180)*(SIN(M35*PI()/180))-(COS(M35*PI()/180)*SIN(L35*PI()/180))*(SIN(K35*PI()/180))</f>
        <v>0</v>
      </c>
      <c r="Q35" s="81">
        <f>(SIN(K35*PI()/180))*(COS(M35*PI()/180)*COS(L35*PI()/180))-(SIN(M35*PI()/180))*(COS(K35*PI()/180)*COS(J35*PI()/180))</f>
        <v>0</v>
      </c>
      <c r="R35" s="81">
        <f>(COS(K35*PI()/180)*COS(J35*PI()/180))*(COS(M35*PI()/180)*SIN(L35*PI()/180))-(COS(K35*PI()/180)*SIN(J35*PI()/180))*(COS(M35*PI()/180)*COS(L35*PI()/180))</f>
        <v>1</v>
      </c>
      <c r="S35" s="13">
        <f>IF(P35=0,IF(Q35&gt;=0,90,270),IF(P35&gt;0,IF(Q35&gt;=0,ATAN(Q35/P35)*180/PI(),ATAN(Q35/P35)*180/PI()+360),ATAN(Q35/P35)*180/PI()+180))</f>
        <v>90</v>
      </c>
      <c r="T35" s="13">
        <f t="shared" si="14"/>
        <v>90</v>
      </c>
      <c r="U35" s="28">
        <f>IF(R35&lt;0,S35,IF(S35+180&gt;=360,S35-180,S35+180))</f>
        <v>270</v>
      </c>
      <c r="V35" s="13">
        <f t="shared" si="6"/>
        <v>180</v>
      </c>
      <c r="W35" s="29">
        <f>IF(R35&lt;0,90+T35,90-T35)</f>
        <v>0</v>
      </c>
      <c r="X35" s="13"/>
      <c r="Y35" s="108"/>
      <c r="Z35" s="38"/>
      <c r="AA35" s="55"/>
      <c r="AB35" s="12"/>
      <c r="AC35" s="55"/>
      <c r="AD35" s="61"/>
      <c r="AE35" s="28">
        <f t="shared" si="12"/>
        <v>270</v>
      </c>
      <c r="AF35" s="13">
        <f t="shared" si="15"/>
        <v>180</v>
      </c>
      <c r="AG35" s="13">
        <f>W35</f>
        <v>0</v>
      </c>
      <c r="AH35" s="105"/>
      <c r="AI35" s="38"/>
      <c r="AJ35" s="54" t="s">
        <v>217</v>
      </c>
    </row>
    <row r="36" spans="3:35" ht="12.75">
      <c r="C36" t="s">
        <v>104</v>
      </c>
      <c r="D36" s="54">
        <v>1</v>
      </c>
      <c r="E36" s="2" t="s">
        <v>212</v>
      </c>
      <c r="F36" s="17">
        <v>93</v>
      </c>
      <c r="G36" s="21">
        <v>97</v>
      </c>
      <c r="H36" s="1"/>
      <c r="I36" s="84"/>
      <c r="J36" s="2">
        <v>90</v>
      </c>
      <c r="K36" s="12">
        <v>36</v>
      </c>
      <c r="L36" s="12">
        <v>180</v>
      </c>
      <c r="M36" s="12">
        <v>18</v>
      </c>
      <c r="N36" s="12">
        <v>24</v>
      </c>
      <c r="O36" s="101">
        <v>270</v>
      </c>
      <c r="P36" s="81">
        <f t="shared" si="0"/>
        <v>0.24999999999999992</v>
      </c>
      <c r="Q36" s="81">
        <f t="shared" si="1"/>
        <v>-0.5590169943749475</v>
      </c>
      <c r="R36" s="81">
        <f t="shared" si="2"/>
        <v>0.7694208842938134</v>
      </c>
      <c r="S36" s="13">
        <f t="shared" si="3"/>
        <v>294.09484255211066</v>
      </c>
      <c r="T36" s="13">
        <f t="shared" si="14"/>
        <v>51.4841576976722</v>
      </c>
      <c r="U36" s="28">
        <f t="shared" si="5"/>
        <v>114.09484255211066</v>
      </c>
      <c r="V36" s="13">
        <f t="shared" si="6"/>
        <v>24.094842552110663</v>
      </c>
      <c r="W36" s="29">
        <f t="shared" si="7"/>
        <v>38.5158423023278</v>
      </c>
      <c r="X36" s="104">
        <f>IF(-Q36&lt;0,180-ACOS(SIN((U36-90)*PI()/180)*R36/SQRT(Q36^2+R36^2))*180/PI(),ACOS(SIN((U36-90)*PI()/180)*R36/SQRT(Q36^2+R36^2))*180/PI())</f>
        <v>70.71424061531168</v>
      </c>
      <c r="Y36" s="110">
        <f>IF(O36=90,IF(X36-N36&lt;0,X36-N36+180,X36-N36),IF(X36+N36&gt;180,X36+N36-180,X36+N36))</f>
        <v>94.71424061531168</v>
      </c>
      <c r="Z36" s="38" t="s">
        <v>307</v>
      </c>
      <c r="AA36" s="2"/>
      <c r="AB36" s="12"/>
      <c r="AC36" s="2"/>
      <c r="AD36" s="3"/>
      <c r="AE36" s="28">
        <f t="shared" si="12"/>
        <v>114.09484255211066</v>
      </c>
      <c r="AF36" s="13">
        <f t="shared" si="15"/>
        <v>24.094842552110663</v>
      </c>
      <c r="AG36" s="13">
        <f t="shared" si="11"/>
        <v>38.5158423023278</v>
      </c>
      <c r="AH36" s="105">
        <f t="shared" si="16"/>
        <v>94.71424061531168</v>
      </c>
      <c r="AI36" s="38" t="str">
        <f t="shared" si="16"/>
        <v>N</v>
      </c>
    </row>
    <row r="37" spans="4:36" s="54" customFormat="1" ht="12.75">
      <c r="D37" s="54">
        <v>1</v>
      </c>
      <c r="E37" s="55" t="s">
        <v>96</v>
      </c>
      <c r="F37" s="17">
        <v>83</v>
      </c>
      <c r="G37" s="21">
        <v>87</v>
      </c>
      <c r="H37" s="12"/>
      <c r="I37" s="84"/>
      <c r="J37" s="55">
        <v>90</v>
      </c>
      <c r="K37" s="12">
        <v>28</v>
      </c>
      <c r="L37" s="12">
        <v>47</v>
      </c>
      <c r="M37" s="12">
        <v>0</v>
      </c>
      <c r="N37" s="12">
        <v>32</v>
      </c>
      <c r="O37" s="101">
        <v>270</v>
      </c>
      <c r="P37" s="81">
        <f t="shared" si="0"/>
        <v>-0.34334976524839805</v>
      </c>
      <c r="Q37" s="81">
        <f t="shared" si="1"/>
        <v>0.3201788359159558</v>
      </c>
      <c r="R37" s="81">
        <f t="shared" si="2"/>
        <v>-0.6021688103509188</v>
      </c>
      <c r="S37" s="13">
        <f t="shared" si="3"/>
        <v>137</v>
      </c>
      <c r="T37" s="13">
        <f t="shared" si="14"/>
        <v>-52.05879256336625</v>
      </c>
      <c r="U37" s="28">
        <f t="shared" si="5"/>
        <v>137</v>
      </c>
      <c r="V37" s="13">
        <f t="shared" si="6"/>
        <v>47</v>
      </c>
      <c r="W37" s="29">
        <f t="shared" si="7"/>
        <v>37.94120743663375</v>
      </c>
      <c r="X37" s="104">
        <f>IF(-Q37&lt;0,180-ACOS(SIN((U37-90)*PI()/180)*R37/SQRT(Q37^2+R37^2))*180/PI(),ACOS(SIN((U37-90)*PI()/180)*R37/SQRT(Q37^2+R37^2))*180/PI())</f>
        <v>49.77829463068707</v>
      </c>
      <c r="Y37" s="110">
        <f>IF(O37=90,IF(X37-N37&lt;0,X37-N37+180,X37-N37),IF(X37+N37&gt;180,X37+N37-180,X37+N37))</f>
        <v>81.77829463068707</v>
      </c>
      <c r="Z37" s="38"/>
      <c r="AA37" s="55"/>
      <c r="AB37" s="12"/>
      <c r="AC37" s="55"/>
      <c r="AD37" s="61"/>
      <c r="AE37" s="28">
        <f aca="true" t="shared" si="17" ref="AE37:AE68">IF(AD37&gt;=0,IF(U37&gt;=AC37,U37-AC37,U37-AC37+360),IF((U37-AC37-180)&lt;0,IF(U37-AC37+180&lt;0,U37-AC37+540,U37-AC37+180),U37-AC37-180))</f>
        <v>137</v>
      </c>
      <c r="AF37" s="13">
        <f t="shared" si="15"/>
        <v>47</v>
      </c>
      <c r="AG37" s="13">
        <f t="shared" si="11"/>
        <v>37.94120743663375</v>
      </c>
      <c r="AH37" s="105">
        <f t="shared" si="16"/>
        <v>81.77829463068707</v>
      </c>
      <c r="AI37" s="38"/>
      <c r="AJ37" s="54" t="s">
        <v>106</v>
      </c>
    </row>
    <row r="38" spans="4:36" s="54" customFormat="1" ht="12.75">
      <c r="D38" s="54">
        <v>2</v>
      </c>
      <c r="E38" s="55" t="s">
        <v>105</v>
      </c>
      <c r="F38" s="17">
        <v>30</v>
      </c>
      <c r="G38" s="21">
        <v>35</v>
      </c>
      <c r="H38" s="12"/>
      <c r="I38" s="84"/>
      <c r="J38" s="55"/>
      <c r="K38" s="12"/>
      <c r="L38" s="12"/>
      <c r="M38" s="12"/>
      <c r="N38" s="12"/>
      <c r="O38" s="101"/>
      <c r="P38" s="81"/>
      <c r="Q38" s="81"/>
      <c r="R38" s="81"/>
      <c r="S38" s="13"/>
      <c r="T38" s="13"/>
      <c r="U38" s="28"/>
      <c r="V38" s="13"/>
      <c r="W38" s="29"/>
      <c r="X38" s="13"/>
      <c r="Y38" s="108"/>
      <c r="Z38" s="38"/>
      <c r="AA38" s="55"/>
      <c r="AB38" s="12"/>
      <c r="AC38" s="70"/>
      <c r="AD38" s="71"/>
      <c r="AE38" s="28"/>
      <c r="AF38" s="13"/>
      <c r="AG38" s="13"/>
      <c r="AH38" s="105"/>
      <c r="AI38" s="38"/>
      <c r="AJ38" s="54" t="s">
        <v>107</v>
      </c>
    </row>
    <row r="39" spans="4:36" s="54" customFormat="1" ht="12.75">
      <c r="D39" s="54">
        <v>2</v>
      </c>
      <c r="E39" s="55" t="s">
        <v>105</v>
      </c>
      <c r="F39" s="17">
        <v>75</v>
      </c>
      <c r="G39" s="21">
        <v>81</v>
      </c>
      <c r="H39" s="12"/>
      <c r="I39" s="84"/>
      <c r="J39" s="55"/>
      <c r="K39" s="12"/>
      <c r="L39" s="12"/>
      <c r="M39" s="12"/>
      <c r="N39" s="12"/>
      <c r="O39" s="101"/>
      <c r="P39" s="81"/>
      <c r="Q39" s="81"/>
      <c r="R39" s="81"/>
      <c r="S39" s="13"/>
      <c r="T39" s="13"/>
      <c r="U39" s="28"/>
      <c r="V39" s="13"/>
      <c r="W39" s="29"/>
      <c r="X39" s="13"/>
      <c r="Y39" s="108"/>
      <c r="Z39" s="38"/>
      <c r="AA39" s="55"/>
      <c r="AB39" s="12"/>
      <c r="AC39" s="70"/>
      <c r="AD39" s="71"/>
      <c r="AE39" s="28"/>
      <c r="AF39" s="13"/>
      <c r="AG39" s="13"/>
      <c r="AH39" s="105"/>
      <c r="AI39" s="38"/>
      <c r="AJ39" s="54" t="s">
        <v>109</v>
      </c>
    </row>
    <row r="40" spans="4:36" ht="12.75">
      <c r="D40" s="54">
        <v>2</v>
      </c>
      <c r="E40" s="2" t="s">
        <v>108</v>
      </c>
      <c r="F40" s="17">
        <v>80</v>
      </c>
      <c r="G40" s="21">
        <v>80</v>
      </c>
      <c r="H40" s="1"/>
      <c r="I40" s="84"/>
      <c r="J40" s="2"/>
      <c r="K40" s="12"/>
      <c r="L40" s="12"/>
      <c r="M40" s="12"/>
      <c r="N40" s="12"/>
      <c r="O40" s="101"/>
      <c r="P40" s="81"/>
      <c r="Q40" s="81"/>
      <c r="R40" s="81"/>
      <c r="S40" s="13"/>
      <c r="T40" s="13"/>
      <c r="U40" s="28"/>
      <c r="V40" s="13"/>
      <c r="W40" s="29"/>
      <c r="X40" s="13"/>
      <c r="Y40" s="108"/>
      <c r="Z40" s="38"/>
      <c r="AA40" s="2"/>
      <c r="AB40" s="1"/>
      <c r="AC40" s="45"/>
      <c r="AD40" s="50"/>
      <c r="AE40" s="28"/>
      <c r="AF40" s="13"/>
      <c r="AG40" s="13"/>
      <c r="AH40" s="105"/>
      <c r="AI40" s="38"/>
      <c r="AJ40" s="54" t="s">
        <v>110</v>
      </c>
    </row>
    <row r="41" spans="4:35" ht="12.75">
      <c r="D41">
        <v>2</v>
      </c>
      <c r="E41" s="2" t="s">
        <v>105</v>
      </c>
      <c r="F41" s="17">
        <v>88</v>
      </c>
      <c r="G41" s="21">
        <v>93</v>
      </c>
      <c r="H41" s="1"/>
      <c r="I41" s="84"/>
      <c r="J41" s="2">
        <v>270</v>
      </c>
      <c r="K41" s="12">
        <v>84</v>
      </c>
      <c r="L41" s="12">
        <v>27</v>
      </c>
      <c r="M41" s="12">
        <v>0</v>
      </c>
      <c r="N41" s="12"/>
      <c r="O41" s="101"/>
      <c r="P41" s="81">
        <f t="shared" si="0"/>
        <v>-0.4515034922801636</v>
      </c>
      <c r="Q41" s="81">
        <f t="shared" si="1"/>
        <v>0.8861254972213128</v>
      </c>
      <c r="R41" s="81">
        <f t="shared" si="2"/>
        <v>0.09313554273486337</v>
      </c>
      <c r="S41" s="13">
        <f t="shared" si="3"/>
        <v>117</v>
      </c>
      <c r="T41" s="13">
        <f aca="true" t="shared" si="18" ref="T41:T77">ASIN(R41/SQRT(P41^2+Q41^2+R41^2))*180/PI()</f>
        <v>5.350063504998128</v>
      </c>
      <c r="U41" s="28">
        <f t="shared" si="5"/>
        <v>297</v>
      </c>
      <c r="V41" s="13">
        <f t="shared" si="6"/>
        <v>207</v>
      </c>
      <c r="W41" s="29">
        <f t="shared" si="7"/>
        <v>84.64993649500187</v>
      </c>
      <c r="X41" s="13"/>
      <c r="Y41" s="108"/>
      <c r="Z41" s="38"/>
      <c r="AA41" s="2"/>
      <c r="AB41" s="1"/>
      <c r="AC41" s="45"/>
      <c r="AD41" s="50"/>
      <c r="AE41" s="28">
        <f t="shared" si="17"/>
        <v>297</v>
      </c>
      <c r="AF41" s="13">
        <f t="shared" si="15"/>
        <v>207</v>
      </c>
      <c r="AG41" s="13">
        <f t="shared" si="11"/>
        <v>84.64993649500187</v>
      </c>
      <c r="AH41" s="105"/>
      <c r="AI41" s="38"/>
    </row>
    <row r="42" spans="4:35" s="54" customFormat="1" ht="12.75">
      <c r="D42" s="54">
        <v>2</v>
      </c>
      <c r="E42" s="55" t="s">
        <v>212</v>
      </c>
      <c r="F42" s="17">
        <v>90</v>
      </c>
      <c r="G42" s="21">
        <v>91</v>
      </c>
      <c r="H42" s="12"/>
      <c r="I42" s="84"/>
      <c r="J42" s="55">
        <v>90</v>
      </c>
      <c r="K42" s="12">
        <v>7</v>
      </c>
      <c r="L42" s="12">
        <v>180</v>
      </c>
      <c r="M42" s="12">
        <v>27</v>
      </c>
      <c r="N42" s="12"/>
      <c r="O42" s="101"/>
      <c r="P42" s="81">
        <f t="shared" si="0"/>
        <v>0.4506065233982077</v>
      </c>
      <c r="Q42" s="81">
        <f t="shared" si="1"/>
        <v>-0.10858638007253908</v>
      </c>
      <c r="R42" s="81">
        <f t="shared" si="2"/>
        <v>0.884365096670475</v>
      </c>
      <c r="S42" s="13">
        <f t="shared" si="3"/>
        <v>346.45128048931736</v>
      </c>
      <c r="T42" s="13">
        <f t="shared" si="18"/>
        <v>62.34047663149452</v>
      </c>
      <c r="U42" s="28">
        <f t="shared" si="5"/>
        <v>166.45128048931736</v>
      </c>
      <c r="V42" s="13">
        <f t="shared" si="6"/>
        <v>76.45128048931736</v>
      </c>
      <c r="W42" s="29">
        <f t="shared" si="7"/>
        <v>27.659523368505482</v>
      </c>
      <c r="X42" s="13"/>
      <c r="Y42" s="108">
        <v>82</v>
      </c>
      <c r="Z42" s="38" t="s">
        <v>307</v>
      </c>
      <c r="AA42" s="55"/>
      <c r="AB42" s="12"/>
      <c r="AC42" s="70"/>
      <c r="AD42" s="71"/>
      <c r="AE42" s="28">
        <f t="shared" si="17"/>
        <v>166.45128048931736</v>
      </c>
      <c r="AF42" s="13">
        <f t="shared" si="15"/>
        <v>76.45128048931736</v>
      </c>
      <c r="AG42" s="13">
        <f t="shared" si="11"/>
        <v>27.659523368505482</v>
      </c>
      <c r="AH42" s="105">
        <f aca="true" t="shared" si="19" ref="AH42:AI45">Y42</f>
        <v>82</v>
      </c>
      <c r="AI42" s="38" t="str">
        <f t="shared" si="19"/>
        <v>N</v>
      </c>
    </row>
    <row r="43" spans="4:35" s="54" customFormat="1" ht="12.75" customHeight="1">
      <c r="D43" s="54">
        <v>2</v>
      </c>
      <c r="E43" s="55" t="s">
        <v>220</v>
      </c>
      <c r="F43" s="17">
        <v>87</v>
      </c>
      <c r="G43" s="21">
        <v>88</v>
      </c>
      <c r="H43" s="12"/>
      <c r="I43" s="84"/>
      <c r="J43" s="55">
        <v>90</v>
      </c>
      <c r="K43" s="12">
        <v>6</v>
      </c>
      <c r="L43" s="12">
        <v>0</v>
      </c>
      <c r="M43" s="12">
        <v>0</v>
      </c>
      <c r="N43" s="12"/>
      <c r="O43" s="101"/>
      <c r="P43" s="81">
        <f t="shared" si="0"/>
        <v>0</v>
      </c>
      <c r="Q43" s="81">
        <f t="shared" si="1"/>
        <v>0.10452846326765346</v>
      </c>
      <c r="R43" s="81">
        <f t="shared" si="2"/>
        <v>-0.9945218953682733</v>
      </c>
      <c r="S43" s="13">
        <f t="shared" si="3"/>
        <v>90</v>
      </c>
      <c r="T43" s="13">
        <f t="shared" si="18"/>
        <v>-84.0000000000001</v>
      </c>
      <c r="U43" s="28">
        <f t="shared" si="5"/>
        <v>90</v>
      </c>
      <c r="V43" s="13">
        <f t="shared" si="6"/>
        <v>0</v>
      </c>
      <c r="W43" s="29">
        <f t="shared" si="7"/>
        <v>5.9999999999999005</v>
      </c>
      <c r="X43" s="13"/>
      <c r="Y43" s="108">
        <v>164</v>
      </c>
      <c r="Z43" s="38" t="s">
        <v>382</v>
      </c>
      <c r="AA43" s="55"/>
      <c r="AB43" s="12"/>
      <c r="AC43" s="55"/>
      <c r="AD43" s="61"/>
      <c r="AE43" s="28">
        <f t="shared" si="17"/>
        <v>90</v>
      </c>
      <c r="AF43" s="13">
        <f t="shared" si="15"/>
        <v>0</v>
      </c>
      <c r="AG43" s="13">
        <f t="shared" si="11"/>
        <v>5.9999999999999005</v>
      </c>
      <c r="AH43" s="105">
        <f t="shared" si="19"/>
        <v>164</v>
      </c>
      <c r="AI43" s="38" t="str">
        <f t="shared" si="19"/>
        <v>L</v>
      </c>
    </row>
    <row r="44" spans="4:35" s="54" customFormat="1" ht="12.75">
      <c r="D44" s="54">
        <v>2</v>
      </c>
      <c r="E44" s="55" t="s">
        <v>335</v>
      </c>
      <c r="F44" s="17">
        <v>37</v>
      </c>
      <c r="G44" s="21">
        <v>40</v>
      </c>
      <c r="H44" s="12"/>
      <c r="I44" s="84"/>
      <c r="J44" s="55">
        <v>90</v>
      </c>
      <c r="K44" s="12">
        <v>23</v>
      </c>
      <c r="L44" s="12">
        <v>0</v>
      </c>
      <c r="M44" s="12">
        <v>0</v>
      </c>
      <c r="N44" s="12">
        <v>12</v>
      </c>
      <c r="O44" s="101">
        <v>90</v>
      </c>
      <c r="P44" s="81">
        <f t="shared" si="0"/>
        <v>0</v>
      </c>
      <c r="Q44" s="81">
        <f t="shared" si="1"/>
        <v>0.3907311284892737</v>
      </c>
      <c r="R44" s="81">
        <f t="shared" si="2"/>
        <v>-0.9205048534524404</v>
      </c>
      <c r="S44" s="13">
        <f t="shared" si="3"/>
        <v>90</v>
      </c>
      <c r="T44" s="13">
        <f t="shared" si="18"/>
        <v>-67.00000000000001</v>
      </c>
      <c r="U44" s="28">
        <f t="shared" si="5"/>
        <v>90</v>
      </c>
      <c r="V44" s="13">
        <f t="shared" si="6"/>
        <v>0</v>
      </c>
      <c r="W44" s="29">
        <f t="shared" si="7"/>
        <v>22.999999999999986</v>
      </c>
      <c r="X44" s="104">
        <f>IF(-Q44&lt;0,180-ACOS(SIN((U44-90)*PI()/180)*R44/SQRT(Q44^2+R44^2))*180/PI(),ACOS(SIN((U44-90)*PI()/180)*R44/SQRT(Q44^2+R44^2))*180/PI())</f>
        <v>90</v>
      </c>
      <c r="Y44" s="110">
        <f>IF(O44=90,IF(X44-N44&lt;0,X44-N44+180,X44-N44),IF(X44+N44&gt;180,X44+N44-180,X44+N44))</f>
        <v>78</v>
      </c>
      <c r="Z44" s="38" t="s">
        <v>310</v>
      </c>
      <c r="AA44" s="55"/>
      <c r="AB44" s="12"/>
      <c r="AC44" s="55"/>
      <c r="AD44" s="61"/>
      <c r="AE44" s="28">
        <f t="shared" si="17"/>
        <v>90</v>
      </c>
      <c r="AF44" s="13">
        <f t="shared" si="15"/>
        <v>0</v>
      </c>
      <c r="AG44" s="13">
        <f t="shared" si="11"/>
        <v>22.999999999999986</v>
      </c>
      <c r="AH44" s="105">
        <f t="shared" si="19"/>
        <v>78</v>
      </c>
      <c r="AI44" s="38" t="str">
        <f t="shared" si="19"/>
        <v>T</v>
      </c>
    </row>
    <row r="45" spans="4:35" s="54" customFormat="1" ht="12.75">
      <c r="D45" s="54">
        <v>3</v>
      </c>
      <c r="E45" s="55" t="s">
        <v>212</v>
      </c>
      <c r="F45" s="17">
        <v>66</v>
      </c>
      <c r="G45" s="21">
        <v>70</v>
      </c>
      <c r="H45" s="12"/>
      <c r="I45" s="84"/>
      <c r="J45" s="55">
        <v>90</v>
      </c>
      <c r="K45" s="12">
        <v>35</v>
      </c>
      <c r="L45" s="12">
        <v>180</v>
      </c>
      <c r="M45" s="12">
        <v>18</v>
      </c>
      <c r="N45" s="12">
        <v>10</v>
      </c>
      <c r="O45" s="101">
        <v>270</v>
      </c>
      <c r="P45" s="81">
        <f t="shared" si="0"/>
        <v>0.253131902662278</v>
      </c>
      <c r="Q45" s="81">
        <f t="shared" si="1"/>
        <v>-0.5455036073850147</v>
      </c>
      <c r="R45" s="81">
        <f t="shared" si="2"/>
        <v>0.7790598895575419</v>
      </c>
      <c r="S45" s="13">
        <f t="shared" si="3"/>
        <v>294.89287554475857</v>
      </c>
      <c r="T45" s="13">
        <f t="shared" si="18"/>
        <v>52.33466364203484</v>
      </c>
      <c r="U45" s="28">
        <f t="shared" si="5"/>
        <v>114.89287554475857</v>
      </c>
      <c r="V45" s="13">
        <f t="shared" si="6"/>
        <v>24.892875544758567</v>
      </c>
      <c r="W45" s="29">
        <f t="shared" si="7"/>
        <v>37.66533635796516</v>
      </c>
      <c r="X45" s="104">
        <f>IF(-Q45&lt;0,180-ACOS(SIN((U45-90)*PI()/180)*R45/SQRT(Q45^2+R45^2))*180/PI(),ACOS(SIN((U45-90)*PI()/180)*R45/SQRT(Q45^2+R45^2))*180/PI())</f>
        <v>69.83041522803443</v>
      </c>
      <c r="Y45" s="110">
        <f>IF(O45=90,IF(X45-N45&lt;0,X45-N45+180,X45-N45),IF(X45+N45&gt;180,X45+N45-180,X45+N45))</f>
        <v>79.83041522803443</v>
      </c>
      <c r="Z45" s="38" t="s">
        <v>307</v>
      </c>
      <c r="AA45" s="55"/>
      <c r="AB45" s="12"/>
      <c r="AC45" s="55"/>
      <c r="AD45" s="61"/>
      <c r="AE45" s="28">
        <f t="shared" si="17"/>
        <v>114.89287554475857</v>
      </c>
      <c r="AF45" s="13">
        <f t="shared" si="15"/>
        <v>24.892875544758567</v>
      </c>
      <c r="AG45" s="13">
        <f t="shared" si="11"/>
        <v>37.66533635796516</v>
      </c>
      <c r="AH45" s="105">
        <f t="shared" si="19"/>
        <v>79.83041522803443</v>
      </c>
      <c r="AI45" s="38" t="str">
        <f t="shared" si="19"/>
        <v>N</v>
      </c>
    </row>
    <row r="46" spans="4:35" ht="12.75">
      <c r="D46" s="54">
        <v>3</v>
      </c>
      <c r="E46" s="2" t="s">
        <v>393</v>
      </c>
      <c r="F46" s="17">
        <v>25</v>
      </c>
      <c r="G46" s="21">
        <v>26</v>
      </c>
      <c r="H46" s="1"/>
      <c r="I46" s="84">
        <v>0.7</v>
      </c>
      <c r="J46" s="2">
        <v>90</v>
      </c>
      <c r="K46" s="12">
        <v>3</v>
      </c>
      <c r="L46" s="12">
        <v>0</v>
      </c>
      <c r="M46" s="12">
        <v>7</v>
      </c>
      <c r="N46" s="12"/>
      <c r="O46" s="101"/>
      <c r="P46" s="81">
        <f>COS(K46*PI()/180)*SIN(J46*PI()/180)*(SIN(M46*PI()/180))-(COS(M46*PI()/180)*SIN(L46*PI()/180))*(SIN(K46*PI()/180))</f>
        <v>0.12170232570552782</v>
      </c>
      <c r="Q46" s="81">
        <f>(SIN(K46*PI()/180))*(COS(M46*PI()/180)*COS(L46*PI()/180))-(SIN(M46*PI()/180))*(COS(K46*PI()/180)*COS(J46*PI()/180))</f>
        <v>0.05194585196140251</v>
      </c>
      <c r="R46" s="81">
        <f>(COS(K46*PI()/180)*COS(J46*PI()/180))*(COS(M46*PI()/180)*SIN(L46*PI()/180))-(COS(K46*PI()/180)*SIN(J46*PI()/180))*(COS(M46*PI()/180)*COS(L46*PI()/180))</f>
        <v>-0.991185901636016</v>
      </c>
      <c r="S46" s="13">
        <f>IF(P46=0,IF(Q46&gt;=0,90,270),IF(P46&gt;0,IF(Q46&gt;=0,ATAN(Q46/P46)*180/PI(),ATAN(Q46/P46)*180/PI()+360),ATAN(Q46/P46)*180/PI()+180))</f>
        <v>23.11410337936558</v>
      </c>
      <c r="T46" s="13">
        <f t="shared" si="18"/>
        <v>-82.39589554630736</v>
      </c>
      <c r="U46" s="28">
        <f>IF(R46&lt;0,S46,IF(S46+180&gt;=360,S46-180,S46+180))</f>
        <v>23.11410337936558</v>
      </c>
      <c r="V46" s="13">
        <f t="shared" si="6"/>
        <v>293.1141033793656</v>
      </c>
      <c r="W46" s="29">
        <f>IF(R46&lt;0,90+T46,90-T46)</f>
        <v>7.604104453692642</v>
      </c>
      <c r="X46" s="13"/>
      <c r="Y46" s="108"/>
      <c r="Z46" s="38"/>
      <c r="AA46" s="2"/>
      <c r="AB46" s="1"/>
      <c r="AC46" s="45"/>
      <c r="AD46" s="50"/>
      <c r="AE46" s="28">
        <f t="shared" si="17"/>
        <v>23.11410337936558</v>
      </c>
      <c r="AF46" s="13">
        <f t="shared" si="15"/>
        <v>293.1141033793656</v>
      </c>
      <c r="AG46" s="13">
        <f>W46</f>
        <v>7.604104453692642</v>
      </c>
      <c r="AH46" s="105"/>
      <c r="AI46" s="38"/>
    </row>
    <row r="47" spans="3:36" s="54" customFormat="1" ht="12.75" customHeight="1">
      <c r="C47" s="54" t="s">
        <v>111</v>
      </c>
      <c r="D47" s="54">
        <v>1</v>
      </c>
      <c r="E47" s="55" t="s">
        <v>212</v>
      </c>
      <c r="F47" s="17">
        <v>6</v>
      </c>
      <c r="G47" s="21">
        <v>17</v>
      </c>
      <c r="H47" s="12"/>
      <c r="I47" s="84">
        <v>0.1</v>
      </c>
      <c r="J47" s="55">
        <v>270</v>
      </c>
      <c r="K47" s="12">
        <v>79</v>
      </c>
      <c r="L47" s="12">
        <v>19</v>
      </c>
      <c r="M47" s="12">
        <v>0</v>
      </c>
      <c r="N47" s="12"/>
      <c r="O47" s="101"/>
      <c r="P47" s="81">
        <f t="shared" si="0"/>
        <v>-0.3195865504800327</v>
      </c>
      <c r="Q47" s="81">
        <f t="shared" si="1"/>
        <v>0.9281467362630046</v>
      </c>
      <c r="R47" s="81">
        <f t="shared" si="2"/>
        <v>0.18041344951996738</v>
      </c>
      <c r="S47" s="13">
        <f t="shared" si="3"/>
        <v>109</v>
      </c>
      <c r="T47" s="13">
        <f t="shared" si="18"/>
        <v>10.414180694579489</v>
      </c>
      <c r="U47" s="28">
        <f t="shared" si="5"/>
        <v>289</v>
      </c>
      <c r="V47" s="13">
        <f t="shared" si="6"/>
        <v>199</v>
      </c>
      <c r="W47" s="29">
        <f t="shared" si="7"/>
        <v>79.58581930542051</v>
      </c>
      <c r="X47" s="13"/>
      <c r="Y47" s="109">
        <v>90</v>
      </c>
      <c r="Z47" s="38" t="s">
        <v>307</v>
      </c>
      <c r="AA47" s="55"/>
      <c r="AB47" s="12"/>
      <c r="AC47" s="55"/>
      <c r="AD47" s="61"/>
      <c r="AE47" s="28">
        <f t="shared" si="17"/>
        <v>289</v>
      </c>
      <c r="AF47" s="13">
        <f t="shared" si="15"/>
        <v>199</v>
      </c>
      <c r="AG47" s="13">
        <f t="shared" si="11"/>
        <v>79.58581930542051</v>
      </c>
      <c r="AH47" s="106">
        <f aca="true" t="shared" si="20" ref="AH47:AI52">Y47</f>
        <v>90</v>
      </c>
      <c r="AI47" s="38" t="str">
        <f t="shared" si="20"/>
        <v>N</v>
      </c>
      <c r="AJ47" s="54" t="s">
        <v>112</v>
      </c>
    </row>
    <row r="48" spans="4:36" ht="12.75">
      <c r="D48" s="54">
        <v>1</v>
      </c>
      <c r="E48" s="55" t="s">
        <v>212</v>
      </c>
      <c r="F48" s="17">
        <v>6</v>
      </c>
      <c r="G48" s="21">
        <v>17</v>
      </c>
      <c r="H48" s="12"/>
      <c r="I48" s="84">
        <v>0.1</v>
      </c>
      <c r="J48" s="2">
        <v>90</v>
      </c>
      <c r="K48" s="12">
        <v>82</v>
      </c>
      <c r="L48" s="12">
        <v>178</v>
      </c>
      <c r="M48" s="12">
        <v>0</v>
      </c>
      <c r="N48" s="12"/>
      <c r="O48" s="101"/>
      <c r="P48" s="81">
        <f t="shared" si="0"/>
        <v>-0.034559857199638166</v>
      </c>
      <c r="Q48" s="81">
        <f t="shared" si="1"/>
        <v>-0.9896648241902407</v>
      </c>
      <c r="R48" s="81">
        <f t="shared" si="2"/>
        <v>0.13908832046729216</v>
      </c>
      <c r="S48" s="13">
        <f t="shared" si="3"/>
        <v>268</v>
      </c>
      <c r="T48" s="13">
        <f t="shared" si="18"/>
        <v>7.995189652315301</v>
      </c>
      <c r="U48" s="28">
        <f t="shared" si="5"/>
        <v>88</v>
      </c>
      <c r="V48" s="13">
        <f t="shared" si="6"/>
        <v>358</v>
      </c>
      <c r="W48" s="29">
        <f t="shared" si="7"/>
        <v>82.0048103476847</v>
      </c>
      <c r="X48" s="13"/>
      <c r="Y48" s="109">
        <v>90</v>
      </c>
      <c r="Z48" s="38" t="s">
        <v>307</v>
      </c>
      <c r="AA48" s="2"/>
      <c r="AB48" s="1"/>
      <c r="AC48" s="2"/>
      <c r="AD48" s="3"/>
      <c r="AE48" s="28">
        <f t="shared" si="17"/>
        <v>88</v>
      </c>
      <c r="AF48" s="13">
        <f t="shared" si="15"/>
        <v>358</v>
      </c>
      <c r="AG48" s="13">
        <f t="shared" si="11"/>
        <v>82.0048103476847</v>
      </c>
      <c r="AH48" s="106">
        <f t="shared" si="20"/>
        <v>90</v>
      </c>
      <c r="AI48" s="38" t="str">
        <f t="shared" si="20"/>
        <v>N</v>
      </c>
      <c r="AJ48" t="s">
        <v>112</v>
      </c>
    </row>
    <row r="49" spans="4:35" ht="12.75">
      <c r="D49" s="54">
        <v>1</v>
      </c>
      <c r="E49" s="2" t="s">
        <v>212</v>
      </c>
      <c r="F49" s="17">
        <v>43</v>
      </c>
      <c r="G49" s="21">
        <v>50</v>
      </c>
      <c r="H49" s="1"/>
      <c r="I49" s="85"/>
      <c r="J49" s="2">
        <v>270</v>
      </c>
      <c r="K49" s="12">
        <v>48</v>
      </c>
      <c r="L49" s="12">
        <v>0</v>
      </c>
      <c r="M49" s="12">
        <v>37</v>
      </c>
      <c r="N49" s="12"/>
      <c r="O49" s="101"/>
      <c r="P49" s="81">
        <f t="shared" si="0"/>
        <v>-0.4026928513576004</v>
      </c>
      <c r="Q49" s="81">
        <f t="shared" si="1"/>
        <v>0.5935018467341452</v>
      </c>
      <c r="R49" s="81">
        <f t="shared" si="2"/>
        <v>0.5343914630976612</v>
      </c>
      <c r="S49" s="13">
        <f t="shared" si="3"/>
        <v>124.1570144001598</v>
      </c>
      <c r="T49" s="13">
        <f t="shared" si="18"/>
        <v>36.689286007973685</v>
      </c>
      <c r="U49" s="28">
        <f t="shared" si="5"/>
        <v>304.1570144001598</v>
      </c>
      <c r="V49" s="13">
        <f t="shared" si="6"/>
        <v>214.15701440015982</v>
      </c>
      <c r="W49" s="29">
        <f t="shared" si="7"/>
        <v>53.310713992026315</v>
      </c>
      <c r="X49" s="13"/>
      <c r="Y49" s="108">
        <v>67</v>
      </c>
      <c r="Z49" s="38" t="s">
        <v>307</v>
      </c>
      <c r="AA49" s="2"/>
      <c r="AB49" s="1"/>
      <c r="AC49" s="2"/>
      <c r="AD49" s="3"/>
      <c r="AE49" s="28">
        <f t="shared" si="17"/>
        <v>304.1570144001598</v>
      </c>
      <c r="AF49" s="13">
        <f t="shared" si="15"/>
        <v>214.15701440015982</v>
      </c>
      <c r="AG49" s="13">
        <f t="shared" si="11"/>
        <v>53.310713992026315</v>
      </c>
      <c r="AH49" s="105">
        <f t="shared" si="20"/>
        <v>67</v>
      </c>
      <c r="AI49" s="38" t="str">
        <f t="shared" si="20"/>
        <v>N</v>
      </c>
    </row>
    <row r="50" spans="4:36" ht="12.75">
      <c r="D50" s="54">
        <v>1</v>
      </c>
      <c r="E50" s="2" t="s">
        <v>212</v>
      </c>
      <c r="F50" s="17">
        <v>48</v>
      </c>
      <c r="G50" s="21">
        <v>52</v>
      </c>
      <c r="H50" s="1"/>
      <c r="I50" s="85"/>
      <c r="J50" s="2">
        <v>270</v>
      </c>
      <c r="K50" s="12">
        <v>44</v>
      </c>
      <c r="L50" s="12">
        <v>0</v>
      </c>
      <c r="M50" s="12">
        <v>35</v>
      </c>
      <c r="N50" s="12"/>
      <c r="O50" s="101"/>
      <c r="P50" s="81">
        <f t="shared" si="0"/>
        <v>-0.4125963592037165</v>
      </c>
      <c r="Q50" s="81">
        <f t="shared" si="1"/>
        <v>0.5690308242439475</v>
      </c>
      <c r="R50" s="81">
        <f t="shared" si="2"/>
        <v>0.5892486679858413</v>
      </c>
      <c r="S50" s="13">
        <f t="shared" si="3"/>
        <v>125.94534646991457</v>
      </c>
      <c r="T50" s="13">
        <f t="shared" si="18"/>
        <v>39.97451165425022</v>
      </c>
      <c r="U50" s="28">
        <f t="shared" si="5"/>
        <v>305.94534646991457</v>
      </c>
      <c r="V50" s="13">
        <f t="shared" si="6"/>
        <v>215.94534646991457</v>
      </c>
      <c r="W50" s="29">
        <f t="shared" si="7"/>
        <v>50.02548834574978</v>
      </c>
      <c r="X50" s="13"/>
      <c r="Y50" s="108">
        <v>47</v>
      </c>
      <c r="Z50" s="38" t="s">
        <v>307</v>
      </c>
      <c r="AA50" s="2"/>
      <c r="AB50" s="1"/>
      <c r="AC50" s="2"/>
      <c r="AD50" s="3"/>
      <c r="AE50" s="28">
        <f t="shared" si="17"/>
        <v>305.94534646991457</v>
      </c>
      <c r="AF50" s="13">
        <f t="shared" si="15"/>
        <v>215.94534646991457</v>
      </c>
      <c r="AG50" s="13">
        <f t="shared" si="11"/>
        <v>50.02548834574978</v>
      </c>
      <c r="AH50" s="105">
        <f t="shared" si="20"/>
        <v>47</v>
      </c>
      <c r="AI50" s="38" t="str">
        <f t="shared" si="20"/>
        <v>N</v>
      </c>
      <c r="AJ50" s="54"/>
    </row>
    <row r="51" spans="4:35" ht="12.75">
      <c r="D51" s="54">
        <v>1</v>
      </c>
      <c r="E51" s="2" t="s">
        <v>335</v>
      </c>
      <c r="F51" s="17">
        <v>102</v>
      </c>
      <c r="G51" s="21">
        <v>108</v>
      </c>
      <c r="H51" s="1"/>
      <c r="I51" s="85"/>
      <c r="J51" s="2">
        <v>270</v>
      </c>
      <c r="K51" s="12">
        <v>53</v>
      </c>
      <c r="L51" s="12">
        <v>0</v>
      </c>
      <c r="M51" s="12">
        <v>23</v>
      </c>
      <c r="N51" s="12"/>
      <c r="O51" s="101"/>
      <c r="P51" s="81">
        <f t="shared" si="0"/>
        <v>-0.23514786313799826</v>
      </c>
      <c r="Q51" s="81">
        <f t="shared" si="1"/>
        <v>0.7351478631379983</v>
      </c>
      <c r="R51" s="81">
        <f t="shared" si="2"/>
        <v>0.5539736496920533</v>
      </c>
      <c r="S51" s="13">
        <f t="shared" si="3"/>
        <v>107.73764019018748</v>
      </c>
      <c r="T51" s="13">
        <f t="shared" si="18"/>
        <v>35.66818551307047</v>
      </c>
      <c r="U51" s="28">
        <f t="shared" si="5"/>
        <v>287.73764019018745</v>
      </c>
      <c r="V51" s="13">
        <f t="shared" si="6"/>
        <v>197.73764019018745</v>
      </c>
      <c r="W51" s="29">
        <f t="shared" si="7"/>
        <v>54.33181448692953</v>
      </c>
      <c r="X51" s="13"/>
      <c r="Y51" s="108">
        <v>122</v>
      </c>
      <c r="Z51" s="38" t="s">
        <v>310</v>
      </c>
      <c r="AA51" s="2"/>
      <c r="AB51" s="1"/>
      <c r="AC51" s="2"/>
      <c r="AD51" s="3"/>
      <c r="AE51" s="28">
        <f t="shared" si="17"/>
        <v>287.73764019018745</v>
      </c>
      <c r="AF51" s="13">
        <f t="shared" si="15"/>
        <v>197.73764019018745</v>
      </c>
      <c r="AG51" s="13">
        <f t="shared" si="11"/>
        <v>54.33181448692953</v>
      </c>
      <c r="AH51" s="105">
        <f t="shared" si="20"/>
        <v>122</v>
      </c>
      <c r="AI51" s="38" t="str">
        <f t="shared" si="20"/>
        <v>T</v>
      </c>
    </row>
    <row r="52" spans="4:35" s="54" customFormat="1" ht="12.75">
      <c r="D52" s="54">
        <v>1</v>
      </c>
      <c r="E52" s="55" t="s">
        <v>213</v>
      </c>
      <c r="F52" s="17">
        <v>85</v>
      </c>
      <c r="G52" s="21">
        <v>90</v>
      </c>
      <c r="H52" s="12"/>
      <c r="I52" s="84"/>
      <c r="J52" s="55">
        <v>270</v>
      </c>
      <c r="K52" s="12">
        <v>30</v>
      </c>
      <c r="L52" s="12">
        <v>0</v>
      </c>
      <c r="M52" s="12">
        <v>33</v>
      </c>
      <c r="N52" s="12"/>
      <c r="O52" s="101"/>
      <c r="P52" s="81">
        <f t="shared" si="0"/>
        <v>-0.4716712402156559</v>
      </c>
      <c r="Q52" s="81">
        <f t="shared" si="1"/>
        <v>0.4193352839727121</v>
      </c>
      <c r="R52" s="81">
        <f t="shared" si="2"/>
        <v>0.7263100172470603</v>
      </c>
      <c r="S52" s="13">
        <f t="shared" si="3"/>
        <v>138.3615780256899</v>
      </c>
      <c r="T52" s="13">
        <f t="shared" si="18"/>
        <v>49.011189363086615</v>
      </c>
      <c r="U52" s="28">
        <f t="shared" si="5"/>
        <v>318.36157802568994</v>
      </c>
      <c r="V52" s="13">
        <f t="shared" si="6"/>
        <v>228.36157802568994</v>
      </c>
      <c r="W52" s="29">
        <f t="shared" si="7"/>
        <v>40.988810636913385</v>
      </c>
      <c r="X52" s="13"/>
      <c r="Y52" s="108">
        <v>109</v>
      </c>
      <c r="Z52" s="38"/>
      <c r="AA52" s="55"/>
      <c r="AB52" s="12"/>
      <c r="AC52" s="72"/>
      <c r="AD52" s="73"/>
      <c r="AE52" s="28">
        <f t="shared" si="17"/>
        <v>318.36157802568994</v>
      </c>
      <c r="AF52" s="13">
        <f t="shared" si="15"/>
        <v>228.36157802568994</v>
      </c>
      <c r="AG52" s="13">
        <f t="shared" si="11"/>
        <v>40.988810636913385</v>
      </c>
      <c r="AH52" s="105">
        <f t="shared" si="20"/>
        <v>109</v>
      </c>
      <c r="AI52" s="38"/>
    </row>
    <row r="53" spans="4:36" ht="12.75">
      <c r="D53" s="54">
        <v>1</v>
      </c>
      <c r="E53" s="2" t="s">
        <v>154</v>
      </c>
      <c r="F53" s="17">
        <v>129</v>
      </c>
      <c r="G53" s="21">
        <v>130</v>
      </c>
      <c r="H53" s="1"/>
      <c r="I53" s="85">
        <v>0.2</v>
      </c>
      <c r="J53" s="2">
        <v>270</v>
      </c>
      <c r="K53" s="12">
        <v>2</v>
      </c>
      <c r="L53" s="12">
        <v>180</v>
      </c>
      <c r="M53" s="12">
        <v>17</v>
      </c>
      <c r="N53" s="12"/>
      <c r="O53" s="101"/>
      <c r="P53" s="81">
        <f t="shared" si="0"/>
        <v>-0.2921935997798388</v>
      </c>
      <c r="Q53" s="81">
        <f t="shared" si="1"/>
        <v>-0.0333745546773179</v>
      </c>
      <c r="R53" s="81">
        <f t="shared" si="2"/>
        <v>-0.9557222009441926</v>
      </c>
      <c r="S53" s="13">
        <f t="shared" si="3"/>
        <v>186.51612416004238</v>
      </c>
      <c r="T53" s="13">
        <f t="shared" si="18"/>
        <v>-72.89589719062229</v>
      </c>
      <c r="U53" s="28">
        <f t="shared" si="5"/>
        <v>186.51612416004238</v>
      </c>
      <c r="V53" s="13">
        <f t="shared" si="6"/>
        <v>96.51612416004238</v>
      </c>
      <c r="W53" s="29">
        <f t="shared" si="7"/>
        <v>17.104102809377707</v>
      </c>
      <c r="X53" s="13"/>
      <c r="Y53" s="108"/>
      <c r="Z53" s="38"/>
      <c r="AA53" s="2"/>
      <c r="AB53" s="1"/>
      <c r="AC53" s="2"/>
      <c r="AD53" s="3"/>
      <c r="AE53" s="28">
        <f t="shared" si="17"/>
        <v>186.51612416004238</v>
      </c>
      <c r="AF53" s="13">
        <f t="shared" si="15"/>
        <v>96.51612416004238</v>
      </c>
      <c r="AG53" s="13">
        <f t="shared" si="11"/>
        <v>17.104102809377707</v>
      </c>
      <c r="AH53" s="105"/>
      <c r="AI53" s="38"/>
      <c r="AJ53" t="s">
        <v>112</v>
      </c>
    </row>
    <row r="54" spans="4:36" ht="12.75">
      <c r="D54" s="54">
        <v>1</v>
      </c>
      <c r="E54" s="2" t="s">
        <v>154</v>
      </c>
      <c r="F54" s="17">
        <v>132</v>
      </c>
      <c r="G54" s="21">
        <v>133</v>
      </c>
      <c r="H54" s="1"/>
      <c r="I54" s="85">
        <v>0.2</v>
      </c>
      <c r="J54" s="2">
        <v>90</v>
      </c>
      <c r="K54" s="12">
        <v>9</v>
      </c>
      <c r="L54" s="12">
        <v>166</v>
      </c>
      <c r="M54" s="12">
        <v>0</v>
      </c>
      <c r="N54" s="12"/>
      <c r="O54" s="101"/>
      <c r="P54" s="81">
        <f t="shared" si="0"/>
        <v>-0.037844922319652606</v>
      </c>
      <c r="Q54" s="81">
        <f t="shared" si="1"/>
        <v>-0.1517876928708078</v>
      </c>
      <c r="R54" s="81">
        <f t="shared" si="2"/>
        <v>0.958349775772093</v>
      </c>
      <c r="S54" s="13">
        <f t="shared" si="3"/>
        <v>256</v>
      </c>
      <c r="T54" s="13">
        <f t="shared" si="18"/>
        <v>80.72919208812249</v>
      </c>
      <c r="U54" s="28">
        <f t="shared" si="5"/>
        <v>76</v>
      </c>
      <c r="V54" s="13">
        <f t="shared" si="6"/>
        <v>346</v>
      </c>
      <c r="W54" s="29">
        <f t="shared" si="7"/>
        <v>9.270807911877512</v>
      </c>
      <c r="X54" s="13"/>
      <c r="Y54" s="108"/>
      <c r="Z54" s="38"/>
      <c r="AA54" s="2"/>
      <c r="AB54" s="1"/>
      <c r="AC54" s="2"/>
      <c r="AD54" s="3"/>
      <c r="AE54" s="28">
        <f t="shared" si="17"/>
        <v>76</v>
      </c>
      <c r="AF54" s="13">
        <f t="shared" si="15"/>
        <v>346</v>
      </c>
      <c r="AG54" s="13">
        <f t="shared" si="11"/>
        <v>9.270807911877512</v>
      </c>
      <c r="AH54" s="105"/>
      <c r="AI54" s="38"/>
      <c r="AJ54" t="s">
        <v>112</v>
      </c>
    </row>
    <row r="55" spans="4:35" ht="12.75">
      <c r="D55" s="54">
        <v>1</v>
      </c>
      <c r="E55" s="2" t="s">
        <v>212</v>
      </c>
      <c r="F55" s="17">
        <v>131</v>
      </c>
      <c r="G55" s="20">
        <v>133</v>
      </c>
      <c r="H55" s="1"/>
      <c r="I55" s="85"/>
      <c r="J55" s="2">
        <v>270</v>
      </c>
      <c r="K55" s="12">
        <v>16</v>
      </c>
      <c r="L55" s="12">
        <v>180</v>
      </c>
      <c r="M55" s="12">
        <v>7</v>
      </c>
      <c r="N55" s="12"/>
      <c r="O55" s="101"/>
      <c r="P55" s="81">
        <f t="shared" si="0"/>
        <v>-0.11714833172452147</v>
      </c>
      <c r="Q55" s="81">
        <f t="shared" si="1"/>
        <v>-0.2735827967647523</v>
      </c>
      <c r="R55" s="81">
        <f t="shared" si="2"/>
        <v>-0.954096597023789</v>
      </c>
      <c r="S55" s="13">
        <f t="shared" si="3"/>
        <v>246.81935939586697</v>
      </c>
      <c r="T55" s="13">
        <f t="shared" si="18"/>
        <v>-72.67584706485775</v>
      </c>
      <c r="U55" s="28">
        <f t="shared" si="5"/>
        <v>246.81935939586697</v>
      </c>
      <c r="V55" s="13">
        <f t="shared" si="6"/>
        <v>156.81935939586697</v>
      </c>
      <c r="W55" s="29">
        <f t="shared" si="7"/>
        <v>17.32415293514225</v>
      </c>
      <c r="X55" s="13"/>
      <c r="Y55" s="108">
        <v>104</v>
      </c>
      <c r="Z55" s="38" t="s">
        <v>307</v>
      </c>
      <c r="AA55" s="2"/>
      <c r="AB55" s="1"/>
      <c r="AC55" s="2"/>
      <c r="AD55" s="3"/>
      <c r="AE55" s="28">
        <f t="shared" si="17"/>
        <v>246.81935939586697</v>
      </c>
      <c r="AF55" s="13">
        <f t="shared" si="15"/>
        <v>156.81935939586697</v>
      </c>
      <c r="AG55" s="13">
        <f t="shared" si="11"/>
        <v>17.32415293514225</v>
      </c>
      <c r="AH55" s="105">
        <f>Y55</f>
        <v>104</v>
      </c>
      <c r="AI55" s="38" t="str">
        <f>Z55</f>
        <v>N</v>
      </c>
    </row>
    <row r="56" spans="4:35" ht="12.75">
      <c r="D56" s="54">
        <v>1</v>
      </c>
      <c r="E56" s="2" t="s">
        <v>335</v>
      </c>
      <c r="F56" s="17">
        <v>131</v>
      </c>
      <c r="G56" s="21">
        <v>136</v>
      </c>
      <c r="H56" s="1"/>
      <c r="I56" s="85"/>
      <c r="J56" s="2">
        <v>270</v>
      </c>
      <c r="K56" s="12">
        <v>53</v>
      </c>
      <c r="L56" s="12">
        <v>0</v>
      </c>
      <c r="M56" s="12">
        <v>42</v>
      </c>
      <c r="N56" s="12"/>
      <c r="O56" s="101"/>
      <c r="P56" s="81">
        <f t="shared" si="0"/>
        <v>-0.40269285135760047</v>
      </c>
      <c r="Q56" s="81">
        <f t="shared" si="1"/>
        <v>0.5935018467341453</v>
      </c>
      <c r="R56" s="81">
        <f t="shared" si="2"/>
        <v>0.447235720350003</v>
      </c>
      <c r="S56" s="13">
        <f t="shared" si="3"/>
        <v>124.1570144001598</v>
      </c>
      <c r="T56" s="13">
        <f t="shared" si="18"/>
        <v>31.946324650766122</v>
      </c>
      <c r="U56" s="28">
        <f t="shared" si="5"/>
        <v>304.1570144001598</v>
      </c>
      <c r="V56" s="13">
        <f t="shared" si="6"/>
        <v>214.15701440015982</v>
      </c>
      <c r="W56" s="29">
        <f t="shared" si="7"/>
        <v>58.05367534923388</v>
      </c>
      <c r="X56" s="13"/>
      <c r="Y56" s="108">
        <v>152</v>
      </c>
      <c r="Z56" s="37" t="s">
        <v>310</v>
      </c>
      <c r="AA56" s="2"/>
      <c r="AB56" s="1"/>
      <c r="AC56" s="2"/>
      <c r="AD56" s="3"/>
      <c r="AE56" s="28">
        <f t="shared" si="17"/>
        <v>304.1570144001598</v>
      </c>
      <c r="AF56" s="13">
        <f t="shared" si="15"/>
        <v>214.15701440015982</v>
      </c>
      <c r="AG56" s="13">
        <f t="shared" si="11"/>
        <v>58.05367534923388</v>
      </c>
      <c r="AH56" s="105">
        <f>Y56</f>
        <v>152</v>
      </c>
      <c r="AI56" s="37" t="str">
        <f>Z56</f>
        <v>T</v>
      </c>
    </row>
    <row r="57" spans="4:35" ht="12.75">
      <c r="D57" s="54">
        <v>1</v>
      </c>
      <c r="E57" s="2" t="s">
        <v>154</v>
      </c>
      <c r="F57" s="17">
        <v>137</v>
      </c>
      <c r="G57" s="21">
        <v>138</v>
      </c>
      <c r="H57" s="1"/>
      <c r="I57" s="85"/>
      <c r="J57" s="2">
        <v>90</v>
      </c>
      <c r="K57" s="12">
        <v>7</v>
      </c>
      <c r="L57" s="12">
        <v>0</v>
      </c>
      <c r="M57" s="12">
        <v>8</v>
      </c>
      <c r="N57" s="12"/>
      <c r="O57" s="101"/>
      <c r="P57" s="81">
        <f t="shared" si="0"/>
        <v>0.13813572576990213</v>
      </c>
      <c r="Q57" s="81">
        <f t="shared" si="1"/>
        <v>0.12068331933261861</v>
      </c>
      <c r="R57" s="81">
        <f t="shared" si="2"/>
        <v>-0.9828867607227297</v>
      </c>
      <c r="S57" s="13">
        <f t="shared" si="3"/>
        <v>41.14233262445447</v>
      </c>
      <c r="T57" s="13">
        <f t="shared" si="18"/>
        <v>-79.42894908769492</v>
      </c>
      <c r="U57" s="28">
        <f t="shared" si="5"/>
        <v>41.14233262445447</v>
      </c>
      <c r="V57" s="13">
        <f t="shared" si="6"/>
        <v>311.14233262445447</v>
      </c>
      <c r="W57" s="29">
        <f t="shared" si="7"/>
        <v>10.571050912305083</v>
      </c>
      <c r="X57" s="13"/>
      <c r="Y57" s="108"/>
      <c r="Z57" s="38"/>
      <c r="AA57" s="2"/>
      <c r="AB57" s="1"/>
      <c r="AC57" s="2"/>
      <c r="AD57" s="3"/>
      <c r="AE57" s="28">
        <f t="shared" si="17"/>
        <v>41.14233262445447</v>
      </c>
      <c r="AF57" s="13">
        <f t="shared" si="15"/>
        <v>311.14233262445447</v>
      </c>
      <c r="AG57" s="13">
        <f t="shared" si="11"/>
        <v>10.571050912305083</v>
      </c>
      <c r="AH57" s="105"/>
      <c r="AI57" s="38"/>
    </row>
    <row r="58" spans="4:35" ht="12.75">
      <c r="D58" s="54">
        <v>3</v>
      </c>
      <c r="E58" s="2" t="s">
        <v>335</v>
      </c>
      <c r="F58" s="17">
        <v>25</v>
      </c>
      <c r="G58" s="21">
        <v>32</v>
      </c>
      <c r="H58" s="1"/>
      <c r="I58" s="85"/>
      <c r="J58" s="2">
        <v>90</v>
      </c>
      <c r="K58" s="12">
        <v>48</v>
      </c>
      <c r="L58" s="12">
        <v>21</v>
      </c>
      <c r="M58" s="12">
        <v>0</v>
      </c>
      <c r="N58" s="12"/>
      <c r="O58" s="101"/>
      <c r="P58" s="81">
        <f t="shared" si="0"/>
        <v>-0.26631928732153376</v>
      </c>
      <c r="Q58" s="81">
        <f t="shared" si="1"/>
        <v>0.6937854631183742</v>
      </c>
      <c r="R58" s="81">
        <f t="shared" si="2"/>
        <v>-0.6246872368668341</v>
      </c>
      <c r="S58" s="13">
        <f t="shared" si="3"/>
        <v>111.00000000000001</v>
      </c>
      <c r="T58" s="13">
        <f t="shared" si="18"/>
        <v>-40.05039525367529</v>
      </c>
      <c r="U58" s="28">
        <f t="shared" si="5"/>
        <v>111.00000000000001</v>
      </c>
      <c r="V58" s="13">
        <f t="shared" si="6"/>
        <v>21.000000000000014</v>
      </c>
      <c r="W58" s="29">
        <f t="shared" si="7"/>
        <v>49.94960474632471</v>
      </c>
      <c r="X58" s="13"/>
      <c r="Y58" s="108">
        <v>65</v>
      </c>
      <c r="Z58" s="38" t="s">
        <v>310</v>
      </c>
      <c r="AA58" s="2"/>
      <c r="AB58" s="1"/>
      <c r="AC58" s="2"/>
      <c r="AD58" s="3"/>
      <c r="AE58" s="28">
        <f t="shared" si="17"/>
        <v>111.00000000000001</v>
      </c>
      <c r="AF58" s="13">
        <f t="shared" si="15"/>
        <v>21.000000000000014</v>
      </c>
      <c r="AG58" s="13">
        <f t="shared" si="11"/>
        <v>49.94960474632471</v>
      </c>
      <c r="AH58" s="105">
        <f aca="true" t="shared" si="21" ref="AH58:AI77">Y58</f>
        <v>65</v>
      </c>
      <c r="AI58" s="38" t="str">
        <f t="shared" si="21"/>
        <v>T</v>
      </c>
    </row>
    <row r="59" spans="4:36" ht="12.75">
      <c r="D59" s="54">
        <v>3</v>
      </c>
      <c r="E59" s="2" t="s">
        <v>154</v>
      </c>
      <c r="F59" s="17">
        <v>41</v>
      </c>
      <c r="G59" s="21">
        <v>50</v>
      </c>
      <c r="H59" s="1"/>
      <c r="I59" s="85"/>
      <c r="J59" s="2">
        <v>270</v>
      </c>
      <c r="K59" s="12">
        <v>58</v>
      </c>
      <c r="L59" s="12">
        <v>178</v>
      </c>
      <c r="M59" s="12">
        <v>0</v>
      </c>
      <c r="N59" s="12"/>
      <c r="O59" s="101"/>
      <c r="P59" s="81">
        <f t="shared" si="0"/>
        <v>-0.029596451735373182</v>
      </c>
      <c r="Q59" s="81">
        <f t="shared" si="1"/>
        <v>-0.8475314881697402</v>
      </c>
      <c r="R59" s="81">
        <f t="shared" si="2"/>
        <v>-0.5295964517353734</v>
      </c>
      <c r="S59" s="13">
        <f t="shared" si="3"/>
        <v>268</v>
      </c>
      <c r="T59" s="13">
        <f t="shared" si="18"/>
        <v>-31.984311994096085</v>
      </c>
      <c r="U59" s="28">
        <f t="shared" si="5"/>
        <v>268</v>
      </c>
      <c r="V59" s="13">
        <f t="shared" si="6"/>
        <v>178</v>
      </c>
      <c r="W59" s="29">
        <f t="shared" si="7"/>
        <v>58.01568800590391</v>
      </c>
      <c r="X59" s="13"/>
      <c r="Y59" s="108"/>
      <c r="Z59" s="38"/>
      <c r="AA59" s="2"/>
      <c r="AB59" s="1"/>
      <c r="AC59" s="2"/>
      <c r="AD59" s="3"/>
      <c r="AE59" s="28">
        <f t="shared" si="17"/>
        <v>268</v>
      </c>
      <c r="AF59" s="13">
        <f t="shared" si="15"/>
        <v>178</v>
      </c>
      <c r="AG59" s="13">
        <f t="shared" si="11"/>
        <v>58.01568800590391</v>
      </c>
      <c r="AH59" s="105"/>
      <c r="AI59" s="38"/>
      <c r="AJ59" t="s">
        <v>113</v>
      </c>
    </row>
    <row r="60" spans="4:36" ht="12.75">
      <c r="D60" s="54">
        <v>3</v>
      </c>
      <c r="E60" s="2" t="s">
        <v>335</v>
      </c>
      <c r="F60" s="17">
        <v>50</v>
      </c>
      <c r="G60" s="21">
        <v>55</v>
      </c>
      <c r="H60" s="1"/>
      <c r="I60" s="85"/>
      <c r="J60" s="2">
        <v>270</v>
      </c>
      <c r="K60" s="12">
        <v>30</v>
      </c>
      <c r="L60" s="12">
        <v>29</v>
      </c>
      <c r="M60" s="12">
        <v>0</v>
      </c>
      <c r="N60" s="12"/>
      <c r="O60" s="101"/>
      <c r="P60" s="81">
        <f t="shared" si="0"/>
        <v>-0.2424048101231685</v>
      </c>
      <c r="Q60" s="81">
        <f t="shared" si="1"/>
        <v>0.4373098535696978</v>
      </c>
      <c r="R60" s="81">
        <f t="shared" si="2"/>
        <v>0.7574428850332227</v>
      </c>
      <c r="S60" s="13">
        <f t="shared" si="3"/>
        <v>119</v>
      </c>
      <c r="T60" s="13">
        <f t="shared" si="18"/>
        <v>56.57056824950014</v>
      </c>
      <c r="U60" s="28">
        <f t="shared" si="5"/>
        <v>299</v>
      </c>
      <c r="V60" s="13">
        <f t="shared" si="6"/>
        <v>209</v>
      </c>
      <c r="W60" s="29">
        <f t="shared" si="7"/>
        <v>33.42943175049986</v>
      </c>
      <c r="X60" s="13"/>
      <c r="Y60" s="108">
        <v>94</v>
      </c>
      <c r="Z60" s="37" t="s">
        <v>310</v>
      </c>
      <c r="AA60" s="2"/>
      <c r="AB60" s="1"/>
      <c r="AC60" s="2"/>
      <c r="AD60" s="3"/>
      <c r="AE60" s="28">
        <f t="shared" si="17"/>
        <v>299</v>
      </c>
      <c r="AF60" s="13">
        <f t="shared" si="15"/>
        <v>209</v>
      </c>
      <c r="AG60" s="13">
        <f t="shared" si="11"/>
        <v>33.42943175049986</v>
      </c>
      <c r="AH60" s="105">
        <f t="shared" si="21"/>
        <v>94</v>
      </c>
      <c r="AI60" s="37" t="str">
        <f t="shared" si="21"/>
        <v>T</v>
      </c>
      <c r="AJ60" t="s">
        <v>114</v>
      </c>
    </row>
    <row r="61" spans="4:36" ht="12.75">
      <c r="D61" s="54">
        <v>3</v>
      </c>
      <c r="E61" s="2" t="s">
        <v>96</v>
      </c>
      <c r="F61" s="17">
        <v>45</v>
      </c>
      <c r="G61" s="21">
        <v>59</v>
      </c>
      <c r="H61" s="12"/>
      <c r="I61" s="85"/>
      <c r="J61" s="2">
        <v>270</v>
      </c>
      <c r="K61" s="12">
        <v>66</v>
      </c>
      <c r="L61" s="12">
        <v>10</v>
      </c>
      <c r="M61" s="12">
        <v>0</v>
      </c>
      <c r="N61" s="12"/>
      <c r="O61" s="101"/>
      <c r="P61" s="81">
        <f t="shared" si="0"/>
        <v>-0.15863550393553955</v>
      </c>
      <c r="Q61" s="81">
        <f t="shared" si="1"/>
        <v>0.899666649415519</v>
      </c>
      <c r="R61" s="81">
        <f t="shared" si="2"/>
        <v>0.4005573995352072</v>
      </c>
      <c r="S61" s="13">
        <f t="shared" si="3"/>
        <v>100</v>
      </c>
      <c r="T61" s="13">
        <f t="shared" si="18"/>
        <v>23.67575270034518</v>
      </c>
      <c r="U61" s="28">
        <f t="shared" si="5"/>
        <v>280</v>
      </c>
      <c r="V61" s="13">
        <f t="shared" si="6"/>
        <v>190</v>
      </c>
      <c r="W61" s="29">
        <f t="shared" si="7"/>
        <v>66.32424729965481</v>
      </c>
      <c r="X61" s="13"/>
      <c r="Y61" s="108">
        <v>114</v>
      </c>
      <c r="Z61" s="38"/>
      <c r="AA61" s="2"/>
      <c r="AB61" s="1"/>
      <c r="AC61" s="2"/>
      <c r="AD61" s="3"/>
      <c r="AE61" s="28">
        <f t="shared" si="17"/>
        <v>280</v>
      </c>
      <c r="AF61" s="13">
        <f t="shared" si="15"/>
        <v>190</v>
      </c>
      <c r="AG61" s="13">
        <f t="shared" si="11"/>
        <v>66.32424729965481</v>
      </c>
      <c r="AH61" s="105">
        <f t="shared" si="21"/>
        <v>114</v>
      </c>
      <c r="AI61" s="38"/>
      <c r="AJ61" t="s">
        <v>106</v>
      </c>
    </row>
    <row r="62" spans="4:36" ht="12.75">
      <c r="D62" s="54">
        <v>3</v>
      </c>
      <c r="E62" s="2" t="s">
        <v>154</v>
      </c>
      <c r="F62" s="17">
        <v>67</v>
      </c>
      <c r="G62" s="21">
        <v>79</v>
      </c>
      <c r="H62" s="1"/>
      <c r="I62" s="84">
        <v>1</v>
      </c>
      <c r="J62" s="2">
        <v>270</v>
      </c>
      <c r="K62" s="12">
        <v>74</v>
      </c>
      <c r="L62" s="12">
        <v>165</v>
      </c>
      <c r="M62" s="12">
        <v>0</v>
      </c>
      <c r="N62" s="12"/>
      <c r="O62" s="101"/>
      <c r="P62" s="81">
        <f t="shared" si="0"/>
        <v>-0.2487928342363856</v>
      </c>
      <c r="Q62" s="81">
        <f t="shared" si="1"/>
        <v>-0.9285074979292517</v>
      </c>
      <c r="R62" s="81">
        <f t="shared" si="2"/>
        <v>-0.26624524067366884</v>
      </c>
      <c r="S62" s="13">
        <f t="shared" si="3"/>
        <v>255</v>
      </c>
      <c r="T62" s="13">
        <f t="shared" si="18"/>
        <v>-15.481389167254157</v>
      </c>
      <c r="U62" s="28">
        <f t="shared" si="5"/>
        <v>255</v>
      </c>
      <c r="V62" s="13">
        <f t="shared" si="6"/>
        <v>165</v>
      </c>
      <c r="W62" s="29">
        <f t="shared" si="7"/>
        <v>74.51861083274585</v>
      </c>
      <c r="X62" s="13"/>
      <c r="Y62" s="108"/>
      <c r="Z62" s="38"/>
      <c r="AA62" s="2"/>
      <c r="AB62" s="1"/>
      <c r="AC62" s="2"/>
      <c r="AD62" s="3"/>
      <c r="AE62" s="28">
        <f t="shared" si="17"/>
        <v>255</v>
      </c>
      <c r="AF62" s="13">
        <f t="shared" si="15"/>
        <v>165</v>
      </c>
      <c r="AG62" s="13">
        <f t="shared" si="11"/>
        <v>74.51861083274585</v>
      </c>
      <c r="AH62" s="105"/>
      <c r="AI62" s="38"/>
      <c r="AJ62" t="s">
        <v>116</v>
      </c>
    </row>
    <row r="63" spans="4:36" ht="12.75">
      <c r="D63" s="54">
        <v>3</v>
      </c>
      <c r="E63" s="2" t="s">
        <v>335</v>
      </c>
      <c r="F63" s="17">
        <v>69</v>
      </c>
      <c r="G63" s="21">
        <v>71</v>
      </c>
      <c r="H63" s="1"/>
      <c r="I63" s="85">
        <v>0.2</v>
      </c>
      <c r="J63" s="2">
        <v>90</v>
      </c>
      <c r="K63" s="12">
        <v>3</v>
      </c>
      <c r="L63" s="12">
        <v>0</v>
      </c>
      <c r="M63" s="12">
        <v>17</v>
      </c>
      <c r="N63" s="12"/>
      <c r="O63" s="101"/>
      <c r="P63" s="81">
        <f t="shared" si="0"/>
        <v>0.29197101946266824</v>
      </c>
      <c r="Q63" s="81">
        <f t="shared" si="1"/>
        <v>0.05004912386300048</v>
      </c>
      <c r="R63" s="81">
        <f t="shared" si="2"/>
        <v>-0.9549941735309524</v>
      </c>
      <c r="S63" s="13">
        <f t="shared" si="3"/>
        <v>9.726996940007988</v>
      </c>
      <c r="T63" s="13">
        <f t="shared" si="18"/>
        <v>-72.76663352867668</v>
      </c>
      <c r="U63" s="28">
        <f t="shared" si="5"/>
        <v>9.726996940007988</v>
      </c>
      <c r="V63" s="13">
        <f t="shared" si="6"/>
        <v>279.726996940008</v>
      </c>
      <c r="W63" s="29">
        <f t="shared" si="7"/>
        <v>17.233366471323322</v>
      </c>
      <c r="X63" s="13"/>
      <c r="Y63" s="108">
        <v>178</v>
      </c>
      <c r="Z63" s="38" t="s">
        <v>310</v>
      </c>
      <c r="AA63" s="2"/>
      <c r="AB63" s="1"/>
      <c r="AC63" s="45"/>
      <c r="AD63" s="50"/>
      <c r="AE63" s="28">
        <f t="shared" si="17"/>
        <v>9.726996940007988</v>
      </c>
      <c r="AF63" s="13">
        <f t="shared" si="15"/>
        <v>279.726996940008</v>
      </c>
      <c r="AG63" s="13">
        <f t="shared" si="11"/>
        <v>17.233366471323322</v>
      </c>
      <c r="AH63" s="105">
        <f t="shared" si="21"/>
        <v>178</v>
      </c>
      <c r="AI63" s="38" t="str">
        <f t="shared" si="21"/>
        <v>T</v>
      </c>
      <c r="AJ63" t="s">
        <v>115</v>
      </c>
    </row>
    <row r="64" spans="4:35" ht="12.75">
      <c r="D64" s="54">
        <v>3</v>
      </c>
      <c r="E64" s="2" t="s">
        <v>220</v>
      </c>
      <c r="F64" s="17">
        <v>81</v>
      </c>
      <c r="G64" s="21">
        <v>83</v>
      </c>
      <c r="H64" s="1"/>
      <c r="I64" s="84"/>
      <c r="J64" s="2">
        <v>90</v>
      </c>
      <c r="K64" s="12">
        <v>0</v>
      </c>
      <c r="L64" s="12">
        <v>0</v>
      </c>
      <c r="M64" s="12">
        <v>10</v>
      </c>
      <c r="N64" s="12"/>
      <c r="O64" s="101"/>
      <c r="P64" s="81">
        <f t="shared" si="0"/>
        <v>0.17364817766693033</v>
      </c>
      <c r="Q64" s="81">
        <f t="shared" si="1"/>
        <v>-1.0632884247878856E-17</v>
      </c>
      <c r="R64" s="81">
        <f t="shared" si="2"/>
        <v>-0.984807753012208</v>
      </c>
      <c r="S64" s="13">
        <f t="shared" si="3"/>
        <v>360</v>
      </c>
      <c r="T64" s="13">
        <f t="shared" si="18"/>
        <v>-80.00000000000003</v>
      </c>
      <c r="U64" s="28">
        <f t="shared" si="5"/>
        <v>360</v>
      </c>
      <c r="V64" s="13">
        <f t="shared" si="6"/>
        <v>270</v>
      </c>
      <c r="W64" s="29">
        <f t="shared" si="7"/>
        <v>9.999999999999972</v>
      </c>
      <c r="X64" s="13"/>
      <c r="Y64" s="108">
        <v>141</v>
      </c>
      <c r="Z64" s="38" t="s">
        <v>382</v>
      </c>
      <c r="AA64" s="2"/>
      <c r="AB64" s="1"/>
      <c r="AC64" s="45"/>
      <c r="AD64" s="50"/>
      <c r="AE64" s="28">
        <f t="shared" si="17"/>
        <v>360</v>
      </c>
      <c r="AF64" s="13">
        <f t="shared" si="15"/>
        <v>270</v>
      </c>
      <c r="AG64" s="13">
        <f t="shared" si="11"/>
        <v>9.999999999999972</v>
      </c>
      <c r="AH64" s="105">
        <f t="shared" si="21"/>
        <v>141</v>
      </c>
      <c r="AI64" s="38" t="str">
        <f t="shared" si="21"/>
        <v>L</v>
      </c>
    </row>
    <row r="65" spans="4:35" ht="12.75">
      <c r="D65" s="54">
        <v>3</v>
      </c>
      <c r="E65" s="2" t="s">
        <v>335</v>
      </c>
      <c r="F65" s="17">
        <v>92</v>
      </c>
      <c r="G65" s="21">
        <v>96</v>
      </c>
      <c r="H65" s="1"/>
      <c r="I65" s="84"/>
      <c r="J65" s="2">
        <v>270</v>
      </c>
      <c r="K65" s="12">
        <v>19</v>
      </c>
      <c r="L65" s="12">
        <v>0</v>
      </c>
      <c r="M65" s="12">
        <v>54</v>
      </c>
      <c r="N65" s="12"/>
      <c r="O65" s="101"/>
      <c r="P65" s="81">
        <f t="shared" si="0"/>
        <v>-0.7649405961570407</v>
      </c>
      <c r="Q65" s="81">
        <f t="shared" si="1"/>
        <v>0.19136415980599486</v>
      </c>
      <c r="R65" s="81">
        <f t="shared" si="2"/>
        <v>0.5557618745058643</v>
      </c>
      <c r="S65" s="13">
        <f t="shared" si="3"/>
        <v>165.95466211845098</v>
      </c>
      <c r="T65" s="13">
        <f t="shared" si="18"/>
        <v>35.17701601108347</v>
      </c>
      <c r="U65" s="28">
        <f t="shared" si="5"/>
        <v>345.954662118451</v>
      </c>
      <c r="V65" s="13">
        <f t="shared" si="6"/>
        <v>255.95466211845098</v>
      </c>
      <c r="W65" s="29">
        <f t="shared" si="7"/>
        <v>54.82298398891653</v>
      </c>
      <c r="X65" s="13"/>
      <c r="Y65" s="108">
        <v>144</v>
      </c>
      <c r="Z65" s="38" t="s">
        <v>310</v>
      </c>
      <c r="AA65" s="2"/>
      <c r="AB65" s="1"/>
      <c r="AC65" s="45"/>
      <c r="AD65" s="50"/>
      <c r="AE65" s="28">
        <f t="shared" si="17"/>
        <v>345.954662118451</v>
      </c>
      <c r="AF65" s="13">
        <f t="shared" si="15"/>
        <v>255.95466211845098</v>
      </c>
      <c r="AG65" s="13">
        <f t="shared" si="11"/>
        <v>54.82298398891653</v>
      </c>
      <c r="AH65" s="105">
        <f t="shared" si="21"/>
        <v>144</v>
      </c>
      <c r="AI65" s="38" t="str">
        <f t="shared" si="21"/>
        <v>T</v>
      </c>
    </row>
    <row r="66" spans="4:35" ht="12.75">
      <c r="D66" s="54">
        <v>5</v>
      </c>
      <c r="E66" s="2" t="s">
        <v>212</v>
      </c>
      <c r="F66" s="17">
        <v>6</v>
      </c>
      <c r="G66" s="21">
        <v>27</v>
      </c>
      <c r="H66" s="1"/>
      <c r="I66" s="84"/>
      <c r="J66" s="2">
        <v>90</v>
      </c>
      <c r="K66" s="12">
        <v>79</v>
      </c>
      <c r="L66" s="12">
        <v>40</v>
      </c>
      <c r="M66" s="12">
        <v>0</v>
      </c>
      <c r="N66" s="12"/>
      <c r="O66" s="101"/>
      <c r="P66" s="81">
        <f t="shared" si="0"/>
        <v>-0.6309777908516538</v>
      </c>
      <c r="Q66" s="81">
        <f t="shared" si="1"/>
        <v>0.7519700490946167</v>
      </c>
      <c r="R66" s="81">
        <f t="shared" si="2"/>
        <v>-0.14616817060531703</v>
      </c>
      <c r="S66" s="13">
        <f t="shared" si="3"/>
        <v>130</v>
      </c>
      <c r="T66" s="13">
        <f t="shared" si="18"/>
        <v>-8.469338921093966</v>
      </c>
      <c r="U66" s="28">
        <f t="shared" si="5"/>
        <v>130</v>
      </c>
      <c r="V66" s="13">
        <f t="shared" si="6"/>
        <v>40</v>
      </c>
      <c r="W66" s="29">
        <f t="shared" si="7"/>
        <v>81.53066107890604</v>
      </c>
      <c r="X66" s="13"/>
      <c r="Y66" s="108">
        <v>82</v>
      </c>
      <c r="Z66" s="38" t="s">
        <v>307</v>
      </c>
      <c r="AA66" s="2"/>
      <c r="AB66" s="1"/>
      <c r="AC66" s="45"/>
      <c r="AD66" s="50"/>
      <c r="AE66" s="28">
        <f t="shared" si="17"/>
        <v>130</v>
      </c>
      <c r="AF66" s="13">
        <f t="shared" si="15"/>
        <v>40</v>
      </c>
      <c r="AG66" s="13">
        <f t="shared" si="11"/>
        <v>81.53066107890604</v>
      </c>
      <c r="AH66" s="105">
        <f t="shared" si="21"/>
        <v>82</v>
      </c>
      <c r="AI66" s="38" t="str">
        <f t="shared" si="21"/>
        <v>N</v>
      </c>
    </row>
    <row r="67" spans="4:36" ht="12.75">
      <c r="D67" s="54">
        <v>5</v>
      </c>
      <c r="E67" s="2" t="s">
        <v>335</v>
      </c>
      <c r="F67" s="17">
        <v>6</v>
      </c>
      <c r="G67" s="21">
        <v>27</v>
      </c>
      <c r="H67" s="1"/>
      <c r="I67" s="84"/>
      <c r="J67" s="2">
        <v>90</v>
      </c>
      <c r="K67" s="12">
        <v>79</v>
      </c>
      <c r="L67" s="12">
        <v>40</v>
      </c>
      <c r="M67" s="12">
        <v>0</v>
      </c>
      <c r="N67" s="12"/>
      <c r="O67" s="101"/>
      <c r="P67" s="81">
        <f>COS(K67*PI()/180)*SIN(J67*PI()/180)*(SIN(M67*PI()/180))-(COS(M67*PI()/180)*SIN(L67*PI()/180))*(SIN(K67*PI()/180))</f>
        <v>-0.6309777908516538</v>
      </c>
      <c r="Q67" s="81">
        <f>(SIN(K67*PI()/180))*(COS(M67*PI()/180)*COS(L67*PI()/180))-(SIN(M67*PI()/180))*(COS(K67*PI()/180)*COS(J67*PI()/180))</f>
        <v>0.7519700490946167</v>
      </c>
      <c r="R67" s="81">
        <f>(COS(K67*PI()/180)*COS(J67*PI()/180))*(COS(M67*PI()/180)*SIN(L67*PI()/180))-(COS(K67*PI()/180)*SIN(J67*PI()/180))*(COS(M67*PI()/180)*COS(L67*PI()/180))</f>
        <v>-0.14616817060531703</v>
      </c>
      <c r="S67" s="13">
        <f>IF(P67=0,IF(Q67&gt;=0,90,270),IF(P67&gt;0,IF(Q67&gt;=0,ATAN(Q67/P67)*180/PI(),ATAN(Q67/P67)*180/PI()+360),ATAN(Q67/P67)*180/PI()+180))</f>
        <v>130</v>
      </c>
      <c r="T67" s="13">
        <f t="shared" si="18"/>
        <v>-8.469338921093966</v>
      </c>
      <c r="U67" s="28">
        <f>IF(R67&lt;0,S67,IF(S67+180&gt;=360,S67-180,S67+180))</f>
        <v>130</v>
      </c>
      <c r="V67" s="13">
        <f t="shared" si="6"/>
        <v>40</v>
      </c>
      <c r="W67" s="29">
        <f>IF(R67&lt;0,90+T67,90-T67)</f>
        <v>81.53066107890604</v>
      </c>
      <c r="X67" s="13"/>
      <c r="Y67" s="108">
        <v>51</v>
      </c>
      <c r="Z67" s="38" t="s">
        <v>310</v>
      </c>
      <c r="AA67" s="2"/>
      <c r="AB67" s="1"/>
      <c r="AC67" s="2"/>
      <c r="AD67" s="3"/>
      <c r="AE67" s="28">
        <f t="shared" si="17"/>
        <v>130</v>
      </c>
      <c r="AF67" s="13">
        <f t="shared" si="15"/>
        <v>40</v>
      </c>
      <c r="AG67" s="13">
        <f t="shared" si="11"/>
        <v>81.53066107890604</v>
      </c>
      <c r="AH67" s="105">
        <f t="shared" si="21"/>
        <v>51</v>
      </c>
      <c r="AI67" s="38" t="str">
        <f t="shared" si="21"/>
        <v>T</v>
      </c>
      <c r="AJ67" t="s">
        <v>117</v>
      </c>
    </row>
    <row r="68" spans="4:35" ht="12.75">
      <c r="D68" s="54">
        <v>5</v>
      </c>
      <c r="E68" s="2" t="s">
        <v>335</v>
      </c>
      <c r="F68" s="17">
        <v>20</v>
      </c>
      <c r="G68" s="21">
        <v>29</v>
      </c>
      <c r="H68" s="1"/>
      <c r="I68" s="84"/>
      <c r="J68" s="2">
        <v>90</v>
      </c>
      <c r="K68" s="12">
        <v>50</v>
      </c>
      <c r="L68" s="12">
        <v>0</v>
      </c>
      <c r="M68" s="12">
        <v>42</v>
      </c>
      <c r="N68" s="12"/>
      <c r="O68" s="101"/>
      <c r="P68" s="81">
        <f t="shared" si="0"/>
        <v>0.4301088630295152</v>
      </c>
      <c r="Q68" s="81">
        <f t="shared" si="1"/>
        <v>0.5692819639895805</v>
      </c>
      <c r="R68" s="81">
        <f t="shared" si="2"/>
        <v>-0.4776842860195347</v>
      </c>
      <c r="S68" s="13">
        <f t="shared" si="3"/>
        <v>52.927906172208345</v>
      </c>
      <c r="T68" s="13">
        <f t="shared" si="18"/>
        <v>-33.80226197798418</v>
      </c>
      <c r="U68" s="28">
        <f t="shared" si="5"/>
        <v>52.927906172208345</v>
      </c>
      <c r="V68" s="13">
        <f aca="true" t="shared" si="22" ref="V68:V131">IF(U68-90&lt;0,U68+270,U68-90)</f>
        <v>322.92790617220834</v>
      </c>
      <c r="W68" s="29">
        <f t="shared" si="7"/>
        <v>56.19773802201582</v>
      </c>
      <c r="X68" s="13"/>
      <c r="Y68" s="108">
        <v>83</v>
      </c>
      <c r="Z68" s="37" t="s">
        <v>310</v>
      </c>
      <c r="AA68" s="2"/>
      <c r="AB68" s="12"/>
      <c r="AC68" s="2"/>
      <c r="AD68" s="3"/>
      <c r="AE68" s="28">
        <f t="shared" si="17"/>
        <v>52.927906172208345</v>
      </c>
      <c r="AF68" s="13">
        <f t="shared" si="15"/>
        <v>322.92790617220834</v>
      </c>
      <c r="AG68" s="13">
        <f t="shared" si="11"/>
        <v>56.19773802201582</v>
      </c>
      <c r="AH68" s="105">
        <f t="shared" si="21"/>
        <v>83</v>
      </c>
      <c r="AI68" s="37" t="str">
        <f t="shared" si="21"/>
        <v>T</v>
      </c>
    </row>
    <row r="69" spans="4:36" s="54" customFormat="1" ht="12.75">
      <c r="D69" s="54">
        <v>5</v>
      </c>
      <c r="E69" s="55" t="s">
        <v>213</v>
      </c>
      <c r="F69" s="17">
        <v>26</v>
      </c>
      <c r="G69" s="21">
        <v>27</v>
      </c>
      <c r="H69" s="12"/>
      <c r="I69" s="84"/>
      <c r="J69" s="55">
        <v>270</v>
      </c>
      <c r="K69" s="12">
        <v>5</v>
      </c>
      <c r="L69" s="12">
        <v>0</v>
      </c>
      <c r="M69" s="12">
        <v>23</v>
      </c>
      <c r="N69" s="12"/>
      <c r="O69" s="101"/>
      <c r="P69" s="81">
        <f t="shared" si="0"/>
        <v>-0.38924427858041905</v>
      </c>
      <c r="Q69" s="81">
        <f t="shared" si="1"/>
        <v>0.08022728420547175</v>
      </c>
      <c r="R69" s="81">
        <f t="shared" si="2"/>
        <v>0.9170020545770403</v>
      </c>
      <c r="S69" s="13">
        <f t="shared" si="3"/>
        <v>168.35383312854887</v>
      </c>
      <c r="T69" s="13">
        <f t="shared" si="18"/>
        <v>66.56822631601558</v>
      </c>
      <c r="U69" s="28">
        <f t="shared" si="5"/>
        <v>348.3538331285489</v>
      </c>
      <c r="V69" s="13">
        <f t="shared" si="22"/>
        <v>258.3538331285489</v>
      </c>
      <c r="W69" s="29">
        <f t="shared" si="7"/>
        <v>23.431773683984417</v>
      </c>
      <c r="X69" s="13"/>
      <c r="Y69" s="108">
        <v>114</v>
      </c>
      <c r="Z69" s="38"/>
      <c r="AA69" s="55"/>
      <c r="AB69" s="12"/>
      <c r="AC69" s="55"/>
      <c r="AD69" s="61"/>
      <c r="AE69" s="28">
        <f aca="true" t="shared" si="23" ref="AE69:AE100">IF(AD69&gt;=0,IF(U69&gt;=AC69,U69-AC69,U69-AC69+360),IF((U69-AC69-180)&lt;0,IF(U69-AC69+180&lt;0,U69-AC69+540,U69-AC69+180),U69-AC69-180))</f>
        <v>348.3538331285489</v>
      </c>
      <c r="AF69" s="13">
        <f t="shared" si="15"/>
        <v>258.3538331285489</v>
      </c>
      <c r="AG69" s="13">
        <f t="shared" si="11"/>
        <v>23.431773683984417</v>
      </c>
      <c r="AH69" s="105">
        <f t="shared" si="21"/>
        <v>114</v>
      </c>
      <c r="AI69" s="38"/>
      <c r="AJ69" s="54" t="s">
        <v>106</v>
      </c>
    </row>
    <row r="70" spans="4:35" s="54" customFormat="1" ht="12.75">
      <c r="D70" s="54">
        <v>5</v>
      </c>
      <c r="E70" s="55" t="s">
        <v>218</v>
      </c>
      <c r="F70" s="17">
        <v>40</v>
      </c>
      <c r="G70" s="21">
        <v>60</v>
      </c>
      <c r="H70" s="12"/>
      <c r="I70" s="84"/>
      <c r="J70" s="55">
        <v>90</v>
      </c>
      <c r="K70" s="12">
        <v>81</v>
      </c>
      <c r="L70" s="12">
        <v>38</v>
      </c>
      <c r="M70" s="12">
        <v>0</v>
      </c>
      <c r="N70" s="12"/>
      <c r="O70" s="101"/>
      <c r="P70" s="81">
        <f aca="true" t="shared" si="24" ref="P70:P100">COS(K70*PI()/180)*SIN(J70*PI()/180)*(SIN(M70*PI()/180))-(COS(M70*PI()/180)*SIN(L70*PI()/180))*(SIN(K70*PI()/180))</f>
        <v>-0.6080816609327537</v>
      </c>
      <c r="Q70" s="81">
        <f aca="true" t="shared" si="25" ref="Q70:Q100">(SIN(K70*PI()/180))*(COS(M70*PI()/180)*COS(L70*PI()/180))-(SIN(M70*PI()/180))*(COS(K70*PI()/180)*COS(J70*PI()/180))</f>
        <v>0.7783090336009473</v>
      </c>
      <c r="R70" s="81">
        <f aca="true" t="shared" si="26" ref="R70:R100">(COS(K70*PI()/180)*COS(J70*PI()/180))*(COS(M70*PI()/180)*SIN(L70*PI()/180))-(COS(K70*PI()/180)*SIN(J70*PI()/180))*(COS(M70*PI()/180)*COS(L70*PI()/180))</f>
        <v>-0.12327204068641678</v>
      </c>
      <c r="S70" s="13">
        <f aca="true" t="shared" si="27" ref="S70:S100">IF(P70=0,IF(Q70&gt;=0,90,270),IF(P70&gt;0,IF(Q70&gt;=0,ATAN(Q70/P70)*180/PI(),ATAN(Q70/P70)*180/PI()+360),ATAN(Q70/P70)*180/PI()+180))</f>
        <v>128</v>
      </c>
      <c r="T70" s="13">
        <f t="shared" si="18"/>
        <v>-7.114220776149586</v>
      </c>
      <c r="U70" s="28">
        <f aca="true" t="shared" si="28" ref="U70:U100">IF(R70&lt;0,S70,IF(S70+180&gt;=360,S70-180,S70+180))</f>
        <v>128</v>
      </c>
      <c r="V70" s="13">
        <f t="shared" si="22"/>
        <v>38</v>
      </c>
      <c r="W70" s="29">
        <f aca="true" t="shared" si="29" ref="W70:W100">IF(R70&lt;0,90+T70,90-T70)</f>
        <v>82.88577922385042</v>
      </c>
      <c r="X70" s="13"/>
      <c r="Y70" s="108">
        <v>160</v>
      </c>
      <c r="Z70" s="38" t="s">
        <v>219</v>
      </c>
      <c r="AA70" s="55"/>
      <c r="AB70" s="12"/>
      <c r="AC70" s="55"/>
      <c r="AD70" s="61"/>
      <c r="AE70" s="28">
        <f t="shared" si="23"/>
        <v>128</v>
      </c>
      <c r="AF70" s="13">
        <f t="shared" si="15"/>
        <v>38</v>
      </c>
      <c r="AG70" s="13">
        <f aca="true" t="shared" si="30" ref="AG70:AG100">W70</f>
        <v>82.88577922385042</v>
      </c>
      <c r="AH70" s="105">
        <f t="shared" si="21"/>
        <v>160</v>
      </c>
      <c r="AI70" s="38" t="str">
        <f t="shared" si="21"/>
        <v>R</v>
      </c>
    </row>
    <row r="71" spans="4:35" s="54" customFormat="1" ht="12.75">
      <c r="D71" s="54">
        <v>5</v>
      </c>
      <c r="E71" s="55" t="s">
        <v>220</v>
      </c>
      <c r="F71" s="17">
        <v>45</v>
      </c>
      <c r="G71" s="21">
        <v>55</v>
      </c>
      <c r="H71" s="12"/>
      <c r="I71" s="84"/>
      <c r="J71" s="55">
        <v>270</v>
      </c>
      <c r="K71" s="12">
        <v>71</v>
      </c>
      <c r="L71" s="12">
        <v>7</v>
      </c>
      <c r="M71" s="12">
        <v>0</v>
      </c>
      <c r="N71" s="12"/>
      <c r="O71" s="101"/>
      <c r="P71" s="81">
        <f t="shared" si="24"/>
        <v>-0.11522972798565903</v>
      </c>
      <c r="Q71" s="81">
        <f t="shared" si="25"/>
        <v>0.9384708235164861</v>
      </c>
      <c r="R71" s="81">
        <f t="shared" si="26"/>
        <v>0.32314141880341846</v>
      </c>
      <c r="S71" s="13">
        <f t="shared" si="27"/>
        <v>96.99999999999999</v>
      </c>
      <c r="T71" s="13">
        <f t="shared" si="18"/>
        <v>18.868429761176184</v>
      </c>
      <c r="U71" s="28">
        <f t="shared" si="28"/>
        <v>277</v>
      </c>
      <c r="V71" s="13">
        <f t="shared" si="22"/>
        <v>187</v>
      </c>
      <c r="W71" s="29">
        <f t="shared" si="29"/>
        <v>71.13157023882381</v>
      </c>
      <c r="X71" s="13"/>
      <c r="Y71" s="108">
        <v>130</v>
      </c>
      <c r="Z71" s="38" t="s">
        <v>382</v>
      </c>
      <c r="AA71" s="55"/>
      <c r="AB71" s="12"/>
      <c r="AC71" s="55"/>
      <c r="AD71" s="61"/>
      <c r="AE71" s="28">
        <f t="shared" si="23"/>
        <v>277</v>
      </c>
      <c r="AF71" s="13">
        <f t="shared" si="15"/>
        <v>187</v>
      </c>
      <c r="AG71" s="13">
        <f t="shared" si="30"/>
        <v>71.13157023882381</v>
      </c>
      <c r="AH71" s="105">
        <f t="shared" si="21"/>
        <v>130</v>
      </c>
      <c r="AI71" s="38" t="str">
        <f t="shared" si="21"/>
        <v>L</v>
      </c>
    </row>
    <row r="72" spans="4:35" ht="12.75">
      <c r="D72" s="54">
        <v>5</v>
      </c>
      <c r="E72" s="2" t="s">
        <v>154</v>
      </c>
      <c r="F72" s="17">
        <v>55</v>
      </c>
      <c r="G72" s="21">
        <v>62</v>
      </c>
      <c r="H72" s="1"/>
      <c r="I72" s="84">
        <v>0.2</v>
      </c>
      <c r="J72" s="2">
        <v>270</v>
      </c>
      <c r="K72" s="12">
        <v>57</v>
      </c>
      <c r="L72" s="12">
        <v>180</v>
      </c>
      <c r="M72" s="12">
        <v>23</v>
      </c>
      <c r="N72" s="12"/>
      <c r="O72" s="101"/>
      <c r="P72" s="81">
        <f t="shared" si="24"/>
        <v>-0.21280742477073072</v>
      </c>
      <c r="Q72" s="81">
        <f t="shared" si="25"/>
        <v>-0.7720003282414774</v>
      </c>
      <c r="R72" s="81">
        <f t="shared" si="26"/>
        <v>-0.5013428751109862</v>
      </c>
      <c r="S72" s="13">
        <f t="shared" si="27"/>
        <v>254.58874894462835</v>
      </c>
      <c r="T72" s="13">
        <f t="shared" si="18"/>
        <v>-32.04891244429391</v>
      </c>
      <c r="U72" s="28">
        <f t="shared" si="28"/>
        <v>254.58874894462835</v>
      </c>
      <c r="V72" s="13">
        <f t="shared" si="22"/>
        <v>164.58874894462835</v>
      </c>
      <c r="W72" s="29">
        <f t="shared" si="29"/>
        <v>57.95108755570609</v>
      </c>
      <c r="X72" s="13"/>
      <c r="Y72" s="108"/>
      <c r="Z72" s="38"/>
      <c r="AA72" s="2"/>
      <c r="AB72" s="1"/>
      <c r="AC72" s="48"/>
      <c r="AD72" s="53"/>
      <c r="AE72" s="28">
        <f t="shared" si="23"/>
        <v>254.58874894462835</v>
      </c>
      <c r="AF72" s="13">
        <f t="shared" si="15"/>
        <v>164.58874894462835</v>
      </c>
      <c r="AG72" s="13">
        <f t="shared" si="30"/>
        <v>57.95108755570609</v>
      </c>
      <c r="AH72" s="105"/>
      <c r="AI72" s="38"/>
    </row>
    <row r="73" spans="4:35" ht="12.75">
      <c r="D73" s="54">
        <v>5</v>
      </c>
      <c r="E73" s="2" t="s">
        <v>218</v>
      </c>
      <c r="F73" s="17">
        <v>53</v>
      </c>
      <c r="G73" s="21">
        <v>68</v>
      </c>
      <c r="H73" s="1"/>
      <c r="I73" s="84"/>
      <c r="J73" s="2">
        <v>90</v>
      </c>
      <c r="K73" s="12">
        <v>86</v>
      </c>
      <c r="L73" s="12">
        <v>35</v>
      </c>
      <c r="M73" s="12">
        <v>0</v>
      </c>
      <c r="N73" s="12"/>
      <c r="O73" s="101"/>
      <c r="P73" s="81">
        <f t="shared" si="24"/>
        <v>-0.5721792329799458</v>
      </c>
      <c r="Q73" s="81">
        <f t="shared" si="25"/>
        <v>0.8171566310795415</v>
      </c>
      <c r="R73" s="81">
        <f t="shared" si="26"/>
        <v>-0.05714115806989175</v>
      </c>
      <c r="S73" s="13">
        <f t="shared" si="27"/>
        <v>125</v>
      </c>
      <c r="T73" s="13">
        <f t="shared" si="18"/>
        <v>-3.2783594538393754</v>
      </c>
      <c r="U73" s="28">
        <f t="shared" si="28"/>
        <v>125</v>
      </c>
      <c r="V73" s="13">
        <f t="shared" si="22"/>
        <v>35</v>
      </c>
      <c r="W73" s="29">
        <f t="shared" si="29"/>
        <v>86.72164054616063</v>
      </c>
      <c r="X73" s="13"/>
      <c r="Y73" s="108">
        <v>159</v>
      </c>
      <c r="Z73" s="38" t="s">
        <v>219</v>
      </c>
      <c r="AA73" s="2"/>
      <c r="AB73" s="1"/>
      <c r="AC73" s="48"/>
      <c r="AD73" s="53"/>
      <c r="AE73" s="28">
        <f t="shared" si="23"/>
        <v>125</v>
      </c>
      <c r="AF73" s="13">
        <f t="shared" si="15"/>
        <v>35</v>
      </c>
      <c r="AG73" s="13">
        <f t="shared" si="30"/>
        <v>86.72164054616063</v>
      </c>
      <c r="AH73" s="105">
        <f t="shared" si="21"/>
        <v>159</v>
      </c>
      <c r="AI73" s="38" t="str">
        <f t="shared" si="21"/>
        <v>R</v>
      </c>
    </row>
    <row r="74" spans="4:35" ht="12.75">
      <c r="D74">
        <v>5</v>
      </c>
      <c r="E74" s="2" t="s">
        <v>218</v>
      </c>
      <c r="F74" s="17">
        <v>81</v>
      </c>
      <c r="G74" s="21">
        <v>95</v>
      </c>
      <c r="H74" s="1"/>
      <c r="I74" s="84"/>
      <c r="J74" s="2">
        <v>90</v>
      </c>
      <c r="K74" s="12">
        <v>82</v>
      </c>
      <c r="L74" s="12">
        <v>114</v>
      </c>
      <c r="M74" s="12">
        <v>0</v>
      </c>
      <c r="N74" s="12"/>
      <c r="O74" s="101"/>
      <c r="P74" s="81">
        <f t="shared" si="24"/>
        <v>-0.9046548960473725</v>
      </c>
      <c r="Q74" s="81">
        <f t="shared" si="25"/>
        <v>-0.40277831002510195</v>
      </c>
      <c r="R74" s="81">
        <f t="shared" si="26"/>
        <v>0.05660679989094654</v>
      </c>
      <c r="S74" s="13">
        <f t="shared" si="27"/>
        <v>204</v>
      </c>
      <c r="T74" s="13">
        <f t="shared" si="18"/>
        <v>3.271644395404154</v>
      </c>
      <c r="U74" s="28">
        <f t="shared" si="28"/>
        <v>24</v>
      </c>
      <c r="V74" s="13">
        <f t="shared" si="22"/>
        <v>294</v>
      </c>
      <c r="W74" s="29">
        <f t="shared" si="29"/>
        <v>86.72835560459585</v>
      </c>
      <c r="X74" s="13"/>
      <c r="Y74" s="108">
        <v>170</v>
      </c>
      <c r="Z74" s="38" t="s">
        <v>219</v>
      </c>
      <c r="AA74" s="2"/>
      <c r="AB74" s="12"/>
      <c r="AC74" s="47"/>
      <c r="AD74" s="52"/>
      <c r="AE74" s="28">
        <f t="shared" si="23"/>
        <v>24</v>
      </c>
      <c r="AF74" s="13">
        <f t="shared" si="15"/>
        <v>294</v>
      </c>
      <c r="AG74" s="13">
        <f t="shared" si="30"/>
        <v>86.72835560459585</v>
      </c>
      <c r="AH74" s="105">
        <f t="shared" si="21"/>
        <v>170</v>
      </c>
      <c r="AI74" s="38" t="str">
        <f t="shared" si="21"/>
        <v>R</v>
      </c>
    </row>
    <row r="75" spans="4:35" ht="12.75">
      <c r="D75">
        <v>5</v>
      </c>
      <c r="E75" s="2" t="s">
        <v>220</v>
      </c>
      <c r="F75" s="17">
        <v>95</v>
      </c>
      <c r="G75" s="21">
        <v>107</v>
      </c>
      <c r="H75" s="1"/>
      <c r="I75" s="84"/>
      <c r="J75" s="2">
        <v>90</v>
      </c>
      <c r="K75" s="12">
        <v>75</v>
      </c>
      <c r="L75" s="12">
        <v>50</v>
      </c>
      <c r="M75" s="12">
        <v>0</v>
      </c>
      <c r="N75" s="12"/>
      <c r="O75" s="101"/>
      <c r="P75" s="81">
        <f t="shared" si="24"/>
        <v>-0.739942111693848</v>
      </c>
      <c r="Q75" s="81">
        <f t="shared" si="25"/>
        <v>0.6208851530148457</v>
      </c>
      <c r="R75" s="81">
        <f t="shared" si="26"/>
        <v>-0.16636567534280192</v>
      </c>
      <c r="S75" s="13">
        <f t="shared" si="27"/>
        <v>140</v>
      </c>
      <c r="T75" s="13">
        <f t="shared" si="18"/>
        <v>-9.772426150993967</v>
      </c>
      <c r="U75" s="28">
        <f t="shared" si="28"/>
        <v>140</v>
      </c>
      <c r="V75" s="13">
        <f t="shared" si="22"/>
        <v>50</v>
      </c>
      <c r="W75" s="29">
        <f t="shared" si="29"/>
        <v>80.22757384900603</v>
      </c>
      <c r="X75" s="13"/>
      <c r="Y75" s="108">
        <v>178</v>
      </c>
      <c r="Z75" s="38" t="s">
        <v>382</v>
      </c>
      <c r="AA75" s="2"/>
      <c r="AB75" s="12"/>
      <c r="AC75" s="2"/>
      <c r="AD75" s="3"/>
      <c r="AE75" s="28">
        <f t="shared" si="23"/>
        <v>140</v>
      </c>
      <c r="AF75" s="13">
        <f t="shared" si="15"/>
        <v>50</v>
      </c>
      <c r="AG75" s="13">
        <f t="shared" si="30"/>
        <v>80.22757384900603</v>
      </c>
      <c r="AH75" s="105">
        <f t="shared" si="21"/>
        <v>178</v>
      </c>
      <c r="AI75" s="38" t="str">
        <f t="shared" si="21"/>
        <v>L</v>
      </c>
    </row>
    <row r="76" spans="4:35" ht="12.75">
      <c r="D76">
        <v>5</v>
      </c>
      <c r="E76" s="2" t="s">
        <v>154</v>
      </c>
      <c r="F76" s="17">
        <v>128</v>
      </c>
      <c r="G76" s="21">
        <v>138</v>
      </c>
      <c r="H76" s="1"/>
      <c r="I76" s="84"/>
      <c r="J76" s="2">
        <v>90</v>
      </c>
      <c r="K76" s="12">
        <v>76</v>
      </c>
      <c r="L76" s="12">
        <v>42</v>
      </c>
      <c r="M76" s="12">
        <v>0</v>
      </c>
      <c r="N76" s="12"/>
      <c r="O76" s="101"/>
      <c r="P76" s="81">
        <f t="shared" si="24"/>
        <v>-0.6492545676704663</v>
      </c>
      <c r="Q76" s="81">
        <f t="shared" si="25"/>
        <v>0.7210702481648369</v>
      </c>
      <c r="R76" s="81">
        <f t="shared" si="26"/>
        <v>-0.17978300488457558</v>
      </c>
      <c r="S76" s="13">
        <f t="shared" si="27"/>
        <v>132</v>
      </c>
      <c r="T76" s="13">
        <f t="shared" si="18"/>
        <v>-10.497106809222593</v>
      </c>
      <c r="U76" s="28">
        <f t="shared" si="28"/>
        <v>132</v>
      </c>
      <c r="V76" s="13">
        <f t="shared" si="22"/>
        <v>42</v>
      </c>
      <c r="W76" s="29">
        <f t="shared" si="29"/>
        <v>79.5028931907774</v>
      </c>
      <c r="X76" s="13"/>
      <c r="Y76" s="109">
        <v>90</v>
      </c>
      <c r="Z76" s="37" t="s">
        <v>307</v>
      </c>
      <c r="AA76" s="2"/>
      <c r="AB76" s="12"/>
      <c r="AC76" s="2"/>
      <c r="AD76" s="3"/>
      <c r="AE76" s="28">
        <f t="shared" si="23"/>
        <v>132</v>
      </c>
      <c r="AF76" s="13">
        <f t="shared" si="15"/>
        <v>42</v>
      </c>
      <c r="AG76" s="13">
        <f t="shared" si="30"/>
        <v>79.5028931907774</v>
      </c>
      <c r="AH76" s="106">
        <f t="shared" si="21"/>
        <v>90</v>
      </c>
      <c r="AI76" s="37" t="str">
        <f t="shared" si="21"/>
        <v>N</v>
      </c>
    </row>
    <row r="77" spans="4:35" ht="12.75">
      <c r="D77">
        <v>5</v>
      </c>
      <c r="E77" s="2" t="s">
        <v>220</v>
      </c>
      <c r="F77" s="17">
        <v>124</v>
      </c>
      <c r="G77" s="21">
        <v>128</v>
      </c>
      <c r="H77" s="1"/>
      <c r="I77" s="84"/>
      <c r="J77" s="2">
        <v>90</v>
      </c>
      <c r="K77" s="12">
        <v>28</v>
      </c>
      <c r="L77" s="12">
        <v>0</v>
      </c>
      <c r="M77" s="12">
        <v>67</v>
      </c>
      <c r="N77" s="12"/>
      <c r="O77" s="101"/>
      <c r="P77" s="81">
        <f t="shared" si="24"/>
        <v>0.8127575445707915</v>
      </c>
      <c r="Q77" s="81">
        <f t="shared" si="25"/>
        <v>0.18343715352095405</v>
      </c>
      <c r="R77" s="81">
        <f t="shared" si="26"/>
        <v>-0.3449951093546565</v>
      </c>
      <c r="S77" s="13">
        <f t="shared" si="27"/>
        <v>12.718403025626415</v>
      </c>
      <c r="T77" s="13">
        <f t="shared" si="18"/>
        <v>-22.492482354587022</v>
      </c>
      <c r="U77" s="28">
        <f t="shared" si="28"/>
        <v>12.718403025626415</v>
      </c>
      <c r="V77" s="13">
        <f t="shared" si="22"/>
        <v>282.7184030256264</v>
      </c>
      <c r="W77" s="29">
        <f t="shared" si="29"/>
        <v>67.50751764541297</v>
      </c>
      <c r="X77" s="13"/>
      <c r="Y77" s="108">
        <v>28</v>
      </c>
      <c r="Z77" s="38" t="s">
        <v>382</v>
      </c>
      <c r="AA77" s="2"/>
      <c r="AB77" s="12"/>
      <c r="AC77" s="2"/>
      <c r="AD77" s="3"/>
      <c r="AE77" s="28">
        <f t="shared" si="23"/>
        <v>12.718403025626415</v>
      </c>
      <c r="AF77" s="13">
        <f t="shared" si="15"/>
        <v>282.7184030256264</v>
      </c>
      <c r="AG77" s="13">
        <f t="shared" si="30"/>
        <v>67.50751764541297</v>
      </c>
      <c r="AH77" s="105">
        <f t="shared" si="21"/>
        <v>28</v>
      </c>
      <c r="AI77" s="38" t="str">
        <f t="shared" si="21"/>
        <v>L</v>
      </c>
    </row>
    <row r="78" spans="4:36" ht="12.75">
      <c r="D78">
        <v>6</v>
      </c>
      <c r="E78" s="2" t="s">
        <v>221</v>
      </c>
      <c r="F78" s="17">
        <v>90</v>
      </c>
      <c r="G78" s="21">
        <v>93</v>
      </c>
      <c r="H78" s="1"/>
      <c r="I78" s="84"/>
      <c r="J78" s="2"/>
      <c r="K78" s="12"/>
      <c r="L78" s="12"/>
      <c r="M78" s="12"/>
      <c r="N78" s="12"/>
      <c r="O78" s="101"/>
      <c r="P78" s="81"/>
      <c r="Q78" s="81"/>
      <c r="R78" s="81"/>
      <c r="S78" s="13"/>
      <c r="T78" s="13"/>
      <c r="U78" s="28"/>
      <c r="V78" s="13"/>
      <c r="W78" s="29"/>
      <c r="X78" s="13"/>
      <c r="Y78" s="108"/>
      <c r="Z78" s="38"/>
      <c r="AA78" s="2"/>
      <c r="AB78" s="12"/>
      <c r="AC78" s="2"/>
      <c r="AD78" s="3"/>
      <c r="AE78" s="28"/>
      <c r="AF78" s="13"/>
      <c r="AG78" s="13"/>
      <c r="AH78" s="105"/>
      <c r="AI78" s="38"/>
      <c r="AJ78" t="s">
        <v>103</v>
      </c>
    </row>
    <row r="79" spans="3:36" ht="12.75">
      <c r="C79" t="s">
        <v>118</v>
      </c>
      <c r="D79">
        <v>1</v>
      </c>
      <c r="E79" s="2" t="s">
        <v>393</v>
      </c>
      <c r="F79" s="17">
        <v>37</v>
      </c>
      <c r="G79" s="21">
        <v>38</v>
      </c>
      <c r="H79" s="1"/>
      <c r="I79" s="84">
        <v>0.5</v>
      </c>
      <c r="J79" s="2">
        <v>270</v>
      </c>
      <c r="K79" s="12">
        <v>3</v>
      </c>
      <c r="L79" s="12">
        <v>0</v>
      </c>
      <c r="M79" s="12">
        <v>8</v>
      </c>
      <c r="N79" s="12"/>
      <c r="O79" s="101"/>
      <c r="P79" s="81">
        <f t="shared" si="24"/>
        <v>-0.13898236906210149</v>
      </c>
      <c r="Q79" s="81">
        <f t="shared" si="25"/>
        <v>0.05182662631444335</v>
      </c>
      <c r="R79" s="81">
        <f t="shared" si="26"/>
        <v>0.9889109407697048</v>
      </c>
      <c r="S79" s="13">
        <f t="shared" si="27"/>
        <v>159.5494780498733</v>
      </c>
      <c r="T79" s="13">
        <f aca="true" t="shared" si="31" ref="T79:T92">ASIN(R79/SQRT(P79^2+Q79^2+R79^2))*180/PI()</f>
        <v>81.46955163874233</v>
      </c>
      <c r="U79" s="28">
        <f t="shared" si="28"/>
        <v>339.5494780498733</v>
      </c>
      <c r="V79" s="13">
        <f t="shared" si="22"/>
        <v>249.5494780498733</v>
      </c>
      <c r="W79" s="29">
        <f t="shared" si="29"/>
        <v>8.530448361257669</v>
      </c>
      <c r="X79" s="13"/>
      <c r="Y79" s="108"/>
      <c r="Z79" s="38"/>
      <c r="AA79" s="2"/>
      <c r="AB79" s="12"/>
      <c r="AC79" s="2"/>
      <c r="AD79" s="3"/>
      <c r="AE79" s="28">
        <f t="shared" si="23"/>
        <v>339.5494780498733</v>
      </c>
      <c r="AF79" s="13">
        <f t="shared" si="15"/>
        <v>249.5494780498733</v>
      </c>
      <c r="AG79" s="13">
        <f t="shared" si="30"/>
        <v>8.530448361257669</v>
      </c>
      <c r="AH79" s="105"/>
      <c r="AI79" s="38"/>
      <c r="AJ79" t="s">
        <v>119</v>
      </c>
    </row>
    <row r="80" spans="4:35" s="54" customFormat="1" ht="12.75" customHeight="1">
      <c r="D80" s="54">
        <v>1</v>
      </c>
      <c r="E80" s="55" t="s">
        <v>218</v>
      </c>
      <c r="F80" s="17">
        <v>100</v>
      </c>
      <c r="G80" s="21">
        <v>110</v>
      </c>
      <c r="H80" s="12"/>
      <c r="I80" s="84"/>
      <c r="J80" s="55">
        <v>90</v>
      </c>
      <c r="K80" s="12">
        <v>75</v>
      </c>
      <c r="L80" s="12">
        <v>155</v>
      </c>
      <c r="M80" s="12">
        <v>0</v>
      </c>
      <c r="N80" s="12"/>
      <c r="O80" s="101"/>
      <c r="P80" s="81">
        <f t="shared" si="24"/>
        <v>-0.4082178936767349</v>
      </c>
      <c r="Q80" s="81">
        <f t="shared" si="25"/>
        <v>-0.875426098065593</v>
      </c>
      <c r="R80" s="81">
        <f t="shared" si="26"/>
        <v>0.23456971600980447</v>
      </c>
      <c r="S80" s="13">
        <f t="shared" si="27"/>
        <v>245</v>
      </c>
      <c r="T80" s="13">
        <f t="shared" si="31"/>
        <v>13.649731828411975</v>
      </c>
      <c r="U80" s="28">
        <f t="shared" si="28"/>
        <v>65</v>
      </c>
      <c r="V80" s="13">
        <f t="shared" si="22"/>
        <v>335</v>
      </c>
      <c r="W80" s="29">
        <f t="shared" si="29"/>
        <v>76.35026817158803</v>
      </c>
      <c r="X80" s="13"/>
      <c r="Y80" s="108">
        <v>3</v>
      </c>
      <c r="Z80" s="38" t="s">
        <v>219</v>
      </c>
      <c r="AA80" s="55"/>
      <c r="AB80" s="12"/>
      <c r="AC80" s="55"/>
      <c r="AD80" s="61"/>
      <c r="AE80" s="28">
        <f t="shared" si="23"/>
        <v>65</v>
      </c>
      <c r="AF80" s="13">
        <f aca="true" t="shared" si="32" ref="AF80:AF143">IF(AE80-90&lt;0,AE80+270,AE80-90)</f>
        <v>335</v>
      </c>
      <c r="AG80" s="13">
        <f t="shared" si="30"/>
        <v>76.35026817158803</v>
      </c>
      <c r="AH80" s="105">
        <f aca="true" t="shared" si="33" ref="AH80:AI92">Y80</f>
        <v>3</v>
      </c>
      <c r="AI80" s="38" t="str">
        <f t="shared" si="33"/>
        <v>R</v>
      </c>
    </row>
    <row r="81" spans="4:35" s="54" customFormat="1" ht="12.75">
      <c r="D81" s="54">
        <v>2</v>
      </c>
      <c r="E81" s="55" t="s">
        <v>218</v>
      </c>
      <c r="F81" s="17">
        <v>0</v>
      </c>
      <c r="G81" s="21">
        <v>12</v>
      </c>
      <c r="H81" s="12"/>
      <c r="I81" s="84"/>
      <c r="J81" s="55">
        <v>90</v>
      </c>
      <c r="K81" s="12">
        <v>69</v>
      </c>
      <c r="L81" s="12">
        <v>75</v>
      </c>
      <c r="M81" s="12">
        <v>0</v>
      </c>
      <c r="N81" s="12"/>
      <c r="O81" s="101"/>
      <c r="P81" s="81">
        <f t="shared" si="24"/>
        <v>-0.9017694448716104</v>
      </c>
      <c r="Q81" s="81">
        <f t="shared" si="25"/>
        <v>0.2416283945124098</v>
      </c>
      <c r="R81" s="81">
        <f t="shared" si="26"/>
        <v>-0.09275245049666295</v>
      </c>
      <c r="S81" s="13">
        <f t="shared" si="27"/>
        <v>165</v>
      </c>
      <c r="T81" s="13">
        <f t="shared" si="31"/>
        <v>-5.673792309173468</v>
      </c>
      <c r="U81" s="28">
        <f t="shared" si="28"/>
        <v>165</v>
      </c>
      <c r="V81" s="13">
        <f t="shared" si="22"/>
        <v>75</v>
      </c>
      <c r="W81" s="29">
        <f t="shared" si="29"/>
        <v>84.32620769082654</v>
      </c>
      <c r="X81" s="13"/>
      <c r="Y81" s="108">
        <v>2</v>
      </c>
      <c r="Z81" s="38" t="s">
        <v>219</v>
      </c>
      <c r="AA81" s="55"/>
      <c r="AB81" s="12"/>
      <c r="AC81" s="70"/>
      <c r="AD81" s="71"/>
      <c r="AE81" s="28">
        <f t="shared" si="23"/>
        <v>165</v>
      </c>
      <c r="AF81" s="13">
        <f t="shared" si="32"/>
        <v>75</v>
      </c>
      <c r="AG81" s="13">
        <f t="shared" si="30"/>
        <v>84.32620769082654</v>
      </c>
      <c r="AH81" s="105">
        <f t="shared" si="33"/>
        <v>2</v>
      </c>
      <c r="AI81" s="38" t="str">
        <f t="shared" si="33"/>
        <v>R</v>
      </c>
    </row>
    <row r="82" spans="4:35" s="54" customFormat="1" ht="12.75">
      <c r="D82" s="54">
        <v>2</v>
      </c>
      <c r="E82" s="55" t="s">
        <v>212</v>
      </c>
      <c r="F82" s="17">
        <v>11</v>
      </c>
      <c r="G82" s="21">
        <v>15</v>
      </c>
      <c r="H82" s="12"/>
      <c r="I82" s="84"/>
      <c r="J82" s="55">
        <v>270</v>
      </c>
      <c r="K82" s="12">
        <v>32</v>
      </c>
      <c r="L82" s="12">
        <v>136</v>
      </c>
      <c r="M82" s="12">
        <v>0</v>
      </c>
      <c r="N82" s="12"/>
      <c r="O82" s="101"/>
      <c r="P82" s="81">
        <f t="shared" si="24"/>
        <v>-0.3681128525670688</v>
      </c>
      <c r="Q82" s="81">
        <f t="shared" si="25"/>
        <v>-0.3811920177291186</v>
      </c>
      <c r="R82" s="81">
        <f t="shared" si="26"/>
        <v>-0.610034748166737</v>
      </c>
      <c r="S82" s="13">
        <f t="shared" si="27"/>
        <v>226</v>
      </c>
      <c r="T82" s="13">
        <f t="shared" si="31"/>
        <v>-49.020113010794944</v>
      </c>
      <c r="U82" s="28">
        <f t="shared" si="28"/>
        <v>226</v>
      </c>
      <c r="V82" s="13">
        <f t="shared" si="22"/>
        <v>136</v>
      </c>
      <c r="W82" s="29">
        <f t="shared" si="29"/>
        <v>40.979886989205056</v>
      </c>
      <c r="X82" s="13"/>
      <c r="Y82" s="108">
        <v>110</v>
      </c>
      <c r="Z82" s="38" t="s">
        <v>307</v>
      </c>
      <c r="AA82" s="55"/>
      <c r="AB82" s="12"/>
      <c r="AC82" s="70"/>
      <c r="AD82" s="71"/>
      <c r="AE82" s="28">
        <f t="shared" si="23"/>
        <v>226</v>
      </c>
      <c r="AF82" s="13">
        <f t="shared" si="32"/>
        <v>136</v>
      </c>
      <c r="AG82" s="13">
        <f t="shared" si="30"/>
        <v>40.979886989205056</v>
      </c>
      <c r="AH82" s="105">
        <f t="shared" si="33"/>
        <v>110</v>
      </c>
      <c r="AI82" s="38" t="str">
        <f t="shared" si="33"/>
        <v>N</v>
      </c>
    </row>
    <row r="83" spans="4:36" ht="12.75">
      <c r="D83" s="54">
        <v>2</v>
      </c>
      <c r="E83" s="2" t="s">
        <v>212</v>
      </c>
      <c r="F83" s="17">
        <v>30</v>
      </c>
      <c r="G83" s="21">
        <v>32</v>
      </c>
      <c r="H83" s="1"/>
      <c r="I83" s="84"/>
      <c r="J83" s="2">
        <v>90</v>
      </c>
      <c r="K83" s="12">
        <v>3</v>
      </c>
      <c r="L83" s="12">
        <v>0</v>
      </c>
      <c r="M83" s="12">
        <v>34</v>
      </c>
      <c r="N83" s="12"/>
      <c r="O83" s="101"/>
      <c r="P83" s="81">
        <f t="shared" si="24"/>
        <v>0.5584265490310513</v>
      </c>
      <c r="Q83" s="81">
        <f t="shared" si="25"/>
        <v>0.04338847412099699</v>
      </c>
      <c r="R83" s="81">
        <f t="shared" si="26"/>
        <v>-0.8279014053747025</v>
      </c>
      <c r="S83" s="13">
        <f t="shared" si="27"/>
        <v>4.442825886868368</v>
      </c>
      <c r="T83" s="13">
        <f t="shared" si="31"/>
        <v>-55.92001993005163</v>
      </c>
      <c r="U83" s="28">
        <f t="shared" si="28"/>
        <v>4.442825886868368</v>
      </c>
      <c r="V83" s="13">
        <f t="shared" si="22"/>
        <v>274.4428258868684</v>
      </c>
      <c r="W83" s="29">
        <f t="shared" si="29"/>
        <v>34.07998006994837</v>
      </c>
      <c r="X83" s="13"/>
      <c r="Y83" s="108">
        <v>47</v>
      </c>
      <c r="Z83" s="38" t="s">
        <v>307</v>
      </c>
      <c r="AA83" s="2"/>
      <c r="AB83" s="1"/>
      <c r="AC83" s="45"/>
      <c r="AD83" s="50"/>
      <c r="AE83" s="28">
        <f t="shared" si="23"/>
        <v>4.442825886868368</v>
      </c>
      <c r="AF83" s="13">
        <f t="shared" si="32"/>
        <v>274.4428258868684</v>
      </c>
      <c r="AG83" s="13">
        <f t="shared" si="30"/>
        <v>34.07998006994837</v>
      </c>
      <c r="AH83" s="105">
        <f t="shared" si="33"/>
        <v>47</v>
      </c>
      <c r="AI83" s="38" t="str">
        <f t="shared" si="33"/>
        <v>N</v>
      </c>
      <c r="AJ83" s="54"/>
    </row>
    <row r="84" spans="4:35" ht="12.75">
      <c r="D84" s="54">
        <v>2</v>
      </c>
      <c r="E84" s="2" t="s">
        <v>212</v>
      </c>
      <c r="F84" s="17">
        <v>33</v>
      </c>
      <c r="G84" s="21">
        <v>35</v>
      </c>
      <c r="H84" s="1"/>
      <c r="I84" s="84"/>
      <c r="J84" s="2">
        <v>90</v>
      </c>
      <c r="K84" s="12">
        <v>0</v>
      </c>
      <c r="L84" s="12">
        <v>180</v>
      </c>
      <c r="M84" s="12">
        <v>47</v>
      </c>
      <c r="N84" s="12"/>
      <c r="O84" s="101"/>
      <c r="P84" s="81">
        <f t="shared" si="24"/>
        <v>0.7313537016191705</v>
      </c>
      <c r="Q84" s="81">
        <f t="shared" si="25"/>
        <v>-4.4782498486624277E-17</v>
      </c>
      <c r="R84" s="81">
        <f t="shared" si="26"/>
        <v>0.6819983600624985</v>
      </c>
      <c r="S84" s="13">
        <f t="shared" si="27"/>
        <v>360</v>
      </c>
      <c r="T84" s="13">
        <f t="shared" si="31"/>
        <v>43.00000000000001</v>
      </c>
      <c r="U84" s="28">
        <f t="shared" si="28"/>
        <v>180</v>
      </c>
      <c r="V84" s="13">
        <f t="shared" si="22"/>
        <v>90</v>
      </c>
      <c r="W84" s="29">
        <f t="shared" si="29"/>
        <v>46.99999999999999</v>
      </c>
      <c r="X84" s="13"/>
      <c r="Y84" s="108">
        <v>100</v>
      </c>
      <c r="Z84" s="38" t="s">
        <v>307</v>
      </c>
      <c r="AA84" s="2"/>
      <c r="AB84" s="1"/>
      <c r="AC84" s="45"/>
      <c r="AD84" s="50"/>
      <c r="AE84" s="28">
        <f t="shared" si="23"/>
        <v>180</v>
      </c>
      <c r="AF84" s="13">
        <f t="shared" si="32"/>
        <v>90</v>
      </c>
      <c r="AG84" s="13">
        <f t="shared" si="30"/>
        <v>46.99999999999999</v>
      </c>
      <c r="AH84" s="105">
        <f t="shared" si="33"/>
        <v>100</v>
      </c>
      <c r="AI84" s="38" t="str">
        <f t="shared" si="33"/>
        <v>N</v>
      </c>
    </row>
    <row r="85" spans="4:35" s="54" customFormat="1" ht="12.75">
      <c r="D85" s="54">
        <v>2</v>
      </c>
      <c r="E85" s="55" t="s">
        <v>220</v>
      </c>
      <c r="F85" s="17">
        <v>77</v>
      </c>
      <c r="G85" s="21">
        <v>78</v>
      </c>
      <c r="H85" s="12"/>
      <c r="I85" s="84"/>
      <c r="J85" s="55">
        <v>90</v>
      </c>
      <c r="K85" s="12">
        <v>8</v>
      </c>
      <c r="L85" s="12">
        <v>180</v>
      </c>
      <c r="M85" s="12">
        <v>25</v>
      </c>
      <c r="N85" s="12"/>
      <c r="O85" s="101"/>
      <c r="P85" s="81">
        <f t="shared" si="24"/>
        <v>0.4185053698688819</v>
      </c>
      <c r="Q85" s="81">
        <f t="shared" si="25"/>
        <v>-0.12613366514614519</v>
      </c>
      <c r="R85" s="81">
        <f t="shared" si="26"/>
        <v>0.8974876619542298</v>
      </c>
      <c r="S85" s="13">
        <f t="shared" si="27"/>
        <v>343.22767685446485</v>
      </c>
      <c r="T85" s="13">
        <f t="shared" si="31"/>
        <v>64.03270265562153</v>
      </c>
      <c r="U85" s="28">
        <f t="shared" si="28"/>
        <v>163.22767685446485</v>
      </c>
      <c r="V85" s="13">
        <f t="shared" si="22"/>
        <v>73.22767685446485</v>
      </c>
      <c r="W85" s="29">
        <f t="shared" si="29"/>
        <v>25.967297344378466</v>
      </c>
      <c r="X85" s="13"/>
      <c r="Y85" s="108">
        <v>12</v>
      </c>
      <c r="Z85" s="38" t="s">
        <v>382</v>
      </c>
      <c r="AA85" s="55"/>
      <c r="AB85" s="12"/>
      <c r="AC85" s="70"/>
      <c r="AD85" s="71"/>
      <c r="AE85" s="28">
        <f t="shared" si="23"/>
        <v>163.22767685446485</v>
      </c>
      <c r="AF85" s="13">
        <f t="shared" si="32"/>
        <v>73.22767685446485</v>
      </c>
      <c r="AG85" s="13">
        <f t="shared" si="30"/>
        <v>25.967297344378466</v>
      </c>
      <c r="AH85" s="105">
        <f t="shared" si="33"/>
        <v>12</v>
      </c>
      <c r="AI85" s="38" t="str">
        <f t="shared" si="33"/>
        <v>L</v>
      </c>
    </row>
    <row r="86" spans="4:36" s="54" customFormat="1" ht="12.75">
      <c r="D86" s="54">
        <v>3</v>
      </c>
      <c r="E86" s="55" t="s">
        <v>154</v>
      </c>
      <c r="F86" s="17">
        <v>29</v>
      </c>
      <c r="G86" s="21">
        <v>45</v>
      </c>
      <c r="H86" s="12"/>
      <c r="I86" s="84">
        <v>1</v>
      </c>
      <c r="J86" s="55">
        <v>90</v>
      </c>
      <c r="K86" s="12">
        <v>77</v>
      </c>
      <c r="L86" s="12">
        <v>151</v>
      </c>
      <c r="M86" s="12">
        <v>0</v>
      </c>
      <c r="N86" s="12"/>
      <c r="O86" s="101"/>
      <c r="P86" s="81">
        <f t="shared" si="24"/>
        <v>-0.47238398108792884</v>
      </c>
      <c r="Q86" s="81">
        <f t="shared" si="25"/>
        <v>-0.8522032607078565</v>
      </c>
      <c r="R86" s="81">
        <f t="shared" si="26"/>
        <v>0.19674662527092943</v>
      </c>
      <c r="S86" s="13">
        <f t="shared" si="27"/>
        <v>241</v>
      </c>
      <c r="T86" s="13">
        <f t="shared" si="31"/>
        <v>11.415773065887441</v>
      </c>
      <c r="U86" s="28">
        <f t="shared" si="28"/>
        <v>61</v>
      </c>
      <c r="V86" s="13">
        <f t="shared" si="22"/>
        <v>331</v>
      </c>
      <c r="W86" s="29">
        <f t="shared" si="29"/>
        <v>78.58422693411256</v>
      </c>
      <c r="X86" s="13"/>
      <c r="Y86" s="108">
        <v>82</v>
      </c>
      <c r="Z86" s="38" t="s">
        <v>307</v>
      </c>
      <c r="AA86" s="55"/>
      <c r="AB86" s="12"/>
      <c r="AC86" s="55"/>
      <c r="AD86" s="61"/>
      <c r="AE86" s="28">
        <f t="shared" si="23"/>
        <v>61</v>
      </c>
      <c r="AF86" s="13">
        <f t="shared" si="32"/>
        <v>331</v>
      </c>
      <c r="AG86" s="13">
        <f t="shared" si="30"/>
        <v>78.58422693411256</v>
      </c>
      <c r="AH86" s="105">
        <f t="shared" si="33"/>
        <v>82</v>
      </c>
      <c r="AI86" s="38" t="str">
        <f t="shared" si="33"/>
        <v>N</v>
      </c>
      <c r="AJ86" s="54" t="s">
        <v>355</v>
      </c>
    </row>
    <row r="87" spans="4:35" s="54" customFormat="1" ht="12.75">
      <c r="D87" s="54">
        <v>3</v>
      </c>
      <c r="E87" s="55" t="s">
        <v>154</v>
      </c>
      <c r="F87" s="17">
        <v>46</v>
      </c>
      <c r="G87" s="21">
        <v>51</v>
      </c>
      <c r="H87" s="12"/>
      <c r="I87" s="84">
        <v>0.1</v>
      </c>
      <c r="J87" s="55">
        <v>270</v>
      </c>
      <c r="K87" s="12">
        <v>84</v>
      </c>
      <c r="L87" s="12">
        <v>328</v>
      </c>
      <c r="M87" s="12">
        <v>0</v>
      </c>
      <c r="N87" s="12"/>
      <c r="O87" s="101"/>
      <c r="P87" s="81">
        <f t="shared" si="24"/>
        <v>0.5270163110573687</v>
      </c>
      <c r="Q87" s="81">
        <f t="shared" si="25"/>
        <v>0.8434023999529439</v>
      </c>
      <c r="R87" s="81">
        <f t="shared" si="26"/>
        <v>0.08864516426829036</v>
      </c>
      <c r="S87" s="13">
        <f t="shared" si="27"/>
        <v>57.999999999999936</v>
      </c>
      <c r="T87" s="13">
        <f t="shared" si="31"/>
        <v>5.093509840280282</v>
      </c>
      <c r="U87" s="28">
        <f t="shared" si="28"/>
        <v>237.99999999999994</v>
      </c>
      <c r="V87" s="13">
        <f t="shared" si="22"/>
        <v>147.99999999999994</v>
      </c>
      <c r="W87" s="29">
        <f t="shared" si="29"/>
        <v>84.90649015971972</v>
      </c>
      <c r="X87" s="13"/>
      <c r="Y87" s="109">
        <v>90</v>
      </c>
      <c r="Z87" s="38" t="s">
        <v>307</v>
      </c>
      <c r="AA87" s="55"/>
      <c r="AB87" s="12"/>
      <c r="AC87" s="55"/>
      <c r="AD87" s="61"/>
      <c r="AE87" s="28">
        <f t="shared" si="23"/>
        <v>237.99999999999994</v>
      </c>
      <c r="AF87" s="13">
        <f t="shared" si="32"/>
        <v>147.99999999999994</v>
      </c>
      <c r="AG87" s="13">
        <f t="shared" si="30"/>
        <v>84.90649015971972</v>
      </c>
      <c r="AH87" s="106">
        <f t="shared" si="33"/>
        <v>90</v>
      </c>
      <c r="AI87" s="38" t="str">
        <f t="shared" si="33"/>
        <v>N</v>
      </c>
    </row>
    <row r="88" spans="3:35" s="54" customFormat="1" ht="12.75">
      <c r="C88" s="54" t="s">
        <v>356</v>
      </c>
      <c r="D88" s="54">
        <v>1</v>
      </c>
      <c r="E88" s="55" t="s">
        <v>220</v>
      </c>
      <c r="F88" s="17">
        <v>24</v>
      </c>
      <c r="G88" s="21">
        <v>39</v>
      </c>
      <c r="H88" s="12"/>
      <c r="I88" s="84"/>
      <c r="J88" s="55">
        <v>90</v>
      </c>
      <c r="K88" s="12">
        <v>76</v>
      </c>
      <c r="L88" s="12">
        <v>45</v>
      </c>
      <c r="M88" s="12">
        <v>0</v>
      </c>
      <c r="N88" s="12"/>
      <c r="O88" s="101"/>
      <c r="P88" s="81">
        <f t="shared" si="24"/>
        <v>-0.6861026878060832</v>
      </c>
      <c r="Q88" s="81">
        <f t="shared" si="25"/>
        <v>0.6861026878060833</v>
      </c>
      <c r="R88" s="81">
        <f t="shared" si="26"/>
        <v>-0.17106461289602917</v>
      </c>
      <c r="S88" s="13">
        <f t="shared" si="27"/>
        <v>135</v>
      </c>
      <c r="T88" s="13">
        <f t="shared" si="31"/>
        <v>-9.998585276774419</v>
      </c>
      <c r="U88" s="28">
        <f t="shared" si="28"/>
        <v>135</v>
      </c>
      <c r="V88" s="13">
        <f t="shared" si="22"/>
        <v>45</v>
      </c>
      <c r="W88" s="29">
        <f t="shared" si="29"/>
        <v>80.00141472322558</v>
      </c>
      <c r="X88" s="13"/>
      <c r="Y88" s="108">
        <v>0</v>
      </c>
      <c r="Z88" s="38" t="s">
        <v>382</v>
      </c>
      <c r="AA88" s="55"/>
      <c r="AB88" s="12"/>
      <c r="AC88" s="55"/>
      <c r="AD88" s="61"/>
      <c r="AE88" s="28">
        <f t="shared" si="23"/>
        <v>135</v>
      </c>
      <c r="AF88" s="13">
        <f t="shared" si="32"/>
        <v>45</v>
      </c>
      <c r="AG88" s="13">
        <f t="shared" si="30"/>
        <v>80.00141472322558</v>
      </c>
      <c r="AH88" s="105">
        <f t="shared" si="33"/>
        <v>0</v>
      </c>
      <c r="AI88" s="38" t="str">
        <f t="shared" si="33"/>
        <v>L</v>
      </c>
    </row>
    <row r="89" spans="4:35" s="54" customFormat="1" ht="12.75" customHeight="1">
      <c r="D89" s="54">
        <v>1</v>
      </c>
      <c r="E89" s="55" t="s">
        <v>220</v>
      </c>
      <c r="F89" s="17">
        <v>28</v>
      </c>
      <c r="G89" s="21">
        <v>45</v>
      </c>
      <c r="H89" s="12"/>
      <c r="I89" s="84"/>
      <c r="J89" s="55">
        <v>90</v>
      </c>
      <c r="K89" s="12">
        <v>67</v>
      </c>
      <c r="L89" s="12">
        <v>14</v>
      </c>
      <c r="M89" s="12">
        <v>0</v>
      </c>
      <c r="N89" s="12"/>
      <c r="O89" s="101"/>
      <c r="P89" s="81">
        <f t="shared" si="24"/>
        <v>-0.22269027905590869</v>
      </c>
      <c r="Q89" s="81">
        <f t="shared" si="25"/>
        <v>0.8931619253212152</v>
      </c>
      <c r="R89" s="81">
        <f t="shared" si="26"/>
        <v>-0.3791247440961397</v>
      </c>
      <c r="S89" s="13">
        <f t="shared" si="27"/>
        <v>104</v>
      </c>
      <c r="T89" s="13">
        <f t="shared" si="31"/>
        <v>-22.385102134459814</v>
      </c>
      <c r="U89" s="28">
        <f t="shared" si="28"/>
        <v>104</v>
      </c>
      <c r="V89" s="13">
        <f t="shared" si="22"/>
        <v>14</v>
      </c>
      <c r="W89" s="29">
        <f t="shared" si="29"/>
        <v>67.61489786554019</v>
      </c>
      <c r="X89" s="13"/>
      <c r="Y89" s="108">
        <v>24</v>
      </c>
      <c r="Z89" s="38" t="s">
        <v>382</v>
      </c>
      <c r="AA89" s="55"/>
      <c r="AB89" s="12"/>
      <c r="AC89" s="55"/>
      <c r="AD89" s="61"/>
      <c r="AE89" s="28">
        <f t="shared" si="23"/>
        <v>104</v>
      </c>
      <c r="AF89" s="13">
        <f t="shared" si="32"/>
        <v>14</v>
      </c>
      <c r="AG89" s="13">
        <f t="shared" si="30"/>
        <v>67.61489786554019</v>
      </c>
      <c r="AH89" s="105">
        <f t="shared" si="33"/>
        <v>24</v>
      </c>
      <c r="AI89" s="38" t="str">
        <f t="shared" si="33"/>
        <v>L</v>
      </c>
    </row>
    <row r="90" spans="4:35" ht="12.75">
      <c r="D90" s="54">
        <v>1</v>
      </c>
      <c r="E90" s="2" t="s">
        <v>220</v>
      </c>
      <c r="F90" s="17">
        <v>38</v>
      </c>
      <c r="G90" s="21">
        <v>48</v>
      </c>
      <c r="H90" s="1"/>
      <c r="I90" s="85"/>
      <c r="J90" s="2">
        <v>90</v>
      </c>
      <c r="K90" s="12">
        <v>54</v>
      </c>
      <c r="L90" s="12">
        <v>6</v>
      </c>
      <c r="M90" s="12">
        <v>0</v>
      </c>
      <c r="N90" s="12"/>
      <c r="O90" s="101"/>
      <c r="P90" s="81">
        <f t="shared" si="24"/>
        <v>-0.08456530317942909</v>
      </c>
      <c r="Q90" s="81">
        <f t="shared" si="25"/>
        <v>0.8045851146309163</v>
      </c>
      <c r="R90" s="81">
        <f t="shared" si="26"/>
        <v>-0.5845653031794292</v>
      </c>
      <c r="S90" s="13">
        <f t="shared" si="27"/>
        <v>96</v>
      </c>
      <c r="T90" s="13">
        <f t="shared" si="31"/>
        <v>-35.85046218157443</v>
      </c>
      <c r="U90" s="28">
        <f t="shared" si="28"/>
        <v>96</v>
      </c>
      <c r="V90" s="13">
        <f t="shared" si="22"/>
        <v>6</v>
      </c>
      <c r="W90" s="29">
        <f t="shared" si="29"/>
        <v>54.14953781842557</v>
      </c>
      <c r="X90" s="13"/>
      <c r="Y90" s="108">
        <v>20</v>
      </c>
      <c r="Z90" s="38" t="s">
        <v>382</v>
      </c>
      <c r="AA90" s="2"/>
      <c r="AB90" s="1"/>
      <c r="AC90" s="2"/>
      <c r="AD90" s="3"/>
      <c r="AE90" s="28">
        <f t="shared" si="23"/>
        <v>96</v>
      </c>
      <c r="AF90" s="13">
        <f t="shared" si="32"/>
        <v>6</v>
      </c>
      <c r="AG90" s="13">
        <f t="shared" si="30"/>
        <v>54.14953781842557</v>
      </c>
      <c r="AH90" s="105">
        <f t="shared" si="33"/>
        <v>20</v>
      </c>
      <c r="AI90" s="38" t="str">
        <f t="shared" si="33"/>
        <v>L</v>
      </c>
    </row>
    <row r="91" spans="4:35" ht="12.75">
      <c r="D91" s="54">
        <v>3</v>
      </c>
      <c r="E91" s="2" t="s">
        <v>213</v>
      </c>
      <c r="F91" s="17">
        <v>18</v>
      </c>
      <c r="G91" s="21">
        <v>18</v>
      </c>
      <c r="H91" s="1"/>
      <c r="I91" s="85"/>
      <c r="J91" s="2">
        <v>270</v>
      </c>
      <c r="K91" s="12">
        <v>4</v>
      </c>
      <c r="L91" s="12">
        <v>0</v>
      </c>
      <c r="M91" s="12">
        <v>19</v>
      </c>
      <c r="N91" s="12"/>
      <c r="O91" s="101"/>
      <c r="P91" s="81">
        <f t="shared" si="24"/>
        <v>-0.3247750867958972</v>
      </c>
      <c r="Q91" s="81">
        <f t="shared" si="25"/>
        <v>0.06595604169337656</v>
      </c>
      <c r="R91" s="81">
        <f t="shared" si="26"/>
        <v>0.9432153398707543</v>
      </c>
      <c r="S91" s="13">
        <f t="shared" si="27"/>
        <v>168.52036331983692</v>
      </c>
      <c r="T91" s="13">
        <f t="shared" si="31"/>
        <v>70.6407523731828</v>
      </c>
      <c r="U91" s="28">
        <f t="shared" si="28"/>
        <v>348.5203633198369</v>
      </c>
      <c r="V91" s="13">
        <f t="shared" si="22"/>
        <v>258.5203633198369</v>
      </c>
      <c r="W91" s="29">
        <f t="shared" si="29"/>
        <v>19.359247626817194</v>
      </c>
      <c r="X91" s="13"/>
      <c r="Y91" s="108">
        <v>90</v>
      </c>
      <c r="Z91" s="38"/>
      <c r="AA91" s="2"/>
      <c r="AB91" s="1"/>
      <c r="AC91" s="2"/>
      <c r="AD91" s="3"/>
      <c r="AE91" s="28">
        <f t="shared" si="23"/>
        <v>348.5203633198369</v>
      </c>
      <c r="AF91" s="13">
        <f t="shared" si="32"/>
        <v>258.5203633198369</v>
      </c>
      <c r="AG91" s="13">
        <f t="shared" si="30"/>
        <v>19.359247626817194</v>
      </c>
      <c r="AH91" s="105">
        <f t="shared" si="33"/>
        <v>90</v>
      </c>
      <c r="AI91" s="38"/>
    </row>
    <row r="92" spans="4:36" ht="12.75">
      <c r="D92">
        <v>3</v>
      </c>
      <c r="E92" s="2" t="s">
        <v>213</v>
      </c>
      <c r="F92" s="17">
        <v>18</v>
      </c>
      <c r="G92" s="21">
        <v>31</v>
      </c>
      <c r="H92" s="1"/>
      <c r="I92" s="85"/>
      <c r="J92" s="2">
        <v>90</v>
      </c>
      <c r="K92" s="12">
        <v>81</v>
      </c>
      <c r="L92" s="12">
        <v>43</v>
      </c>
      <c r="M92" s="12">
        <v>0</v>
      </c>
      <c r="N92" s="12"/>
      <c r="O92" s="101"/>
      <c r="P92" s="81">
        <f t="shared" si="24"/>
        <v>-0.6736018285387344</v>
      </c>
      <c r="Q92" s="81">
        <f t="shared" si="25"/>
        <v>0.7223495239403501</v>
      </c>
      <c r="R92" s="81">
        <f t="shared" si="26"/>
        <v>-0.11440892506798762</v>
      </c>
      <c r="S92" s="13">
        <f t="shared" si="27"/>
        <v>133</v>
      </c>
      <c r="T92" s="13">
        <f t="shared" si="31"/>
        <v>-6.607412080428123</v>
      </c>
      <c r="U92" s="28">
        <f t="shared" si="28"/>
        <v>133</v>
      </c>
      <c r="V92" s="13">
        <f t="shared" si="22"/>
        <v>43</v>
      </c>
      <c r="W92" s="29">
        <f t="shared" si="29"/>
        <v>83.39258791957188</v>
      </c>
      <c r="X92" s="13"/>
      <c r="Y92" s="108">
        <v>127</v>
      </c>
      <c r="Z92" s="38"/>
      <c r="AA92" s="2"/>
      <c r="AB92" s="1"/>
      <c r="AC92" s="2"/>
      <c r="AD92" s="3"/>
      <c r="AE92" s="28">
        <f t="shared" si="23"/>
        <v>133</v>
      </c>
      <c r="AF92" s="13">
        <f t="shared" si="32"/>
        <v>43</v>
      </c>
      <c r="AG92" s="13">
        <f t="shared" si="30"/>
        <v>83.39258791957188</v>
      </c>
      <c r="AH92" s="105">
        <f t="shared" si="33"/>
        <v>127</v>
      </c>
      <c r="AI92" s="38"/>
      <c r="AJ92" s="54"/>
    </row>
    <row r="93" spans="4:35" ht="12.75">
      <c r="D93">
        <v>3</v>
      </c>
      <c r="E93" s="2" t="s">
        <v>105</v>
      </c>
      <c r="F93" s="17">
        <v>36</v>
      </c>
      <c r="G93" s="21">
        <v>39</v>
      </c>
      <c r="H93" s="1"/>
      <c r="I93" s="85">
        <v>0.3</v>
      </c>
      <c r="J93" s="2"/>
      <c r="K93" s="12"/>
      <c r="L93" s="12"/>
      <c r="M93" s="12"/>
      <c r="N93" s="12"/>
      <c r="O93" s="101"/>
      <c r="P93" s="81"/>
      <c r="Q93" s="81"/>
      <c r="R93" s="81"/>
      <c r="S93" s="13"/>
      <c r="T93" s="13"/>
      <c r="U93" s="28"/>
      <c r="V93" s="13"/>
      <c r="W93" s="29"/>
      <c r="X93" s="13"/>
      <c r="Y93" s="108"/>
      <c r="Z93" s="38"/>
      <c r="AA93" s="2"/>
      <c r="AB93" s="1"/>
      <c r="AC93" s="2"/>
      <c r="AD93" s="3"/>
      <c r="AE93" s="28"/>
      <c r="AF93" s="13"/>
      <c r="AG93" s="13"/>
      <c r="AH93" s="105"/>
      <c r="AI93" s="38"/>
    </row>
    <row r="94" spans="4:35" s="54" customFormat="1" ht="12.75" customHeight="1">
      <c r="D94" s="54">
        <v>3</v>
      </c>
      <c r="E94" s="55" t="s">
        <v>335</v>
      </c>
      <c r="F94" s="17"/>
      <c r="G94" s="21"/>
      <c r="H94" s="12"/>
      <c r="I94" s="84"/>
      <c r="J94" s="55">
        <v>90</v>
      </c>
      <c r="K94" s="12">
        <v>28</v>
      </c>
      <c r="L94" s="12">
        <v>180</v>
      </c>
      <c r="M94" s="12">
        <v>23</v>
      </c>
      <c r="N94" s="12"/>
      <c r="O94" s="101"/>
      <c r="P94" s="81">
        <f t="shared" si="24"/>
        <v>0.34499510935465627</v>
      </c>
      <c r="Q94" s="81">
        <f t="shared" si="25"/>
        <v>-0.4321508521023146</v>
      </c>
      <c r="R94" s="81">
        <f t="shared" si="26"/>
        <v>0.8127575445707915</v>
      </c>
      <c r="S94" s="13">
        <f t="shared" si="27"/>
        <v>308.6011026165902</v>
      </c>
      <c r="T94" s="13">
        <f aca="true" t="shared" si="34" ref="T94:T105">ASIN(R94/SQRT(P94^2+Q94^2+R94^2))*180/PI()</f>
        <v>55.77007883558753</v>
      </c>
      <c r="U94" s="28">
        <f t="shared" si="28"/>
        <v>128.6011026165902</v>
      </c>
      <c r="V94" s="13">
        <f t="shared" si="22"/>
        <v>38.6011026165902</v>
      </c>
      <c r="W94" s="29">
        <f t="shared" si="29"/>
        <v>34.22992116441247</v>
      </c>
      <c r="X94" s="13"/>
      <c r="Y94" s="108">
        <v>108</v>
      </c>
      <c r="Z94" s="38" t="s">
        <v>310</v>
      </c>
      <c r="AA94" s="55"/>
      <c r="AB94" s="12"/>
      <c r="AC94" s="72"/>
      <c r="AD94" s="73"/>
      <c r="AE94" s="28">
        <f t="shared" si="23"/>
        <v>128.6011026165902</v>
      </c>
      <c r="AF94" s="13">
        <f t="shared" si="32"/>
        <v>38.6011026165902</v>
      </c>
      <c r="AG94" s="13">
        <f t="shared" si="30"/>
        <v>34.22992116441247</v>
      </c>
      <c r="AH94" s="105">
        <f aca="true" t="shared" si="35" ref="AH94:AI99">Y94</f>
        <v>108</v>
      </c>
      <c r="AI94" s="38" t="str">
        <f t="shared" si="35"/>
        <v>T</v>
      </c>
    </row>
    <row r="95" spans="4:35" ht="12.75">
      <c r="D95" s="54">
        <v>3</v>
      </c>
      <c r="E95" s="2" t="s">
        <v>220</v>
      </c>
      <c r="F95" s="17">
        <v>41</v>
      </c>
      <c r="G95" s="21">
        <v>44</v>
      </c>
      <c r="H95" s="1"/>
      <c r="I95" s="85"/>
      <c r="J95" s="2">
        <v>270</v>
      </c>
      <c r="K95" s="12">
        <v>60</v>
      </c>
      <c r="L95" s="12">
        <v>0</v>
      </c>
      <c r="M95" s="12">
        <v>60</v>
      </c>
      <c r="N95" s="12"/>
      <c r="O95" s="101"/>
      <c r="P95" s="81">
        <f t="shared" si="24"/>
        <v>-0.4330127018922194</v>
      </c>
      <c r="Q95" s="81">
        <f t="shared" si="25"/>
        <v>0.43301270189221946</v>
      </c>
      <c r="R95" s="81">
        <f t="shared" si="26"/>
        <v>0.2500000000000001</v>
      </c>
      <c r="S95" s="13">
        <f t="shared" si="27"/>
        <v>135</v>
      </c>
      <c r="T95" s="13">
        <f t="shared" si="34"/>
        <v>22.20765429859649</v>
      </c>
      <c r="U95" s="28">
        <f t="shared" si="28"/>
        <v>315</v>
      </c>
      <c r="V95" s="13">
        <f t="shared" si="22"/>
        <v>225</v>
      </c>
      <c r="W95" s="29">
        <f t="shared" si="29"/>
        <v>67.7923457014035</v>
      </c>
      <c r="X95" s="13"/>
      <c r="Y95" s="108">
        <v>100</v>
      </c>
      <c r="Z95" s="38" t="s">
        <v>382</v>
      </c>
      <c r="AA95" s="2"/>
      <c r="AB95" s="1"/>
      <c r="AC95" s="2"/>
      <c r="AD95" s="3"/>
      <c r="AE95" s="28">
        <f t="shared" si="23"/>
        <v>315</v>
      </c>
      <c r="AF95" s="13">
        <f t="shared" si="32"/>
        <v>225</v>
      </c>
      <c r="AG95" s="13">
        <f t="shared" si="30"/>
        <v>67.7923457014035</v>
      </c>
      <c r="AH95" s="105">
        <f t="shared" si="35"/>
        <v>100</v>
      </c>
      <c r="AI95" s="38" t="str">
        <f t="shared" si="35"/>
        <v>L</v>
      </c>
    </row>
    <row r="96" spans="4:35" ht="12.75">
      <c r="D96" s="54">
        <v>3</v>
      </c>
      <c r="E96" s="2" t="s">
        <v>213</v>
      </c>
      <c r="F96" s="17">
        <v>45</v>
      </c>
      <c r="G96" s="21">
        <v>48</v>
      </c>
      <c r="H96" s="1"/>
      <c r="I96" s="85"/>
      <c r="J96" s="2">
        <v>90</v>
      </c>
      <c r="K96" s="12">
        <v>41</v>
      </c>
      <c r="L96" s="12">
        <v>0</v>
      </c>
      <c r="M96" s="12">
        <v>41</v>
      </c>
      <c r="N96" s="12"/>
      <c r="O96" s="101"/>
      <c r="P96" s="81">
        <f t="shared" si="24"/>
        <v>0.49513403437078507</v>
      </c>
      <c r="Q96" s="81">
        <f t="shared" si="25"/>
        <v>0.495134034370785</v>
      </c>
      <c r="R96" s="81">
        <f t="shared" si="26"/>
        <v>-0.5695865504800327</v>
      </c>
      <c r="S96" s="13">
        <f t="shared" si="27"/>
        <v>45</v>
      </c>
      <c r="T96" s="13">
        <f t="shared" si="34"/>
        <v>-39.12605454453247</v>
      </c>
      <c r="U96" s="28">
        <f t="shared" si="28"/>
        <v>45</v>
      </c>
      <c r="V96" s="13">
        <f t="shared" si="22"/>
        <v>315</v>
      </c>
      <c r="W96" s="29">
        <f t="shared" si="29"/>
        <v>50.87394545546753</v>
      </c>
      <c r="X96" s="13"/>
      <c r="Y96" s="108">
        <v>97</v>
      </c>
      <c r="Z96" s="38"/>
      <c r="AA96" s="2"/>
      <c r="AB96" s="1"/>
      <c r="AC96" s="2"/>
      <c r="AD96" s="3"/>
      <c r="AE96" s="28">
        <f t="shared" si="23"/>
        <v>45</v>
      </c>
      <c r="AF96" s="13">
        <f t="shared" si="32"/>
        <v>315</v>
      </c>
      <c r="AG96" s="13">
        <f t="shared" si="30"/>
        <v>50.87394545546753</v>
      </c>
      <c r="AH96" s="105">
        <f t="shared" si="35"/>
        <v>97</v>
      </c>
      <c r="AI96" s="38"/>
    </row>
    <row r="97" spans="3:36" ht="12.75">
      <c r="C97" t="s">
        <v>187</v>
      </c>
      <c r="D97" s="54">
        <v>1</v>
      </c>
      <c r="E97" s="2" t="s">
        <v>189</v>
      </c>
      <c r="F97" s="17">
        <v>77</v>
      </c>
      <c r="G97" s="20">
        <v>82</v>
      </c>
      <c r="H97" s="1"/>
      <c r="I97" s="85"/>
      <c r="J97" s="2">
        <v>90</v>
      </c>
      <c r="K97" s="12">
        <v>71</v>
      </c>
      <c r="L97" s="12">
        <v>0</v>
      </c>
      <c r="M97" s="12">
        <v>37</v>
      </c>
      <c r="N97" s="12">
        <v>30</v>
      </c>
      <c r="O97" s="101">
        <v>270</v>
      </c>
      <c r="P97" s="81">
        <f t="shared" si="24"/>
        <v>0.19593180641220342</v>
      </c>
      <c r="Q97" s="81">
        <f t="shared" si="25"/>
        <v>0.7551247098829501</v>
      </c>
      <c r="R97" s="81">
        <f t="shared" si="26"/>
        <v>-0.2600102890900472</v>
      </c>
      <c r="S97" s="13">
        <f t="shared" si="27"/>
        <v>75.45426000593143</v>
      </c>
      <c r="T97" s="13">
        <f t="shared" si="34"/>
        <v>-18.43276764651761</v>
      </c>
      <c r="U97" s="28">
        <f t="shared" si="28"/>
        <v>75.45426000593143</v>
      </c>
      <c r="V97" s="13">
        <f t="shared" si="22"/>
        <v>345.4542600059314</v>
      </c>
      <c r="W97" s="29">
        <f t="shared" si="29"/>
        <v>71.56723235348238</v>
      </c>
      <c r="X97" s="104">
        <f>IF(-Q97&lt;0,180-ACOS(SIN((U97-90)*PI()/180)*R97/SQRT(Q97^2+R97^2))*180/PI(),ACOS(SIN((U97-90)*PI()/180)*R97/SQRT(Q97^2+R97^2))*180/PI())</f>
        <v>94.69016069906955</v>
      </c>
      <c r="Y97" s="110">
        <f>IF(O97=90,IF(X97-N97&lt;0,X97-N97+180,X97-N97),IF(X97+N97&gt;180,X97+N97-180,X97+N97))</f>
        <v>124.69016069906955</v>
      </c>
      <c r="Z97" s="38" t="s">
        <v>258</v>
      </c>
      <c r="AA97" s="2"/>
      <c r="AB97" s="1"/>
      <c r="AC97" s="2"/>
      <c r="AD97" s="3"/>
      <c r="AE97" s="28">
        <f t="shared" si="23"/>
        <v>75.45426000593143</v>
      </c>
      <c r="AF97" s="13">
        <f t="shared" si="32"/>
        <v>345.4542600059314</v>
      </c>
      <c r="AG97" s="13">
        <f t="shared" si="30"/>
        <v>71.56723235348238</v>
      </c>
      <c r="AH97" s="105">
        <f t="shared" si="35"/>
        <v>124.69016069906955</v>
      </c>
      <c r="AI97" s="38" t="str">
        <f t="shared" si="35"/>
        <v>T</v>
      </c>
      <c r="AJ97" t="s">
        <v>193</v>
      </c>
    </row>
    <row r="98" spans="4:36" ht="12.75">
      <c r="D98">
        <v>1</v>
      </c>
      <c r="E98" s="2" t="s">
        <v>188</v>
      </c>
      <c r="F98" s="17">
        <v>87</v>
      </c>
      <c r="G98" s="21">
        <v>95</v>
      </c>
      <c r="H98" s="1"/>
      <c r="I98" s="85"/>
      <c r="J98" s="2">
        <v>270</v>
      </c>
      <c r="K98" s="12">
        <v>50</v>
      </c>
      <c r="L98" s="12">
        <v>0</v>
      </c>
      <c r="M98" s="12">
        <v>23</v>
      </c>
      <c r="N98" s="12">
        <v>8</v>
      </c>
      <c r="O98" s="101">
        <v>270</v>
      </c>
      <c r="P98" s="81">
        <f t="shared" si="24"/>
        <v>-0.25115712811174434</v>
      </c>
      <c r="Q98" s="81">
        <f t="shared" si="25"/>
        <v>0.7051476278512911</v>
      </c>
      <c r="R98" s="81">
        <f t="shared" si="26"/>
        <v>0.5916891144555524</v>
      </c>
      <c r="S98" s="13">
        <f t="shared" si="27"/>
        <v>109.60471244183974</v>
      </c>
      <c r="T98" s="13">
        <f t="shared" si="34"/>
        <v>38.32485099347367</v>
      </c>
      <c r="U98" s="28">
        <f t="shared" si="28"/>
        <v>289.60471244183975</v>
      </c>
      <c r="V98" s="13">
        <f t="shared" si="22"/>
        <v>199.60471244183975</v>
      </c>
      <c r="W98" s="29">
        <f t="shared" si="29"/>
        <v>51.67514900652633</v>
      </c>
      <c r="X98" s="104">
        <f>IF(-Q98&lt;0,180-ACOS(SIN((U98-90)*PI()/180)*R98/SQRT(Q98^2+R98^2))*180/PI(),ACOS(SIN((U98-90)*PI()/180)*R98/SQRT(Q98^2+R98^2))*180/PI())</f>
        <v>77.54493250724771</v>
      </c>
      <c r="Y98" s="110">
        <f>IF(O98=90,IF(X98-N98&lt;0,X98-N98+180,X98-N98),IF(X98+N98&gt;180,X98+N98-180,X98+N98))</f>
        <v>85.54493250724771</v>
      </c>
      <c r="Z98" s="38" t="s">
        <v>259</v>
      </c>
      <c r="AA98" s="2"/>
      <c r="AB98" s="1"/>
      <c r="AC98" s="2"/>
      <c r="AD98" s="3"/>
      <c r="AE98" s="28">
        <f t="shared" si="23"/>
        <v>289.60471244183975</v>
      </c>
      <c r="AF98" s="13">
        <f t="shared" si="32"/>
        <v>199.60471244183975</v>
      </c>
      <c r="AG98" s="13">
        <f t="shared" si="30"/>
        <v>51.67514900652633</v>
      </c>
      <c r="AH98" s="105">
        <f t="shared" si="35"/>
        <v>85.54493250724771</v>
      </c>
      <c r="AI98" s="38" t="str">
        <f t="shared" si="35"/>
        <v>T</v>
      </c>
      <c r="AJ98" t="s">
        <v>192</v>
      </c>
    </row>
    <row r="99" spans="4:36" ht="12.75">
      <c r="D99">
        <v>1</v>
      </c>
      <c r="E99" s="2" t="s">
        <v>188</v>
      </c>
      <c r="F99" s="17">
        <v>98</v>
      </c>
      <c r="G99" s="21">
        <v>103</v>
      </c>
      <c r="H99" s="1"/>
      <c r="I99" s="85"/>
      <c r="J99" s="2">
        <v>270</v>
      </c>
      <c r="K99" s="12">
        <v>33</v>
      </c>
      <c r="L99" s="12">
        <v>0</v>
      </c>
      <c r="M99" s="12">
        <v>28</v>
      </c>
      <c r="N99" s="12">
        <v>18</v>
      </c>
      <c r="O99" s="101">
        <v>270</v>
      </c>
      <c r="P99" s="81">
        <f t="shared" si="24"/>
        <v>-0.39373198219586886</v>
      </c>
      <c r="Q99" s="81">
        <f t="shared" si="25"/>
        <v>0.48088772494352705</v>
      </c>
      <c r="R99" s="81">
        <f t="shared" si="26"/>
        <v>0.7405021591690414</v>
      </c>
      <c r="S99" s="13">
        <f t="shared" si="27"/>
        <v>129.3092697273752</v>
      </c>
      <c r="T99" s="13">
        <f t="shared" si="34"/>
        <v>49.9928501840758</v>
      </c>
      <c r="U99" s="28">
        <f t="shared" si="28"/>
        <v>309.3092697273752</v>
      </c>
      <c r="V99" s="13">
        <f t="shared" si="22"/>
        <v>219.30926972737518</v>
      </c>
      <c r="W99" s="29">
        <f t="shared" si="29"/>
        <v>40.0071498159242</v>
      </c>
      <c r="X99" s="104">
        <f>IF(-Q99&lt;0,180-ACOS(SIN((U99-90)*PI()/180)*R99/SQRT(Q99^2+R99^2))*180/PI(),ACOS(SIN((U99-90)*PI()/180)*R99/SQRT(Q99^2+R99^2))*180/PI())</f>
        <v>57.906471899009716</v>
      </c>
      <c r="Y99" s="110">
        <f>IF(O99=90,IF(X99-N99&lt;0,X99-N99+180,X99-N99),IF(X99+N99&gt;180,X99+N99-180,X99+N99))</f>
        <v>75.90647189900972</v>
      </c>
      <c r="Z99" s="38" t="s">
        <v>260</v>
      </c>
      <c r="AA99" s="2"/>
      <c r="AB99" s="1"/>
      <c r="AC99" s="2"/>
      <c r="AD99" s="3"/>
      <c r="AE99" s="28">
        <f t="shared" si="23"/>
        <v>309.3092697273752</v>
      </c>
      <c r="AF99" s="13">
        <f t="shared" si="32"/>
        <v>219.30926972737518</v>
      </c>
      <c r="AG99" s="13">
        <f t="shared" si="30"/>
        <v>40.0071498159242</v>
      </c>
      <c r="AH99" s="105">
        <f t="shared" si="35"/>
        <v>75.90647189900972</v>
      </c>
      <c r="AI99" s="38" t="str">
        <f t="shared" si="35"/>
        <v>T</v>
      </c>
      <c r="AJ99" t="s">
        <v>65</v>
      </c>
    </row>
    <row r="100" spans="4:36" ht="12.75">
      <c r="D100">
        <v>1</v>
      </c>
      <c r="E100" s="2" t="s">
        <v>66</v>
      </c>
      <c r="F100" s="17">
        <v>123</v>
      </c>
      <c r="G100" s="21">
        <v>124</v>
      </c>
      <c r="H100" s="1"/>
      <c r="I100" s="85">
        <v>1</v>
      </c>
      <c r="J100" s="2">
        <v>270</v>
      </c>
      <c r="K100" s="12">
        <v>12</v>
      </c>
      <c r="L100" s="12">
        <v>180</v>
      </c>
      <c r="M100" s="12">
        <v>5</v>
      </c>
      <c r="N100" s="12"/>
      <c r="O100" s="101"/>
      <c r="P100" s="81">
        <f t="shared" si="24"/>
        <v>-0.08525118065879465</v>
      </c>
      <c r="Q100" s="81">
        <f t="shared" si="25"/>
        <v>-0.20712052406394205</v>
      </c>
      <c r="R100" s="81">
        <f t="shared" si="26"/>
        <v>-0.9744254538021788</v>
      </c>
      <c r="S100" s="13">
        <f t="shared" si="27"/>
        <v>247.6278460651391</v>
      </c>
      <c r="T100" s="13">
        <f t="shared" si="34"/>
        <v>-77.05497976736896</v>
      </c>
      <c r="U100" s="28">
        <f t="shared" si="28"/>
        <v>247.6278460651391</v>
      </c>
      <c r="V100" s="13">
        <f t="shared" si="22"/>
        <v>157.6278460651391</v>
      </c>
      <c r="W100" s="29">
        <f t="shared" si="29"/>
        <v>12.945020232631038</v>
      </c>
      <c r="X100" s="13"/>
      <c r="Y100" s="108"/>
      <c r="Z100" s="38"/>
      <c r="AA100" s="2"/>
      <c r="AB100" s="1"/>
      <c r="AC100" s="2"/>
      <c r="AD100" s="3"/>
      <c r="AE100" s="28">
        <f t="shared" si="23"/>
        <v>247.6278460651391</v>
      </c>
      <c r="AF100" s="13">
        <f t="shared" si="32"/>
        <v>157.6278460651391</v>
      </c>
      <c r="AG100" s="13">
        <f t="shared" si="30"/>
        <v>12.945020232631038</v>
      </c>
      <c r="AH100" s="105"/>
      <c r="AI100" s="38"/>
      <c r="AJ100" t="s">
        <v>304</v>
      </c>
    </row>
    <row r="101" spans="4:36" ht="12.75">
      <c r="D101">
        <v>2</v>
      </c>
      <c r="E101" s="2" t="s">
        <v>177</v>
      </c>
      <c r="F101" s="17">
        <v>14</v>
      </c>
      <c r="G101" s="21">
        <v>35</v>
      </c>
      <c r="H101" s="1"/>
      <c r="I101" s="85">
        <v>0.15</v>
      </c>
      <c r="J101" s="2">
        <v>270</v>
      </c>
      <c r="K101" s="12">
        <v>63</v>
      </c>
      <c r="L101" s="12">
        <v>180</v>
      </c>
      <c r="M101" s="12">
        <v>35</v>
      </c>
      <c r="N101" s="12"/>
      <c r="O101" s="101"/>
      <c r="P101" s="81">
        <f>COS(K101*PI()/180)*SIN(J101*PI()/180)*(SIN(M101*PI()/180))-(COS(M101*PI()/180)*SIN(L101*PI()/180))*(SIN(K101*PI()/180))</f>
        <v>-0.26039825297783986</v>
      </c>
      <c r="Q101" s="81">
        <f aca="true" t="shared" si="36" ref="Q101:Q118">(SIN(K101*PI()/180))*(COS(M101*PI()/180)*COS(L101*PI()/180))-(SIN(M101*PI()/180))*(COS(K101*PI()/180)*COS(J101*PI()/180))</f>
        <v>-0.7298698157637304</v>
      </c>
      <c r="R101" s="81">
        <f aca="true" t="shared" si="37" ref="R101:R118">(COS(K101*PI()/180)*COS(J101*PI()/180))*(COS(M101*PI()/180)*SIN(L101*PI()/180))-(COS(K101*PI()/180)*SIN(J101*PI()/180))*(COS(M101*PI()/180)*COS(L101*PI()/180))</f>
        <v>-0.3718872459494308</v>
      </c>
      <c r="S101" s="13">
        <f aca="true" t="shared" si="38" ref="S101:S118">IF(P101=0,IF(Q101&gt;=0,90,270),IF(P101&gt;0,IF(Q101&gt;=0,ATAN(Q101/P101)*180/PI(),ATAN(Q101/P101)*180/PI()+360),ATAN(Q101/P101)*180/PI()+180))</f>
        <v>250.36494370043096</v>
      </c>
      <c r="T101" s="13">
        <f t="shared" si="34"/>
        <v>-25.636236240959786</v>
      </c>
      <c r="U101" s="28">
        <f aca="true" t="shared" si="39" ref="U101:U118">IF(R101&lt;0,S101,IF(S101+180&gt;=360,S101-180,S101+180))</f>
        <v>250.36494370043096</v>
      </c>
      <c r="V101" s="13">
        <f t="shared" si="22"/>
        <v>160.36494370043096</v>
      </c>
      <c r="W101" s="29">
        <f aca="true" t="shared" si="40" ref="W101:W118">IF(R101&lt;0,90+T101,90-T101)</f>
        <v>64.36376375904021</v>
      </c>
      <c r="X101" s="13"/>
      <c r="Y101" s="108"/>
      <c r="Z101" s="38"/>
      <c r="AA101" s="2"/>
      <c r="AB101" s="1"/>
      <c r="AC101" s="2"/>
      <c r="AD101" s="3"/>
      <c r="AE101" s="28">
        <f aca="true" t="shared" si="41" ref="AE101:AE118">IF(AD101&gt;=0,IF(U101&gt;=AC101,U101-AC101,U101-AC101+360),IF((U101-AC101-180)&lt;0,IF(U101-AC101+180&lt;0,U101-AC101+540,U101-AC101+180),U101-AC101-180))</f>
        <v>250.36494370043096</v>
      </c>
      <c r="AF101" s="13">
        <f t="shared" si="32"/>
        <v>160.36494370043096</v>
      </c>
      <c r="AG101" s="13">
        <f aca="true" t="shared" si="42" ref="AG101:AG118">W101</f>
        <v>64.36376375904021</v>
      </c>
      <c r="AH101" s="105"/>
      <c r="AI101" s="38"/>
      <c r="AJ101" t="s">
        <v>175</v>
      </c>
    </row>
    <row r="102" spans="4:36" ht="12.75">
      <c r="D102">
        <v>2</v>
      </c>
      <c r="E102" s="2" t="s">
        <v>176</v>
      </c>
      <c r="F102" s="17">
        <v>14</v>
      </c>
      <c r="G102" s="21">
        <v>35</v>
      </c>
      <c r="H102" s="1"/>
      <c r="I102" s="85">
        <v>0.15</v>
      </c>
      <c r="J102" s="2">
        <v>90</v>
      </c>
      <c r="K102" s="12">
        <v>89</v>
      </c>
      <c r="L102" s="12">
        <v>38</v>
      </c>
      <c r="M102" s="12">
        <v>0</v>
      </c>
      <c r="N102" s="12"/>
      <c r="O102" s="101"/>
      <c r="P102" s="81">
        <f>COS(K102*PI()/180)*SIN(J102*PI()/180)*(SIN(M102*PI()/180))-(COS(M102*PI()/180)*SIN(L102*PI()/180))*(SIN(K102*PI()/180))</f>
        <v>-0.6155677071009428</v>
      </c>
      <c r="Q102" s="81">
        <f t="shared" si="36"/>
        <v>0.787890735752132</v>
      </c>
      <c r="R102" s="81">
        <f t="shared" si="37"/>
        <v>-0.01375268394889448</v>
      </c>
      <c r="S102" s="13">
        <f t="shared" si="38"/>
        <v>127.99999999999999</v>
      </c>
      <c r="T102" s="13">
        <f t="shared" si="34"/>
        <v>-0.788041082265764</v>
      </c>
      <c r="U102" s="28">
        <f t="shared" si="39"/>
        <v>127.99999999999999</v>
      </c>
      <c r="V102" s="13">
        <f t="shared" si="22"/>
        <v>37.999999999999986</v>
      </c>
      <c r="W102" s="29">
        <f t="shared" si="40"/>
        <v>89.21195891773424</v>
      </c>
      <c r="X102" s="13"/>
      <c r="Y102" s="108"/>
      <c r="Z102" s="38"/>
      <c r="AA102" s="2"/>
      <c r="AB102" s="1"/>
      <c r="AC102" s="2"/>
      <c r="AD102" s="3"/>
      <c r="AE102" s="28">
        <f t="shared" si="41"/>
        <v>127.99999999999999</v>
      </c>
      <c r="AF102" s="13">
        <f t="shared" si="32"/>
        <v>37.999999999999986</v>
      </c>
      <c r="AG102" s="13">
        <f t="shared" si="42"/>
        <v>89.21195891773424</v>
      </c>
      <c r="AH102" s="105"/>
      <c r="AI102" s="38"/>
      <c r="AJ102" t="s">
        <v>175</v>
      </c>
    </row>
    <row r="103" spans="4:36" ht="12.75">
      <c r="D103">
        <v>2</v>
      </c>
      <c r="E103" s="2" t="s">
        <v>178</v>
      </c>
      <c r="F103" s="17">
        <v>80</v>
      </c>
      <c r="G103" s="21">
        <v>89</v>
      </c>
      <c r="H103" s="1"/>
      <c r="I103" s="85">
        <v>1.5</v>
      </c>
      <c r="J103" s="2">
        <v>90</v>
      </c>
      <c r="K103" s="12">
        <v>84</v>
      </c>
      <c r="L103" s="12">
        <v>0</v>
      </c>
      <c r="M103" s="12">
        <v>0</v>
      </c>
      <c r="N103" s="12"/>
      <c r="O103" s="101"/>
      <c r="P103" s="81">
        <f>COS(K103*PI()/180)*SIN(J103*PI()/180)*(SIN(M103*PI()/180))-(COS(M103*PI()/180)*SIN(L103*PI()/180))*(SIN(K103*PI()/180))</f>
        <v>0</v>
      </c>
      <c r="Q103" s="81">
        <f t="shared" si="36"/>
        <v>0.9945218953682733</v>
      </c>
      <c r="R103" s="81">
        <f t="shared" si="37"/>
        <v>-0.10452846326765344</v>
      </c>
      <c r="S103" s="13">
        <f t="shared" si="38"/>
        <v>90</v>
      </c>
      <c r="T103" s="13">
        <f t="shared" si="34"/>
        <v>-5.999999999999999</v>
      </c>
      <c r="U103" s="28">
        <f t="shared" si="39"/>
        <v>90</v>
      </c>
      <c r="V103" s="13">
        <f t="shared" si="22"/>
        <v>0</v>
      </c>
      <c r="W103" s="29">
        <f t="shared" si="40"/>
        <v>84</v>
      </c>
      <c r="X103" s="13"/>
      <c r="Y103" s="108"/>
      <c r="Z103" s="38"/>
      <c r="AA103" s="2"/>
      <c r="AB103" s="1"/>
      <c r="AC103" s="2"/>
      <c r="AD103" s="3"/>
      <c r="AE103" s="28">
        <f t="shared" si="41"/>
        <v>90</v>
      </c>
      <c r="AF103" s="13">
        <f t="shared" si="32"/>
        <v>0</v>
      </c>
      <c r="AG103" s="13">
        <f t="shared" si="42"/>
        <v>84</v>
      </c>
      <c r="AH103" s="105"/>
      <c r="AI103" s="38"/>
      <c r="AJ103" t="s">
        <v>4</v>
      </c>
    </row>
    <row r="104" spans="4:35" ht="12.75">
      <c r="D104">
        <v>2</v>
      </c>
      <c r="E104" s="2" t="s">
        <v>13</v>
      </c>
      <c r="F104" s="17">
        <v>90</v>
      </c>
      <c r="G104" s="21">
        <v>91</v>
      </c>
      <c r="H104" s="1"/>
      <c r="I104" s="84">
        <v>1</v>
      </c>
      <c r="J104" s="2">
        <v>90</v>
      </c>
      <c r="K104" s="12">
        <v>2</v>
      </c>
      <c r="L104" s="12">
        <v>0</v>
      </c>
      <c r="M104" s="12">
        <v>2</v>
      </c>
      <c r="N104" s="12"/>
      <c r="O104" s="101"/>
      <c r="P104" s="81">
        <f>COS(K104*PI()/180)*SIN(J104*PI()/180)*(SIN(M104*PI()/180))-(COS(M104*PI()/180)*SIN(L104*PI()/180))*(SIN(K104*PI()/180))</f>
        <v>0.03487823687206265</v>
      </c>
      <c r="Q104" s="81">
        <f t="shared" si="36"/>
        <v>0.03487823687206265</v>
      </c>
      <c r="R104" s="81">
        <f t="shared" si="37"/>
        <v>-0.9987820251299122</v>
      </c>
      <c r="S104" s="13">
        <f t="shared" si="38"/>
        <v>45</v>
      </c>
      <c r="T104" s="13">
        <f t="shared" si="34"/>
        <v>-87.17272054092648</v>
      </c>
      <c r="U104" s="28">
        <f t="shared" si="39"/>
        <v>45</v>
      </c>
      <c r="V104" s="13">
        <f t="shared" si="22"/>
        <v>315</v>
      </c>
      <c r="W104" s="29">
        <f t="shared" si="40"/>
        <v>2.827279459073523</v>
      </c>
      <c r="X104" s="13"/>
      <c r="Y104" s="108"/>
      <c r="Z104" s="38"/>
      <c r="AA104" s="2"/>
      <c r="AB104" s="1"/>
      <c r="AC104" s="2"/>
      <c r="AD104" s="3"/>
      <c r="AE104" s="28">
        <f t="shared" si="41"/>
        <v>45</v>
      </c>
      <c r="AF104" s="13">
        <f t="shared" si="32"/>
        <v>315</v>
      </c>
      <c r="AG104" s="13">
        <f t="shared" si="42"/>
        <v>2.827279459073523</v>
      </c>
      <c r="AH104" s="105"/>
      <c r="AI104" s="38"/>
    </row>
    <row r="105" spans="4:36" ht="12.75">
      <c r="D105">
        <v>3</v>
      </c>
      <c r="E105" s="2" t="s">
        <v>14</v>
      </c>
      <c r="F105" s="17">
        <v>41</v>
      </c>
      <c r="G105" s="21">
        <v>48.5</v>
      </c>
      <c r="H105" s="1"/>
      <c r="I105" s="85">
        <v>0.2</v>
      </c>
      <c r="J105" s="2">
        <v>90</v>
      </c>
      <c r="K105" s="12">
        <v>58</v>
      </c>
      <c r="L105" s="12">
        <v>0</v>
      </c>
      <c r="M105" s="12">
        <v>83</v>
      </c>
      <c r="N105" s="12">
        <v>14</v>
      </c>
      <c r="O105" s="101">
        <v>90</v>
      </c>
      <c r="P105" s="81">
        <f>COS(K105*PI()/180)*SIN(J105*PI()/180)*(SIN(M105*PI()/180))-(COS(M105*PI()/180)*SIN(L105*PI()/180))*(SIN(K105*PI()/180))</f>
        <v>0.5259693263952684</v>
      </c>
      <c r="Q105" s="81">
        <f t="shared" si="36"/>
        <v>0.10335106465456897</v>
      </c>
      <c r="R105" s="81">
        <f t="shared" si="37"/>
        <v>-0.06458091278983953</v>
      </c>
      <c r="S105" s="13">
        <f t="shared" si="38"/>
        <v>11.116780880149888</v>
      </c>
      <c r="T105" s="13">
        <f t="shared" si="34"/>
        <v>-6.869920732761352</v>
      </c>
      <c r="U105" s="28">
        <f t="shared" si="39"/>
        <v>11.116780880149888</v>
      </c>
      <c r="V105" s="13">
        <f t="shared" si="22"/>
        <v>281.11678088014986</v>
      </c>
      <c r="W105" s="29">
        <f t="shared" si="40"/>
        <v>83.13007926723864</v>
      </c>
      <c r="X105" s="104">
        <f>IF(-Q105&lt;0,180-ACOS(SIN((U105-90)*PI()/180)*R105/SQRT(Q105^2+R105^2))*180/PI(),ACOS(SIN((U105-90)*PI()/180)*R105/SQRT(Q105^2+R105^2))*180/PI())</f>
        <v>121.33064057201287</v>
      </c>
      <c r="Y105" s="110">
        <f>IF(O105=90,IF(X105-N105&lt;0,X105-N105+180,X105-N105),IF(X105+N105&gt;180,X105+N105-180,X105+N105))</f>
        <v>107.33064057201287</v>
      </c>
      <c r="Z105" s="38"/>
      <c r="AA105" s="2"/>
      <c r="AB105" s="1"/>
      <c r="AC105" s="45"/>
      <c r="AD105" s="50"/>
      <c r="AE105" s="28">
        <f t="shared" si="41"/>
        <v>11.116780880149888</v>
      </c>
      <c r="AF105" s="13">
        <f t="shared" si="32"/>
        <v>281.11678088014986</v>
      </c>
      <c r="AG105" s="13">
        <f t="shared" si="42"/>
        <v>83.13007926723864</v>
      </c>
      <c r="AH105" s="105">
        <f>Y105</f>
        <v>107.33064057201287</v>
      </c>
      <c r="AI105" s="38"/>
      <c r="AJ105" t="s">
        <v>233</v>
      </c>
    </row>
    <row r="106" spans="4:35" ht="12.75">
      <c r="D106">
        <v>3</v>
      </c>
      <c r="E106" s="2" t="s">
        <v>148</v>
      </c>
      <c r="F106" s="17">
        <v>50</v>
      </c>
      <c r="G106" s="21">
        <v>74</v>
      </c>
      <c r="H106" s="1"/>
      <c r="I106" s="84"/>
      <c r="J106" s="2"/>
      <c r="K106" s="12"/>
      <c r="L106" s="12"/>
      <c r="M106" s="12"/>
      <c r="N106" s="12"/>
      <c r="O106" s="101"/>
      <c r="P106" s="81"/>
      <c r="Q106" s="81"/>
      <c r="R106" s="81"/>
      <c r="S106" s="13"/>
      <c r="T106" s="13"/>
      <c r="U106" s="28"/>
      <c r="V106" s="13"/>
      <c r="W106" s="29"/>
      <c r="X106" s="13"/>
      <c r="Y106" s="108"/>
      <c r="Z106" s="38"/>
      <c r="AA106" s="2"/>
      <c r="AB106" s="1"/>
      <c r="AC106" s="45"/>
      <c r="AD106" s="50"/>
      <c r="AE106" s="28"/>
      <c r="AF106" s="13"/>
      <c r="AG106" s="13"/>
      <c r="AH106" s="105"/>
      <c r="AI106" s="38"/>
    </row>
    <row r="107" spans="4:36" ht="12.75">
      <c r="D107">
        <v>3</v>
      </c>
      <c r="E107" s="2" t="s">
        <v>122</v>
      </c>
      <c r="F107" s="17">
        <v>83</v>
      </c>
      <c r="G107" s="21">
        <v>98</v>
      </c>
      <c r="H107" s="1"/>
      <c r="I107" s="84"/>
      <c r="J107" s="2">
        <v>270</v>
      </c>
      <c r="K107" s="12">
        <v>33</v>
      </c>
      <c r="L107" s="12">
        <v>180</v>
      </c>
      <c r="M107" s="12">
        <v>85</v>
      </c>
      <c r="N107" s="12">
        <v>20</v>
      </c>
      <c r="O107" s="101">
        <v>90</v>
      </c>
      <c r="P107" s="81">
        <f>COS(K107*PI()/180)*SIN(J107*PI()/180)*(SIN(M107*PI()/180))-(COS(M107*PI()/180)*SIN(L107*PI()/180))*(SIN(K107*PI()/180))</f>
        <v>-0.8354791732328245</v>
      </c>
      <c r="Q107" s="81">
        <f t="shared" si="36"/>
        <v>-0.047468419626102314</v>
      </c>
      <c r="R107" s="81">
        <f t="shared" si="37"/>
        <v>-0.07309495626988372</v>
      </c>
      <c r="S107" s="13">
        <f t="shared" si="38"/>
        <v>183.251809709137</v>
      </c>
      <c r="T107" s="13">
        <f>ASIN(R107/SQRT(P107^2+Q107^2+R107^2))*180/PI()</f>
        <v>-4.9919901094234325</v>
      </c>
      <c r="U107" s="28">
        <f t="shared" si="39"/>
        <v>183.251809709137</v>
      </c>
      <c r="V107" s="13">
        <f t="shared" si="22"/>
        <v>93.251809709137</v>
      </c>
      <c r="W107" s="29">
        <f t="shared" si="40"/>
        <v>85.00800989057657</v>
      </c>
      <c r="X107" s="104">
        <f>IF(-Q107&lt;0,180-ACOS(SIN((U107-90)*PI()/180)*R107/SQRT(Q107^2+R107^2))*180/PI(),ACOS(SIN((U107-90)*PI()/180)*R107/SQRT(Q107^2+R107^2))*180/PI())</f>
        <v>146.8582126653171</v>
      </c>
      <c r="Y107" s="110">
        <f>IF(O107=90,IF(X107-N107&lt;0,X107-N107+180,X107-N107),IF(X107+N107&gt;180,X107+N107-180,X107+N107))</f>
        <v>126.8582126653171</v>
      </c>
      <c r="Z107" s="38" t="s">
        <v>261</v>
      </c>
      <c r="AA107" s="2"/>
      <c r="AB107" s="1"/>
      <c r="AC107" s="45"/>
      <c r="AD107" s="50"/>
      <c r="AE107" s="28">
        <f t="shared" si="41"/>
        <v>183.251809709137</v>
      </c>
      <c r="AF107" s="13">
        <f t="shared" si="32"/>
        <v>93.251809709137</v>
      </c>
      <c r="AG107" s="13">
        <f t="shared" si="42"/>
        <v>85.00800989057657</v>
      </c>
      <c r="AH107" s="105">
        <f>Y107</f>
        <v>126.8582126653171</v>
      </c>
      <c r="AI107" s="38" t="str">
        <f>Z107</f>
        <v>T</v>
      </c>
      <c r="AJ107" t="s">
        <v>123</v>
      </c>
    </row>
    <row r="108" spans="4:35" ht="12.75">
      <c r="D108">
        <v>5</v>
      </c>
      <c r="E108" s="2" t="s">
        <v>148</v>
      </c>
      <c r="F108" s="17">
        <v>60.5</v>
      </c>
      <c r="G108" s="21">
        <v>63.5</v>
      </c>
      <c r="H108" s="1"/>
      <c r="I108" s="84"/>
      <c r="J108" s="2"/>
      <c r="K108" s="12"/>
      <c r="L108" s="12"/>
      <c r="M108" s="12"/>
      <c r="N108" s="12"/>
      <c r="O108" s="101"/>
      <c r="P108" s="81"/>
      <c r="Q108" s="81"/>
      <c r="R108" s="81"/>
      <c r="S108" s="13"/>
      <c r="T108" s="13"/>
      <c r="U108" s="28"/>
      <c r="V108" s="13"/>
      <c r="W108" s="29"/>
      <c r="X108" s="13"/>
      <c r="Y108" s="108"/>
      <c r="Z108" s="38"/>
      <c r="AA108" s="2"/>
      <c r="AB108" s="1"/>
      <c r="AC108" s="45"/>
      <c r="AD108" s="50"/>
      <c r="AE108" s="28"/>
      <c r="AF108" s="13"/>
      <c r="AG108" s="13"/>
      <c r="AH108" s="105"/>
      <c r="AI108" s="38"/>
    </row>
    <row r="109" spans="4:35" ht="12.75">
      <c r="D109">
        <v>5</v>
      </c>
      <c r="E109" s="2" t="s">
        <v>124</v>
      </c>
      <c r="F109" s="17">
        <v>63.5</v>
      </c>
      <c r="G109" s="21">
        <v>64</v>
      </c>
      <c r="H109" s="1"/>
      <c r="I109" s="84">
        <v>0.1</v>
      </c>
      <c r="J109" s="2">
        <v>90</v>
      </c>
      <c r="K109" s="12">
        <v>8</v>
      </c>
      <c r="L109" s="12">
        <v>180</v>
      </c>
      <c r="M109" s="12">
        <v>10</v>
      </c>
      <c r="N109" s="12">
        <v>2</v>
      </c>
      <c r="O109" s="101">
        <v>270</v>
      </c>
      <c r="P109" s="81">
        <f>COS(K109*PI()/180)*SIN(J109*PI()/180)*(SIN(M109*PI()/180))-(COS(M109*PI()/180)*SIN(L109*PI()/180))*(SIN(K109*PI()/180))</f>
        <v>0.17195824553872416</v>
      </c>
      <c r="Q109" s="81">
        <f t="shared" si="36"/>
        <v>-0.1370587488362232</v>
      </c>
      <c r="R109" s="81">
        <f t="shared" si="37"/>
        <v>0.9752236716571246</v>
      </c>
      <c r="S109" s="13">
        <f t="shared" si="38"/>
        <v>321.4435189844056</v>
      </c>
      <c r="T109" s="13">
        <f>ASIN(R109/SQRT(P109^2+Q109^2+R109^2))*180/PI()</f>
        <v>77.29323689420146</v>
      </c>
      <c r="U109" s="28">
        <f t="shared" si="39"/>
        <v>141.4435189844056</v>
      </c>
      <c r="V109" s="13">
        <f t="shared" si="22"/>
        <v>51.443518984405614</v>
      </c>
      <c r="W109" s="29">
        <f t="shared" si="40"/>
        <v>12.706763105798544</v>
      </c>
      <c r="X109" s="104">
        <f>IF(-Q109&lt;0,180-ACOS(SIN((U109-90)*PI()/180)*R109/SQRT(Q109^2+R109^2))*180/PI(),ACOS(SIN((U109-90)*PI()/180)*R109/SQRT(Q109^2+R109^2))*180/PI())</f>
        <v>39.25080075394714</v>
      </c>
      <c r="Y109" s="110">
        <f>IF(O109=90,IF(X109-N109&lt;0,X109-N109+180,X109-N109),IF(X109+N109&gt;180,X109+N109-180,X109+N109))</f>
        <v>41.25080075394714</v>
      </c>
      <c r="Z109" s="38"/>
      <c r="AA109" s="2"/>
      <c r="AB109" s="1"/>
      <c r="AC109" s="2"/>
      <c r="AD109" s="3"/>
      <c r="AE109" s="28">
        <f t="shared" si="41"/>
        <v>141.4435189844056</v>
      </c>
      <c r="AF109" s="13">
        <f t="shared" si="32"/>
        <v>51.443518984405614</v>
      </c>
      <c r="AG109" s="13">
        <f t="shared" si="42"/>
        <v>12.706763105798544</v>
      </c>
      <c r="AH109" s="105">
        <f>Y109</f>
        <v>41.25080075394714</v>
      </c>
      <c r="AI109" s="38"/>
    </row>
    <row r="110" spans="4:36" ht="12.75">
      <c r="D110">
        <v>5</v>
      </c>
      <c r="E110" s="2" t="s">
        <v>125</v>
      </c>
      <c r="F110" s="17">
        <v>131</v>
      </c>
      <c r="G110" s="21">
        <v>132</v>
      </c>
      <c r="H110" s="1"/>
      <c r="I110" s="84">
        <v>0.5</v>
      </c>
      <c r="J110" s="2">
        <v>90</v>
      </c>
      <c r="K110" s="12">
        <v>0</v>
      </c>
      <c r="L110" s="12">
        <v>180</v>
      </c>
      <c r="M110" s="12">
        <v>2</v>
      </c>
      <c r="N110" s="12"/>
      <c r="O110" s="101"/>
      <c r="P110" s="81">
        <f>COS(K110*PI()/180)*SIN(J110*PI()/180)*(SIN(M110*PI()/180))-(COS(M110*PI()/180)*SIN(L110*PI()/180))*(SIN(K110*PI()/180))</f>
        <v>0.03489949670250097</v>
      </c>
      <c r="Q110" s="81">
        <f t="shared" si="36"/>
        <v>-2.136977846428571E-18</v>
      </c>
      <c r="R110" s="81">
        <f t="shared" si="37"/>
        <v>0.9993908270190958</v>
      </c>
      <c r="S110" s="13">
        <f t="shared" si="38"/>
        <v>360</v>
      </c>
      <c r="T110" s="13">
        <f>ASIN(R110/SQRT(P110^2+Q110^2+R110^2))*180/PI()</f>
        <v>88.00000000000004</v>
      </c>
      <c r="U110" s="28">
        <f t="shared" si="39"/>
        <v>180</v>
      </c>
      <c r="V110" s="13">
        <f t="shared" si="22"/>
        <v>90</v>
      </c>
      <c r="W110" s="29">
        <f t="shared" si="40"/>
        <v>1.9999999999999574</v>
      </c>
      <c r="X110" s="13"/>
      <c r="Y110" s="108"/>
      <c r="Z110" s="38"/>
      <c r="AA110" s="2">
        <v>120</v>
      </c>
      <c r="AB110" s="1">
        <v>143</v>
      </c>
      <c r="AC110" s="2"/>
      <c r="AD110" s="3"/>
      <c r="AE110" s="28">
        <f t="shared" si="41"/>
        <v>180</v>
      </c>
      <c r="AF110" s="13">
        <f t="shared" si="32"/>
        <v>90</v>
      </c>
      <c r="AG110" s="13">
        <f t="shared" si="42"/>
        <v>1.9999999999999574</v>
      </c>
      <c r="AH110" s="105"/>
      <c r="AI110" s="38"/>
      <c r="AJ110" t="s">
        <v>126</v>
      </c>
    </row>
    <row r="111" spans="4:36" ht="12.75">
      <c r="D111">
        <v>6</v>
      </c>
      <c r="E111" s="2" t="s">
        <v>127</v>
      </c>
      <c r="F111" s="17">
        <v>71.5</v>
      </c>
      <c r="G111" s="21">
        <v>80.5</v>
      </c>
      <c r="H111" s="1"/>
      <c r="I111" s="84">
        <v>0.5</v>
      </c>
      <c r="J111" s="2">
        <v>90</v>
      </c>
      <c r="K111" s="12">
        <v>60</v>
      </c>
      <c r="L111" s="12">
        <v>0</v>
      </c>
      <c r="M111" s="12">
        <v>46</v>
      </c>
      <c r="N111" s="12"/>
      <c r="O111" s="101"/>
      <c r="P111" s="81">
        <f>COS(K111*PI()/180)*SIN(J111*PI()/180)*(SIN(M111*PI()/180))-(COS(M111*PI()/180)*SIN(L111*PI()/180))*(SIN(K111*PI()/180))</f>
        <v>0.3596699001693256</v>
      </c>
      <c r="Q111" s="81">
        <f t="shared" si="36"/>
        <v>0.6015917957689934</v>
      </c>
      <c r="R111" s="81">
        <f t="shared" si="37"/>
        <v>-0.34732918522949874</v>
      </c>
      <c r="S111" s="13">
        <f t="shared" si="38"/>
        <v>59.12632878526234</v>
      </c>
      <c r="T111" s="13">
        <f>ASIN(R111/SQRT(P111^2+Q111^2+R111^2))*180/PI()</f>
        <v>-26.36026444579959</v>
      </c>
      <c r="U111" s="28">
        <f t="shared" si="39"/>
        <v>59.12632878526234</v>
      </c>
      <c r="V111" s="13">
        <f t="shared" si="22"/>
        <v>329.12632878526233</v>
      </c>
      <c r="W111" s="29">
        <f t="shared" si="40"/>
        <v>63.63973555420041</v>
      </c>
      <c r="X111" s="13"/>
      <c r="Y111" s="108"/>
      <c r="Z111" s="38"/>
      <c r="AA111" s="2">
        <v>68</v>
      </c>
      <c r="AB111" s="1">
        <v>95</v>
      </c>
      <c r="AC111" s="2"/>
      <c r="AD111" s="3"/>
      <c r="AE111" s="28">
        <f t="shared" si="41"/>
        <v>59.12632878526234</v>
      </c>
      <c r="AF111" s="13">
        <f t="shared" si="32"/>
        <v>329.12632878526233</v>
      </c>
      <c r="AG111" s="13">
        <f t="shared" si="42"/>
        <v>63.63973555420041</v>
      </c>
      <c r="AH111" s="105"/>
      <c r="AI111" s="38"/>
      <c r="AJ111" t="s">
        <v>241</v>
      </c>
    </row>
    <row r="112" spans="4:36" ht="12.75">
      <c r="D112">
        <v>6</v>
      </c>
      <c r="E112" s="2" t="s">
        <v>242</v>
      </c>
      <c r="F112" s="17">
        <v>137.5</v>
      </c>
      <c r="G112" s="21">
        <v>137.5</v>
      </c>
      <c r="H112" s="1"/>
      <c r="I112" s="84">
        <v>0.2</v>
      </c>
      <c r="J112" s="2">
        <v>270</v>
      </c>
      <c r="K112" s="12">
        <v>2</v>
      </c>
      <c r="L112" s="12">
        <v>180</v>
      </c>
      <c r="M112" s="12">
        <v>6</v>
      </c>
      <c r="N112" s="12"/>
      <c r="O112" s="101"/>
      <c r="P112" s="81">
        <f>COS(K112*PI()/180)*SIN(J112*PI()/180)*(SIN(M112*PI()/180))-(COS(M112*PI()/180)*SIN(L112*PI()/180))*(SIN(K112*PI()/180))</f>
        <v>-0.10446478735209536</v>
      </c>
      <c r="Q112" s="81">
        <f t="shared" si="36"/>
        <v>-0.03470831360797005</v>
      </c>
      <c r="R112" s="81">
        <f t="shared" si="37"/>
        <v>-0.9939160595006973</v>
      </c>
      <c r="S112" s="13">
        <f t="shared" si="38"/>
        <v>198.37901197749653</v>
      </c>
      <c r="T112" s="13">
        <f>ASIN(R112/SQRT(P112^2+Q112^2+R112^2))*180/PI()</f>
        <v>-83.68004299396074</v>
      </c>
      <c r="U112" s="28">
        <f t="shared" si="39"/>
        <v>198.37901197749653</v>
      </c>
      <c r="V112" s="13">
        <f t="shared" si="22"/>
        <v>108.37901197749653</v>
      </c>
      <c r="W112" s="29">
        <f t="shared" si="40"/>
        <v>6.31995700603926</v>
      </c>
      <c r="X112" s="13"/>
      <c r="Y112" s="108"/>
      <c r="Z112" s="38"/>
      <c r="AA112" s="2"/>
      <c r="AB112" s="1"/>
      <c r="AC112" s="2"/>
      <c r="AD112" s="3"/>
      <c r="AE112" s="28">
        <f t="shared" si="41"/>
        <v>198.37901197749653</v>
      </c>
      <c r="AF112" s="13">
        <f t="shared" si="32"/>
        <v>108.37901197749653</v>
      </c>
      <c r="AG112" s="13">
        <f t="shared" si="42"/>
        <v>6.31995700603926</v>
      </c>
      <c r="AH112" s="105"/>
      <c r="AI112" s="38"/>
      <c r="AJ112" t="s">
        <v>243</v>
      </c>
    </row>
    <row r="113" spans="4:36" ht="12.75">
      <c r="D113">
        <v>7</v>
      </c>
      <c r="E113" s="2" t="s">
        <v>244</v>
      </c>
      <c r="F113" s="17">
        <v>52</v>
      </c>
      <c r="G113" s="21">
        <v>52.5</v>
      </c>
      <c r="H113" s="1"/>
      <c r="I113" s="84">
        <v>0.1</v>
      </c>
      <c r="J113" s="2">
        <v>270</v>
      </c>
      <c r="K113" s="12">
        <v>8</v>
      </c>
      <c r="L113" s="12">
        <v>180</v>
      </c>
      <c r="M113" s="12">
        <v>8</v>
      </c>
      <c r="N113" s="12"/>
      <c r="O113" s="101"/>
      <c r="P113" s="81">
        <f>COS(K113*PI()/180)*SIN(J113*PI()/180)*(SIN(M113*PI()/180))-(COS(M113*PI()/180)*SIN(L113*PI()/180))*(SIN(K113*PI()/180))</f>
        <v>-0.1378186779084996</v>
      </c>
      <c r="Q113" s="81">
        <f t="shared" si="36"/>
        <v>-0.13781867790849955</v>
      </c>
      <c r="R113" s="81">
        <f t="shared" si="37"/>
        <v>-0.9806308479691596</v>
      </c>
      <c r="S113" s="13">
        <f t="shared" si="38"/>
        <v>225</v>
      </c>
      <c r="T113" s="13">
        <f>ASIN(R113/SQRT(P113^2+Q113^2+R113^2))*180/PI()</f>
        <v>-78.75868710958437</v>
      </c>
      <c r="U113" s="28">
        <f t="shared" si="39"/>
        <v>225</v>
      </c>
      <c r="V113" s="13">
        <f t="shared" si="22"/>
        <v>135</v>
      </c>
      <c r="W113" s="29">
        <f t="shared" si="40"/>
        <v>11.241312890415628</v>
      </c>
      <c r="X113" s="13"/>
      <c r="Y113" s="108"/>
      <c r="Z113" s="38"/>
      <c r="AA113" s="2"/>
      <c r="AB113" s="1"/>
      <c r="AC113" s="45"/>
      <c r="AD113" s="50"/>
      <c r="AE113" s="28">
        <f t="shared" si="41"/>
        <v>225</v>
      </c>
      <c r="AF113" s="13">
        <f t="shared" si="32"/>
        <v>135</v>
      </c>
      <c r="AG113" s="13">
        <f t="shared" si="42"/>
        <v>11.241312890415628</v>
      </c>
      <c r="AH113" s="105"/>
      <c r="AI113" s="38"/>
      <c r="AJ113" t="s">
        <v>245</v>
      </c>
    </row>
    <row r="114" spans="4:35" s="54" customFormat="1" ht="12.75">
      <c r="D114" s="54">
        <v>7</v>
      </c>
      <c r="E114" s="2" t="s">
        <v>148</v>
      </c>
      <c r="F114" s="17">
        <v>68</v>
      </c>
      <c r="G114" s="21">
        <v>126</v>
      </c>
      <c r="H114" s="12"/>
      <c r="I114" s="84"/>
      <c r="J114" s="55"/>
      <c r="K114" s="12"/>
      <c r="L114" s="12"/>
      <c r="M114" s="12"/>
      <c r="N114" s="12"/>
      <c r="O114" s="101"/>
      <c r="P114" s="81"/>
      <c r="Q114" s="81"/>
      <c r="R114" s="81"/>
      <c r="S114" s="13"/>
      <c r="T114" s="13"/>
      <c r="U114" s="28"/>
      <c r="V114" s="13"/>
      <c r="W114" s="29"/>
      <c r="X114" s="13"/>
      <c r="Y114" s="108"/>
      <c r="Z114" s="38"/>
      <c r="AA114" s="55"/>
      <c r="AB114" s="12"/>
      <c r="AC114" s="74"/>
      <c r="AD114" s="75"/>
      <c r="AE114" s="28"/>
      <c r="AF114" s="13"/>
      <c r="AG114" s="13"/>
      <c r="AH114" s="105"/>
      <c r="AI114" s="38"/>
    </row>
    <row r="115" spans="4:35" s="54" customFormat="1" ht="12.75">
      <c r="D115" s="54">
        <v>8</v>
      </c>
      <c r="E115" s="2" t="s">
        <v>148</v>
      </c>
      <c r="F115" s="17">
        <v>8</v>
      </c>
      <c r="G115" s="21">
        <v>16</v>
      </c>
      <c r="H115" s="12"/>
      <c r="I115" s="84"/>
      <c r="J115" s="55"/>
      <c r="K115" s="12"/>
      <c r="L115" s="12"/>
      <c r="M115" s="12"/>
      <c r="N115" s="12"/>
      <c r="O115" s="101"/>
      <c r="P115" s="81"/>
      <c r="Q115" s="81"/>
      <c r="R115" s="81"/>
      <c r="S115" s="13"/>
      <c r="T115" s="13"/>
      <c r="U115" s="28"/>
      <c r="V115" s="13"/>
      <c r="W115" s="29"/>
      <c r="X115" s="13"/>
      <c r="Y115" s="108"/>
      <c r="Z115" s="38"/>
      <c r="AA115" s="55"/>
      <c r="AB115" s="12"/>
      <c r="AC115" s="74"/>
      <c r="AD115" s="75"/>
      <c r="AE115" s="28"/>
      <c r="AF115" s="13"/>
      <c r="AG115" s="13"/>
      <c r="AH115" s="105"/>
      <c r="AI115" s="38"/>
    </row>
    <row r="116" spans="4:35" s="54" customFormat="1" ht="12.75">
      <c r="D116" s="54">
        <v>8</v>
      </c>
      <c r="E116" s="2" t="s">
        <v>148</v>
      </c>
      <c r="F116" s="17">
        <v>20</v>
      </c>
      <c r="G116" s="21">
        <v>28</v>
      </c>
      <c r="H116" s="12"/>
      <c r="I116" s="84"/>
      <c r="J116" s="55"/>
      <c r="K116" s="12"/>
      <c r="L116" s="12"/>
      <c r="M116" s="12"/>
      <c r="N116" s="12"/>
      <c r="O116" s="101"/>
      <c r="P116" s="81"/>
      <c r="Q116" s="81"/>
      <c r="R116" s="81"/>
      <c r="S116" s="13"/>
      <c r="T116" s="13"/>
      <c r="U116" s="28"/>
      <c r="V116" s="13"/>
      <c r="W116" s="29"/>
      <c r="X116" s="13"/>
      <c r="Y116" s="108"/>
      <c r="Z116" s="38"/>
      <c r="AA116" s="55"/>
      <c r="AB116" s="12"/>
      <c r="AC116" s="74"/>
      <c r="AD116" s="75"/>
      <c r="AE116" s="28"/>
      <c r="AF116" s="13"/>
      <c r="AG116" s="13"/>
      <c r="AH116" s="105"/>
      <c r="AI116" s="38"/>
    </row>
    <row r="117" spans="4:36" s="54" customFormat="1" ht="12.75">
      <c r="D117" s="54">
        <v>8</v>
      </c>
      <c r="E117" s="55" t="s">
        <v>246</v>
      </c>
      <c r="F117" s="17">
        <v>48</v>
      </c>
      <c r="G117" s="21">
        <v>52</v>
      </c>
      <c r="H117" s="12"/>
      <c r="I117" s="84">
        <v>0.1</v>
      </c>
      <c r="J117" s="55">
        <v>90</v>
      </c>
      <c r="K117" s="12">
        <v>86</v>
      </c>
      <c r="L117" s="12">
        <v>17</v>
      </c>
      <c r="M117" s="12">
        <v>0</v>
      </c>
      <c r="N117" s="12"/>
      <c r="O117" s="101"/>
      <c r="P117" s="81">
        <f>COS(K117*PI()/180)*SIN(J117*PI()/180)*(SIN(M117*PI()/180))-(COS(M117*PI()/180)*SIN(L117*PI()/180))*(SIN(K117*PI()/180))</f>
        <v>-0.2916595019445827</v>
      </c>
      <c r="Q117" s="81">
        <f t="shared" si="36"/>
        <v>0.9539752456412184</v>
      </c>
      <c r="R117" s="81">
        <f t="shared" si="37"/>
        <v>-0.06670844760071779</v>
      </c>
      <c r="S117" s="13">
        <f t="shared" si="38"/>
        <v>107.00000000000001</v>
      </c>
      <c r="T117" s="13">
        <f>ASIN(R117/SQRT(P117^2+Q117^2+R117^2))*180/PI()</f>
        <v>-3.82574986616894</v>
      </c>
      <c r="U117" s="28">
        <f t="shared" si="39"/>
        <v>107.00000000000001</v>
      </c>
      <c r="V117" s="13">
        <f t="shared" si="22"/>
        <v>17.000000000000014</v>
      </c>
      <c r="W117" s="29">
        <f t="shared" si="40"/>
        <v>86.17425013383107</v>
      </c>
      <c r="X117" s="13"/>
      <c r="Y117" s="108"/>
      <c r="Z117" s="38"/>
      <c r="AA117" s="55"/>
      <c r="AB117" s="12"/>
      <c r="AC117" s="77"/>
      <c r="AD117" s="78"/>
      <c r="AE117" s="28">
        <f t="shared" si="41"/>
        <v>107.00000000000001</v>
      </c>
      <c r="AF117" s="13">
        <f t="shared" si="32"/>
        <v>17.000000000000014</v>
      </c>
      <c r="AG117" s="13">
        <f t="shared" si="42"/>
        <v>86.17425013383107</v>
      </c>
      <c r="AH117" s="105"/>
      <c r="AI117" s="38"/>
      <c r="AJ117" s="54" t="s">
        <v>247</v>
      </c>
    </row>
    <row r="118" spans="4:36" ht="12.75">
      <c r="D118" s="54">
        <v>8</v>
      </c>
      <c r="E118" s="2" t="s">
        <v>248</v>
      </c>
      <c r="F118" s="17">
        <v>53</v>
      </c>
      <c r="G118" s="21">
        <v>55</v>
      </c>
      <c r="H118" s="1"/>
      <c r="I118" s="84" t="s">
        <v>249</v>
      </c>
      <c r="J118" s="2">
        <v>90</v>
      </c>
      <c r="K118" s="12">
        <v>21</v>
      </c>
      <c r="L118" s="12">
        <v>180</v>
      </c>
      <c r="M118" s="12">
        <v>16</v>
      </c>
      <c r="N118" s="12"/>
      <c r="O118" s="101"/>
      <c r="P118" s="81">
        <f>COS(K118*PI()/180)*SIN(J118*PI()/180)*(SIN(M118*PI()/180))-(COS(M118*PI()/180)*SIN(L118*PI()/180))*(SIN(K118*PI()/180))</f>
        <v>0.25732964020219495</v>
      </c>
      <c r="Q118" s="81">
        <f t="shared" si="36"/>
        <v>-0.34448538294985326</v>
      </c>
      <c r="R118" s="81">
        <f t="shared" si="37"/>
        <v>0.8974151040695192</v>
      </c>
      <c r="S118" s="13">
        <f t="shared" si="38"/>
        <v>306.7596308048144</v>
      </c>
      <c r="T118" s="13">
        <f>ASIN(R118/SQRT(P118^2+Q118^2+R118^2))*180/PI()</f>
        <v>64.39908548783461</v>
      </c>
      <c r="U118" s="28">
        <f t="shared" si="39"/>
        <v>126.75963080481438</v>
      </c>
      <c r="V118" s="13">
        <f t="shared" si="22"/>
        <v>36.75963080481438</v>
      </c>
      <c r="W118" s="29">
        <f t="shared" si="40"/>
        <v>25.60091451216539</v>
      </c>
      <c r="X118" s="13"/>
      <c r="Y118" s="108"/>
      <c r="Z118" s="38"/>
      <c r="AA118" s="2"/>
      <c r="AB118" s="1"/>
      <c r="AC118" s="48"/>
      <c r="AD118" s="53"/>
      <c r="AE118" s="28">
        <f t="shared" si="41"/>
        <v>126.75963080481438</v>
      </c>
      <c r="AF118" s="13">
        <f t="shared" si="32"/>
        <v>36.75963080481438</v>
      </c>
      <c r="AG118" s="13">
        <f t="shared" si="42"/>
        <v>25.60091451216539</v>
      </c>
      <c r="AH118" s="105"/>
      <c r="AI118" s="38"/>
      <c r="AJ118" t="s">
        <v>250</v>
      </c>
    </row>
    <row r="119" spans="3:35" ht="12.75">
      <c r="C119" t="s">
        <v>251</v>
      </c>
      <c r="D119" s="54">
        <v>1</v>
      </c>
      <c r="E119" s="2" t="s">
        <v>148</v>
      </c>
      <c r="F119" s="17">
        <v>4</v>
      </c>
      <c r="G119" s="21">
        <v>16.5</v>
      </c>
      <c r="H119" s="1"/>
      <c r="I119" s="84"/>
      <c r="J119" s="2"/>
      <c r="K119" s="12"/>
      <c r="L119" s="12"/>
      <c r="M119" s="12"/>
      <c r="N119" s="12"/>
      <c r="O119" s="101"/>
      <c r="P119" s="81"/>
      <c r="Q119" s="81"/>
      <c r="R119" s="81"/>
      <c r="S119" s="13"/>
      <c r="T119" s="13"/>
      <c r="U119" s="28"/>
      <c r="V119" s="13"/>
      <c r="W119" s="29"/>
      <c r="X119" s="13"/>
      <c r="Y119" s="108"/>
      <c r="Z119" s="38"/>
      <c r="AA119" s="2"/>
      <c r="AB119" s="1"/>
      <c r="AC119" s="48"/>
      <c r="AD119" s="53"/>
      <c r="AE119" s="28"/>
      <c r="AF119" s="13"/>
      <c r="AG119" s="13"/>
      <c r="AH119" s="105"/>
      <c r="AI119" s="38"/>
    </row>
    <row r="120" spans="4:36" ht="12.75">
      <c r="D120" s="54">
        <v>1</v>
      </c>
      <c r="E120" s="2"/>
      <c r="F120" s="17">
        <v>77</v>
      </c>
      <c r="G120" s="21">
        <v>107</v>
      </c>
      <c r="H120" s="1"/>
      <c r="I120" s="84"/>
      <c r="J120" s="2"/>
      <c r="K120" s="12"/>
      <c r="L120" s="12"/>
      <c r="M120" s="12"/>
      <c r="N120" s="12"/>
      <c r="O120" s="101"/>
      <c r="P120" s="81"/>
      <c r="Q120" s="81"/>
      <c r="R120" s="81"/>
      <c r="S120" s="13"/>
      <c r="T120" s="13"/>
      <c r="U120" s="28"/>
      <c r="V120" s="13"/>
      <c r="W120" s="29"/>
      <c r="X120" s="13"/>
      <c r="Y120" s="108"/>
      <c r="Z120" s="38"/>
      <c r="AA120" s="2"/>
      <c r="AB120" s="1"/>
      <c r="AC120" s="48"/>
      <c r="AD120" s="53"/>
      <c r="AE120" s="28"/>
      <c r="AF120" s="13"/>
      <c r="AG120" s="13"/>
      <c r="AH120" s="105"/>
      <c r="AI120" s="38"/>
      <c r="AJ120" t="s">
        <v>253</v>
      </c>
    </row>
    <row r="121" spans="4:35" ht="12.75">
      <c r="D121" s="54">
        <v>1</v>
      </c>
      <c r="E121" s="2" t="s">
        <v>148</v>
      </c>
      <c r="F121" s="17">
        <v>110</v>
      </c>
      <c r="G121" s="21">
        <v>141</v>
      </c>
      <c r="H121" s="1"/>
      <c r="I121" s="84"/>
      <c r="J121" s="2"/>
      <c r="K121" s="12"/>
      <c r="L121" s="12"/>
      <c r="M121" s="12"/>
      <c r="N121" s="12"/>
      <c r="O121" s="101"/>
      <c r="P121" s="81"/>
      <c r="Q121" s="81"/>
      <c r="R121" s="81"/>
      <c r="S121" s="13"/>
      <c r="T121" s="13"/>
      <c r="U121" s="28"/>
      <c r="V121" s="13"/>
      <c r="W121" s="29"/>
      <c r="X121" s="13"/>
      <c r="Y121" s="108"/>
      <c r="Z121" s="38"/>
      <c r="AA121" s="2"/>
      <c r="AB121" s="1"/>
      <c r="AC121" s="48"/>
      <c r="AD121" s="53"/>
      <c r="AE121" s="28"/>
      <c r="AF121" s="13"/>
      <c r="AG121" s="13"/>
      <c r="AH121" s="105"/>
      <c r="AI121" s="38"/>
    </row>
    <row r="122" spans="4:36" ht="12.75">
      <c r="D122">
        <v>2</v>
      </c>
      <c r="E122" s="2"/>
      <c r="F122" s="17"/>
      <c r="G122" s="21"/>
      <c r="H122" s="1"/>
      <c r="I122" s="84"/>
      <c r="J122" s="2"/>
      <c r="K122" s="12"/>
      <c r="L122" s="12"/>
      <c r="M122" s="12"/>
      <c r="N122" s="12"/>
      <c r="O122" s="101"/>
      <c r="P122" s="81"/>
      <c r="Q122" s="81"/>
      <c r="R122" s="81"/>
      <c r="S122" s="13"/>
      <c r="T122" s="13"/>
      <c r="U122" s="28"/>
      <c r="V122" s="13"/>
      <c r="W122" s="29"/>
      <c r="X122" s="13"/>
      <c r="Y122" s="108"/>
      <c r="Z122" s="38"/>
      <c r="AA122" s="2"/>
      <c r="AB122" s="1"/>
      <c r="AC122" s="48"/>
      <c r="AD122" s="53"/>
      <c r="AE122" s="28"/>
      <c r="AF122" s="13"/>
      <c r="AG122" s="13"/>
      <c r="AH122" s="105"/>
      <c r="AI122" s="38"/>
      <c r="AJ122" t="s">
        <v>252</v>
      </c>
    </row>
    <row r="123" spans="4:36" ht="12.75">
      <c r="D123">
        <v>2</v>
      </c>
      <c r="E123" s="2" t="s">
        <v>121</v>
      </c>
      <c r="F123" s="17">
        <v>123</v>
      </c>
      <c r="G123" s="21">
        <v>133</v>
      </c>
      <c r="H123" s="1"/>
      <c r="I123" s="84" t="s">
        <v>254</v>
      </c>
      <c r="J123" s="2">
        <v>270</v>
      </c>
      <c r="K123" s="12">
        <v>79</v>
      </c>
      <c r="L123" s="12">
        <v>335</v>
      </c>
      <c r="M123" s="12">
        <v>0</v>
      </c>
      <c r="N123" s="12">
        <v>6</v>
      </c>
      <c r="O123" s="101">
        <v>270</v>
      </c>
      <c r="P123" s="81">
        <v>0.414853573946071</v>
      </c>
      <c r="Q123" s="81">
        <v>0.8896563603254717</v>
      </c>
      <c r="R123" s="81">
        <v>0.17293167834640277</v>
      </c>
      <c r="S123" s="13">
        <v>65</v>
      </c>
      <c r="T123" s="13">
        <f>ASIN(R123/SQRT(P123^2+Q123^2+R123^2))*180/PI()</f>
        <v>9.991187055405629</v>
      </c>
      <c r="U123" s="28">
        <v>245</v>
      </c>
      <c r="V123" s="13">
        <f t="shared" si="22"/>
        <v>155</v>
      </c>
      <c r="W123" s="29">
        <v>80.04168301648379</v>
      </c>
      <c r="X123" s="104">
        <f>IF(-Q123&lt;0,180-ACOS(SIN((U123-90)*PI()/180)*R123/SQRT(Q123^2+R123^2))*180/PI(),ACOS(SIN((U123-90)*PI()/180)*R123/SQRT(Q123^2+R123^2))*180/PI())</f>
        <v>94.62531744603172</v>
      </c>
      <c r="Y123" s="110">
        <f>IF(O123=90,IF(X123-N123&lt;0,X123-N123+180,X123-N123),IF(X123+N123&gt;180,X123+N123-180,X123+N123))</f>
        <v>100.62531744603172</v>
      </c>
      <c r="Z123" s="38" t="s">
        <v>141</v>
      </c>
      <c r="AA123" s="2"/>
      <c r="AB123" s="1"/>
      <c r="AC123" s="48"/>
      <c r="AD123" s="53"/>
      <c r="AE123" s="28">
        <v>245</v>
      </c>
      <c r="AF123" s="13">
        <f t="shared" si="32"/>
        <v>155</v>
      </c>
      <c r="AG123" s="13">
        <v>80.04168301648379</v>
      </c>
      <c r="AH123" s="105">
        <f>Y123</f>
        <v>100.62531744603172</v>
      </c>
      <c r="AI123" s="38" t="str">
        <f>Z123</f>
        <v>T</v>
      </c>
      <c r="AJ123" t="s">
        <v>144</v>
      </c>
    </row>
    <row r="124" spans="4:35" ht="12.75">
      <c r="D124">
        <v>3</v>
      </c>
      <c r="E124" s="2" t="s">
        <v>148</v>
      </c>
      <c r="F124" s="17" t="s">
        <v>146</v>
      </c>
      <c r="G124" s="21" t="s">
        <v>145</v>
      </c>
      <c r="H124" s="1"/>
      <c r="I124" s="84"/>
      <c r="J124" s="2"/>
      <c r="K124" s="12"/>
      <c r="L124" s="12"/>
      <c r="M124" s="12"/>
      <c r="N124" s="12"/>
      <c r="O124" s="101"/>
      <c r="P124" s="81"/>
      <c r="Q124" s="81"/>
      <c r="R124" s="81"/>
      <c r="S124" s="13"/>
      <c r="T124" s="13"/>
      <c r="U124" s="28"/>
      <c r="V124" s="13"/>
      <c r="W124" s="29"/>
      <c r="X124" s="13"/>
      <c r="Y124" s="108"/>
      <c r="Z124" s="38"/>
      <c r="AA124" s="2"/>
      <c r="AB124" s="1"/>
      <c r="AC124" s="48"/>
      <c r="AD124" s="53"/>
      <c r="AE124" s="28"/>
      <c r="AF124" s="13"/>
      <c r="AG124" s="13"/>
      <c r="AH124" s="105"/>
      <c r="AI124" s="38"/>
    </row>
    <row r="125" spans="4:35" ht="12.75">
      <c r="D125">
        <v>5</v>
      </c>
      <c r="E125" s="2" t="s">
        <v>148</v>
      </c>
      <c r="F125" s="17" t="s">
        <v>146</v>
      </c>
      <c r="G125" s="21" t="s">
        <v>145</v>
      </c>
      <c r="H125" s="1"/>
      <c r="I125" s="84"/>
      <c r="J125" s="2"/>
      <c r="K125" s="12"/>
      <c r="L125" s="12"/>
      <c r="M125" s="12"/>
      <c r="N125" s="12"/>
      <c r="O125" s="101"/>
      <c r="P125" s="81"/>
      <c r="Q125" s="81"/>
      <c r="R125" s="81"/>
      <c r="S125" s="13"/>
      <c r="T125" s="13"/>
      <c r="U125" s="28"/>
      <c r="V125" s="13"/>
      <c r="W125" s="29"/>
      <c r="X125" s="13"/>
      <c r="Y125" s="108"/>
      <c r="Z125" s="38"/>
      <c r="AA125" s="2"/>
      <c r="AB125" s="1"/>
      <c r="AC125" s="45"/>
      <c r="AD125" s="50"/>
      <c r="AE125" s="28"/>
      <c r="AF125" s="13"/>
      <c r="AG125" s="13"/>
      <c r="AH125" s="105"/>
      <c r="AI125" s="38"/>
    </row>
    <row r="126" spans="4:35" ht="12.75">
      <c r="D126">
        <v>6</v>
      </c>
      <c r="E126" s="2" t="s">
        <v>148</v>
      </c>
      <c r="F126" s="17" t="s">
        <v>146</v>
      </c>
      <c r="G126" s="21" t="s">
        <v>145</v>
      </c>
      <c r="H126" s="1"/>
      <c r="I126" s="84"/>
      <c r="J126" s="2"/>
      <c r="K126" s="12"/>
      <c r="L126" s="12"/>
      <c r="M126" s="12"/>
      <c r="N126" s="12"/>
      <c r="O126" s="101"/>
      <c r="P126" s="81"/>
      <c r="Q126" s="81"/>
      <c r="R126" s="81"/>
      <c r="S126" s="13"/>
      <c r="T126" s="13"/>
      <c r="U126" s="28"/>
      <c r="V126" s="13"/>
      <c r="W126" s="29"/>
      <c r="X126" s="13"/>
      <c r="Y126" s="108"/>
      <c r="Z126" s="38"/>
      <c r="AA126" s="2"/>
      <c r="AB126" s="1"/>
      <c r="AC126" s="2"/>
      <c r="AD126" s="3"/>
      <c r="AE126" s="28"/>
      <c r="AF126" s="13"/>
      <c r="AG126" s="13"/>
      <c r="AH126" s="105"/>
      <c r="AI126" s="38"/>
    </row>
    <row r="127" spans="4:35" ht="12.75">
      <c r="D127">
        <v>7</v>
      </c>
      <c r="E127" s="2" t="s">
        <v>148</v>
      </c>
      <c r="F127" s="17" t="s">
        <v>146</v>
      </c>
      <c r="G127" s="21" t="s">
        <v>145</v>
      </c>
      <c r="H127" s="1"/>
      <c r="I127" s="84"/>
      <c r="J127" s="2"/>
      <c r="K127" s="12"/>
      <c r="L127" s="12"/>
      <c r="M127" s="12"/>
      <c r="N127" s="12"/>
      <c r="O127" s="101"/>
      <c r="P127" s="81"/>
      <c r="Q127" s="81"/>
      <c r="R127" s="81"/>
      <c r="S127" s="13"/>
      <c r="T127" s="13"/>
      <c r="U127" s="28"/>
      <c r="V127" s="13"/>
      <c r="W127" s="29"/>
      <c r="X127" s="13"/>
      <c r="Y127" s="108"/>
      <c r="Z127" s="38"/>
      <c r="AA127" s="2"/>
      <c r="AB127" s="1"/>
      <c r="AC127" s="2"/>
      <c r="AD127" s="3"/>
      <c r="AE127" s="28"/>
      <c r="AF127" s="13"/>
      <c r="AG127" s="13"/>
      <c r="AH127" s="105"/>
      <c r="AI127" s="38"/>
    </row>
    <row r="128" spans="4:35" ht="12.75">
      <c r="D128">
        <v>8</v>
      </c>
      <c r="E128" s="2" t="s">
        <v>148</v>
      </c>
      <c r="F128" s="17" t="s">
        <v>146</v>
      </c>
      <c r="G128" s="21" t="s">
        <v>145</v>
      </c>
      <c r="H128" s="1"/>
      <c r="I128" s="84"/>
      <c r="J128" s="2"/>
      <c r="K128" s="12"/>
      <c r="L128" s="12"/>
      <c r="M128" s="12"/>
      <c r="N128" s="12"/>
      <c r="O128" s="101"/>
      <c r="P128" s="81"/>
      <c r="Q128" s="81"/>
      <c r="R128" s="81"/>
      <c r="S128" s="13"/>
      <c r="T128" s="13"/>
      <c r="U128" s="28"/>
      <c r="V128" s="13"/>
      <c r="W128" s="29"/>
      <c r="X128" s="13"/>
      <c r="Y128" s="108"/>
      <c r="Z128" s="38"/>
      <c r="AA128" s="2"/>
      <c r="AB128" s="1"/>
      <c r="AC128" s="2"/>
      <c r="AD128" s="3"/>
      <c r="AE128" s="28"/>
      <c r="AF128" s="13"/>
      <c r="AG128" s="13"/>
      <c r="AH128" s="105"/>
      <c r="AI128" s="38"/>
    </row>
    <row r="129" spans="3:35" ht="12.75">
      <c r="C129" t="s">
        <v>276</v>
      </c>
      <c r="E129" s="2" t="s">
        <v>277</v>
      </c>
      <c r="F129" s="17"/>
      <c r="G129" s="21"/>
      <c r="H129" s="1"/>
      <c r="I129" s="84"/>
      <c r="J129" s="2"/>
      <c r="K129" s="12"/>
      <c r="L129" s="12"/>
      <c r="M129" s="12"/>
      <c r="N129" s="12"/>
      <c r="O129" s="101"/>
      <c r="P129" s="81"/>
      <c r="Q129" s="81"/>
      <c r="R129" s="81"/>
      <c r="S129" s="13"/>
      <c r="T129" s="13"/>
      <c r="U129" s="28"/>
      <c r="V129" s="13"/>
      <c r="W129" s="29"/>
      <c r="X129" s="13"/>
      <c r="Y129" s="108"/>
      <c r="Z129" s="38"/>
      <c r="AA129" s="2"/>
      <c r="AB129" s="1"/>
      <c r="AC129" s="2"/>
      <c r="AD129" s="3"/>
      <c r="AE129" s="28"/>
      <c r="AF129" s="13"/>
      <c r="AG129" s="13"/>
      <c r="AH129" s="105"/>
      <c r="AI129" s="38"/>
    </row>
    <row r="130" spans="3:35" ht="12.75">
      <c r="C130" t="s">
        <v>275</v>
      </c>
      <c r="D130">
        <v>1</v>
      </c>
      <c r="E130" s="2" t="s">
        <v>188</v>
      </c>
      <c r="F130" s="17">
        <v>25</v>
      </c>
      <c r="G130" s="21">
        <v>29</v>
      </c>
      <c r="H130" s="1"/>
      <c r="I130" s="84"/>
      <c r="J130" s="2">
        <v>90</v>
      </c>
      <c r="K130" s="12">
        <v>22</v>
      </c>
      <c r="L130" s="12">
        <v>180</v>
      </c>
      <c r="M130" s="12">
        <v>28</v>
      </c>
      <c r="N130" s="12"/>
      <c r="O130" s="101"/>
      <c r="P130" s="81">
        <f>COS(K130*PI()/180)*SIN(J130*PI()/180)*(SIN(M130*PI()/180))-(COS(M130*PI()/180)*SIN(L130*PI()/180))*(SIN(K130*PI()/180))</f>
        <v>0.4352864531933157</v>
      </c>
      <c r="Q130" s="81">
        <f>(SIN(K130*PI()/180))*(COS(M130*PI()/180)*COS(L130*PI()/180))-(SIN(M130*PI()/180))*(COS(K130*PI()/180)*COS(J130*PI()/180))</f>
        <v>-0.3307579899256623</v>
      </c>
      <c r="R130" s="81">
        <f>(COS(K130*PI()/180)*COS(J130*PI()/180))*(COS(M130*PI()/180)*SIN(L130*PI()/180))-(COS(K130*PI()/180)*SIN(J130*PI()/180))*(COS(M130*PI()/180)*COS(L130*PI()/180))</f>
        <v>0.8186547525274064</v>
      </c>
      <c r="S130" s="13">
        <f>IF(P130=0,IF(Q130&gt;=0,90,270),IF(P130&gt;0,IF(Q130&gt;=0,ATAN(Q130/P130)*180/PI(),ATAN(Q130/P130)*180/PI()+360),ATAN(Q130/P130)*180/PI()+180))</f>
        <v>322.7701486536529</v>
      </c>
      <c r="T130" s="13">
        <f>ASIN(R130/SQRT(P130^2+Q130^2+R130^2))*180/PI()</f>
        <v>56.26514114082866</v>
      </c>
      <c r="U130" s="28">
        <f>IF(R130&lt;0,S130,IF(S130+180&gt;=360,S130-180,S130+180))</f>
        <v>142.77014865365288</v>
      </c>
      <c r="V130" s="13">
        <f t="shared" si="22"/>
        <v>52.77014865365288</v>
      </c>
      <c r="W130" s="29">
        <f>IF(R130&lt;0,90+T130,90-T130)</f>
        <v>33.73485885917134</v>
      </c>
      <c r="X130" s="13"/>
      <c r="Y130" s="108">
        <v>102</v>
      </c>
      <c r="Z130" s="38" t="s">
        <v>310</v>
      </c>
      <c r="AA130" s="2"/>
      <c r="AB130" s="1"/>
      <c r="AC130" s="2"/>
      <c r="AD130" s="3"/>
      <c r="AE130" s="28">
        <f aca="true" t="shared" si="43" ref="AE130:AE186">IF(AD130&gt;=0,IF(U130&gt;=AC130,U130-AC130,U130-AC130+360),IF((U130-AC130-180)&lt;0,IF(U130-AC130+180&lt;0,U130-AC130+540,U130-AC130+180),U130-AC130-180))</f>
        <v>142.77014865365288</v>
      </c>
      <c r="AF130" s="13">
        <f t="shared" si="32"/>
        <v>52.77014865365288</v>
      </c>
      <c r="AG130" s="13">
        <f>W130</f>
        <v>33.73485885917134</v>
      </c>
      <c r="AH130" s="105">
        <f aca="true" t="shared" si="44" ref="AH130:AI132">Y130</f>
        <v>102</v>
      </c>
      <c r="AI130" s="38" t="str">
        <f t="shared" si="44"/>
        <v>T</v>
      </c>
    </row>
    <row r="131" spans="4:35" ht="12.75">
      <c r="D131">
        <v>1</v>
      </c>
      <c r="E131" s="2" t="s">
        <v>96</v>
      </c>
      <c r="F131" s="17">
        <v>37</v>
      </c>
      <c r="G131" s="21">
        <v>37</v>
      </c>
      <c r="H131" s="1"/>
      <c r="I131" s="84"/>
      <c r="J131" s="2">
        <v>90</v>
      </c>
      <c r="K131" s="12">
        <v>3</v>
      </c>
      <c r="L131" s="12">
        <v>0</v>
      </c>
      <c r="M131" s="12">
        <v>22</v>
      </c>
      <c r="N131" s="12"/>
      <c r="O131" s="101"/>
      <c r="P131" s="81">
        <f>COS(K131*PI()/180)*SIN(J131*PI()/180)*(SIN(M131*PI()/180))-(COS(M131*PI()/180)*SIN(L131*PI()/180))*(SIN(K131*PI()/180))</f>
        <v>0.37409320809892804</v>
      </c>
      <c r="Q131" s="81">
        <f>(SIN(K131*PI()/180))*(COS(M131*PI()/180)*COS(L131*PI()/180))-(SIN(M131*PI()/180))*(COS(K131*PI()/180)*COS(J131*PI()/180))</f>
        <v>0.04852505364177136</v>
      </c>
      <c r="R131" s="81">
        <f>(COS(K131*PI()/180)*COS(J131*PI()/180))*(COS(M131*PI()/180)*SIN(L131*PI()/180))-(COS(K131*PI()/180)*SIN(J131*PI()/180))*(COS(M131*PI()/180)*COS(L131*PI()/180))</f>
        <v>-0.9259131813179834</v>
      </c>
      <c r="S131" s="13">
        <f>IF(P131=0,IF(Q131&gt;=0,90,270),IF(P131&gt;0,IF(Q131&gt;=0,ATAN(Q131/P131)*180/PI(),ATAN(Q131/P131)*180/PI()+360),ATAN(Q131/P131)*180/PI()+180))</f>
        <v>7.3907863193253</v>
      </c>
      <c r="T131" s="13">
        <f>ASIN(R131/SQRT(P131^2+Q131^2+R131^2))*180/PI()</f>
        <v>-67.83347501209849</v>
      </c>
      <c r="U131" s="28">
        <f>IF(R131&lt;0,S131,IF(S131+180&gt;=360,S131-180,S131+180))</f>
        <v>7.3907863193253</v>
      </c>
      <c r="V131" s="13">
        <f t="shared" si="22"/>
        <v>277.3907863193253</v>
      </c>
      <c r="W131" s="29">
        <f>IF(R131&lt;0,90+T131,90-T131)</f>
        <v>22.16652498790151</v>
      </c>
      <c r="X131" s="13"/>
      <c r="Y131" s="108">
        <v>135</v>
      </c>
      <c r="Z131" s="38"/>
      <c r="AA131" s="2"/>
      <c r="AB131" s="1"/>
      <c r="AC131" s="2"/>
      <c r="AD131" s="3"/>
      <c r="AE131" s="28">
        <f t="shared" si="43"/>
        <v>7.3907863193253</v>
      </c>
      <c r="AF131" s="13">
        <f t="shared" si="32"/>
        <v>277.3907863193253</v>
      </c>
      <c r="AG131" s="13">
        <f>W131</f>
        <v>22.16652498790151</v>
      </c>
      <c r="AH131" s="105">
        <f t="shared" si="44"/>
        <v>135</v>
      </c>
      <c r="AI131" s="38"/>
    </row>
    <row r="132" spans="4:35" ht="12.75">
      <c r="D132">
        <v>1</v>
      </c>
      <c r="E132" s="2" t="s">
        <v>188</v>
      </c>
      <c r="F132" s="17">
        <v>39</v>
      </c>
      <c r="G132" s="21">
        <v>41</v>
      </c>
      <c r="H132" s="1"/>
      <c r="I132" s="84"/>
      <c r="J132" s="2">
        <v>270</v>
      </c>
      <c r="K132" s="12">
        <v>27</v>
      </c>
      <c r="L132" s="12">
        <v>0</v>
      </c>
      <c r="M132" s="12">
        <v>17</v>
      </c>
      <c r="N132" s="12"/>
      <c r="O132" s="101"/>
      <c r="P132" s="81">
        <f aca="true" t="shared" si="45" ref="P132:P140">COS(K132*PI()/180)*SIN(J132*PI()/180)*(SIN(M132*PI()/180))-(COS(M132*PI()/180)*SIN(L132*PI()/180))*(SIN(K132*PI()/180))</f>
        <v>-0.26050509639603353</v>
      </c>
      <c r="Q132" s="81">
        <f>(SIN(K132*PI()/180))*(COS(M132*PI()/180)*COS(L132*PI()/180))-(SIN(M132*PI()/180))*(COS(K132*PI()/180)*COS(J132*PI()/180))</f>
        <v>0.43415327406296383</v>
      </c>
      <c r="R132" s="81">
        <f>(COS(K132*PI()/180)*COS(J132*PI()/180))*(COS(M132*PI()/180)*SIN(L132*PI()/180))-(COS(K132*PI()/180)*SIN(J132*PI()/180))*(COS(M132*PI()/180)*COS(L132*PI()/180))</f>
        <v>0.8520737766754296</v>
      </c>
      <c r="S132" s="13">
        <f>IF(P132=0,IF(Q132&gt;=0,90,270),IF(P132&gt;0,IF(Q132&gt;=0,ATAN(Q132/P132)*180/PI(),ATAN(Q132/P132)*180/PI()+360),ATAN(Q132/P132)*180/PI()+180))</f>
        <v>120.9650308105324</v>
      </c>
      <c r="T132" s="13">
        <f>ASIN(R132/SQRT(P132^2+Q132^2+R132^2))*180/PI()</f>
        <v>59.28072700213128</v>
      </c>
      <c r="U132" s="28">
        <f>IF(R132&lt;0,S132,IF(S132+180&gt;=360,S132-180,S132+180))</f>
        <v>300.9650308105324</v>
      </c>
      <c r="V132" s="13">
        <f aca="true" t="shared" si="46" ref="V132:V194">IF(U132-90&lt;0,U132+270,U132-90)</f>
        <v>210.96503081053243</v>
      </c>
      <c r="W132" s="29">
        <f>IF(R132&lt;0,90+T132,90-T132)</f>
        <v>30.71927299786872</v>
      </c>
      <c r="X132" s="13"/>
      <c r="Y132" s="108">
        <v>76</v>
      </c>
      <c r="Z132" s="38" t="s">
        <v>310</v>
      </c>
      <c r="AA132" s="2"/>
      <c r="AB132" s="1"/>
      <c r="AC132" s="2"/>
      <c r="AD132" s="3"/>
      <c r="AE132" s="28">
        <f t="shared" si="43"/>
        <v>300.9650308105324</v>
      </c>
      <c r="AF132" s="13">
        <f t="shared" si="32"/>
        <v>210.96503081053243</v>
      </c>
      <c r="AG132" s="13">
        <f>W132</f>
        <v>30.71927299786872</v>
      </c>
      <c r="AH132" s="105">
        <f t="shared" si="44"/>
        <v>76</v>
      </c>
      <c r="AI132" s="38" t="str">
        <f t="shared" si="44"/>
        <v>T</v>
      </c>
    </row>
    <row r="133" spans="4:36" ht="12.75">
      <c r="D133">
        <v>1</v>
      </c>
      <c r="E133" s="2" t="s">
        <v>105</v>
      </c>
      <c r="F133" s="17">
        <v>32</v>
      </c>
      <c r="G133" s="21">
        <v>33</v>
      </c>
      <c r="H133" s="1"/>
      <c r="I133" s="84"/>
      <c r="J133" s="2"/>
      <c r="K133" s="12"/>
      <c r="L133" s="12"/>
      <c r="M133" s="12"/>
      <c r="N133" s="12"/>
      <c r="O133" s="101"/>
      <c r="P133" s="81"/>
      <c r="Q133" s="81"/>
      <c r="R133" s="81"/>
      <c r="S133" s="13"/>
      <c r="T133" s="13"/>
      <c r="U133" s="28"/>
      <c r="V133" s="13"/>
      <c r="W133" s="29"/>
      <c r="X133" s="13"/>
      <c r="Y133" s="108"/>
      <c r="Z133" s="38"/>
      <c r="AA133" s="2"/>
      <c r="AB133" s="1"/>
      <c r="AC133" s="2"/>
      <c r="AD133" s="3"/>
      <c r="AE133" s="28"/>
      <c r="AF133" s="13"/>
      <c r="AG133" s="13"/>
      <c r="AH133" s="105"/>
      <c r="AI133" s="38"/>
      <c r="AJ133" t="s">
        <v>51</v>
      </c>
    </row>
    <row r="134" spans="4:35" ht="12.75">
      <c r="D134">
        <v>2</v>
      </c>
      <c r="E134" s="2" t="s">
        <v>105</v>
      </c>
      <c r="F134" s="17">
        <v>0</v>
      </c>
      <c r="G134" s="21">
        <v>29</v>
      </c>
      <c r="H134" s="1"/>
      <c r="I134" s="84"/>
      <c r="J134" s="2"/>
      <c r="K134" s="12"/>
      <c r="L134" s="12"/>
      <c r="M134" s="12"/>
      <c r="N134" s="12"/>
      <c r="O134" s="101"/>
      <c r="P134" s="81"/>
      <c r="Q134" s="81"/>
      <c r="R134" s="81"/>
      <c r="S134" s="13"/>
      <c r="T134" s="13"/>
      <c r="U134" s="28"/>
      <c r="V134" s="13"/>
      <c r="W134" s="29"/>
      <c r="X134" s="13"/>
      <c r="Y134" s="108"/>
      <c r="Z134" s="38"/>
      <c r="AA134" s="2"/>
      <c r="AB134" s="1"/>
      <c r="AC134" s="2"/>
      <c r="AD134" s="3"/>
      <c r="AE134" s="28"/>
      <c r="AF134" s="13"/>
      <c r="AG134" s="13"/>
      <c r="AH134" s="105"/>
      <c r="AI134" s="38"/>
    </row>
    <row r="135" spans="4:35" ht="12.75">
      <c r="D135">
        <v>2</v>
      </c>
      <c r="E135" s="2" t="s">
        <v>188</v>
      </c>
      <c r="F135" s="17">
        <v>86</v>
      </c>
      <c r="G135" s="21">
        <v>89</v>
      </c>
      <c r="H135" s="1"/>
      <c r="I135" s="84"/>
      <c r="J135" s="2">
        <v>90</v>
      </c>
      <c r="K135" s="12">
        <v>29</v>
      </c>
      <c r="L135" s="12">
        <v>0</v>
      </c>
      <c r="M135" s="12">
        <v>0</v>
      </c>
      <c r="N135" s="12"/>
      <c r="O135" s="101"/>
      <c r="P135" s="81">
        <f t="shared" si="45"/>
        <v>0</v>
      </c>
      <c r="Q135" s="81">
        <f aca="true" t="shared" si="47" ref="Q135:Q140">(SIN(K135*PI()/180))*(COS(M135*PI()/180)*COS(L135*PI()/180))-(SIN(M135*PI()/180))*(COS(K135*PI()/180)*COS(J135*PI()/180))</f>
        <v>0.48480962024633706</v>
      </c>
      <c r="R135" s="81">
        <f aca="true" t="shared" si="48" ref="R135:R140">(COS(K135*PI()/180)*COS(J135*PI()/180))*(COS(M135*PI()/180)*SIN(L135*PI()/180))-(COS(K135*PI()/180)*SIN(J135*PI()/180))*(COS(M135*PI()/180)*COS(L135*PI()/180))</f>
        <v>-0.8746197071393957</v>
      </c>
      <c r="S135" s="13">
        <f aca="true" t="shared" si="49" ref="S135:S140">IF(P135=0,IF(Q135&gt;=0,90,270),IF(P135&gt;0,IF(Q135&gt;=0,ATAN(Q135/P135)*180/PI(),ATAN(Q135/P135)*180/PI()+360),ATAN(Q135/P135)*180/PI()+180))</f>
        <v>90</v>
      </c>
      <c r="T135" s="13">
        <f aca="true" t="shared" si="50" ref="T135:T198">ASIN(R135/SQRT(P135^2+Q135^2+R135^2))*180/PI()</f>
        <v>-61.00000000000002</v>
      </c>
      <c r="U135" s="28">
        <f aca="true" t="shared" si="51" ref="U135:U140">IF(R135&lt;0,S135,IF(S135+180&gt;=360,S135-180,S135+180))</f>
        <v>90</v>
      </c>
      <c r="V135" s="13">
        <f t="shared" si="46"/>
        <v>0</v>
      </c>
      <c r="W135" s="29">
        <f aca="true" t="shared" si="52" ref="W135:W140">IF(R135&lt;0,90+T135,90-T135)</f>
        <v>28.99999999999998</v>
      </c>
      <c r="X135" s="13"/>
      <c r="Y135" s="108">
        <v>134</v>
      </c>
      <c r="Z135" s="38" t="s">
        <v>310</v>
      </c>
      <c r="AA135" s="2"/>
      <c r="AB135" s="1"/>
      <c r="AC135" s="2"/>
      <c r="AD135" s="3"/>
      <c r="AE135" s="28">
        <f t="shared" si="43"/>
        <v>90</v>
      </c>
      <c r="AF135" s="13">
        <f t="shared" si="32"/>
        <v>0</v>
      </c>
      <c r="AG135" s="13">
        <f aca="true" t="shared" si="53" ref="AG135:AG140">W135</f>
        <v>28.99999999999998</v>
      </c>
      <c r="AH135" s="105">
        <f aca="true" t="shared" si="54" ref="AH135:AH145">Y135</f>
        <v>134</v>
      </c>
      <c r="AI135" s="38" t="str">
        <f aca="true" t="shared" si="55" ref="AI135:AI145">Z135</f>
        <v>T</v>
      </c>
    </row>
    <row r="136" spans="4:35" ht="12.75">
      <c r="D136">
        <v>2</v>
      </c>
      <c r="E136" s="2" t="s">
        <v>52</v>
      </c>
      <c r="F136" s="17">
        <v>134</v>
      </c>
      <c r="G136" s="21">
        <v>143</v>
      </c>
      <c r="H136" s="1"/>
      <c r="I136" s="84"/>
      <c r="J136" s="2">
        <v>270</v>
      </c>
      <c r="K136" s="12">
        <v>53</v>
      </c>
      <c r="L136" s="12">
        <v>30</v>
      </c>
      <c r="M136" s="12">
        <v>0</v>
      </c>
      <c r="N136" s="12"/>
      <c r="O136" s="101"/>
      <c r="P136" s="81">
        <f t="shared" si="45"/>
        <v>-0.39931775502364636</v>
      </c>
      <c r="Q136" s="81">
        <f t="shared" si="47"/>
        <v>0.691638640065298</v>
      </c>
      <c r="R136" s="81">
        <f t="shared" si="48"/>
        <v>0.5211870984287941</v>
      </c>
      <c r="S136" s="13">
        <f t="shared" si="49"/>
        <v>120</v>
      </c>
      <c r="T136" s="13">
        <f t="shared" si="50"/>
        <v>33.128344027484886</v>
      </c>
      <c r="U136" s="28">
        <f t="shared" si="51"/>
        <v>300</v>
      </c>
      <c r="V136" s="13">
        <f t="shared" si="46"/>
        <v>210</v>
      </c>
      <c r="W136" s="29">
        <f t="shared" si="52"/>
        <v>56.871655972515114</v>
      </c>
      <c r="X136" s="13"/>
      <c r="Y136" s="108">
        <v>90</v>
      </c>
      <c r="Z136" s="38" t="s">
        <v>310</v>
      </c>
      <c r="AA136" s="2"/>
      <c r="AB136" s="1"/>
      <c r="AC136" s="2"/>
      <c r="AD136" s="3"/>
      <c r="AE136" s="28">
        <f t="shared" si="43"/>
        <v>300</v>
      </c>
      <c r="AF136" s="13">
        <f t="shared" si="32"/>
        <v>210</v>
      </c>
      <c r="AG136" s="13">
        <f t="shared" si="53"/>
        <v>56.871655972515114</v>
      </c>
      <c r="AH136" s="105">
        <f t="shared" si="54"/>
        <v>90</v>
      </c>
      <c r="AI136" s="38" t="str">
        <f t="shared" si="55"/>
        <v>T</v>
      </c>
    </row>
    <row r="137" spans="4:36" ht="12.75">
      <c r="D137">
        <v>3</v>
      </c>
      <c r="E137" s="2" t="s">
        <v>52</v>
      </c>
      <c r="F137" s="17">
        <v>44</v>
      </c>
      <c r="G137" s="21">
        <v>46</v>
      </c>
      <c r="H137" s="1"/>
      <c r="I137" s="84">
        <v>1</v>
      </c>
      <c r="J137" s="2">
        <v>90</v>
      </c>
      <c r="K137" s="12">
        <v>2</v>
      </c>
      <c r="L137" s="12">
        <v>0</v>
      </c>
      <c r="M137" s="12">
        <v>10</v>
      </c>
      <c r="N137" s="12"/>
      <c r="O137" s="101"/>
      <c r="P137" s="81">
        <f t="shared" si="45"/>
        <v>0.17354239588891238</v>
      </c>
      <c r="Q137" s="81">
        <f t="shared" si="47"/>
        <v>0.03436929492884693</v>
      </c>
      <c r="R137" s="81">
        <f t="shared" si="48"/>
        <v>-0.9842078347376879</v>
      </c>
      <c r="S137" s="13">
        <f t="shared" si="49"/>
        <v>11.202215998811244</v>
      </c>
      <c r="T137" s="13">
        <f t="shared" si="50"/>
        <v>-79.80980839139353</v>
      </c>
      <c r="U137" s="28">
        <f t="shared" si="51"/>
        <v>11.202215998811244</v>
      </c>
      <c r="V137" s="13">
        <f t="shared" si="46"/>
        <v>281.20221599881125</v>
      </c>
      <c r="W137" s="29">
        <f t="shared" si="52"/>
        <v>10.190191608606469</v>
      </c>
      <c r="X137" s="13"/>
      <c r="Y137" s="109">
        <v>90</v>
      </c>
      <c r="Z137" s="37" t="s">
        <v>307</v>
      </c>
      <c r="AA137" s="2"/>
      <c r="AB137" s="1"/>
      <c r="AC137" s="2"/>
      <c r="AD137" s="3"/>
      <c r="AE137" s="28">
        <f t="shared" si="43"/>
        <v>11.202215998811244</v>
      </c>
      <c r="AF137" s="13">
        <f t="shared" si="32"/>
        <v>281.20221599881125</v>
      </c>
      <c r="AG137" s="13">
        <f t="shared" si="53"/>
        <v>10.190191608606469</v>
      </c>
      <c r="AH137" s="106">
        <f t="shared" si="54"/>
        <v>90</v>
      </c>
      <c r="AI137" s="37" t="str">
        <f t="shared" si="55"/>
        <v>N</v>
      </c>
      <c r="AJ137" t="s">
        <v>53</v>
      </c>
    </row>
    <row r="138" spans="4:35" ht="12.75">
      <c r="D138">
        <v>3</v>
      </c>
      <c r="E138" s="2" t="s">
        <v>212</v>
      </c>
      <c r="F138" s="17">
        <v>42</v>
      </c>
      <c r="G138" s="21">
        <v>46</v>
      </c>
      <c r="H138" s="1"/>
      <c r="I138" s="84"/>
      <c r="J138" s="2">
        <v>90</v>
      </c>
      <c r="K138" s="12">
        <v>44</v>
      </c>
      <c r="L138" s="12">
        <v>179</v>
      </c>
      <c r="M138" s="12">
        <v>0</v>
      </c>
      <c r="N138" s="12"/>
      <c r="O138" s="101"/>
      <c r="P138" s="81">
        <f t="shared" si="45"/>
        <v>-0.012123460216311424</v>
      </c>
      <c r="Q138" s="81">
        <f t="shared" si="47"/>
        <v>-0.694552570624523</v>
      </c>
      <c r="R138" s="81">
        <f t="shared" si="48"/>
        <v>0.7192302414028591</v>
      </c>
      <c r="S138" s="13">
        <f t="shared" si="49"/>
        <v>269</v>
      </c>
      <c r="T138" s="13">
        <f t="shared" si="50"/>
        <v>45.995639101907585</v>
      </c>
      <c r="U138" s="28">
        <f t="shared" si="51"/>
        <v>89</v>
      </c>
      <c r="V138" s="13">
        <f t="shared" si="46"/>
        <v>359</v>
      </c>
      <c r="W138" s="29">
        <f t="shared" si="52"/>
        <v>44.004360898092415</v>
      </c>
      <c r="X138" s="13"/>
      <c r="Y138" s="108">
        <v>132</v>
      </c>
      <c r="Z138" s="38" t="s">
        <v>307</v>
      </c>
      <c r="AA138" s="2"/>
      <c r="AB138" s="1"/>
      <c r="AC138" s="2"/>
      <c r="AD138" s="3"/>
      <c r="AE138" s="28">
        <f t="shared" si="43"/>
        <v>89</v>
      </c>
      <c r="AF138" s="13">
        <f t="shared" si="32"/>
        <v>359</v>
      </c>
      <c r="AG138" s="13">
        <f t="shared" si="53"/>
        <v>44.004360898092415</v>
      </c>
      <c r="AH138" s="105">
        <f t="shared" si="54"/>
        <v>132</v>
      </c>
      <c r="AI138" s="38" t="str">
        <f t="shared" si="55"/>
        <v>N</v>
      </c>
    </row>
    <row r="139" spans="4:36" ht="12.75">
      <c r="D139">
        <v>5</v>
      </c>
      <c r="E139" s="2" t="s">
        <v>154</v>
      </c>
      <c r="F139" s="17">
        <v>33</v>
      </c>
      <c r="G139" s="21">
        <v>48</v>
      </c>
      <c r="H139" s="1"/>
      <c r="I139" s="84" t="s">
        <v>54</v>
      </c>
      <c r="J139" s="2">
        <v>90</v>
      </c>
      <c r="K139" s="12">
        <v>65</v>
      </c>
      <c r="L139" s="12">
        <v>130</v>
      </c>
      <c r="M139" s="12">
        <v>0</v>
      </c>
      <c r="N139" s="12"/>
      <c r="O139" s="101"/>
      <c r="P139" s="81">
        <f t="shared" si="45"/>
        <v>-0.694272044014884</v>
      </c>
      <c r="Q139" s="81">
        <f t="shared" si="47"/>
        <v>-0.5825634160695853</v>
      </c>
      <c r="R139" s="81">
        <f t="shared" si="48"/>
        <v>0.2716537822741844</v>
      </c>
      <c r="S139" s="13">
        <f t="shared" si="49"/>
        <v>220</v>
      </c>
      <c r="T139" s="13">
        <f t="shared" si="50"/>
        <v>16.685407350509298</v>
      </c>
      <c r="U139" s="28">
        <f t="shared" si="51"/>
        <v>40</v>
      </c>
      <c r="V139" s="13">
        <f t="shared" si="46"/>
        <v>310</v>
      </c>
      <c r="W139" s="29">
        <f t="shared" si="52"/>
        <v>73.3145926494907</v>
      </c>
      <c r="X139" s="13"/>
      <c r="Y139" s="109">
        <v>90</v>
      </c>
      <c r="Z139" s="38" t="s">
        <v>307</v>
      </c>
      <c r="AA139" s="2"/>
      <c r="AB139" s="1"/>
      <c r="AC139" s="2"/>
      <c r="AD139" s="3"/>
      <c r="AE139" s="28">
        <f t="shared" si="43"/>
        <v>40</v>
      </c>
      <c r="AF139" s="13">
        <f t="shared" si="32"/>
        <v>310</v>
      </c>
      <c r="AG139" s="13">
        <f t="shared" si="53"/>
        <v>73.3145926494907</v>
      </c>
      <c r="AH139" s="106">
        <f t="shared" si="54"/>
        <v>90</v>
      </c>
      <c r="AI139" s="38" t="str">
        <f t="shared" si="55"/>
        <v>N</v>
      </c>
      <c r="AJ139" t="s">
        <v>55</v>
      </c>
    </row>
    <row r="140" spans="4:35" ht="12.75">
      <c r="D140">
        <v>5</v>
      </c>
      <c r="E140" s="2" t="s">
        <v>212</v>
      </c>
      <c r="F140" s="17">
        <v>61</v>
      </c>
      <c r="G140" s="21">
        <v>67</v>
      </c>
      <c r="H140" s="1"/>
      <c r="I140" s="84"/>
      <c r="J140" s="2">
        <v>90</v>
      </c>
      <c r="K140" s="12">
        <v>44</v>
      </c>
      <c r="L140" s="12">
        <v>90</v>
      </c>
      <c r="M140" s="12">
        <v>0</v>
      </c>
      <c r="N140" s="12"/>
      <c r="O140" s="101"/>
      <c r="P140" s="81">
        <f t="shared" si="45"/>
        <v>-0.6946583704589973</v>
      </c>
      <c r="Q140" s="81">
        <f t="shared" si="47"/>
        <v>4.2535557494176366E-17</v>
      </c>
      <c r="R140" s="81">
        <f t="shared" si="48"/>
        <v>0</v>
      </c>
      <c r="S140" s="13">
        <f t="shared" si="49"/>
        <v>180</v>
      </c>
      <c r="T140" s="13">
        <f t="shared" si="50"/>
        <v>0</v>
      </c>
      <c r="U140" s="28">
        <f t="shared" si="51"/>
        <v>0</v>
      </c>
      <c r="V140" s="13">
        <f t="shared" si="46"/>
        <v>270</v>
      </c>
      <c r="W140" s="29">
        <f t="shared" si="52"/>
        <v>90</v>
      </c>
      <c r="X140" s="13"/>
      <c r="Y140" s="108">
        <v>82</v>
      </c>
      <c r="Z140" s="38" t="s">
        <v>307</v>
      </c>
      <c r="AA140" s="2"/>
      <c r="AB140" s="1"/>
      <c r="AC140" s="2"/>
      <c r="AD140" s="3"/>
      <c r="AE140" s="28">
        <f t="shared" si="43"/>
        <v>0</v>
      </c>
      <c r="AF140" s="13">
        <f t="shared" si="32"/>
        <v>270</v>
      </c>
      <c r="AG140" s="13">
        <f t="shared" si="53"/>
        <v>90</v>
      </c>
      <c r="AH140" s="105">
        <f t="shared" si="54"/>
        <v>82</v>
      </c>
      <c r="AI140" s="38" t="str">
        <f t="shared" si="55"/>
        <v>N</v>
      </c>
    </row>
    <row r="141" spans="4:36" ht="12.75">
      <c r="D141">
        <v>5</v>
      </c>
      <c r="E141" s="2" t="s">
        <v>154</v>
      </c>
      <c r="F141" s="17">
        <v>68</v>
      </c>
      <c r="G141" s="21">
        <v>74</v>
      </c>
      <c r="H141" s="1"/>
      <c r="I141" s="84">
        <v>0.1</v>
      </c>
      <c r="J141" s="2">
        <v>270</v>
      </c>
      <c r="K141" s="12">
        <v>67</v>
      </c>
      <c r="L141" s="12">
        <v>158</v>
      </c>
      <c r="M141" s="12">
        <v>0</v>
      </c>
      <c r="N141" s="12"/>
      <c r="O141" s="101"/>
      <c r="P141" s="81">
        <f>COS(K141*PI()/180)*SIN(J141*PI()/180)*(SIN(M141*PI()/180))-(COS(M141*PI()/180)*SIN(L141*PI()/180))*(SIN(K141*PI()/180))</f>
        <v>-0.3448271873746322</v>
      </c>
      <c r="Q141" s="81">
        <f aca="true" t="shared" si="56" ref="Q141:Q146">(SIN(K141*PI()/180))*(COS(M141*PI()/180)*COS(L141*PI()/180))-(SIN(M141*PI()/180))*(COS(K141*PI()/180)*COS(J141*PI()/180))</f>
        <v>-0.8534772381714693</v>
      </c>
      <c r="R141" s="81">
        <f aca="true" t="shared" si="57" ref="R141:R146">(COS(K141*PI()/180)*COS(J141*PI()/180))*(COS(M141*PI()/180)*SIN(L141*PI()/180))-(COS(K141*PI()/180)*SIN(J141*PI()/180))*(COS(M141*PI()/180)*COS(L141*PI()/180))</f>
        <v>-0.3622795938119156</v>
      </c>
      <c r="S141" s="13">
        <f aca="true" t="shared" si="58" ref="S141:S146">IF(P141=0,IF(Q141&gt;=0,90,270),IF(P141&gt;0,IF(Q141&gt;=0,ATAN(Q141/P141)*180/PI(),ATAN(Q141/P141)*180/PI()+360),ATAN(Q141/P141)*180/PI()+180))</f>
        <v>248</v>
      </c>
      <c r="T141" s="13">
        <f t="shared" si="50"/>
        <v>-21.48292186692527</v>
      </c>
      <c r="U141" s="28">
        <f aca="true" t="shared" si="59" ref="U141:U146">IF(R141&lt;0,S141,IF(S141+180&gt;=360,S141-180,S141+180))</f>
        <v>248</v>
      </c>
      <c r="V141" s="13">
        <f t="shared" si="46"/>
        <v>158</v>
      </c>
      <c r="W141" s="29">
        <f aca="true" t="shared" si="60" ref="W141:W146">IF(R141&lt;0,90+T141,90-T141)</f>
        <v>68.51707813307473</v>
      </c>
      <c r="X141" s="13"/>
      <c r="Y141" s="109">
        <v>90</v>
      </c>
      <c r="Z141" s="38" t="s">
        <v>307</v>
      </c>
      <c r="AA141" s="2"/>
      <c r="AB141" s="1"/>
      <c r="AC141" s="2"/>
      <c r="AD141" s="3"/>
      <c r="AE141" s="28">
        <f t="shared" si="43"/>
        <v>248</v>
      </c>
      <c r="AF141" s="13">
        <f t="shared" si="32"/>
        <v>158</v>
      </c>
      <c r="AG141" s="13">
        <f aca="true" t="shared" si="61" ref="AG141:AG146">W141</f>
        <v>68.51707813307473</v>
      </c>
      <c r="AH141" s="106">
        <f t="shared" si="54"/>
        <v>90</v>
      </c>
      <c r="AI141" s="38" t="str">
        <f t="shared" si="55"/>
        <v>N</v>
      </c>
      <c r="AJ141" t="s">
        <v>56</v>
      </c>
    </row>
    <row r="142" spans="4:35" ht="12.75">
      <c r="D142">
        <v>5</v>
      </c>
      <c r="E142" s="2" t="s">
        <v>220</v>
      </c>
      <c r="F142" s="17">
        <v>84</v>
      </c>
      <c r="G142" s="21">
        <v>87</v>
      </c>
      <c r="H142" s="1"/>
      <c r="I142" s="84"/>
      <c r="J142" s="2">
        <v>270</v>
      </c>
      <c r="K142" s="12">
        <v>35</v>
      </c>
      <c r="L142" s="12">
        <v>0</v>
      </c>
      <c r="M142" s="12">
        <v>17</v>
      </c>
      <c r="N142" s="12"/>
      <c r="O142" s="101"/>
      <c r="P142" s="81">
        <f>COS(K142*PI()/180)*SIN(J142*PI()/180)*(SIN(M142*PI()/180))-(COS(M142*PI()/180)*SIN(L142*PI()/180))*(SIN(K142*PI()/180))</f>
        <v>-0.2394968796158873</v>
      </c>
      <c r="Q142" s="81">
        <f t="shared" si="56"/>
        <v>0.5485138739908346</v>
      </c>
      <c r="R142" s="81">
        <f t="shared" si="57"/>
        <v>0.7833589958104059</v>
      </c>
      <c r="S142" s="13">
        <f t="shared" si="58"/>
        <v>113.58746097541231</v>
      </c>
      <c r="T142" s="13">
        <f t="shared" si="50"/>
        <v>52.61861348751841</v>
      </c>
      <c r="U142" s="28">
        <f t="shared" si="59"/>
        <v>293.58746097541234</v>
      </c>
      <c r="V142" s="13">
        <f t="shared" si="46"/>
        <v>203.58746097541234</v>
      </c>
      <c r="W142" s="29">
        <f t="shared" si="60"/>
        <v>37.38138651248159</v>
      </c>
      <c r="X142" s="13"/>
      <c r="Y142" s="108">
        <v>172</v>
      </c>
      <c r="Z142" s="38" t="s">
        <v>382</v>
      </c>
      <c r="AA142" s="2"/>
      <c r="AB142" s="1"/>
      <c r="AC142" s="2"/>
      <c r="AD142" s="3"/>
      <c r="AE142" s="28">
        <f t="shared" si="43"/>
        <v>293.58746097541234</v>
      </c>
      <c r="AF142" s="13">
        <f t="shared" si="32"/>
        <v>203.58746097541234</v>
      </c>
      <c r="AG142" s="13">
        <f t="shared" si="61"/>
        <v>37.38138651248159</v>
      </c>
      <c r="AH142" s="105">
        <f t="shared" si="54"/>
        <v>172</v>
      </c>
      <c r="AI142" s="38" t="str">
        <f t="shared" si="55"/>
        <v>L</v>
      </c>
    </row>
    <row r="143" spans="4:35" ht="12.75">
      <c r="D143">
        <v>5</v>
      </c>
      <c r="E143" s="2" t="s">
        <v>212</v>
      </c>
      <c r="F143" s="17">
        <v>86</v>
      </c>
      <c r="G143" s="21">
        <v>90</v>
      </c>
      <c r="H143" s="1"/>
      <c r="I143" s="84"/>
      <c r="J143" s="2">
        <v>90</v>
      </c>
      <c r="K143" s="12">
        <v>33</v>
      </c>
      <c r="L143" s="12">
        <v>180</v>
      </c>
      <c r="M143" s="12">
        <v>72</v>
      </c>
      <c r="N143" s="12"/>
      <c r="O143" s="101"/>
      <c r="P143" s="81">
        <f>COS(K143*PI()/180)*SIN(J143*PI()/180)*(SIN(M143*PI()/180))-(COS(M143*PI()/180)*SIN(L143*PI()/180))*(SIN(K143*PI()/180))</f>
        <v>0.7976231086694529</v>
      </c>
      <c r="Q143" s="81">
        <f t="shared" si="56"/>
        <v>-0.1683027176196155</v>
      </c>
      <c r="R143" s="81">
        <f t="shared" si="57"/>
        <v>0.2591634581772251</v>
      </c>
      <c r="S143" s="13">
        <f t="shared" si="58"/>
        <v>348.08506446563206</v>
      </c>
      <c r="T143" s="13">
        <f t="shared" si="50"/>
        <v>17.636468222001877</v>
      </c>
      <c r="U143" s="28">
        <f t="shared" si="59"/>
        <v>168.08506446563206</v>
      </c>
      <c r="V143" s="13">
        <f t="shared" si="46"/>
        <v>78.08506446563206</v>
      </c>
      <c r="W143" s="29">
        <f t="shared" si="60"/>
        <v>72.36353177799812</v>
      </c>
      <c r="X143" s="13"/>
      <c r="Y143" s="108">
        <v>115</v>
      </c>
      <c r="Z143" s="38" t="s">
        <v>307</v>
      </c>
      <c r="AA143" s="2"/>
      <c r="AB143" s="1"/>
      <c r="AC143" s="2"/>
      <c r="AD143" s="3"/>
      <c r="AE143" s="28">
        <f t="shared" si="43"/>
        <v>168.08506446563206</v>
      </c>
      <c r="AF143" s="13">
        <f t="shared" si="32"/>
        <v>78.08506446563206</v>
      </c>
      <c r="AG143" s="13">
        <f t="shared" si="61"/>
        <v>72.36353177799812</v>
      </c>
      <c r="AH143" s="105">
        <f t="shared" si="54"/>
        <v>115</v>
      </c>
      <c r="AI143" s="38" t="str">
        <f t="shared" si="55"/>
        <v>N</v>
      </c>
    </row>
    <row r="144" spans="4:35" ht="12.75">
      <c r="D144">
        <v>5</v>
      </c>
      <c r="E144" s="2" t="s">
        <v>188</v>
      </c>
      <c r="F144" s="17">
        <v>92</v>
      </c>
      <c r="G144" s="21">
        <v>93</v>
      </c>
      <c r="H144" s="1"/>
      <c r="I144" s="84"/>
      <c r="J144" s="2">
        <v>270</v>
      </c>
      <c r="K144" s="12">
        <v>8</v>
      </c>
      <c r="L144" s="12">
        <v>0</v>
      </c>
      <c r="M144" s="12">
        <v>15</v>
      </c>
      <c r="N144" s="12"/>
      <c r="O144" s="101"/>
      <c r="P144" s="81">
        <f aca="true" t="shared" si="62" ref="P144:P151">COS(K144*PI()/180)*SIN(J144*PI()/180)*(SIN(M144*PI()/180))-(COS(M144*PI()/180)*SIN(L144*PI()/180))*(SIN(K144*PI()/180))</f>
        <v>-0.25630023594721063</v>
      </c>
      <c r="Q144" s="81">
        <f t="shared" si="56"/>
        <v>0.1344308925420632</v>
      </c>
      <c r="R144" s="81">
        <f t="shared" si="57"/>
        <v>0.9565255025468813</v>
      </c>
      <c r="S144" s="13">
        <f t="shared" si="58"/>
        <v>152.3227409974649</v>
      </c>
      <c r="T144" s="13">
        <f t="shared" si="50"/>
        <v>73.1657690712773</v>
      </c>
      <c r="U144" s="28">
        <f t="shared" si="59"/>
        <v>332.3227409974649</v>
      </c>
      <c r="V144" s="13">
        <f t="shared" si="46"/>
        <v>242.3227409974649</v>
      </c>
      <c r="W144" s="29">
        <f t="shared" si="60"/>
        <v>16.834230928722704</v>
      </c>
      <c r="X144" s="13"/>
      <c r="Y144" s="108">
        <v>98</v>
      </c>
      <c r="Z144" s="38" t="s">
        <v>310</v>
      </c>
      <c r="AA144" s="2"/>
      <c r="AB144" s="1"/>
      <c r="AC144" s="2"/>
      <c r="AD144" s="3"/>
      <c r="AE144" s="28">
        <f t="shared" si="43"/>
        <v>332.3227409974649</v>
      </c>
      <c r="AF144" s="13">
        <f aca="true" t="shared" si="63" ref="AF144:AF206">IF(AE144-90&lt;0,AE144+270,AE144-90)</f>
        <v>242.3227409974649</v>
      </c>
      <c r="AG144" s="13">
        <f t="shared" si="61"/>
        <v>16.834230928722704</v>
      </c>
      <c r="AH144" s="105">
        <f t="shared" si="54"/>
        <v>98</v>
      </c>
      <c r="AI144" s="38" t="str">
        <f t="shared" si="55"/>
        <v>T</v>
      </c>
    </row>
    <row r="145" spans="4:35" ht="12.75">
      <c r="D145">
        <v>5</v>
      </c>
      <c r="E145" s="2" t="s">
        <v>220</v>
      </c>
      <c r="F145" s="17">
        <v>123</v>
      </c>
      <c r="G145" s="21">
        <v>127</v>
      </c>
      <c r="H145" s="1"/>
      <c r="I145" s="84"/>
      <c r="J145" s="2">
        <v>270</v>
      </c>
      <c r="K145" s="12">
        <v>31</v>
      </c>
      <c r="L145" s="12">
        <v>180</v>
      </c>
      <c r="M145" s="12">
        <v>41</v>
      </c>
      <c r="N145" s="12"/>
      <c r="O145" s="101"/>
      <c r="P145" s="81">
        <f t="shared" si="62"/>
        <v>-0.5623523469810419</v>
      </c>
      <c r="Q145" s="81">
        <f t="shared" si="56"/>
        <v>-0.38870416931411145</v>
      </c>
      <c r="R145" s="81">
        <f t="shared" si="57"/>
        <v>-0.6469123736935778</v>
      </c>
      <c r="S145" s="13">
        <f t="shared" si="58"/>
        <v>214.65265753903287</v>
      </c>
      <c r="T145" s="13">
        <f t="shared" si="50"/>
        <v>-43.41984565289016</v>
      </c>
      <c r="U145" s="28">
        <f t="shared" si="59"/>
        <v>214.65265753903287</v>
      </c>
      <c r="V145" s="13">
        <f t="shared" si="46"/>
        <v>124.65265753903287</v>
      </c>
      <c r="W145" s="29">
        <f t="shared" si="60"/>
        <v>46.58015434710984</v>
      </c>
      <c r="X145" s="13"/>
      <c r="Y145" s="108">
        <v>39</v>
      </c>
      <c r="Z145" s="38" t="s">
        <v>421</v>
      </c>
      <c r="AA145" s="2"/>
      <c r="AB145" s="1"/>
      <c r="AC145" s="2"/>
      <c r="AD145" s="3"/>
      <c r="AE145" s="28">
        <f t="shared" si="43"/>
        <v>214.65265753903287</v>
      </c>
      <c r="AF145" s="13">
        <f t="shared" si="63"/>
        <v>124.65265753903287</v>
      </c>
      <c r="AG145" s="13">
        <f t="shared" si="61"/>
        <v>46.58015434710984</v>
      </c>
      <c r="AH145" s="105">
        <f t="shared" si="54"/>
        <v>39</v>
      </c>
      <c r="AI145" s="38" t="str">
        <f t="shared" si="55"/>
        <v>L</v>
      </c>
    </row>
    <row r="146" spans="4:35" ht="12.75">
      <c r="D146">
        <v>6</v>
      </c>
      <c r="E146" s="2" t="s">
        <v>154</v>
      </c>
      <c r="F146" s="17">
        <v>6</v>
      </c>
      <c r="G146" s="21">
        <v>13</v>
      </c>
      <c r="H146" s="12"/>
      <c r="I146" s="84"/>
      <c r="J146" s="2">
        <v>270</v>
      </c>
      <c r="K146" s="12">
        <v>74</v>
      </c>
      <c r="L146" s="12">
        <v>29</v>
      </c>
      <c r="M146" s="12">
        <v>0</v>
      </c>
      <c r="N146" s="12"/>
      <c r="O146" s="101"/>
      <c r="P146" s="81">
        <f t="shared" si="62"/>
        <v>-0.46602891776520633</v>
      </c>
      <c r="Q146" s="81">
        <f t="shared" si="56"/>
        <v>0.8407384229858913</v>
      </c>
      <c r="R146" s="81">
        <f t="shared" si="57"/>
        <v>0.2410778634213412</v>
      </c>
      <c r="S146" s="13">
        <f t="shared" si="58"/>
        <v>119</v>
      </c>
      <c r="T146" s="13">
        <f t="shared" si="50"/>
        <v>14.079007267390335</v>
      </c>
      <c r="U146" s="28">
        <f t="shared" si="59"/>
        <v>299</v>
      </c>
      <c r="V146" s="13">
        <f t="shared" si="46"/>
        <v>209</v>
      </c>
      <c r="W146" s="29">
        <f t="shared" si="60"/>
        <v>75.92099273260966</v>
      </c>
      <c r="X146" s="13"/>
      <c r="Y146" s="108"/>
      <c r="Z146" s="38"/>
      <c r="AA146" s="2"/>
      <c r="AB146" s="1"/>
      <c r="AC146" s="2"/>
      <c r="AD146" s="3"/>
      <c r="AE146" s="28">
        <f t="shared" si="43"/>
        <v>299</v>
      </c>
      <c r="AF146" s="13">
        <f t="shared" si="63"/>
        <v>209</v>
      </c>
      <c r="AG146" s="13">
        <f t="shared" si="61"/>
        <v>75.92099273260966</v>
      </c>
      <c r="AH146" s="105"/>
      <c r="AI146" s="38"/>
    </row>
    <row r="147" spans="4:35" ht="12.75">
      <c r="D147">
        <v>6</v>
      </c>
      <c r="E147" s="2" t="s">
        <v>154</v>
      </c>
      <c r="F147" s="17">
        <v>15</v>
      </c>
      <c r="G147" s="21">
        <v>23</v>
      </c>
      <c r="H147" s="1"/>
      <c r="I147" s="84"/>
      <c r="J147" s="2">
        <v>90</v>
      </c>
      <c r="K147" s="12">
        <v>42</v>
      </c>
      <c r="L147" s="12">
        <v>314</v>
      </c>
      <c r="M147" s="12">
        <v>0</v>
      </c>
      <c r="N147" s="12"/>
      <c r="O147" s="101"/>
      <c r="P147" s="81">
        <f t="shared" si="62"/>
        <v>0.4813322767786621</v>
      </c>
      <c r="Q147" s="81">
        <f>(SIN(K147*PI()/180))*(COS(M147*PI()/180)*COS(L147*PI()/180))-(SIN(M147*PI()/180))*(COS(K147*PI()/180)*COS(J147*PI()/180))</f>
        <v>0.4648171766374848</v>
      </c>
      <c r="R147" s="81">
        <f>(COS(K147*PI()/180)*COS(J147*PI()/180))*(COS(M147*PI()/180)*SIN(L147*PI()/180))-(COS(K147*PI()/180)*SIN(J147*PI()/180))*(COS(M147*PI()/180)*COS(L147*PI()/180))</f>
        <v>-0.5162317734811621</v>
      </c>
      <c r="S147" s="13">
        <f>IF(P147=0,IF(Q147&gt;=0,90,270),IF(P147&gt;0,IF(Q147&gt;=0,ATAN(Q147/P147)*180/PI(),ATAN(Q147/P147)*180/PI()+360),ATAN(Q147/P147)*180/PI()+180))</f>
        <v>43.99999999999995</v>
      </c>
      <c r="T147" s="13">
        <f t="shared" si="50"/>
        <v>-37.650052631697434</v>
      </c>
      <c r="U147" s="28">
        <f>IF(R147&lt;0,S147,IF(S147+180&gt;=360,S147-180,S147+180))</f>
        <v>43.99999999999995</v>
      </c>
      <c r="V147" s="13">
        <f t="shared" si="46"/>
        <v>313.99999999999994</v>
      </c>
      <c r="W147" s="29">
        <f>IF(R147&lt;0,90+T147,90-T147)</f>
        <v>52.349947368302566</v>
      </c>
      <c r="X147" s="13"/>
      <c r="Y147" s="108"/>
      <c r="Z147" s="38"/>
      <c r="AA147" s="2"/>
      <c r="AB147" s="1"/>
      <c r="AC147" s="2"/>
      <c r="AD147" s="3"/>
      <c r="AE147" s="28">
        <f t="shared" si="43"/>
        <v>43.99999999999995</v>
      </c>
      <c r="AF147" s="13">
        <f t="shared" si="63"/>
        <v>313.99999999999994</v>
      </c>
      <c r="AG147" s="13">
        <f>W147</f>
        <v>52.349947368302566</v>
      </c>
      <c r="AH147" s="105"/>
      <c r="AI147" s="38"/>
    </row>
    <row r="148" spans="4:35" ht="12.75">
      <c r="D148">
        <v>6</v>
      </c>
      <c r="E148" s="2" t="s">
        <v>154</v>
      </c>
      <c r="F148" s="17">
        <v>75</v>
      </c>
      <c r="G148" s="21">
        <v>85</v>
      </c>
      <c r="H148" s="1"/>
      <c r="I148" s="84"/>
      <c r="J148" s="2">
        <v>270</v>
      </c>
      <c r="K148" s="12">
        <v>75</v>
      </c>
      <c r="L148" s="12">
        <v>357</v>
      </c>
      <c r="M148" s="12">
        <v>0</v>
      </c>
      <c r="N148" s="12"/>
      <c r="O148" s="101"/>
      <c r="P148" s="81">
        <f t="shared" si="62"/>
        <v>0.05055265177859456</v>
      </c>
      <c r="Q148" s="81">
        <f>(SIN(K148*PI()/180))*(COS(M148*PI()/180)*COS(L148*PI()/180))-(SIN(M148*PI()/180))*(COS(K148*PI()/180)*COS(J148*PI()/180))</f>
        <v>0.9646020585144796</v>
      </c>
      <c r="R148" s="81">
        <f>(COS(K148*PI()/180)*COS(J148*PI()/180))*(COS(M148*PI()/180)*SIN(L148*PI()/180))-(COS(K148*PI()/180)*SIN(J148*PI()/180))*(COS(M148*PI()/180)*COS(L148*PI()/180))</f>
        <v>0.25846434259635337</v>
      </c>
      <c r="S148" s="13">
        <f>IF(P148=0,IF(Q148&gt;=0,90,270),IF(P148&gt;0,IF(Q148&gt;=0,ATAN(Q148/P148)*180/PI(),ATAN(Q148/P148)*180/PI()+360),ATAN(Q148/P148)*180/PI()+180))</f>
        <v>86.99999999999997</v>
      </c>
      <c r="T148" s="13">
        <f t="shared" si="50"/>
        <v>14.980367729818889</v>
      </c>
      <c r="U148" s="28">
        <f>IF(R148&lt;0,S148,IF(S148+180&gt;=360,S148-180,S148+180))</f>
        <v>267</v>
      </c>
      <c r="V148" s="13">
        <f t="shared" si="46"/>
        <v>177</v>
      </c>
      <c r="W148" s="29">
        <f>IF(R148&lt;0,90+T148,90-T148)</f>
        <v>75.0196322701811</v>
      </c>
      <c r="X148" s="13"/>
      <c r="Y148" s="109">
        <v>90</v>
      </c>
      <c r="Z148" s="37" t="s">
        <v>310</v>
      </c>
      <c r="AA148" s="2"/>
      <c r="AB148" s="1"/>
      <c r="AC148" s="2"/>
      <c r="AD148" s="3"/>
      <c r="AE148" s="28">
        <f t="shared" si="43"/>
        <v>267</v>
      </c>
      <c r="AF148" s="13">
        <f t="shared" si="63"/>
        <v>177</v>
      </c>
      <c r="AG148" s="13">
        <f>W148</f>
        <v>75.0196322701811</v>
      </c>
      <c r="AH148" s="106">
        <f aca="true" t="shared" si="64" ref="AH148:AI152">Y148</f>
        <v>90</v>
      </c>
      <c r="AI148" s="37" t="str">
        <f t="shared" si="64"/>
        <v>T</v>
      </c>
    </row>
    <row r="149" spans="4:35" ht="12.75">
      <c r="D149">
        <v>6</v>
      </c>
      <c r="E149" s="2" t="s">
        <v>154</v>
      </c>
      <c r="F149" s="17">
        <v>106</v>
      </c>
      <c r="G149" s="21">
        <v>118</v>
      </c>
      <c r="H149" s="1"/>
      <c r="I149" s="84"/>
      <c r="J149" s="2">
        <v>270</v>
      </c>
      <c r="K149" s="12">
        <v>74</v>
      </c>
      <c r="L149" s="12">
        <v>18</v>
      </c>
      <c r="M149" s="12">
        <v>0</v>
      </c>
      <c r="N149" s="12"/>
      <c r="O149" s="101"/>
      <c r="P149" s="81">
        <f t="shared" si="62"/>
        <v>-0.29704620008662386</v>
      </c>
      <c r="Q149" s="81">
        <f>(SIN(K149*PI()/180))*(COS(M149*PI()/180)*COS(L149*PI()/180))-(SIN(M149*PI()/180))*(COS(K149*PI()/180)*COS(J149*PI()/180))</f>
        <v>0.9142141997870687</v>
      </c>
      <c r="R149" s="81">
        <f>(COS(K149*PI()/180)*COS(J149*PI()/180))*(COS(M149*PI()/180)*SIN(L149*PI()/180))-(COS(K149*PI()/180)*SIN(J149*PI()/180))*(COS(M149*PI()/180)*COS(L149*PI()/180))</f>
        <v>0.2621467033841229</v>
      </c>
      <c r="S149" s="13">
        <f>IF(P149=0,IF(Q149&gt;=0,90,270),IF(P149&gt;0,IF(Q149&gt;=0,ATAN(Q149/P149)*180/PI(),ATAN(Q149/P149)*180/PI()+360),ATAN(Q149/P149)*180/PI()+180))</f>
        <v>108</v>
      </c>
      <c r="T149" s="13">
        <f t="shared" si="50"/>
        <v>15.254254496180893</v>
      </c>
      <c r="U149" s="28">
        <f>IF(R149&lt;0,S149,IF(S149+180&gt;=360,S149-180,S149+180))</f>
        <v>288</v>
      </c>
      <c r="V149" s="13">
        <f t="shared" si="46"/>
        <v>198</v>
      </c>
      <c r="W149" s="29">
        <f>IF(R149&lt;0,90+T149,90-T149)</f>
        <v>74.74574550381911</v>
      </c>
      <c r="X149" s="13"/>
      <c r="Y149" s="109">
        <v>90</v>
      </c>
      <c r="Z149" s="38" t="s">
        <v>307</v>
      </c>
      <c r="AA149" s="2"/>
      <c r="AB149" s="1"/>
      <c r="AC149" s="2"/>
      <c r="AD149" s="3"/>
      <c r="AE149" s="28">
        <f t="shared" si="43"/>
        <v>288</v>
      </c>
      <c r="AF149" s="13">
        <f t="shared" si="63"/>
        <v>198</v>
      </c>
      <c r="AG149" s="13">
        <f>W149</f>
        <v>74.74574550381911</v>
      </c>
      <c r="AH149" s="106">
        <f t="shared" si="64"/>
        <v>90</v>
      </c>
      <c r="AI149" s="38" t="str">
        <f t="shared" si="64"/>
        <v>N</v>
      </c>
    </row>
    <row r="150" spans="3:35" ht="12.75">
      <c r="C150" t="s">
        <v>194</v>
      </c>
      <c r="D150">
        <v>1</v>
      </c>
      <c r="E150" s="2" t="s">
        <v>218</v>
      </c>
      <c r="F150" s="17">
        <v>39</v>
      </c>
      <c r="G150" s="21">
        <v>40</v>
      </c>
      <c r="H150" s="1"/>
      <c r="I150" s="84"/>
      <c r="J150" s="2">
        <v>270</v>
      </c>
      <c r="K150" s="12">
        <v>15</v>
      </c>
      <c r="L150" s="12">
        <v>180</v>
      </c>
      <c r="M150" s="12">
        <v>18</v>
      </c>
      <c r="N150" s="12"/>
      <c r="O150" s="101"/>
      <c r="P150" s="81">
        <f t="shared" si="62"/>
        <v>-0.29848749562898547</v>
      </c>
      <c r="Q150" s="81">
        <f>(SIN(K150*PI()/180))*(COS(M150*PI()/180)*COS(L150*PI()/180))-(SIN(M150*PI()/180))*(COS(K150*PI()/180)*COS(J150*PI()/180))</f>
        <v>-0.24615153938604153</v>
      </c>
      <c r="R150" s="81">
        <f>(COS(K150*PI()/180)*COS(J150*PI()/180))*(COS(M150*PI()/180)*SIN(L150*PI()/180))-(COS(K150*PI()/180)*SIN(J150*PI()/180))*(COS(M150*PI()/180)*COS(L150*PI()/180))</f>
        <v>-0.9186500513499989</v>
      </c>
      <c r="S150" s="13">
        <f>IF(P150=0,IF(Q150&gt;=0,90,270),IF(P150&gt;0,IF(Q150&gt;=0,ATAN(Q150/P150)*180/PI(),ATAN(Q150/P150)*180/PI()+360),ATAN(Q150/P150)*180/PI()+180))</f>
        <v>219.51113418900252</v>
      </c>
      <c r="T150" s="13">
        <f t="shared" si="50"/>
        <v>-67.16147693510011</v>
      </c>
      <c r="U150" s="28">
        <f>IF(R150&lt;0,S150,IF(S150+180&gt;=360,S150-180,S150+180))</f>
        <v>219.51113418900252</v>
      </c>
      <c r="V150" s="13">
        <f t="shared" si="46"/>
        <v>129.51113418900252</v>
      </c>
      <c r="W150" s="29">
        <f>IF(R150&lt;0,90+T150,90-T150)</f>
        <v>22.83852306489989</v>
      </c>
      <c r="X150" s="13"/>
      <c r="Y150" s="108">
        <v>155</v>
      </c>
      <c r="Z150" s="38" t="s">
        <v>219</v>
      </c>
      <c r="AA150" s="2"/>
      <c r="AB150" s="1"/>
      <c r="AC150" s="2"/>
      <c r="AD150" s="3"/>
      <c r="AE150" s="28">
        <f t="shared" si="43"/>
        <v>219.51113418900252</v>
      </c>
      <c r="AF150" s="13">
        <f t="shared" si="63"/>
        <v>129.51113418900252</v>
      </c>
      <c r="AG150" s="13">
        <f>W150</f>
        <v>22.83852306489989</v>
      </c>
      <c r="AH150" s="105">
        <f t="shared" si="64"/>
        <v>155</v>
      </c>
      <c r="AI150" s="38" t="str">
        <f t="shared" si="64"/>
        <v>R</v>
      </c>
    </row>
    <row r="151" spans="4:35" ht="12.75">
      <c r="D151">
        <v>1</v>
      </c>
      <c r="E151" s="2" t="s">
        <v>218</v>
      </c>
      <c r="F151" s="17">
        <v>41</v>
      </c>
      <c r="G151" s="21">
        <v>42</v>
      </c>
      <c r="H151" s="1"/>
      <c r="I151" s="84"/>
      <c r="J151" s="2">
        <v>270</v>
      </c>
      <c r="K151" s="12">
        <v>21</v>
      </c>
      <c r="L151" s="12">
        <v>180</v>
      </c>
      <c r="M151" s="12">
        <v>4</v>
      </c>
      <c r="N151" s="12"/>
      <c r="O151" s="101"/>
      <c r="P151" s="81">
        <f t="shared" si="62"/>
        <v>-0.06512327850898139</v>
      </c>
      <c r="Q151" s="81">
        <f>(SIN(K151*PI()/180))*(COS(M151*PI()/180)*COS(L151*PI()/180))-(SIN(M151*PI()/180))*(COS(K151*PI()/180)*COS(J151*PI()/180))</f>
        <v>-0.3574949832317181</v>
      </c>
      <c r="R151" s="81">
        <f>(COS(K151*PI()/180)*COS(J151*PI()/180))*(COS(M151*PI()/180)*SIN(L151*PI()/180))-(COS(K151*PI()/180)*SIN(J151*PI()/180))*(COS(M151*PI()/180)*COS(L151*PI()/180))</f>
        <v>-0.9313062714998427</v>
      </c>
      <c r="S151" s="13">
        <f>IF(P151=0,IF(Q151&gt;=0,90,270),IF(P151&gt;0,IF(Q151&gt;=0,ATAN(Q151/P151)*180/PI(),ATAN(Q151/P151)*180/PI()+360),ATAN(Q151/P151)*180/PI()+180))</f>
        <v>259.675887584074</v>
      </c>
      <c r="T151" s="13">
        <f t="shared" si="50"/>
        <v>-68.68520635939238</v>
      </c>
      <c r="U151" s="28">
        <f>IF(R151&lt;0,S151,IF(S151+180&gt;=360,S151-180,S151+180))</f>
        <v>259.675887584074</v>
      </c>
      <c r="V151" s="13">
        <f t="shared" si="46"/>
        <v>169.67588758407402</v>
      </c>
      <c r="W151" s="29">
        <f>IF(R151&lt;0,90+T151,90-T151)</f>
        <v>21.31479364060762</v>
      </c>
      <c r="X151" s="13"/>
      <c r="Y151" s="108">
        <v>151</v>
      </c>
      <c r="Z151" s="38" t="s">
        <v>219</v>
      </c>
      <c r="AA151" s="2"/>
      <c r="AB151" s="1"/>
      <c r="AC151" s="2"/>
      <c r="AD151" s="3"/>
      <c r="AE151" s="28">
        <f t="shared" si="43"/>
        <v>259.675887584074</v>
      </c>
      <c r="AF151" s="13">
        <f t="shared" si="63"/>
        <v>169.67588758407402</v>
      </c>
      <c r="AG151" s="13">
        <f>W151</f>
        <v>21.31479364060762</v>
      </c>
      <c r="AH151" s="105">
        <f t="shared" si="64"/>
        <v>151</v>
      </c>
      <c r="AI151" s="38" t="str">
        <f t="shared" si="64"/>
        <v>R</v>
      </c>
    </row>
    <row r="152" spans="4:35" ht="12.75">
      <c r="D152">
        <v>1</v>
      </c>
      <c r="E152" s="2" t="s">
        <v>220</v>
      </c>
      <c r="F152" s="17">
        <v>96</v>
      </c>
      <c r="G152" s="21">
        <v>101</v>
      </c>
      <c r="H152" s="1"/>
      <c r="I152" s="84"/>
      <c r="J152" s="2">
        <v>90</v>
      </c>
      <c r="K152" s="12">
        <v>43</v>
      </c>
      <c r="L152" s="12">
        <v>180</v>
      </c>
      <c r="M152" s="12">
        <v>9</v>
      </c>
      <c r="N152" s="12"/>
      <c r="O152" s="101"/>
      <c r="P152" s="81">
        <f>COS(K152*PI()/180)*SIN(J152*PI()/180)*(SIN(M152*PI()/180))-(COS(M152*PI()/180)*SIN(L152*PI()/180))*(SIN(K152*PI()/180))</f>
        <v>0.1144089250679875</v>
      </c>
      <c r="Q152" s="81">
        <f aca="true" t="shared" si="65" ref="Q152:Q157">(SIN(K152*PI()/180))*(COS(M152*PI()/180)*COS(L152*PI()/180))-(SIN(M152*PI()/180))*(COS(K152*PI()/180)*COS(J152*PI()/180))</f>
        <v>-0.6736018285387344</v>
      </c>
      <c r="R152" s="81">
        <f aca="true" t="shared" si="66" ref="R152:R157">(COS(K152*PI()/180)*COS(J152*PI()/180))*(COS(M152*PI()/180)*SIN(L152*PI()/180))-(COS(K152*PI()/180)*SIN(J152*PI()/180))*(COS(M152*PI()/180)*COS(L152*PI()/180))</f>
        <v>0.7223495239403501</v>
      </c>
      <c r="S152" s="13">
        <f aca="true" t="shared" si="67" ref="S152:S157">IF(P152=0,IF(Q152&gt;=0,90,270),IF(P152&gt;0,IF(Q152&gt;=0,ATAN(Q152/P152)*180/PI(),ATAN(Q152/P152)*180/PI()+360),ATAN(Q152/P152)*180/PI()+180))</f>
        <v>279.6394982307289</v>
      </c>
      <c r="T152" s="13">
        <f t="shared" si="50"/>
        <v>46.593437468727416</v>
      </c>
      <c r="U152" s="28">
        <f aca="true" t="shared" si="68" ref="U152:U157">IF(R152&lt;0,S152,IF(S152+180&gt;=360,S152-180,S152+180))</f>
        <v>99.63949823072892</v>
      </c>
      <c r="V152" s="13">
        <f t="shared" si="46"/>
        <v>9.639498230728918</v>
      </c>
      <c r="W152" s="29">
        <f aca="true" t="shared" si="69" ref="W152:W157">IF(R152&lt;0,90+T152,90-T152)</f>
        <v>43.406562531272584</v>
      </c>
      <c r="X152" s="13"/>
      <c r="Y152" s="108">
        <v>155</v>
      </c>
      <c r="Z152" s="38" t="s">
        <v>382</v>
      </c>
      <c r="AA152" s="2"/>
      <c r="AB152" s="1"/>
      <c r="AC152" s="2"/>
      <c r="AD152" s="3"/>
      <c r="AE152" s="28">
        <f t="shared" si="43"/>
        <v>99.63949823072892</v>
      </c>
      <c r="AF152" s="13">
        <f t="shared" si="63"/>
        <v>9.639498230728918</v>
      </c>
      <c r="AG152" s="13">
        <f aca="true" t="shared" si="70" ref="AG152:AG157">W152</f>
        <v>43.406562531272584</v>
      </c>
      <c r="AH152" s="105">
        <f t="shared" si="64"/>
        <v>155</v>
      </c>
      <c r="AI152" s="38" t="str">
        <f t="shared" si="64"/>
        <v>L</v>
      </c>
    </row>
    <row r="153" spans="4:35" ht="12.75">
      <c r="D153">
        <v>1</v>
      </c>
      <c r="E153" s="2" t="s">
        <v>154</v>
      </c>
      <c r="F153" s="17">
        <v>97</v>
      </c>
      <c r="G153" s="21">
        <v>107</v>
      </c>
      <c r="H153" s="1"/>
      <c r="I153" s="84"/>
      <c r="J153" s="2">
        <v>276</v>
      </c>
      <c r="K153" s="12">
        <v>63</v>
      </c>
      <c r="L153" s="12">
        <v>54</v>
      </c>
      <c r="M153" s="12">
        <v>0</v>
      </c>
      <c r="N153" s="12"/>
      <c r="O153" s="101"/>
      <c r="P153" s="81">
        <f>COS(K153*PI()/180)*SIN(J153*PI()/180)*(SIN(M153*PI()/180))-(COS(M153*PI()/180)*SIN(L153*PI()/180))*(SIN(K153*PI()/180))</f>
        <v>-0.7208394201673421</v>
      </c>
      <c r="Q153" s="81">
        <f t="shared" si="65"/>
        <v>0.5237204946142995</v>
      </c>
      <c r="R153" s="81">
        <f t="shared" si="66"/>
        <v>0.3037789383718839</v>
      </c>
      <c r="S153" s="13">
        <f t="shared" si="67"/>
        <v>144</v>
      </c>
      <c r="T153" s="13">
        <f t="shared" si="50"/>
        <v>18.826248990540112</v>
      </c>
      <c r="U153" s="28">
        <f t="shared" si="68"/>
        <v>324</v>
      </c>
      <c r="V153" s="13">
        <f t="shared" si="46"/>
        <v>234</v>
      </c>
      <c r="W153" s="29">
        <f t="shared" si="69"/>
        <v>71.17375100945989</v>
      </c>
      <c r="X153" s="13"/>
      <c r="Y153" s="108"/>
      <c r="Z153" s="38"/>
      <c r="AA153" s="2"/>
      <c r="AB153" s="1"/>
      <c r="AC153" s="2"/>
      <c r="AD153" s="3"/>
      <c r="AE153" s="28">
        <f t="shared" si="43"/>
        <v>324</v>
      </c>
      <c r="AF153" s="13">
        <f t="shared" si="63"/>
        <v>234</v>
      </c>
      <c r="AG153" s="13">
        <f t="shared" si="70"/>
        <v>71.17375100945989</v>
      </c>
      <c r="AH153" s="105"/>
      <c r="AI153" s="38"/>
    </row>
    <row r="154" spans="4:35" ht="12.75">
      <c r="D154">
        <v>1</v>
      </c>
      <c r="E154" s="2" t="s">
        <v>188</v>
      </c>
      <c r="F154" s="17"/>
      <c r="G154" s="21"/>
      <c r="H154" s="1"/>
      <c r="I154" s="84"/>
      <c r="J154" s="2">
        <v>90</v>
      </c>
      <c r="K154" s="12">
        <v>22</v>
      </c>
      <c r="L154" s="12">
        <v>0</v>
      </c>
      <c r="M154" s="12">
        <v>38</v>
      </c>
      <c r="N154" s="12"/>
      <c r="O154" s="101"/>
      <c r="P154" s="81">
        <f>COS(K154*PI()/180)*SIN(J154*PI()/180)*(SIN(M154*PI()/180))-(COS(M154*PI()/180)*SIN(L154*PI()/180))*(SIN(K154*PI()/180))</f>
        <v>0.5708313798007189</v>
      </c>
      <c r="Q154" s="81">
        <f t="shared" si="65"/>
        <v>0.2951940239837197</v>
      </c>
      <c r="R154" s="81">
        <f t="shared" si="66"/>
        <v>-0.7306308479691596</v>
      </c>
      <c r="S154" s="13">
        <f t="shared" si="67"/>
        <v>27.344840349723725</v>
      </c>
      <c r="T154" s="13">
        <f t="shared" si="50"/>
        <v>-48.66609150662434</v>
      </c>
      <c r="U154" s="28">
        <f t="shared" si="68"/>
        <v>27.344840349723725</v>
      </c>
      <c r="V154" s="13">
        <f t="shared" si="46"/>
        <v>297.3448403497237</v>
      </c>
      <c r="W154" s="29">
        <f t="shared" si="69"/>
        <v>41.33390849337566</v>
      </c>
      <c r="X154" s="13"/>
      <c r="Y154" s="108">
        <v>149</v>
      </c>
      <c r="Z154" s="38" t="s">
        <v>310</v>
      </c>
      <c r="AA154" s="2"/>
      <c r="AB154" s="1"/>
      <c r="AC154" s="2"/>
      <c r="AD154" s="3"/>
      <c r="AE154" s="28">
        <f t="shared" si="43"/>
        <v>27.344840349723725</v>
      </c>
      <c r="AF154" s="13">
        <f t="shared" si="63"/>
        <v>297.3448403497237</v>
      </c>
      <c r="AG154" s="13">
        <f t="shared" si="70"/>
        <v>41.33390849337566</v>
      </c>
      <c r="AH154" s="105">
        <f aca="true" t="shared" si="71" ref="AH154:AI156">Y154</f>
        <v>149</v>
      </c>
      <c r="AI154" s="38" t="str">
        <f t="shared" si="71"/>
        <v>T</v>
      </c>
    </row>
    <row r="155" spans="4:35" ht="12.75">
      <c r="D155">
        <v>1</v>
      </c>
      <c r="E155" s="2" t="s">
        <v>52</v>
      </c>
      <c r="F155" s="17"/>
      <c r="G155" s="21"/>
      <c r="H155" s="1"/>
      <c r="I155" s="84">
        <v>0.1</v>
      </c>
      <c r="J155" s="2">
        <v>270</v>
      </c>
      <c r="K155" s="12">
        <v>67</v>
      </c>
      <c r="L155" s="12">
        <v>90</v>
      </c>
      <c r="M155" s="12">
        <v>23</v>
      </c>
      <c r="N155" s="12"/>
      <c r="O155" s="101"/>
      <c r="P155" s="81">
        <f aca="true" t="shared" si="72" ref="P155:P163">COS(K155*PI()/180)*SIN(J155*PI()/180)*(SIN(M155*PI()/180))-(COS(M155*PI()/180)*SIN(L155*PI()/180))*(SIN(K155*PI()/180))</f>
        <v>-1</v>
      </c>
      <c r="Q155" s="81">
        <f t="shared" si="65"/>
        <v>7.992912242055896E-17</v>
      </c>
      <c r="R155" s="81">
        <f t="shared" si="66"/>
        <v>-4.404685919920127E-17</v>
      </c>
      <c r="S155" s="13">
        <f t="shared" si="67"/>
        <v>180</v>
      </c>
      <c r="T155" s="13">
        <f t="shared" si="50"/>
        <v>-2.523699132921218E-15</v>
      </c>
      <c r="U155" s="28">
        <f t="shared" si="68"/>
        <v>180</v>
      </c>
      <c r="V155" s="13">
        <f t="shared" si="46"/>
        <v>90</v>
      </c>
      <c r="W155" s="29">
        <f t="shared" si="69"/>
        <v>90</v>
      </c>
      <c r="X155" s="13"/>
      <c r="Y155" s="109">
        <v>90</v>
      </c>
      <c r="Z155" s="37" t="s">
        <v>307</v>
      </c>
      <c r="AA155" s="2"/>
      <c r="AB155" s="1"/>
      <c r="AC155" s="2"/>
      <c r="AD155" s="3"/>
      <c r="AE155" s="28">
        <f t="shared" si="43"/>
        <v>180</v>
      </c>
      <c r="AF155" s="13">
        <f t="shared" si="63"/>
        <v>90</v>
      </c>
      <c r="AG155" s="13">
        <f t="shared" si="70"/>
        <v>90</v>
      </c>
      <c r="AH155" s="106">
        <f t="shared" si="71"/>
        <v>90</v>
      </c>
      <c r="AI155" s="37" t="str">
        <f t="shared" si="71"/>
        <v>N</v>
      </c>
    </row>
    <row r="156" spans="4:35" ht="12.75">
      <c r="D156">
        <v>2</v>
      </c>
      <c r="E156" s="2" t="s">
        <v>218</v>
      </c>
      <c r="F156" s="17">
        <v>42</v>
      </c>
      <c r="G156" s="21">
        <v>52</v>
      </c>
      <c r="H156" s="1"/>
      <c r="I156" s="84"/>
      <c r="J156" s="2">
        <v>270</v>
      </c>
      <c r="K156" s="12">
        <v>62</v>
      </c>
      <c r="L156" s="12">
        <v>149</v>
      </c>
      <c r="M156" s="12">
        <v>0</v>
      </c>
      <c r="N156" s="12"/>
      <c r="O156" s="101"/>
      <c r="P156" s="81">
        <f t="shared" si="72"/>
        <v>-0.4547516284725282</v>
      </c>
      <c r="Q156" s="81">
        <f t="shared" si="65"/>
        <v>-0.7568338048323139</v>
      </c>
      <c r="R156" s="81">
        <f t="shared" si="66"/>
        <v>-0.4024156722295843</v>
      </c>
      <c r="S156" s="13">
        <f t="shared" si="67"/>
        <v>239</v>
      </c>
      <c r="T156" s="13">
        <f t="shared" si="50"/>
        <v>-24.501787742676022</v>
      </c>
      <c r="U156" s="28">
        <f t="shared" si="68"/>
        <v>239</v>
      </c>
      <c r="V156" s="13">
        <f t="shared" si="46"/>
        <v>149</v>
      </c>
      <c r="W156" s="29">
        <f t="shared" si="69"/>
        <v>65.49821225732398</v>
      </c>
      <c r="X156" s="13"/>
      <c r="Y156" s="108">
        <v>178</v>
      </c>
      <c r="Z156" s="38" t="s">
        <v>219</v>
      </c>
      <c r="AA156" s="2"/>
      <c r="AB156" s="1"/>
      <c r="AC156" s="2"/>
      <c r="AD156" s="3"/>
      <c r="AE156" s="28">
        <f t="shared" si="43"/>
        <v>239</v>
      </c>
      <c r="AF156" s="13">
        <f t="shared" si="63"/>
        <v>149</v>
      </c>
      <c r="AG156" s="13">
        <f t="shared" si="70"/>
        <v>65.49821225732398</v>
      </c>
      <c r="AH156" s="105">
        <f t="shared" si="71"/>
        <v>178</v>
      </c>
      <c r="AI156" s="38" t="str">
        <f t="shared" si="71"/>
        <v>R</v>
      </c>
    </row>
    <row r="157" spans="4:36" ht="12.75">
      <c r="D157">
        <v>2</v>
      </c>
      <c r="E157" s="2" t="s">
        <v>154</v>
      </c>
      <c r="F157" s="17">
        <v>61</v>
      </c>
      <c r="G157" s="21">
        <v>64</v>
      </c>
      <c r="H157" s="1"/>
      <c r="I157" s="84">
        <v>1</v>
      </c>
      <c r="J157" s="2">
        <v>90</v>
      </c>
      <c r="K157" s="12">
        <v>16</v>
      </c>
      <c r="L157" s="12">
        <v>0</v>
      </c>
      <c r="M157" s="12">
        <v>7</v>
      </c>
      <c r="N157" s="12"/>
      <c r="O157" s="101"/>
      <c r="P157" s="81">
        <f t="shared" si="72"/>
        <v>0.11714833172452144</v>
      </c>
      <c r="Q157" s="81">
        <f t="shared" si="65"/>
        <v>0.2735827967647523</v>
      </c>
      <c r="R157" s="81">
        <f t="shared" si="66"/>
        <v>-0.954096597023789</v>
      </c>
      <c r="S157" s="13">
        <f t="shared" si="67"/>
        <v>66.81935939586697</v>
      </c>
      <c r="T157" s="13">
        <f t="shared" si="50"/>
        <v>-72.67584706485775</v>
      </c>
      <c r="U157" s="28">
        <f t="shared" si="68"/>
        <v>66.81935939586697</v>
      </c>
      <c r="V157" s="13">
        <f t="shared" si="46"/>
        <v>336.81935939586697</v>
      </c>
      <c r="W157" s="29">
        <f t="shared" si="69"/>
        <v>17.32415293514225</v>
      </c>
      <c r="X157" s="13"/>
      <c r="Y157" s="108"/>
      <c r="Z157" s="38"/>
      <c r="AA157" s="2"/>
      <c r="AB157" s="1"/>
      <c r="AC157" s="2"/>
      <c r="AD157" s="3"/>
      <c r="AE157" s="28">
        <f t="shared" si="43"/>
        <v>66.81935939586697</v>
      </c>
      <c r="AF157" s="13">
        <f t="shared" si="63"/>
        <v>336.81935939586697</v>
      </c>
      <c r="AG157" s="13">
        <f t="shared" si="70"/>
        <v>17.32415293514225</v>
      </c>
      <c r="AH157" s="105"/>
      <c r="AI157" s="38"/>
      <c r="AJ157" t="s">
        <v>195</v>
      </c>
    </row>
    <row r="158" spans="4:36" ht="12.75">
      <c r="D158">
        <v>2</v>
      </c>
      <c r="E158" s="2" t="s">
        <v>52</v>
      </c>
      <c r="F158" s="17">
        <v>60</v>
      </c>
      <c r="G158" s="21">
        <v>71</v>
      </c>
      <c r="H158" s="1"/>
      <c r="I158" s="84"/>
      <c r="J158" s="2">
        <v>90</v>
      </c>
      <c r="K158" s="12">
        <v>32</v>
      </c>
      <c r="L158" s="12">
        <v>0</v>
      </c>
      <c r="M158" s="12">
        <v>72</v>
      </c>
      <c r="N158" s="12"/>
      <c r="O158" s="101"/>
      <c r="P158" s="81">
        <f t="shared" si="72"/>
        <v>0.8065416679812678</v>
      </c>
      <c r="Q158" s="81">
        <f aca="true" t="shared" si="73" ref="Q158:Q163">(SIN(K158*PI()/180))*(COS(M158*PI()/180)*COS(L158*PI()/180))-(SIN(M158*PI()/180))*(COS(K158*PI()/180)*COS(J158*PI()/180))</f>
        <v>0.16375405829472853</v>
      </c>
      <c r="R158" s="81">
        <f aca="true" t="shared" si="74" ref="R158:R163">(COS(K158*PI()/180)*COS(J158*PI()/180))*(COS(M158*PI()/180)*SIN(L158*PI()/180))-(COS(K158*PI()/180)*SIN(J158*PI()/180))*(COS(M158*PI()/180)*COS(L158*PI()/180))</f>
        <v>-0.26206127375965516</v>
      </c>
      <c r="S158" s="13">
        <f aca="true" t="shared" si="75" ref="S158:S163">IF(P158=0,IF(Q158&gt;=0,90,270),IF(P158&gt;0,IF(Q158&gt;=0,ATAN(Q158/P158)*180/PI(),ATAN(Q158/P158)*180/PI()+360),ATAN(Q158/P158)*180/PI()+180))</f>
        <v>11.476893706050769</v>
      </c>
      <c r="T158" s="13">
        <f t="shared" si="50"/>
        <v>-17.662668299264674</v>
      </c>
      <c r="U158" s="28">
        <f aca="true" t="shared" si="76" ref="U158:U163">IF(R158&lt;0,S158,IF(S158+180&gt;=360,S158-180,S158+180))</f>
        <v>11.476893706050769</v>
      </c>
      <c r="V158" s="13">
        <f t="shared" si="46"/>
        <v>281.47689370605076</v>
      </c>
      <c r="W158" s="29">
        <f aca="true" t="shared" si="77" ref="W158:W163">IF(R158&lt;0,90+T158,90-T158)</f>
        <v>72.33733170073532</v>
      </c>
      <c r="X158" s="13"/>
      <c r="Y158" s="109">
        <v>90</v>
      </c>
      <c r="Z158" s="38" t="s">
        <v>307</v>
      </c>
      <c r="AA158" s="2"/>
      <c r="AB158" s="1"/>
      <c r="AC158" s="2"/>
      <c r="AD158" s="3"/>
      <c r="AE158" s="28">
        <f t="shared" si="43"/>
        <v>11.476893706050769</v>
      </c>
      <c r="AF158" s="13">
        <f t="shared" si="63"/>
        <v>281.47689370605076</v>
      </c>
      <c r="AG158" s="13">
        <f aca="true" t="shared" si="78" ref="AG158:AG163">W158</f>
        <v>72.33733170073532</v>
      </c>
      <c r="AH158" s="106">
        <f aca="true" t="shared" si="79" ref="AH158:AH168">Y158</f>
        <v>90</v>
      </c>
      <c r="AI158" s="38" t="str">
        <f aca="true" t="shared" si="80" ref="AI158:AI168">Z158</f>
        <v>N</v>
      </c>
      <c r="AJ158" t="s">
        <v>196</v>
      </c>
    </row>
    <row r="159" spans="4:35" ht="12.75">
      <c r="D159">
        <v>2</v>
      </c>
      <c r="E159" s="2" t="s">
        <v>188</v>
      </c>
      <c r="F159" s="17">
        <v>100</v>
      </c>
      <c r="G159" s="21">
        <v>102</v>
      </c>
      <c r="H159" s="1"/>
      <c r="I159" s="84"/>
      <c r="J159" s="2">
        <v>90</v>
      </c>
      <c r="K159" s="12">
        <v>18</v>
      </c>
      <c r="L159" s="12">
        <v>0</v>
      </c>
      <c r="M159" s="12">
        <v>32</v>
      </c>
      <c r="N159" s="12"/>
      <c r="O159" s="101"/>
      <c r="P159" s="81">
        <f t="shared" si="72"/>
        <v>0.5039831693593229</v>
      </c>
      <c r="Q159" s="81">
        <f t="shared" si="73"/>
        <v>0.2620612737596551</v>
      </c>
      <c r="R159" s="81">
        <f t="shared" si="74"/>
        <v>-0.8065416679812678</v>
      </c>
      <c r="S159" s="13">
        <f t="shared" si="75"/>
        <v>27.473539035547876</v>
      </c>
      <c r="T159" s="13">
        <f t="shared" si="50"/>
        <v>-54.84307142816343</v>
      </c>
      <c r="U159" s="28">
        <f t="shared" si="76"/>
        <v>27.473539035547876</v>
      </c>
      <c r="V159" s="13">
        <f t="shared" si="46"/>
        <v>297.4735390355479</v>
      </c>
      <c r="W159" s="29">
        <f t="shared" si="77"/>
        <v>35.15692857183657</v>
      </c>
      <c r="X159" s="13"/>
      <c r="Y159" s="108">
        <v>101</v>
      </c>
      <c r="Z159" s="38" t="s">
        <v>310</v>
      </c>
      <c r="AA159" s="2"/>
      <c r="AB159" s="1"/>
      <c r="AC159" s="2"/>
      <c r="AD159" s="3"/>
      <c r="AE159" s="28">
        <f t="shared" si="43"/>
        <v>27.473539035547876</v>
      </c>
      <c r="AF159" s="13">
        <f t="shared" si="63"/>
        <v>297.4735390355479</v>
      </c>
      <c r="AG159" s="13">
        <f t="shared" si="78"/>
        <v>35.15692857183657</v>
      </c>
      <c r="AH159" s="105">
        <f t="shared" si="79"/>
        <v>101</v>
      </c>
      <c r="AI159" s="38" t="str">
        <f t="shared" si="80"/>
        <v>T</v>
      </c>
    </row>
    <row r="160" spans="4:35" ht="12.75">
      <c r="D160">
        <v>5</v>
      </c>
      <c r="E160" s="2" t="s">
        <v>188</v>
      </c>
      <c r="F160" s="17">
        <v>22</v>
      </c>
      <c r="G160" s="21">
        <v>25</v>
      </c>
      <c r="H160" s="1"/>
      <c r="I160" s="84"/>
      <c r="J160" s="2">
        <v>90</v>
      </c>
      <c r="K160" s="12">
        <v>20</v>
      </c>
      <c r="L160" s="12">
        <v>0</v>
      </c>
      <c r="M160" s="12">
        <v>39</v>
      </c>
      <c r="N160" s="12"/>
      <c r="O160" s="101"/>
      <c r="P160" s="81">
        <f t="shared" si="72"/>
        <v>0.5913677275796344</v>
      </c>
      <c r="Q160" s="81">
        <f t="shared" si="73"/>
        <v>0.26579957312247776</v>
      </c>
      <c r="R160" s="81">
        <f t="shared" si="74"/>
        <v>-0.7302783252546856</v>
      </c>
      <c r="S160" s="13">
        <f t="shared" si="75"/>
        <v>24.202287437277928</v>
      </c>
      <c r="T160" s="13">
        <f t="shared" si="50"/>
        <v>-48.40068745738212</v>
      </c>
      <c r="U160" s="28">
        <f t="shared" si="76"/>
        <v>24.202287437277928</v>
      </c>
      <c r="V160" s="13">
        <f t="shared" si="46"/>
        <v>294.2022874372779</v>
      </c>
      <c r="W160" s="29">
        <f t="shared" si="77"/>
        <v>41.59931254261788</v>
      </c>
      <c r="X160" s="13"/>
      <c r="Y160" s="108">
        <v>66</v>
      </c>
      <c r="Z160" s="38" t="s">
        <v>310</v>
      </c>
      <c r="AA160" s="2"/>
      <c r="AB160" s="1"/>
      <c r="AC160" s="2"/>
      <c r="AD160" s="3"/>
      <c r="AE160" s="28">
        <f t="shared" si="43"/>
        <v>24.202287437277928</v>
      </c>
      <c r="AF160" s="13">
        <f t="shared" si="63"/>
        <v>294.2022874372779</v>
      </c>
      <c r="AG160" s="13">
        <f t="shared" si="78"/>
        <v>41.59931254261788</v>
      </c>
      <c r="AH160" s="105">
        <f t="shared" si="79"/>
        <v>66</v>
      </c>
      <c r="AI160" s="38" t="str">
        <f t="shared" si="80"/>
        <v>T</v>
      </c>
    </row>
    <row r="161" spans="4:35" ht="12.75">
      <c r="D161">
        <v>5</v>
      </c>
      <c r="E161" s="2" t="s">
        <v>52</v>
      </c>
      <c r="F161" s="17">
        <v>29</v>
      </c>
      <c r="G161" s="21">
        <v>53</v>
      </c>
      <c r="H161" s="1"/>
      <c r="I161" s="84"/>
      <c r="J161" s="2">
        <v>270</v>
      </c>
      <c r="K161" s="12">
        <v>71</v>
      </c>
      <c r="L161" s="12">
        <v>327</v>
      </c>
      <c r="M161" s="12">
        <v>0</v>
      </c>
      <c r="N161" s="12"/>
      <c r="O161" s="101"/>
      <c r="P161" s="81">
        <f t="shared" si="72"/>
        <v>0.5149663246031947</v>
      </c>
      <c r="Q161" s="81">
        <f t="shared" si="73"/>
        <v>0.7929786008008274</v>
      </c>
      <c r="R161" s="81">
        <f t="shared" si="74"/>
        <v>0.27304442900352727</v>
      </c>
      <c r="S161" s="13">
        <f t="shared" si="75"/>
        <v>57.00000000000001</v>
      </c>
      <c r="T161" s="13">
        <f t="shared" si="50"/>
        <v>16.10752411028474</v>
      </c>
      <c r="U161" s="28">
        <f t="shared" si="76"/>
        <v>237</v>
      </c>
      <c r="V161" s="13">
        <f t="shared" si="46"/>
        <v>147</v>
      </c>
      <c r="W161" s="29">
        <f t="shared" si="77"/>
        <v>73.89247588971526</v>
      </c>
      <c r="X161" s="13"/>
      <c r="Y161" s="109">
        <v>90</v>
      </c>
      <c r="Z161" s="38" t="s">
        <v>307</v>
      </c>
      <c r="AA161" s="2"/>
      <c r="AB161" s="1"/>
      <c r="AC161" s="2"/>
      <c r="AD161" s="3"/>
      <c r="AE161" s="28">
        <f t="shared" si="43"/>
        <v>237</v>
      </c>
      <c r="AF161" s="13">
        <f t="shared" si="63"/>
        <v>147</v>
      </c>
      <c r="AG161" s="13">
        <f t="shared" si="78"/>
        <v>73.89247588971526</v>
      </c>
      <c r="AH161" s="106">
        <f t="shared" si="79"/>
        <v>90</v>
      </c>
      <c r="AI161" s="38" t="str">
        <f t="shared" si="80"/>
        <v>N</v>
      </c>
    </row>
    <row r="162" spans="4:35" ht="12.75">
      <c r="D162">
        <v>5</v>
      </c>
      <c r="E162" s="2" t="s">
        <v>218</v>
      </c>
      <c r="F162" s="17">
        <v>37</v>
      </c>
      <c r="G162" s="21">
        <v>40</v>
      </c>
      <c r="H162" s="1"/>
      <c r="I162" s="84"/>
      <c r="J162" s="2">
        <v>270</v>
      </c>
      <c r="K162" s="12">
        <v>75</v>
      </c>
      <c r="L162" s="12">
        <v>313</v>
      </c>
      <c r="M162" s="12">
        <v>0</v>
      </c>
      <c r="N162" s="12"/>
      <c r="O162" s="101"/>
      <c r="P162" s="81">
        <f t="shared" si="72"/>
        <v>0.7064334285460665</v>
      </c>
      <c r="Q162" s="81">
        <f t="shared" si="73"/>
        <v>0.6587598294711579</v>
      </c>
      <c r="R162" s="81">
        <f t="shared" si="74"/>
        <v>0.17651416431286085</v>
      </c>
      <c r="S162" s="13">
        <f t="shared" si="75"/>
        <v>42.999999999999964</v>
      </c>
      <c r="T162" s="13">
        <f t="shared" si="50"/>
        <v>10.356014776013685</v>
      </c>
      <c r="U162" s="28">
        <f t="shared" si="76"/>
        <v>222.99999999999997</v>
      </c>
      <c r="V162" s="13">
        <f t="shared" si="46"/>
        <v>132.99999999999997</v>
      </c>
      <c r="W162" s="29">
        <f t="shared" si="77"/>
        <v>79.64398522398632</v>
      </c>
      <c r="X162" s="13"/>
      <c r="Y162" s="108">
        <v>174</v>
      </c>
      <c r="Z162" s="38" t="s">
        <v>219</v>
      </c>
      <c r="AA162" s="2"/>
      <c r="AB162" s="1"/>
      <c r="AC162" s="2"/>
      <c r="AD162" s="3"/>
      <c r="AE162" s="28">
        <f t="shared" si="43"/>
        <v>222.99999999999997</v>
      </c>
      <c r="AF162" s="13">
        <f t="shared" si="63"/>
        <v>132.99999999999997</v>
      </c>
      <c r="AG162" s="13">
        <f t="shared" si="78"/>
        <v>79.64398522398632</v>
      </c>
      <c r="AH162" s="105">
        <f t="shared" si="79"/>
        <v>174</v>
      </c>
      <c r="AI162" s="38" t="str">
        <f t="shared" si="80"/>
        <v>R</v>
      </c>
    </row>
    <row r="163" spans="4:36" ht="12.75">
      <c r="D163">
        <v>5</v>
      </c>
      <c r="E163" s="2" t="s">
        <v>154</v>
      </c>
      <c r="F163" s="17">
        <v>43</v>
      </c>
      <c r="G163" s="21">
        <v>96</v>
      </c>
      <c r="H163" s="1"/>
      <c r="I163" s="84"/>
      <c r="J163" s="2">
        <v>270</v>
      </c>
      <c r="K163" s="12">
        <v>84</v>
      </c>
      <c r="L163" s="12">
        <v>0</v>
      </c>
      <c r="M163" s="12">
        <v>11</v>
      </c>
      <c r="N163" s="12"/>
      <c r="O163" s="101"/>
      <c r="P163" s="81">
        <f t="shared" si="72"/>
        <v>-0.01994497106435502</v>
      </c>
      <c r="Q163" s="81">
        <f t="shared" si="73"/>
        <v>0.9762497270273904</v>
      </c>
      <c r="R163" s="81">
        <f t="shared" si="74"/>
        <v>0.10260798098753925</v>
      </c>
      <c r="S163" s="13">
        <f t="shared" si="75"/>
        <v>91.17040105521025</v>
      </c>
      <c r="T163" s="13">
        <f t="shared" si="50"/>
        <v>5.998757342103203</v>
      </c>
      <c r="U163" s="28">
        <f t="shared" si="76"/>
        <v>271.1704010552103</v>
      </c>
      <c r="V163" s="13">
        <f t="shared" si="46"/>
        <v>181.17040105521028</v>
      </c>
      <c r="W163" s="29">
        <f t="shared" si="77"/>
        <v>84.0012426578968</v>
      </c>
      <c r="X163" s="13"/>
      <c r="Y163" s="109">
        <v>90</v>
      </c>
      <c r="Z163" s="38" t="s">
        <v>307</v>
      </c>
      <c r="AA163" s="2"/>
      <c r="AB163" s="1"/>
      <c r="AC163" s="2"/>
      <c r="AD163" s="3"/>
      <c r="AE163" s="28">
        <f t="shared" si="43"/>
        <v>271.1704010552103</v>
      </c>
      <c r="AF163" s="13">
        <f t="shared" si="63"/>
        <v>181.17040105521028</v>
      </c>
      <c r="AG163" s="13">
        <f t="shared" si="78"/>
        <v>84.0012426578968</v>
      </c>
      <c r="AH163" s="106">
        <f t="shared" si="79"/>
        <v>90</v>
      </c>
      <c r="AI163" s="38" t="str">
        <f t="shared" si="80"/>
        <v>N</v>
      </c>
      <c r="AJ163" t="s">
        <v>201</v>
      </c>
    </row>
    <row r="164" spans="4:35" ht="12.75">
      <c r="D164">
        <v>5</v>
      </c>
      <c r="E164" s="2" t="s">
        <v>218</v>
      </c>
      <c r="F164" s="17">
        <v>69</v>
      </c>
      <c r="G164" s="21">
        <v>75</v>
      </c>
      <c r="H164" s="1"/>
      <c r="I164" s="84"/>
      <c r="J164" s="2">
        <v>90</v>
      </c>
      <c r="K164" s="12">
        <v>6</v>
      </c>
      <c r="L164" s="12">
        <v>0</v>
      </c>
      <c r="M164" s="12">
        <v>18</v>
      </c>
      <c r="N164" s="12"/>
      <c r="O164" s="101"/>
      <c r="P164" s="81">
        <f>COS(K164*PI()/180)*SIN(J164*PI()/180)*(SIN(M164*PI()/180))-(COS(M164*PI()/180)*SIN(L164*PI()/180))*(SIN(K164*PI()/180))</f>
        <v>0.3073241669467797</v>
      </c>
      <c r="Q164" s="81">
        <f aca="true" t="shared" si="81" ref="Q164:Q185">(SIN(K164*PI()/180))*(COS(M164*PI()/180)*COS(L164*PI()/180))-(SIN(M164*PI()/180))*(COS(K164*PI()/180)*COS(J164*PI()/180))</f>
        <v>0.0994124761290204</v>
      </c>
      <c r="R164" s="81">
        <f aca="true" t="shared" si="82" ref="R164:R185">(COS(K164*PI()/180)*COS(J164*PI()/180))*(COS(M164*PI()/180)*SIN(L164*PI()/180))-(COS(K164*PI()/180)*SIN(J164*PI()/180))*(COS(M164*PI()/180)*COS(L164*PI()/180))</f>
        <v>-0.9458465291882032</v>
      </c>
      <c r="S164" s="13">
        <f aca="true" t="shared" si="83" ref="S164:S185">IF(P164=0,IF(Q164&gt;=0,90,270),IF(P164&gt;0,IF(Q164&gt;=0,ATAN(Q164/P164)*180/PI(),ATAN(Q164/P164)*180/PI()+360),ATAN(Q164/P164)*180/PI()+180))</f>
        <v>17.925231090787207</v>
      </c>
      <c r="T164" s="13">
        <f t="shared" si="50"/>
        <v>-71.14515483590961</v>
      </c>
      <c r="U164" s="28">
        <f aca="true" t="shared" si="84" ref="U164:U185">IF(R164&lt;0,S164,IF(S164+180&gt;=360,S164-180,S164+180))</f>
        <v>17.925231090787207</v>
      </c>
      <c r="V164" s="13">
        <f t="shared" si="46"/>
        <v>287.9252310907872</v>
      </c>
      <c r="W164" s="29">
        <f aca="true" t="shared" si="85" ref="W164:W185">IF(R164&lt;0,90+T164,90-T164)</f>
        <v>18.854845164090392</v>
      </c>
      <c r="X164" s="13"/>
      <c r="Y164" s="108">
        <v>174</v>
      </c>
      <c r="Z164" s="38" t="s">
        <v>219</v>
      </c>
      <c r="AA164" s="2"/>
      <c r="AB164" s="1"/>
      <c r="AC164" s="2"/>
      <c r="AD164" s="3"/>
      <c r="AE164" s="28">
        <f t="shared" si="43"/>
        <v>17.925231090787207</v>
      </c>
      <c r="AF164" s="13">
        <f t="shared" si="63"/>
        <v>287.9252310907872</v>
      </c>
      <c r="AG164" s="13">
        <f aca="true" t="shared" si="86" ref="AG164:AG185">W164</f>
        <v>18.854845164090392</v>
      </c>
      <c r="AH164" s="105">
        <f t="shared" si="79"/>
        <v>174</v>
      </c>
      <c r="AI164" s="38" t="str">
        <f t="shared" si="80"/>
        <v>R</v>
      </c>
    </row>
    <row r="165" spans="4:35" ht="12.75">
      <c r="D165">
        <v>5</v>
      </c>
      <c r="E165" s="2" t="s">
        <v>212</v>
      </c>
      <c r="F165" s="17">
        <v>90</v>
      </c>
      <c r="G165" s="21">
        <v>93</v>
      </c>
      <c r="H165" s="1"/>
      <c r="I165" s="84"/>
      <c r="J165" s="2">
        <v>270</v>
      </c>
      <c r="K165" s="12">
        <v>17</v>
      </c>
      <c r="L165" s="12">
        <v>0</v>
      </c>
      <c r="M165" s="12">
        <v>37</v>
      </c>
      <c r="N165" s="12"/>
      <c r="O165" s="101"/>
      <c r="P165" s="81">
        <f>COS(K165*PI()/180)*SIN(J165*PI()/180)*(SIN(M165*PI()/180))-(COS(M165*PI()/180)*SIN(L165*PI()/180))*(SIN(K165*PI()/180))</f>
        <v>-0.575518568850308</v>
      </c>
      <c r="Q165" s="81">
        <f t="shared" si="81"/>
        <v>0.23349842552463948</v>
      </c>
      <c r="R165" s="81">
        <f t="shared" si="82"/>
        <v>0.7637389365391907</v>
      </c>
      <c r="S165" s="13">
        <f t="shared" si="83"/>
        <v>157.91670425746116</v>
      </c>
      <c r="T165" s="13">
        <f t="shared" si="50"/>
        <v>50.88155150450737</v>
      </c>
      <c r="U165" s="28">
        <f t="shared" si="84"/>
        <v>337.91670425746116</v>
      </c>
      <c r="V165" s="13">
        <f t="shared" si="46"/>
        <v>247.91670425746116</v>
      </c>
      <c r="W165" s="29">
        <f t="shared" si="85"/>
        <v>39.11844849549263</v>
      </c>
      <c r="X165" s="13"/>
      <c r="Y165" s="108">
        <v>117</v>
      </c>
      <c r="Z165" s="38" t="s">
        <v>307</v>
      </c>
      <c r="AA165" s="2"/>
      <c r="AB165" s="1"/>
      <c r="AC165" s="2"/>
      <c r="AD165" s="3"/>
      <c r="AE165" s="28">
        <f t="shared" si="43"/>
        <v>337.91670425746116</v>
      </c>
      <c r="AF165" s="13">
        <f t="shared" si="63"/>
        <v>247.91670425746116</v>
      </c>
      <c r="AG165" s="13">
        <f t="shared" si="86"/>
        <v>39.11844849549263</v>
      </c>
      <c r="AH165" s="105">
        <f t="shared" si="79"/>
        <v>117</v>
      </c>
      <c r="AI165" s="38" t="str">
        <f t="shared" si="80"/>
        <v>N</v>
      </c>
    </row>
    <row r="166" spans="4:35" ht="12.75">
      <c r="D166">
        <v>5</v>
      </c>
      <c r="E166" s="2" t="s">
        <v>218</v>
      </c>
      <c r="F166" s="17">
        <v>89</v>
      </c>
      <c r="G166" s="21">
        <v>130</v>
      </c>
      <c r="H166" s="1"/>
      <c r="I166" s="84"/>
      <c r="J166" s="2">
        <v>90</v>
      </c>
      <c r="K166" s="12">
        <v>83</v>
      </c>
      <c r="L166" s="12">
        <v>150</v>
      </c>
      <c r="M166" s="12">
        <v>0</v>
      </c>
      <c r="N166" s="12"/>
      <c r="O166" s="101"/>
      <c r="P166" s="81">
        <f>COS(K166*PI()/180)*SIN(J166*PI()/180)*(SIN(M166*PI()/180))-(COS(M166*PI()/180)*SIN(L166*PI()/180))*(SIN(K166*PI()/180))</f>
        <v>-0.49627307582066094</v>
      </c>
      <c r="Q166" s="81">
        <f t="shared" si="81"/>
        <v>-0.8595701817498667</v>
      </c>
      <c r="R166" s="81">
        <f t="shared" si="82"/>
        <v>0.10554194733138726</v>
      </c>
      <c r="S166" s="13">
        <f t="shared" si="83"/>
        <v>240</v>
      </c>
      <c r="T166" s="13">
        <f t="shared" si="50"/>
        <v>6.06971262289767</v>
      </c>
      <c r="U166" s="28">
        <f t="shared" si="84"/>
        <v>60</v>
      </c>
      <c r="V166" s="13">
        <f t="shared" si="46"/>
        <v>330</v>
      </c>
      <c r="W166" s="29">
        <f t="shared" si="85"/>
        <v>83.93028737710233</v>
      </c>
      <c r="X166" s="13"/>
      <c r="Y166" s="108">
        <v>156</v>
      </c>
      <c r="Z166" s="38" t="s">
        <v>219</v>
      </c>
      <c r="AA166" s="2"/>
      <c r="AB166" s="1"/>
      <c r="AC166" s="2"/>
      <c r="AD166" s="3"/>
      <c r="AE166" s="28">
        <f t="shared" si="43"/>
        <v>60</v>
      </c>
      <c r="AF166" s="13">
        <f t="shared" si="63"/>
        <v>330</v>
      </c>
      <c r="AG166" s="13">
        <f t="shared" si="86"/>
        <v>83.93028737710233</v>
      </c>
      <c r="AH166" s="105">
        <f t="shared" si="79"/>
        <v>156</v>
      </c>
      <c r="AI166" s="38" t="str">
        <f t="shared" si="80"/>
        <v>R</v>
      </c>
    </row>
    <row r="167" spans="4:36" ht="12.75">
      <c r="D167">
        <v>5</v>
      </c>
      <c r="E167" s="2" t="s">
        <v>202</v>
      </c>
      <c r="F167" s="17">
        <v>137</v>
      </c>
      <c r="G167" s="21">
        <v>150</v>
      </c>
      <c r="H167" s="1"/>
      <c r="I167" s="84">
        <v>1.5</v>
      </c>
      <c r="J167" s="2">
        <v>270</v>
      </c>
      <c r="K167" s="12">
        <v>84</v>
      </c>
      <c r="L167" s="12">
        <v>170</v>
      </c>
      <c r="M167" s="12">
        <v>0</v>
      </c>
      <c r="N167" s="12"/>
      <c r="O167" s="101"/>
      <c r="P167" s="81">
        <f aca="true" t="shared" si="87" ref="P167:P208">COS(K167*PI()/180)*SIN(J167*PI()/180)*(SIN(M167*PI()/180))-(COS(M167*PI()/180)*SIN(L167*PI()/180))*(SIN(K167*PI()/180))</f>
        <v>-0.17269691478056212</v>
      </c>
      <c r="Q167" s="81">
        <f t="shared" si="81"/>
        <v>-0.9794128730990715</v>
      </c>
      <c r="R167" s="81">
        <f t="shared" si="82"/>
        <v>-0.10294044103643692</v>
      </c>
      <c r="S167" s="13">
        <f t="shared" si="83"/>
        <v>260</v>
      </c>
      <c r="T167" s="13">
        <f t="shared" si="50"/>
        <v>-5.90949651679582</v>
      </c>
      <c r="U167" s="28">
        <f t="shared" si="84"/>
        <v>260</v>
      </c>
      <c r="V167" s="13">
        <f t="shared" si="46"/>
        <v>170</v>
      </c>
      <c r="W167" s="29">
        <f t="shared" si="85"/>
        <v>84.09050348320417</v>
      </c>
      <c r="X167" s="13"/>
      <c r="Y167" s="109">
        <v>90</v>
      </c>
      <c r="Z167" s="38" t="s">
        <v>307</v>
      </c>
      <c r="AA167" s="2"/>
      <c r="AB167" s="1"/>
      <c r="AC167" s="2"/>
      <c r="AD167" s="3"/>
      <c r="AE167" s="28">
        <f t="shared" si="43"/>
        <v>260</v>
      </c>
      <c r="AF167" s="13">
        <f t="shared" si="63"/>
        <v>170</v>
      </c>
      <c r="AG167" s="13">
        <f t="shared" si="86"/>
        <v>84.09050348320417</v>
      </c>
      <c r="AH167" s="106">
        <f t="shared" si="79"/>
        <v>90</v>
      </c>
      <c r="AI167" s="38" t="str">
        <f t="shared" si="80"/>
        <v>N</v>
      </c>
      <c r="AJ167" t="s">
        <v>89</v>
      </c>
    </row>
    <row r="168" spans="4:36" ht="12.75">
      <c r="D168">
        <v>5</v>
      </c>
      <c r="E168" s="2" t="s">
        <v>52</v>
      </c>
      <c r="F168" s="17">
        <v>137</v>
      </c>
      <c r="G168" s="21">
        <v>150</v>
      </c>
      <c r="H168" s="1"/>
      <c r="I168" s="84">
        <v>0.5</v>
      </c>
      <c r="J168" s="2">
        <v>270</v>
      </c>
      <c r="K168" s="12">
        <v>65</v>
      </c>
      <c r="L168" s="12">
        <v>155</v>
      </c>
      <c r="M168" s="12">
        <v>0</v>
      </c>
      <c r="N168" s="12"/>
      <c r="O168" s="101"/>
      <c r="P168" s="81">
        <f t="shared" si="87"/>
        <v>-0.38302222155948906</v>
      </c>
      <c r="Q168" s="81">
        <f t="shared" si="81"/>
        <v>-0.8213938048432696</v>
      </c>
      <c r="R168" s="81">
        <f t="shared" si="82"/>
        <v>-0.38302222155948906</v>
      </c>
      <c r="S168" s="13">
        <f t="shared" si="83"/>
        <v>245</v>
      </c>
      <c r="T168" s="13">
        <f t="shared" si="50"/>
        <v>-22.90980712514368</v>
      </c>
      <c r="U168" s="28">
        <f t="shared" si="84"/>
        <v>245</v>
      </c>
      <c r="V168" s="13">
        <f t="shared" si="46"/>
        <v>155</v>
      </c>
      <c r="W168" s="29">
        <f t="shared" si="85"/>
        <v>67.09019287485631</v>
      </c>
      <c r="X168" s="13"/>
      <c r="Y168" s="108">
        <v>79</v>
      </c>
      <c r="Z168" s="38" t="s">
        <v>307</v>
      </c>
      <c r="AA168" s="2"/>
      <c r="AB168" s="1"/>
      <c r="AC168" s="2"/>
      <c r="AD168" s="3"/>
      <c r="AE168" s="28">
        <f t="shared" si="43"/>
        <v>245</v>
      </c>
      <c r="AF168" s="13">
        <f t="shared" si="63"/>
        <v>155</v>
      </c>
      <c r="AG168" s="13">
        <f t="shared" si="86"/>
        <v>67.09019287485631</v>
      </c>
      <c r="AH168" s="105">
        <f t="shared" si="79"/>
        <v>79</v>
      </c>
      <c r="AI168" s="38" t="str">
        <f t="shared" si="80"/>
        <v>N</v>
      </c>
      <c r="AJ168" t="s">
        <v>90</v>
      </c>
    </row>
    <row r="169" spans="4:36" ht="12.75">
      <c r="D169">
        <v>6</v>
      </c>
      <c r="E169" s="2" t="s">
        <v>52</v>
      </c>
      <c r="F169" s="17">
        <v>0</v>
      </c>
      <c r="G169" s="21">
        <v>16</v>
      </c>
      <c r="H169" s="1"/>
      <c r="I169" s="84">
        <v>2</v>
      </c>
      <c r="J169" s="2">
        <v>270</v>
      </c>
      <c r="K169" s="12">
        <v>53</v>
      </c>
      <c r="L169" s="12">
        <v>20</v>
      </c>
      <c r="M169" s="12">
        <v>0</v>
      </c>
      <c r="N169" s="12"/>
      <c r="O169" s="101"/>
      <c r="P169" s="81">
        <f t="shared" si="87"/>
        <v>-0.27314943161134364</v>
      </c>
      <c r="Q169" s="81">
        <f t="shared" si="81"/>
        <v>0.7504718954890313</v>
      </c>
      <c r="R169" s="81">
        <f t="shared" si="82"/>
        <v>0.5655211363340805</v>
      </c>
      <c r="S169" s="13">
        <f t="shared" si="83"/>
        <v>110</v>
      </c>
      <c r="T169" s="13">
        <f t="shared" si="50"/>
        <v>35.30266041640427</v>
      </c>
      <c r="U169" s="28">
        <f t="shared" si="84"/>
        <v>290</v>
      </c>
      <c r="V169" s="13">
        <f t="shared" si="46"/>
        <v>200</v>
      </c>
      <c r="W169" s="29">
        <f t="shared" si="85"/>
        <v>54.69733958359573</v>
      </c>
      <c r="X169" s="13"/>
      <c r="Y169" s="108"/>
      <c r="Z169" s="38"/>
      <c r="AA169" s="2"/>
      <c r="AB169" s="1"/>
      <c r="AC169" s="2"/>
      <c r="AD169" s="3"/>
      <c r="AE169" s="28">
        <f t="shared" si="43"/>
        <v>290</v>
      </c>
      <c r="AF169" s="13">
        <f t="shared" si="63"/>
        <v>200</v>
      </c>
      <c r="AG169" s="13">
        <f t="shared" si="86"/>
        <v>54.69733958359573</v>
      </c>
      <c r="AH169" s="105"/>
      <c r="AI169" s="38"/>
      <c r="AJ169" t="s">
        <v>91</v>
      </c>
    </row>
    <row r="170" spans="4:35" ht="12.75">
      <c r="D170">
        <v>6</v>
      </c>
      <c r="E170" s="2" t="s">
        <v>52</v>
      </c>
      <c r="F170" s="17">
        <v>0</v>
      </c>
      <c r="G170" s="21">
        <v>16</v>
      </c>
      <c r="H170" s="1"/>
      <c r="I170" s="84">
        <v>0.1</v>
      </c>
      <c r="J170" s="2">
        <v>270</v>
      </c>
      <c r="K170" s="12">
        <v>76</v>
      </c>
      <c r="L170" s="12">
        <v>153</v>
      </c>
      <c r="M170" s="12">
        <v>0</v>
      </c>
      <c r="N170" s="12"/>
      <c r="O170" s="101"/>
      <c r="P170" s="81">
        <f t="shared" si="87"/>
        <v>-0.4405050416671862</v>
      </c>
      <c r="Q170" s="81">
        <f t="shared" si="81"/>
        <v>-0.8645398225040035</v>
      </c>
      <c r="R170" s="81">
        <f t="shared" si="82"/>
        <v>-0.21555398732332132</v>
      </c>
      <c r="S170" s="13">
        <f t="shared" si="83"/>
        <v>243</v>
      </c>
      <c r="T170" s="13">
        <f t="shared" si="50"/>
        <v>-12.525021449281745</v>
      </c>
      <c r="U170" s="28">
        <f t="shared" si="84"/>
        <v>243</v>
      </c>
      <c r="V170" s="13">
        <f t="shared" si="46"/>
        <v>153</v>
      </c>
      <c r="W170" s="29">
        <f t="shared" si="85"/>
        <v>77.47497855071825</v>
      </c>
      <c r="X170" s="13"/>
      <c r="Y170" s="109">
        <v>90</v>
      </c>
      <c r="Z170" s="38" t="s">
        <v>307</v>
      </c>
      <c r="AA170" s="2"/>
      <c r="AB170" s="1"/>
      <c r="AC170" s="2"/>
      <c r="AD170" s="3"/>
      <c r="AE170" s="28">
        <f t="shared" si="43"/>
        <v>243</v>
      </c>
      <c r="AF170" s="13">
        <f t="shared" si="63"/>
        <v>153</v>
      </c>
      <c r="AG170" s="13">
        <f t="shared" si="86"/>
        <v>77.47497855071825</v>
      </c>
      <c r="AH170" s="106">
        <f>Y170</f>
        <v>90</v>
      </c>
      <c r="AI170" s="38" t="str">
        <f>Z170</f>
        <v>N</v>
      </c>
    </row>
    <row r="171" spans="4:35" ht="12.75">
      <c r="D171">
        <v>6</v>
      </c>
      <c r="E171" s="2" t="s">
        <v>52</v>
      </c>
      <c r="F171" s="17">
        <v>0</v>
      </c>
      <c r="G171" s="21">
        <v>16</v>
      </c>
      <c r="H171" s="1"/>
      <c r="I171" s="84">
        <v>0.1</v>
      </c>
      <c r="J171" s="2">
        <v>90</v>
      </c>
      <c r="K171" s="12">
        <v>76</v>
      </c>
      <c r="L171" s="12">
        <v>96</v>
      </c>
      <c r="M171" s="12">
        <v>0</v>
      </c>
      <c r="N171" s="12"/>
      <c r="O171" s="101"/>
      <c r="P171" s="81">
        <f t="shared" si="87"/>
        <v>-0.9649803447637394</v>
      </c>
      <c r="Q171" s="81">
        <f t="shared" si="81"/>
        <v>-0.10142352118280151</v>
      </c>
      <c r="R171" s="81">
        <f t="shared" si="82"/>
        <v>0.025287723977830964</v>
      </c>
      <c r="S171" s="13">
        <f t="shared" si="83"/>
        <v>186</v>
      </c>
      <c r="T171" s="13">
        <f t="shared" si="50"/>
        <v>1.4928973870183186</v>
      </c>
      <c r="U171" s="28">
        <f t="shared" si="84"/>
        <v>6</v>
      </c>
      <c r="V171" s="13">
        <f t="shared" si="46"/>
        <v>276</v>
      </c>
      <c r="W171" s="29">
        <f t="shared" si="85"/>
        <v>88.50710261298168</v>
      </c>
      <c r="X171" s="13"/>
      <c r="Y171" s="108"/>
      <c r="Z171" s="38"/>
      <c r="AA171" s="2"/>
      <c r="AB171" s="1"/>
      <c r="AC171" s="2"/>
      <c r="AD171" s="3"/>
      <c r="AE171" s="28">
        <f t="shared" si="43"/>
        <v>6</v>
      </c>
      <c r="AF171" s="13">
        <f t="shared" si="63"/>
        <v>276</v>
      </c>
      <c r="AG171" s="13">
        <f t="shared" si="86"/>
        <v>88.50710261298168</v>
      </c>
      <c r="AH171" s="105"/>
      <c r="AI171" s="38"/>
    </row>
    <row r="172" spans="4:35" ht="12.75">
      <c r="D172">
        <v>6</v>
      </c>
      <c r="E172" s="2" t="s">
        <v>199</v>
      </c>
      <c r="F172" s="17">
        <v>43</v>
      </c>
      <c r="G172" s="21">
        <v>52</v>
      </c>
      <c r="H172" s="1"/>
      <c r="I172" s="84"/>
      <c r="J172" s="2">
        <v>270</v>
      </c>
      <c r="K172" s="12">
        <v>73</v>
      </c>
      <c r="L172" s="12">
        <v>177</v>
      </c>
      <c r="M172" s="12">
        <v>0</v>
      </c>
      <c r="N172" s="12"/>
      <c r="O172" s="101"/>
      <c r="P172" s="81">
        <f t="shared" si="87"/>
        <v>-0.05004912386300048</v>
      </c>
      <c r="Q172" s="81">
        <f t="shared" si="81"/>
        <v>-0.9549941735309524</v>
      </c>
      <c r="R172" s="81">
        <f t="shared" si="82"/>
        <v>-0.29197101946266824</v>
      </c>
      <c r="S172" s="13">
        <f t="shared" si="83"/>
        <v>267</v>
      </c>
      <c r="T172" s="13">
        <f t="shared" si="50"/>
        <v>-16.978042991329577</v>
      </c>
      <c r="U172" s="28">
        <f t="shared" si="84"/>
        <v>267</v>
      </c>
      <c r="V172" s="13">
        <f t="shared" si="46"/>
        <v>177</v>
      </c>
      <c r="W172" s="29">
        <f t="shared" si="85"/>
        <v>73.02195700867043</v>
      </c>
      <c r="X172" s="13"/>
      <c r="Y172" s="108"/>
      <c r="Z172" s="38"/>
      <c r="AA172" s="2"/>
      <c r="AB172" s="1"/>
      <c r="AC172" s="2"/>
      <c r="AD172" s="3"/>
      <c r="AE172" s="28">
        <f t="shared" si="43"/>
        <v>267</v>
      </c>
      <c r="AF172" s="13">
        <f t="shared" si="63"/>
        <v>177</v>
      </c>
      <c r="AG172" s="13">
        <f t="shared" si="86"/>
        <v>73.02195700867043</v>
      </c>
      <c r="AH172" s="105"/>
      <c r="AI172" s="38"/>
    </row>
    <row r="173" spans="4:35" ht="12.75">
      <c r="D173">
        <v>6</v>
      </c>
      <c r="E173" s="2" t="s">
        <v>218</v>
      </c>
      <c r="F173" s="17">
        <v>55</v>
      </c>
      <c r="G173" s="21">
        <v>63</v>
      </c>
      <c r="H173" s="12"/>
      <c r="I173" s="84"/>
      <c r="J173" s="2">
        <v>270</v>
      </c>
      <c r="K173" s="12">
        <v>90</v>
      </c>
      <c r="L173" s="12">
        <v>144</v>
      </c>
      <c r="M173" s="12">
        <v>0</v>
      </c>
      <c r="N173" s="12"/>
      <c r="O173" s="101"/>
      <c r="P173" s="81">
        <f t="shared" si="87"/>
        <v>-0.5877852522924732</v>
      </c>
      <c r="Q173" s="81">
        <f t="shared" si="81"/>
        <v>-0.8090169943749473</v>
      </c>
      <c r="R173" s="81">
        <f t="shared" si="82"/>
        <v>-4.953800363085458E-17</v>
      </c>
      <c r="S173" s="13">
        <f t="shared" si="83"/>
        <v>234</v>
      </c>
      <c r="T173" s="13">
        <f t="shared" si="50"/>
        <v>-2.8383185335517155E-15</v>
      </c>
      <c r="U173" s="28">
        <f t="shared" si="84"/>
        <v>234</v>
      </c>
      <c r="V173" s="13">
        <f t="shared" si="46"/>
        <v>144</v>
      </c>
      <c r="W173" s="29">
        <f t="shared" si="85"/>
        <v>90</v>
      </c>
      <c r="X173" s="13"/>
      <c r="Y173" s="108">
        <v>0</v>
      </c>
      <c r="Z173" s="38" t="s">
        <v>219</v>
      </c>
      <c r="AA173" s="2"/>
      <c r="AB173" s="1"/>
      <c r="AC173" s="2"/>
      <c r="AD173" s="3"/>
      <c r="AE173" s="28">
        <f t="shared" si="43"/>
        <v>234</v>
      </c>
      <c r="AF173" s="13">
        <f t="shared" si="63"/>
        <v>144</v>
      </c>
      <c r="AG173" s="13">
        <f t="shared" si="86"/>
        <v>90</v>
      </c>
      <c r="AH173" s="105">
        <f>Y173</f>
        <v>0</v>
      </c>
      <c r="AI173" s="38" t="str">
        <f>Z173</f>
        <v>R</v>
      </c>
    </row>
    <row r="174" spans="4:35" ht="12.75">
      <c r="D174">
        <v>6</v>
      </c>
      <c r="E174" s="2" t="s">
        <v>218</v>
      </c>
      <c r="F174" s="17">
        <v>55</v>
      </c>
      <c r="G174" s="21">
        <v>63</v>
      </c>
      <c r="H174" s="1"/>
      <c r="I174" s="84"/>
      <c r="J174" s="2">
        <v>270</v>
      </c>
      <c r="K174" s="12">
        <v>90</v>
      </c>
      <c r="L174" s="12">
        <v>97</v>
      </c>
      <c r="M174" s="12">
        <v>0</v>
      </c>
      <c r="N174" s="12"/>
      <c r="O174" s="101"/>
      <c r="P174" s="81">
        <f t="shared" si="87"/>
        <v>-0.9925461516413221</v>
      </c>
      <c r="Q174" s="81">
        <f t="shared" si="81"/>
        <v>-0.12186934340514738</v>
      </c>
      <c r="R174" s="81">
        <f t="shared" si="82"/>
        <v>-7.462345065765177E-18</v>
      </c>
      <c r="S174" s="13">
        <f t="shared" si="83"/>
        <v>187</v>
      </c>
      <c r="T174" s="13">
        <f t="shared" si="50"/>
        <v>-4.275608775386194E-16</v>
      </c>
      <c r="U174" s="28">
        <f t="shared" si="84"/>
        <v>187</v>
      </c>
      <c r="V174" s="13">
        <f t="shared" si="46"/>
        <v>97</v>
      </c>
      <c r="W174" s="29">
        <f t="shared" si="85"/>
        <v>90</v>
      </c>
      <c r="X174" s="13"/>
      <c r="Y174" s="108">
        <v>5</v>
      </c>
      <c r="Z174" s="38" t="s">
        <v>219</v>
      </c>
      <c r="AA174" s="2"/>
      <c r="AB174" s="1"/>
      <c r="AC174" s="2"/>
      <c r="AD174" s="3"/>
      <c r="AE174" s="28">
        <f t="shared" si="43"/>
        <v>187</v>
      </c>
      <c r="AF174" s="13">
        <f t="shared" si="63"/>
        <v>97</v>
      </c>
      <c r="AG174" s="13">
        <f t="shared" si="86"/>
        <v>90</v>
      </c>
      <c r="AH174" s="105">
        <f>Y174</f>
        <v>5</v>
      </c>
      <c r="AI174" s="38" t="str">
        <f>Z174</f>
        <v>R</v>
      </c>
    </row>
    <row r="175" spans="4:36" ht="12.75">
      <c r="D175">
        <v>6</v>
      </c>
      <c r="E175" s="2" t="s">
        <v>52</v>
      </c>
      <c r="F175" s="17">
        <v>97</v>
      </c>
      <c r="G175" s="21">
        <v>111</v>
      </c>
      <c r="H175" s="1"/>
      <c r="I175" s="84"/>
      <c r="J175" s="2">
        <v>283</v>
      </c>
      <c r="K175" s="12">
        <v>0</v>
      </c>
      <c r="L175" s="12">
        <v>180</v>
      </c>
      <c r="M175" s="12">
        <v>86</v>
      </c>
      <c r="N175" s="12"/>
      <c r="O175" s="101"/>
      <c r="P175" s="81">
        <f t="shared" si="87"/>
        <v>-0.9719965482790865</v>
      </c>
      <c r="Q175" s="81">
        <f t="shared" si="81"/>
        <v>-0.2244030848814837</v>
      </c>
      <c r="R175" s="81">
        <f t="shared" si="82"/>
        <v>-0.06796861984125308</v>
      </c>
      <c r="S175" s="13">
        <f t="shared" si="83"/>
        <v>193</v>
      </c>
      <c r="T175" s="13">
        <f t="shared" si="50"/>
        <v>-3.8978004097192547</v>
      </c>
      <c r="U175" s="28">
        <f t="shared" si="84"/>
        <v>193</v>
      </c>
      <c r="V175" s="13">
        <f t="shared" si="46"/>
        <v>103</v>
      </c>
      <c r="W175" s="29">
        <f t="shared" si="85"/>
        <v>86.10219959028075</v>
      </c>
      <c r="X175" s="13"/>
      <c r="Y175" s="108"/>
      <c r="Z175" s="38"/>
      <c r="AA175" s="2"/>
      <c r="AB175" s="1"/>
      <c r="AC175" s="2"/>
      <c r="AD175" s="3"/>
      <c r="AE175" s="28">
        <f t="shared" si="43"/>
        <v>193</v>
      </c>
      <c r="AF175" s="13">
        <f t="shared" si="63"/>
        <v>103</v>
      </c>
      <c r="AG175" s="13">
        <f t="shared" si="86"/>
        <v>86.10219959028075</v>
      </c>
      <c r="AH175" s="105"/>
      <c r="AI175" s="38"/>
      <c r="AJ175" t="s">
        <v>200</v>
      </c>
    </row>
    <row r="176" spans="4:35" ht="12.75">
      <c r="D176">
        <v>6</v>
      </c>
      <c r="E176" s="2" t="s">
        <v>25</v>
      </c>
      <c r="F176" s="17">
        <v>97</v>
      </c>
      <c r="G176" s="21">
        <v>104</v>
      </c>
      <c r="H176" s="1"/>
      <c r="I176" s="84"/>
      <c r="J176" s="2">
        <v>270</v>
      </c>
      <c r="K176" s="12">
        <v>4</v>
      </c>
      <c r="L176" s="12">
        <v>0</v>
      </c>
      <c r="M176" s="12">
        <v>8</v>
      </c>
      <c r="N176" s="12"/>
      <c r="O176" s="101"/>
      <c r="P176" s="81">
        <f t="shared" si="87"/>
        <v>-0.1388340822809423</v>
      </c>
      <c r="Q176" s="81">
        <f t="shared" si="81"/>
        <v>0.06907760853681705</v>
      </c>
      <c r="R176" s="81">
        <f t="shared" si="82"/>
        <v>0.9878558254968149</v>
      </c>
      <c r="S176" s="13">
        <f t="shared" si="83"/>
        <v>153.54712340314143</v>
      </c>
      <c r="T176" s="13">
        <f t="shared" si="50"/>
        <v>81.07873627708041</v>
      </c>
      <c r="U176" s="28">
        <f t="shared" si="84"/>
        <v>333.5471234031414</v>
      </c>
      <c r="V176" s="13">
        <f t="shared" si="46"/>
        <v>243.54712340314143</v>
      </c>
      <c r="W176" s="29">
        <f t="shared" si="85"/>
        <v>8.92126372291959</v>
      </c>
      <c r="X176" s="13"/>
      <c r="Y176" s="109">
        <v>90</v>
      </c>
      <c r="Z176" s="38" t="s">
        <v>307</v>
      </c>
      <c r="AA176" s="2"/>
      <c r="AB176" s="1"/>
      <c r="AC176" s="2"/>
      <c r="AD176" s="3"/>
      <c r="AE176" s="28">
        <f t="shared" si="43"/>
        <v>333.5471234031414</v>
      </c>
      <c r="AF176" s="13">
        <f t="shared" si="63"/>
        <v>243.54712340314143</v>
      </c>
      <c r="AG176" s="13">
        <f t="shared" si="86"/>
        <v>8.92126372291959</v>
      </c>
      <c r="AH176" s="106">
        <f aca="true" t="shared" si="88" ref="AH176:AI179">Y176</f>
        <v>90</v>
      </c>
      <c r="AI176" s="38" t="str">
        <f t="shared" si="88"/>
        <v>N</v>
      </c>
    </row>
    <row r="177" spans="4:35" ht="12.75">
      <c r="D177">
        <v>6</v>
      </c>
      <c r="E177" s="2" t="s">
        <v>212</v>
      </c>
      <c r="F177" s="17">
        <v>97</v>
      </c>
      <c r="G177" s="21">
        <v>133</v>
      </c>
      <c r="H177" s="1"/>
      <c r="I177" s="84"/>
      <c r="J177" s="2">
        <v>90</v>
      </c>
      <c r="K177" s="12">
        <v>8</v>
      </c>
      <c r="L177" s="12">
        <v>0</v>
      </c>
      <c r="M177" s="12">
        <v>22</v>
      </c>
      <c r="N177" s="12"/>
      <c r="O177" s="101"/>
      <c r="P177" s="81">
        <f t="shared" si="87"/>
        <v>0.37096094779983385</v>
      </c>
      <c r="Q177" s="81">
        <f t="shared" si="81"/>
        <v>0.12903905220016612</v>
      </c>
      <c r="R177" s="81">
        <f t="shared" si="82"/>
        <v>-0.9181605650302176</v>
      </c>
      <c r="S177" s="13">
        <f t="shared" si="83"/>
        <v>19.180269737606963</v>
      </c>
      <c r="T177" s="13">
        <f t="shared" si="50"/>
        <v>-66.84011517770342</v>
      </c>
      <c r="U177" s="28">
        <f t="shared" si="84"/>
        <v>19.180269737606963</v>
      </c>
      <c r="V177" s="13">
        <f t="shared" si="46"/>
        <v>289.180269737607</v>
      </c>
      <c r="W177" s="29">
        <f t="shared" si="85"/>
        <v>23.159884822296576</v>
      </c>
      <c r="X177" s="13"/>
      <c r="Y177" s="108">
        <v>104</v>
      </c>
      <c r="Z177" s="38" t="s">
        <v>307</v>
      </c>
      <c r="AA177" s="2"/>
      <c r="AB177" s="1"/>
      <c r="AC177" s="2"/>
      <c r="AD177" s="3"/>
      <c r="AE177" s="28">
        <f t="shared" si="43"/>
        <v>19.180269737606963</v>
      </c>
      <c r="AF177" s="13">
        <f t="shared" si="63"/>
        <v>289.180269737607</v>
      </c>
      <c r="AG177" s="13">
        <f t="shared" si="86"/>
        <v>23.159884822296576</v>
      </c>
      <c r="AH177" s="105">
        <f t="shared" si="88"/>
        <v>104</v>
      </c>
      <c r="AI177" s="38" t="str">
        <f t="shared" si="88"/>
        <v>N</v>
      </c>
    </row>
    <row r="178" spans="4:35" ht="12.75">
      <c r="D178">
        <v>6</v>
      </c>
      <c r="E178" s="2" t="s">
        <v>212</v>
      </c>
      <c r="F178" s="17">
        <v>97</v>
      </c>
      <c r="G178" s="21">
        <v>137</v>
      </c>
      <c r="H178" s="1"/>
      <c r="I178" s="84"/>
      <c r="J178" s="2">
        <v>270</v>
      </c>
      <c r="K178" s="12">
        <v>4</v>
      </c>
      <c r="L178" s="12">
        <v>0</v>
      </c>
      <c r="M178" s="12">
        <v>22</v>
      </c>
      <c r="N178" s="12"/>
      <c r="O178" s="101"/>
      <c r="P178" s="81">
        <f t="shared" si="87"/>
        <v>-0.37369407058201237</v>
      </c>
      <c r="Q178" s="81">
        <f t="shared" si="81"/>
        <v>0.06467707620706507</v>
      </c>
      <c r="R178" s="81">
        <f t="shared" si="82"/>
        <v>0.9249252812971602</v>
      </c>
      <c r="S178" s="13">
        <f t="shared" si="83"/>
        <v>170.1808100711869</v>
      </c>
      <c r="T178" s="13">
        <f t="shared" si="50"/>
        <v>67.70475882860106</v>
      </c>
      <c r="U178" s="28">
        <f t="shared" si="84"/>
        <v>350.1808100711869</v>
      </c>
      <c r="V178" s="13">
        <f t="shared" si="46"/>
        <v>260.1808100711869</v>
      </c>
      <c r="W178" s="29">
        <f t="shared" si="85"/>
        <v>22.295241171398942</v>
      </c>
      <c r="X178" s="13"/>
      <c r="Y178" s="108">
        <v>78</v>
      </c>
      <c r="Z178" s="38" t="s">
        <v>307</v>
      </c>
      <c r="AA178" s="2"/>
      <c r="AB178" s="1"/>
      <c r="AC178" s="2"/>
      <c r="AD178" s="3"/>
      <c r="AE178" s="28">
        <f t="shared" si="43"/>
        <v>350.1808100711869</v>
      </c>
      <c r="AF178" s="13">
        <f t="shared" si="63"/>
        <v>260.1808100711869</v>
      </c>
      <c r="AG178" s="13">
        <f t="shared" si="86"/>
        <v>22.295241171398942</v>
      </c>
      <c r="AH178" s="105">
        <f t="shared" si="88"/>
        <v>78</v>
      </c>
      <c r="AI178" s="38" t="str">
        <f t="shared" si="88"/>
        <v>N</v>
      </c>
    </row>
    <row r="179" spans="4:35" ht="12.75">
      <c r="D179">
        <v>7</v>
      </c>
      <c r="E179" s="2" t="s">
        <v>220</v>
      </c>
      <c r="F179" s="17">
        <v>38</v>
      </c>
      <c r="G179" s="21">
        <v>67</v>
      </c>
      <c r="H179" s="1"/>
      <c r="I179" s="84"/>
      <c r="J179" s="2">
        <v>270</v>
      </c>
      <c r="K179" s="12">
        <v>85</v>
      </c>
      <c r="L179" s="12">
        <v>135</v>
      </c>
      <c r="M179" s="12">
        <v>0</v>
      </c>
      <c r="N179" s="12"/>
      <c r="O179" s="101"/>
      <c r="P179" s="81">
        <f t="shared" si="87"/>
        <v>-0.7044160264027587</v>
      </c>
      <c r="Q179" s="81">
        <f t="shared" si="81"/>
        <v>-0.7044160264027586</v>
      </c>
      <c r="R179" s="81">
        <f t="shared" si="82"/>
        <v>-0.061628416716219325</v>
      </c>
      <c r="S179" s="13">
        <f t="shared" si="83"/>
        <v>225</v>
      </c>
      <c r="T179" s="13">
        <f t="shared" si="50"/>
        <v>-3.540024757356369</v>
      </c>
      <c r="U179" s="28">
        <f t="shared" si="84"/>
        <v>225</v>
      </c>
      <c r="V179" s="13">
        <f t="shared" si="46"/>
        <v>135</v>
      </c>
      <c r="W179" s="29">
        <f t="shared" si="85"/>
        <v>86.45997524264364</v>
      </c>
      <c r="X179" s="13"/>
      <c r="Y179" s="108">
        <v>172</v>
      </c>
      <c r="Z179" s="38" t="s">
        <v>382</v>
      </c>
      <c r="AA179" s="2"/>
      <c r="AB179" s="1"/>
      <c r="AC179" s="2"/>
      <c r="AD179" s="3"/>
      <c r="AE179" s="28">
        <f t="shared" si="43"/>
        <v>225</v>
      </c>
      <c r="AF179" s="13">
        <f t="shared" si="63"/>
        <v>135</v>
      </c>
      <c r="AG179" s="13">
        <f t="shared" si="86"/>
        <v>86.45997524264364</v>
      </c>
      <c r="AH179" s="105">
        <f t="shared" si="88"/>
        <v>172</v>
      </c>
      <c r="AI179" s="38" t="str">
        <f t="shared" si="88"/>
        <v>L</v>
      </c>
    </row>
    <row r="180" spans="3:36" ht="12.75">
      <c r="C180" t="s">
        <v>358</v>
      </c>
      <c r="D180">
        <v>1</v>
      </c>
      <c r="E180" s="2" t="s">
        <v>359</v>
      </c>
      <c r="F180" s="17">
        <v>14</v>
      </c>
      <c r="G180" s="21">
        <v>42</v>
      </c>
      <c r="H180" s="1"/>
      <c r="I180" s="84" t="s">
        <v>360</v>
      </c>
      <c r="J180" s="2">
        <v>270</v>
      </c>
      <c r="K180" s="12">
        <v>84</v>
      </c>
      <c r="L180" s="12">
        <v>11</v>
      </c>
      <c r="M180" s="12">
        <v>0</v>
      </c>
      <c r="N180" s="12"/>
      <c r="O180" s="101"/>
      <c r="P180" s="81">
        <f t="shared" si="87"/>
        <v>-0.18976372373519743</v>
      </c>
      <c r="Q180" s="81">
        <f t="shared" si="81"/>
        <v>0.9762497270273904</v>
      </c>
      <c r="R180" s="81">
        <f t="shared" si="82"/>
        <v>0.10260798098753925</v>
      </c>
      <c r="S180" s="13">
        <f t="shared" si="83"/>
        <v>101</v>
      </c>
      <c r="T180" s="13">
        <f t="shared" si="50"/>
        <v>5.890545417517184</v>
      </c>
      <c r="U180" s="28">
        <f t="shared" si="84"/>
        <v>281</v>
      </c>
      <c r="V180" s="13">
        <f t="shared" si="46"/>
        <v>191</v>
      </c>
      <c r="W180" s="29">
        <f t="shared" si="85"/>
        <v>84.10945458248281</v>
      </c>
      <c r="X180" s="13"/>
      <c r="Y180" s="108"/>
      <c r="Z180" s="38"/>
      <c r="AA180" s="2"/>
      <c r="AB180" s="1"/>
      <c r="AC180" s="2"/>
      <c r="AD180" s="3"/>
      <c r="AE180" s="28">
        <f t="shared" si="43"/>
        <v>281</v>
      </c>
      <c r="AF180" s="13">
        <f t="shared" si="63"/>
        <v>191</v>
      </c>
      <c r="AG180" s="13">
        <f t="shared" si="86"/>
        <v>84.10945458248281</v>
      </c>
      <c r="AH180" s="105"/>
      <c r="AI180" s="38"/>
      <c r="AJ180" t="s">
        <v>426</v>
      </c>
    </row>
    <row r="181" spans="4:36" ht="12.75">
      <c r="D181">
        <v>1</v>
      </c>
      <c r="E181" s="2" t="s">
        <v>359</v>
      </c>
      <c r="F181" s="17">
        <v>14</v>
      </c>
      <c r="G181" s="21">
        <v>42</v>
      </c>
      <c r="H181" s="1"/>
      <c r="I181" s="84"/>
      <c r="J181" s="2">
        <v>270</v>
      </c>
      <c r="K181" s="12">
        <v>85</v>
      </c>
      <c r="L181" s="12">
        <v>26</v>
      </c>
      <c r="M181" s="12">
        <v>0</v>
      </c>
      <c r="N181" s="12"/>
      <c r="O181" s="101"/>
      <c r="P181" s="81">
        <f t="shared" si="87"/>
        <v>-0.4367030122276772</v>
      </c>
      <c r="Q181" s="81">
        <f t="shared" si="81"/>
        <v>0.8953738635996571</v>
      </c>
      <c r="R181" s="81">
        <f t="shared" si="82"/>
        <v>0.07833506268237692</v>
      </c>
      <c r="S181" s="13">
        <f t="shared" si="83"/>
        <v>116</v>
      </c>
      <c r="T181" s="13">
        <f t="shared" si="50"/>
        <v>4.496161052428867</v>
      </c>
      <c r="U181" s="28">
        <f t="shared" si="84"/>
        <v>296</v>
      </c>
      <c r="V181" s="13">
        <f t="shared" si="46"/>
        <v>206</v>
      </c>
      <c r="W181" s="29">
        <f t="shared" si="85"/>
        <v>85.50383894757113</v>
      </c>
      <c r="X181" s="13"/>
      <c r="Y181" s="108"/>
      <c r="Z181" s="38"/>
      <c r="AA181" s="2"/>
      <c r="AB181" s="1"/>
      <c r="AC181" s="2"/>
      <c r="AD181" s="3"/>
      <c r="AE181" s="28">
        <f t="shared" si="43"/>
        <v>296</v>
      </c>
      <c r="AF181" s="13">
        <f t="shared" si="63"/>
        <v>206</v>
      </c>
      <c r="AG181" s="13">
        <f t="shared" si="86"/>
        <v>85.50383894757113</v>
      </c>
      <c r="AH181" s="105"/>
      <c r="AI181" s="38"/>
      <c r="AJ181" t="s">
        <v>423</v>
      </c>
    </row>
    <row r="182" spans="4:36" ht="12.75">
      <c r="D182">
        <v>2</v>
      </c>
      <c r="E182" s="2" t="s">
        <v>409</v>
      </c>
      <c r="F182" s="17">
        <v>26</v>
      </c>
      <c r="G182" s="21">
        <v>32</v>
      </c>
      <c r="H182" s="1"/>
      <c r="I182" s="84"/>
      <c r="J182" s="2">
        <v>270</v>
      </c>
      <c r="K182" s="12">
        <v>50</v>
      </c>
      <c r="L182" s="12">
        <v>0</v>
      </c>
      <c r="M182" s="12">
        <v>32</v>
      </c>
      <c r="N182" s="12">
        <v>36</v>
      </c>
      <c r="O182" s="101">
        <v>90</v>
      </c>
      <c r="P182" s="81">
        <f t="shared" si="87"/>
        <v>-0.34062553718331146</v>
      </c>
      <c r="Q182" s="81">
        <f t="shared" si="81"/>
        <v>0.6496425315582589</v>
      </c>
      <c r="R182" s="81">
        <f t="shared" si="82"/>
        <v>0.5451148086276095</v>
      </c>
      <c r="S182" s="13">
        <f t="shared" si="83"/>
        <v>117.66926495399652</v>
      </c>
      <c r="T182" s="13">
        <f t="shared" si="50"/>
        <v>36.617612476556495</v>
      </c>
      <c r="U182" s="28">
        <f t="shared" si="84"/>
        <v>297.6692649539965</v>
      </c>
      <c r="V182" s="13">
        <f t="shared" si="46"/>
        <v>207.6692649539965</v>
      </c>
      <c r="W182" s="29">
        <f t="shared" si="85"/>
        <v>53.382387523443505</v>
      </c>
      <c r="X182" s="104">
        <f>IF(-Q182&lt;0,180-ACOS(SIN((U182-90)*PI()/180)*R182/SQRT(Q182^2+R182^2))*180/PI(),ACOS(SIN((U182-90)*PI()/180)*R182/SQRT(Q182^2+R182^2))*180/PI())</f>
        <v>72.63310607876325</v>
      </c>
      <c r="Y182" s="110">
        <f>IF(O182=90,IF(X182-N182&lt;0,X182-N182+180,X182-N182),IF(X182+N182&gt;180,X182+N182-180,X182+N182))</f>
        <v>36.63310607876325</v>
      </c>
      <c r="Z182" s="38" t="s">
        <v>228</v>
      </c>
      <c r="AA182" s="2"/>
      <c r="AB182" s="1"/>
      <c r="AC182" s="2"/>
      <c r="AD182" s="3"/>
      <c r="AE182" s="28">
        <f t="shared" si="43"/>
        <v>297.6692649539965</v>
      </c>
      <c r="AF182" s="13">
        <f t="shared" si="63"/>
        <v>207.6692649539965</v>
      </c>
      <c r="AG182" s="13">
        <f t="shared" si="86"/>
        <v>53.382387523443505</v>
      </c>
      <c r="AH182" s="105">
        <f>Y182</f>
        <v>36.63310607876325</v>
      </c>
      <c r="AI182" s="38" t="str">
        <f>Z182</f>
        <v>L</v>
      </c>
      <c r="AJ182" t="s">
        <v>410</v>
      </c>
    </row>
    <row r="183" spans="4:36" ht="12.75">
      <c r="D183">
        <v>2</v>
      </c>
      <c r="E183" s="2" t="s">
        <v>411</v>
      </c>
      <c r="F183" s="17">
        <v>82</v>
      </c>
      <c r="G183" s="21">
        <v>90</v>
      </c>
      <c r="H183" s="1"/>
      <c r="I183" s="84"/>
      <c r="J183" s="2">
        <v>270</v>
      </c>
      <c r="K183" s="12">
        <v>60</v>
      </c>
      <c r="L183" s="12">
        <v>0</v>
      </c>
      <c r="M183" s="12">
        <v>60</v>
      </c>
      <c r="N183" s="12">
        <v>75</v>
      </c>
      <c r="O183" s="101">
        <v>90</v>
      </c>
      <c r="P183" s="81">
        <f t="shared" si="87"/>
        <v>-0.4330127018922194</v>
      </c>
      <c r="Q183" s="81">
        <f t="shared" si="81"/>
        <v>0.43301270189221946</v>
      </c>
      <c r="R183" s="81">
        <f t="shared" si="82"/>
        <v>0.2500000000000001</v>
      </c>
      <c r="S183" s="13">
        <f t="shared" si="83"/>
        <v>135</v>
      </c>
      <c r="T183" s="13">
        <f t="shared" si="50"/>
        <v>22.20765429859649</v>
      </c>
      <c r="U183" s="28">
        <f t="shared" si="84"/>
        <v>315</v>
      </c>
      <c r="V183" s="13">
        <f t="shared" si="46"/>
        <v>225</v>
      </c>
      <c r="W183" s="29">
        <f t="shared" si="85"/>
        <v>67.7923457014035</v>
      </c>
      <c r="X183" s="104">
        <f>IF(-Q183&lt;0,180-ACOS(SIN((U183-90)*PI()/180)*R183/SQRT(Q183^2+R183^2))*180/PI(),ACOS(SIN((U183-90)*PI()/180)*R183/SQRT(Q183^2+R183^2))*180/PI())</f>
        <v>69.29518894536456</v>
      </c>
      <c r="Y183" s="110">
        <f>IF(O183=90,IF(X183-N183&lt;0,X183-N183+180,X183-N183),IF(X183+N183&gt;180,X183+N183-180,X183+N183))</f>
        <v>174.29518894536454</v>
      </c>
      <c r="Z183" s="38" t="s">
        <v>229</v>
      </c>
      <c r="AA183" s="2"/>
      <c r="AB183" s="1"/>
      <c r="AC183" s="2"/>
      <c r="AD183" s="3"/>
      <c r="AE183" s="28">
        <f t="shared" si="43"/>
        <v>315</v>
      </c>
      <c r="AF183" s="13">
        <f t="shared" si="63"/>
        <v>225</v>
      </c>
      <c r="AG183" s="13">
        <f t="shared" si="86"/>
        <v>67.7923457014035</v>
      </c>
      <c r="AH183" s="105">
        <f>Y183</f>
        <v>174.29518894536454</v>
      </c>
      <c r="AI183" s="38" t="str">
        <f>Z183</f>
        <v>R</v>
      </c>
      <c r="AJ183" t="s">
        <v>314</v>
      </c>
    </row>
    <row r="184" spans="4:36" ht="12.75">
      <c r="D184">
        <v>2</v>
      </c>
      <c r="E184" s="2" t="s">
        <v>315</v>
      </c>
      <c r="F184" s="17">
        <v>92</v>
      </c>
      <c r="G184" s="21">
        <v>105</v>
      </c>
      <c r="H184" s="1"/>
      <c r="I184" s="84" t="s">
        <v>316</v>
      </c>
      <c r="J184" s="2">
        <v>90</v>
      </c>
      <c r="K184" s="12">
        <v>77</v>
      </c>
      <c r="L184" s="12">
        <v>310</v>
      </c>
      <c r="M184" s="12">
        <v>0</v>
      </c>
      <c r="N184" s="12"/>
      <c r="O184" s="101"/>
      <c r="P184" s="81">
        <f t="shared" si="87"/>
        <v>0.7464107736702081</v>
      </c>
      <c r="Q184" s="81">
        <f t="shared" si="81"/>
        <v>0.6263130048934198</v>
      </c>
      <c r="R184" s="81">
        <f t="shared" si="82"/>
        <v>-0.14459575051815973</v>
      </c>
      <c r="S184" s="13">
        <f t="shared" si="83"/>
        <v>40</v>
      </c>
      <c r="T184" s="13">
        <f t="shared" si="50"/>
        <v>-8.44104451129365</v>
      </c>
      <c r="U184" s="28">
        <f t="shared" si="84"/>
        <v>40</v>
      </c>
      <c r="V184" s="13">
        <f t="shared" si="46"/>
        <v>310</v>
      </c>
      <c r="W184" s="29">
        <f t="shared" si="85"/>
        <v>81.55895548870635</v>
      </c>
      <c r="X184" s="13"/>
      <c r="Y184" s="108"/>
      <c r="Z184" s="38"/>
      <c r="AA184" s="2"/>
      <c r="AB184" s="1"/>
      <c r="AC184" s="2"/>
      <c r="AD184" s="3"/>
      <c r="AE184" s="28">
        <f t="shared" si="43"/>
        <v>40</v>
      </c>
      <c r="AF184" s="13">
        <f t="shared" si="63"/>
        <v>310</v>
      </c>
      <c r="AG184" s="13">
        <f t="shared" si="86"/>
        <v>81.55895548870635</v>
      </c>
      <c r="AH184" s="105"/>
      <c r="AI184" s="38"/>
      <c r="AJ184" t="s">
        <v>422</v>
      </c>
    </row>
    <row r="185" spans="4:36" ht="12.75">
      <c r="D185">
        <v>3</v>
      </c>
      <c r="E185" s="2" t="s">
        <v>428</v>
      </c>
      <c r="F185" s="17">
        <v>13</v>
      </c>
      <c r="G185" s="21">
        <v>58</v>
      </c>
      <c r="H185" s="1"/>
      <c r="I185" s="84" t="s">
        <v>427</v>
      </c>
      <c r="J185" s="2">
        <v>270</v>
      </c>
      <c r="K185" s="12">
        <v>85</v>
      </c>
      <c r="L185" s="12">
        <v>312</v>
      </c>
      <c r="M185" s="12"/>
      <c r="N185" s="12"/>
      <c r="O185" s="101"/>
      <c r="P185" s="81">
        <f t="shared" si="87"/>
        <v>0.7403169350548962</v>
      </c>
      <c r="Q185" s="81">
        <f t="shared" si="81"/>
        <v>0.6665843623856089</v>
      </c>
      <c r="R185" s="81">
        <f t="shared" si="82"/>
        <v>0.058318574992397114</v>
      </c>
      <c r="S185" s="13">
        <f t="shared" si="83"/>
        <v>41.999999999999964</v>
      </c>
      <c r="T185" s="13">
        <f t="shared" si="50"/>
        <v>3.350348028927543</v>
      </c>
      <c r="U185" s="28">
        <f t="shared" si="84"/>
        <v>221.99999999999997</v>
      </c>
      <c r="V185" s="13">
        <f t="shared" si="46"/>
        <v>131.99999999999997</v>
      </c>
      <c r="W185" s="29">
        <f t="shared" si="85"/>
        <v>86.64965197107246</v>
      </c>
      <c r="X185" s="13"/>
      <c r="Y185" s="108"/>
      <c r="Z185" s="38"/>
      <c r="AA185" s="2"/>
      <c r="AB185" s="1"/>
      <c r="AC185" s="2"/>
      <c r="AD185" s="3"/>
      <c r="AE185" s="28">
        <f t="shared" si="43"/>
        <v>221.99999999999997</v>
      </c>
      <c r="AF185" s="13">
        <f t="shared" si="63"/>
        <v>131.99999999999997</v>
      </c>
      <c r="AG185" s="13">
        <f t="shared" si="86"/>
        <v>86.64965197107246</v>
      </c>
      <c r="AH185" s="105"/>
      <c r="AI185" s="38"/>
      <c r="AJ185" t="s">
        <v>429</v>
      </c>
    </row>
    <row r="186" spans="4:36" ht="12.75">
      <c r="D186">
        <v>3</v>
      </c>
      <c r="E186" s="2" t="s">
        <v>430</v>
      </c>
      <c r="F186" s="17">
        <v>33</v>
      </c>
      <c r="G186" s="21">
        <v>33</v>
      </c>
      <c r="H186" s="1"/>
      <c r="I186" s="84">
        <v>0.5</v>
      </c>
      <c r="J186" s="2">
        <v>90</v>
      </c>
      <c r="K186" s="12">
        <v>4</v>
      </c>
      <c r="L186" s="12">
        <v>180</v>
      </c>
      <c r="M186" s="12">
        <v>4</v>
      </c>
      <c r="N186" s="12"/>
      <c r="O186" s="101"/>
      <c r="P186" s="81">
        <f t="shared" si="87"/>
        <v>0.0695865504800327</v>
      </c>
      <c r="Q186" s="81">
        <f aca="true" t="shared" si="89" ref="Q186:Q205">(SIN(K186*PI()/180))*(COS(M186*PI()/180)*COS(L186*PI()/180))-(SIN(M186*PI()/180))*(COS(K186*PI()/180)*COS(J186*PI()/180))</f>
        <v>-0.06958655048003272</v>
      </c>
      <c r="R186" s="81">
        <f aca="true" t="shared" si="90" ref="R186:R205">(COS(K186*PI()/180)*COS(J186*PI()/180))*(COS(M186*PI()/180)*SIN(L186*PI()/180))-(COS(K186*PI()/180)*SIN(J186*PI()/180))*(COS(M186*PI()/180)*COS(L186*PI()/180))</f>
        <v>0.9951340343707851</v>
      </c>
      <c r="S186" s="13">
        <f aca="true" t="shared" si="91" ref="S186:S205">IF(P186=0,IF(Q186&gt;=0,90,270),IF(P186&gt;0,IF(Q186&gt;=0,ATAN(Q186/P186)*180/PI(),ATAN(Q186/P186)*180/PI()+360),ATAN(Q186/P186)*180/PI()+180))</f>
        <v>315</v>
      </c>
      <c r="T186" s="13">
        <f t="shared" si="50"/>
        <v>84.35230034984484</v>
      </c>
      <c r="U186" s="28">
        <f aca="true" t="shared" si="92" ref="U186:U205">IF(R186&lt;0,S186,IF(S186+180&gt;=360,S186-180,S186+180))</f>
        <v>135</v>
      </c>
      <c r="V186" s="13">
        <f t="shared" si="46"/>
        <v>45</v>
      </c>
      <c r="W186" s="29">
        <f aca="true" t="shared" si="93" ref="W186:W205">IF(R186&lt;0,90+T186,90-T186)</f>
        <v>5.647699650155161</v>
      </c>
      <c r="X186" s="13"/>
      <c r="Y186" s="108"/>
      <c r="Z186" s="38"/>
      <c r="AA186" s="2"/>
      <c r="AB186" s="1"/>
      <c r="AC186" s="2"/>
      <c r="AD186" s="3"/>
      <c r="AE186" s="28">
        <f t="shared" si="43"/>
        <v>135</v>
      </c>
      <c r="AF186" s="13">
        <f t="shared" si="63"/>
        <v>45</v>
      </c>
      <c r="AG186" s="13">
        <f aca="true" t="shared" si="94" ref="AG186:AG205">W186</f>
        <v>5.647699650155161</v>
      </c>
      <c r="AH186" s="105"/>
      <c r="AI186" s="38"/>
      <c r="AJ186" t="s">
        <v>431</v>
      </c>
    </row>
    <row r="187" spans="4:36" ht="12.75">
      <c r="D187">
        <v>3</v>
      </c>
      <c r="E187" s="2" t="s">
        <v>432</v>
      </c>
      <c r="F187" s="17">
        <v>75</v>
      </c>
      <c r="G187" s="21">
        <v>102</v>
      </c>
      <c r="H187" s="1"/>
      <c r="I187" s="84" t="s">
        <v>433</v>
      </c>
      <c r="J187" s="2">
        <v>90</v>
      </c>
      <c r="K187" s="12">
        <v>80</v>
      </c>
      <c r="L187" s="12">
        <v>5</v>
      </c>
      <c r="M187" s="12">
        <v>0</v>
      </c>
      <c r="N187" s="12"/>
      <c r="O187" s="101"/>
      <c r="P187" s="81">
        <f t="shared" si="87"/>
        <v>-0.08583165117743129</v>
      </c>
      <c r="Q187" s="81">
        <f t="shared" si="89"/>
        <v>0.9810602621904069</v>
      </c>
      <c r="R187" s="81">
        <f t="shared" si="90"/>
        <v>-0.17298739392508952</v>
      </c>
      <c r="S187" s="13">
        <f t="shared" si="91"/>
        <v>95</v>
      </c>
      <c r="T187" s="13">
        <f t="shared" si="50"/>
        <v>-9.962710787264072</v>
      </c>
      <c r="U187" s="28">
        <f t="shared" si="92"/>
        <v>95</v>
      </c>
      <c r="V187" s="13">
        <f t="shared" si="46"/>
        <v>5</v>
      </c>
      <c r="W187" s="29">
        <f t="shared" si="93"/>
        <v>80.03728921273593</v>
      </c>
      <c r="X187" s="13"/>
      <c r="Y187" s="108"/>
      <c r="Z187" s="38"/>
      <c r="AA187" s="2"/>
      <c r="AB187" s="1"/>
      <c r="AC187" s="2"/>
      <c r="AD187" s="3"/>
      <c r="AE187" s="28">
        <f aca="true" t="shared" si="95" ref="AE187:AE250">IF(AD187&gt;=0,IF(U187&gt;=AC187,U187-AC187,U187-AC187+360),IF((U187-AC187-180)&lt;0,IF(U187-AC187+180&lt;0,U187-AC187+540,U187-AC187+180),U187-AC187-180))</f>
        <v>95</v>
      </c>
      <c r="AF187" s="13">
        <f t="shared" si="63"/>
        <v>5</v>
      </c>
      <c r="AG187" s="13">
        <f t="shared" si="94"/>
        <v>80.03728921273593</v>
      </c>
      <c r="AH187" s="105"/>
      <c r="AI187" s="38"/>
      <c r="AJ187" t="s">
        <v>552</v>
      </c>
    </row>
    <row r="188" spans="4:36" ht="12.75">
      <c r="D188">
        <v>3</v>
      </c>
      <c r="E188" s="2" t="s">
        <v>553</v>
      </c>
      <c r="F188" s="17">
        <v>95</v>
      </c>
      <c r="G188" s="21">
        <v>102</v>
      </c>
      <c r="H188" s="1"/>
      <c r="I188" s="84"/>
      <c r="J188" s="2">
        <v>90</v>
      </c>
      <c r="K188" s="12">
        <v>0</v>
      </c>
      <c r="L188" s="12">
        <v>180</v>
      </c>
      <c r="M188" s="12">
        <v>89</v>
      </c>
      <c r="N188" s="12">
        <v>20</v>
      </c>
      <c r="O188" s="101">
        <v>90</v>
      </c>
      <c r="P188" s="81">
        <f t="shared" si="87"/>
        <v>0.9998476951563913</v>
      </c>
      <c r="Q188" s="81">
        <f t="shared" si="89"/>
        <v>-6.122301397540666E-17</v>
      </c>
      <c r="R188" s="81">
        <f t="shared" si="90"/>
        <v>0.017452406437283376</v>
      </c>
      <c r="S188" s="13">
        <f t="shared" si="91"/>
        <v>360</v>
      </c>
      <c r="T188" s="13">
        <f t="shared" si="50"/>
        <v>0.9999999999999922</v>
      </c>
      <c r="U188" s="28">
        <f t="shared" si="92"/>
        <v>180</v>
      </c>
      <c r="V188" s="13">
        <f t="shared" si="46"/>
        <v>90</v>
      </c>
      <c r="W188" s="29">
        <f t="shared" si="93"/>
        <v>89.00000000000001</v>
      </c>
      <c r="X188" s="104">
        <f>IF(-Q188&lt;0,180-ACOS(SIN((U188-90)*PI()/180)*R188/SQRT(Q188^2+R188^2))*180/PI(),ACOS(SIN((U188-90)*PI()/180)*R188/SQRT(Q188^2+R188^2))*180/PI())</f>
        <v>0</v>
      </c>
      <c r="Y188" s="110">
        <f>IF(O188=90,IF(X188-N188&lt;0,X188-N188+180,X188-N188),IF(X188+N188&gt;180,X188+N188-180,X188+N188))</f>
        <v>160</v>
      </c>
      <c r="Z188" s="38" t="s">
        <v>230</v>
      </c>
      <c r="AA188" s="2"/>
      <c r="AB188" s="1"/>
      <c r="AC188" s="2"/>
      <c r="AD188" s="3"/>
      <c r="AE188" s="28">
        <f t="shared" si="95"/>
        <v>180</v>
      </c>
      <c r="AF188" s="13">
        <f t="shared" si="63"/>
        <v>90</v>
      </c>
      <c r="AG188" s="13">
        <f t="shared" si="94"/>
        <v>89.00000000000001</v>
      </c>
      <c r="AH188" s="105">
        <f>Y188</f>
        <v>160</v>
      </c>
      <c r="AI188" s="38" t="str">
        <f>Z188</f>
        <v>R</v>
      </c>
      <c r="AJ188" t="s">
        <v>314</v>
      </c>
    </row>
    <row r="189" spans="4:36" ht="12.75">
      <c r="D189">
        <v>5</v>
      </c>
      <c r="E189" s="2" t="s">
        <v>432</v>
      </c>
      <c r="F189" s="17">
        <v>0</v>
      </c>
      <c r="G189" s="21">
        <v>45</v>
      </c>
      <c r="H189" s="1"/>
      <c r="I189" s="84">
        <v>0.2</v>
      </c>
      <c r="J189" s="2">
        <v>90</v>
      </c>
      <c r="K189" s="12">
        <v>80</v>
      </c>
      <c r="L189" s="12">
        <v>10</v>
      </c>
      <c r="M189" s="12">
        <v>0</v>
      </c>
      <c r="N189" s="12"/>
      <c r="O189" s="101"/>
      <c r="P189" s="81">
        <f t="shared" si="87"/>
        <v>-0.17101007166283433</v>
      </c>
      <c r="Q189" s="81">
        <f t="shared" si="89"/>
        <v>0.9698463103929541</v>
      </c>
      <c r="R189" s="81">
        <f t="shared" si="90"/>
        <v>-0.1710100716628344</v>
      </c>
      <c r="S189" s="13">
        <f t="shared" si="91"/>
        <v>100</v>
      </c>
      <c r="T189" s="13">
        <f t="shared" si="50"/>
        <v>-9.851076116583911</v>
      </c>
      <c r="U189" s="28">
        <f t="shared" si="92"/>
        <v>100</v>
      </c>
      <c r="V189" s="13">
        <f t="shared" si="46"/>
        <v>10</v>
      </c>
      <c r="W189" s="29">
        <f t="shared" si="93"/>
        <v>80.14892388341609</v>
      </c>
      <c r="X189" s="13"/>
      <c r="Y189" s="108"/>
      <c r="Z189" s="38"/>
      <c r="AA189" s="2"/>
      <c r="AB189" s="1"/>
      <c r="AC189" s="2"/>
      <c r="AD189" s="3"/>
      <c r="AE189" s="28">
        <f t="shared" si="95"/>
        <v>100</v>
      </c>
      <c r="AF189" s="13">
        <f t="shared" si="63"/>
        <v>10</v>
      </c>
      <c r="AG189" s="13">
        <f t="shared" si="94"/>
        <v>80.14892388341609</v>
      </c>
      <c r="AH189" s="105"/>
      <c r="AI189" s="38"/>
      <c r="AJ189" t="s">
        <v>555</v>
      </c>
    </row>
    <row r="190" spans="4:35" ht="12.75">
      <c r="D190">
        <v>5</v>
      </c>
      <c r="E190" s="2" t="s">
        <v>554</v>
      </c>
      <c r="F190" s="17">
        <v>41</v>
      </c>
      <c r="G190" s="21">
        <v>42</v>
      </c>
      <c r="H190" s="1"/>
      <c r="I190" s="84"/>
      <c r="J190" s="2">
        <v>90</v>
      </c>
      <c r="K190" s="12">
        <v>8</v>
      </c>
      <c r="L190" s="12">
        <v>0</v>
      </c>
      <c r="M190" s="12">
        <v>5</v>
      </c>
      <c r="N190" s="12"/>
      <c r="O190" s="101"/>
      <c r="P190" s="81">
        <f t="shared" si="87"/>
        <v>0.08630754905046058</v>
      </c>
      <c r="Q190" s="81">
        <f t="shared" si="89"/>
        <v>0.1386435052934044</v>
      </c>
      <c r="R190" s="81">
        <f t="shared" si="90"/>
        <v>-0.9864997997699047</v>
      </c>
      <c r="S190" s="13">
        <f t="shared" si="91"/>
        <v>58.09715033770378</v>
      </c>
      <c r="T190" s="13">
        <f t="shared" si="50"/>
        <v>-80.60007656802668</v>
      </c>
      <c r="U190" s="28">
        <f t="shared" si="92"/>
        <v>58.09715033770378</v>
      </c>
      <c r="V190" s="13">
        <f t="shared" si="46"/>
        <v>328.0971503377038</v>
      </c>
      <c r="W190" s="29">
        <f t="shared" si="93"/>
        <v>9.39992343197332</v>
      </c>
      <c r="X190" s="13"/>
      <c r="Y190" s="108"/>
      <c r="Z190" s="38"/>
      <c r="AA190" s="2"/>
      <c r="AB190" s="1"/>
      <c r="AC190" s="2"/>
      <c r="AD190" s="3"/>
      <c r="AE190" s="28">
        <f t="shared" si="95"/>
        <v>58.09715033770378</v>
      </c>
      <c r="AF190" s="13">
        <f t="shared" si="63"/>
        <v>328.0971503377038</v>
      </c>
      <c r="AG190" s="13">
        <f t="shared" si="94"/>
        <v>9.39992343197332</v>
      </c>
      <c r="AH190" s="105"/>
      <c r="AI190" s="38"/>
    </row>
    <row r="191" spans="4:36" ht="12.75">
      <c r="D191">
        <v>5</v>
      </c>
      <c r="E191" s="2" t="s">
        <v>428</v>
      </c>
      <c r="F191" s="17">
        <v>100</v>
      </c>
      <c r="G191" s="21">
        <v>140</v>
      </c>
      <c r="H191" s="1"/>
      <c r="I191" s="84"/>
      <c r="J191" s="2">
        <v>270</v>
      </c>
      <c r="K191" s="12">
        <v>80</v>
      </c>
      <c r="L191" s="12">
        <v>350</v>
      </c>
      <c r="M191" s="12">
        <v>0</v>
      </c>
      <c r="N191" s="12"/>
      <c r="O191" s="101"/>
      <c r="P191" s="81">
        <f t="shared" si="87"/>
        <v>0.17101007166283527</v>
      </c>
      <c r="Q191" s="81">
        <f t="shared" si="89"/>
        <v>0.969846310392954</v>
      </c>
      <c r="R191" s="81">
        <f t="shared" si="90"/>
        <v>0.1710100716628344</v>
      </c>
      <c r="S191" s="13">
        <f t="shared" si="91"/>
        <v>79.99999999999994</v>
      </c>
      <c r="T191" s="13">
        <f t="shared" si="50"/>
        <v>9.851076116583911</v>
      </c>
      <c r="U191" s="28">
        <f t="shared" si="92"/>
        <v>259.99999999999994</v>
      </c>
      <c r="V191" s="13">
        <f t="shared" si="46"/>
        <v>169.99999999999994</v>
      </c>
      <c r="W191" s="29">
        <f t="shared" si="93"/>
        <v>80.14892388341609</v>
      </c>
      <c r="X191" s="13"/>
      <c r="Y191" s="108"/>
      <c r="Z191" s="38"/>
      <c r="AA191" s="2"/>
      <c r="AB191" s="1"/>
      <c r="AC191" s="2"/>
      <c r="AD191" s="3"/>
      <c r="AE191" s="28">
        <f t="shared" si="95"/>
        <v>259.99999999999994</v>
      </c>
      <c r="AF191" s="13">
        <f t="shared" si="63"/>
        <v>169.99999999999994</v>
      </c>
      <c r="AG191" s="13">
        <f t="shared" si="94"/>
        <v>80.14892388341609</v>
      </c>
      <c r="AH191" s="105"/>
      <c r="AI191" s="38"/>
      <c r="AJ191" t="s">
        <v>556</v>
      </c>
    </row>
    <row r="192" spans="4:36" ht="12.75">
      <c r="D192">
        <v>6</v>
      </c>
      <c r="E192" s="2" t="s">
        <v>557</v>
      </c>
      <c r="F192" s="17">
        <v>0</v>
      </c>
      <c r="G192" s="21">
        <v>50</v>
      </c>
      <c r="H192" s="1"/>
      <c r="I192" s="84"/>
      <c r="J192" s="2">
        <v>270</v>
      </c>
      <c r="K192" s="12">
        <v>84</v>
      </c>
      <c r="L192" s="12">
        <v>0</v>
      </c>
      <c r="M192" s="12">
        <v>0</v>
      </c>
      <c r="N192" s="12"/>
      <c r="O192" s="101"/>
      <c r="P192" s="81">
        <f t="shared" si="87"/>
        <v>0</v>
      </c>
      <c r="Q192" s="81">
        <f t="shared" si="89"/>
        <v>0.9945218953682733</v>
      </c>
      <c r="R192" s="81">
        <f t="shared" si="90"/>
        <v>0.10452846326765344</v>
      </c>
      <c r="S192" s="13">
        <f t="shared" si="91"/>
        <v>90</v>
      </c>
      <c r="T192" s="13">
        <f t="shared" si="50"/>
        <v>6</v>
      </c>
      <c r="U192" s="28">
        <f t="shared" si="92"/>
        <v>270</v>
      </c>
      <c r="V192" s="13">
        <f t="shared" si="46"/>
        <v>180</v>
      </c>
      <c r="W192" s="29">
        <f t="shared" si="93"/>
        <v>84</v>
      </c>
      <c r="X192" s="13"/>
      <c r="Y192" s="108"/>
      <c r="Z192" s="38"/>
      <c r="AA192" s="2">
        <v>0</v>
      </c>
      <c r="AB192" s="1">
        <v>90</v>
      </c>
      <c r="AC192" s="2"/>
      <c r="AD192" s="3"/>
      <c r="AE192" s="28">
        <f t="shared" si="95"/>
        <v>270</v>
      </c>
      <c r="AF192" s="13">
        <f t="shared" si="63"/>
        <v>180</v>
      </c>
      <c r="AG192" s="13">
        <f t="shared" si="94"/>
        <v>84</v>
      </c>
      <c r="AH192" s="105"/>
      <c r="AI192" s="38"/>
      <c r="AJ192" t="s">
        <v>558</v>
      </c>
    </row>
    <row r="193" spans="4:36" ht="12.75">
      <c r="D193">
        <v>6</v>
      </c>
      <c r="E193" s="2" t="s">
        <v>428</v>
      </c>
      <c r="F193" s="17">
        <v>7</v>
      </c>
      <c r="G193" s="21">
        <v>9</v>
      </c>
      <c r="H193" s="1"/>
      <c r="I193" s="84"/>
      <c r="J193" s="2">
        <v>270</v>
      </c>
      <c r="K193" s="12">
        <v>22</v>
      </c>
      <c r="L193" s="12">
        <v>180</v>
      </c>
      <c r="M193" s="12">
        <v>52</v>
      </c>
      <c r="N193" s="12">
        <v>20</v>
      </c>
      <c r="O193" s="101">
        <v>270</v>
      </c>
      <c r="P193" s="81">
        <f t="shared" si="87"/>
        <v>-0.7306308479691594</v>
      </c>
      <c r="Q193" s="81">
        <f t="shared" si="89"/>
        <v>-0.23063084796915928</v>
      </c>
      <c r="R193" s="81">
        <f t="shared" si="90"/>
        <v>-0.570831379800719</v>
      </c>
      <c r="S193" s="13">
        <f t="shared" si="91"/>
        <v>197.5188164216993</v>
      </c>
      <c r="T193" s="13">
        <f t="shared" si="50"/>
        <v>-36.687884759028556</v>
      </c>
      <c r="U193" s="28">
        <f t="shared" si="92"/>
        <v>197.5188164216993</v>
      </c>
      <c r="V193" s="13">
        <f t="shared" si="46"/>
        <v>107.51881642169931</v>
      </c>
      <c r="W193" s="29">
        <f t="shared" si="93"/>
        <v>53.312115240971444</v>
      </c>
      <c r="X193" s="104">
        <f>IF(-Q193&lt;0,180-ACOS(SIN((U193-90)*PI()/180)*R193/SQRT(Q193^2+R193^2))*180/PI(),ACOS(SIN((U193-90)*PI()/180)*R193/SQRT(Q193^2+R193^2))*180/PI())</f>
        <v>152.15070009474093</v>
      </c>
      <c r="Y193" s="110">
        <f>IF(O193=90,IF(X193-N193&lt;0,X193-N193+180,X193-N193),IF(X193+N193&gt;180,X193+N193-180,X193+N193))</f>
        <v>172.15070009474093</v>
      </c>
      <c r="Z193" s="38" t="s">
        <v>231</v>
      </c>
      <c r="AA193" s="2">
        <v>0</v>
      </c>
      <c r="AB193" s="1">
        <v>90</v>
      </c>
      <c r="AC193" s="2"/>
      <c r="AD193" s="3"/>
      <c r="AE193" s="28">
        <f t="shared" si="95"/>
        <v>197.5188164216993</v>
      </c>
      <c r="AF193" s="13">
        <f t="shared" si="63"/>
        <v>107.51881642169931</v>
      </c>
      <c r="AG193" s="13">
        <f t="shared" si="94"/>
        <v>53.312115240971444</v>
      </c>
      <c r="AH193" s="105">
        <f>Y193</f>
        <v>172.15070009474093</v>
      </c>
      <c r="AI193" s="38" t="str">
        <f>Z193</f>
        <v>T</v>
      </c>
      <c r="AJ193" t="s">
        <v>559</v>
      </c>
    </row>
    <row r="194" spans="4:35" ht="12.75">
      <c r="D194">
        <v>6</v>
      </c>
      <c r="E194" s="2" t="s">
        <v>560</v>
      </c>
      <c r="F194" s="17">
        <v>78</v>
      </c>
      <c r="G194" s="21">
        <v>80</v>
      </c>
      <c r="H194" s="1"/>
      <c r="I194" s="84"/>
      <c r="J194" s="2">
        <v>270</v>
      </c>
      <c r="K194" s="12">
        <v>22</v>
      </c>
      <c r="L194" s="12">
        <v>180</v>
      </c>
      <c r="M194" s="12">
        <v>30</v>
      </c>
      <c r="N194" s="12">
        <v>0</v>
      </c>
      <c r="O194" s="101">
        <v>90</v>
      </c>
      <c r="P194" s="81">
        <f t="shared" si="87"/>
        <v>-0.4635919272833937</v>
      </c>
      <c r="Q194" s="81">
        <f t="shared" si="89"/>
        <v>-0.32441882632332814</v>
      </c>
      <c r="R194" s="81">
        <f t="shared" si="90"/>
        <v>-0.8029647720336144</v>
      </c>
      <c r="S194" s="13">
        <f t="shared" si="91"/>
        <v>214.98409610727964</v>
      </c>
      <c r="T194" s="13">
        <f t="shared" si="50"/>
        <v>-54.828504374305496</v>
      </c>
      <c r="U194" s="28">
        <f t="shared" si="92"/>
        <v>214.98409610727964</v>
      </c>
      <c r="V194" s="13">
        <f t="shared" si="46"/>
        <v>124.98409610727964</v>
      </c>
      <c r="W194" s="29">
        <f t="shared" si="93"/>
        <v>35.171495625694504</v>
      </c>
      <c r="X194" s="104">
        <f>IF(-Q194&lt;0,180-ACOS(SIN((U194-90)*PI()/180)*R194/SQRT(Q194^2+R194^2))*180/PI(),ACOS(SIN((U194-90)*PI()/180)*R194/SQRT(Q194^2+R194^2))*180/PI())</f>
        <v>139.43354075011007</v>
      </c>
      <c r="Y194" s="110">
        <f>IF(O194=90,IF(X194-N194&lt;0,X194-N194+180,X194-N194),IF(X194+N194&gt;180,X194+N194-180,X194+N194))</f>
        <v>139.43354075011007</v>
      </c>
      <c r="Z194" s="37" t="s">
        <v>344</v>
      </c>
      <c r="AA194" s="2">
        <v>0</v>
      </c>
      <c r="AB194" s="1">
        <v>90</v>
      </c>
      <c r="AC194" s="2"/>
      <c r="AD194" s="3"/>
      <c r="AE194" s="28">
        <f t="shared" si="95"/>
        <v>214.98409610727964</v>
      </c>
      <c r="AF194" s="13">
        <f t="shared" si="63"/>
        <v>124.98409610727964</v>
      </c>
      <c r="AG194" s="13">
        <f t="shared" si="94"/>
        <v>35.171495625694504</v>
      </c>
      <c r="AH194" s="105">
        <f>Y194</f>
        <v>139.43354075011007</v>
      </c>
      <c r="AI194" s="38" t="str">
        <f>Z194</f>
        <v>T</v>
      </c>
    </row>
    <row r="195" spans="3:36" ht="12.75">
      <c r="C195" t="s">
        <v>561</v>
      </c>
      <c r="D195">
        <v>1</v>
      </c>
      <c r="E195" s="2" t="s">
        <v>428</v>
      </c>
      <c r="F195" s="17">
        <v>124</v>
      </c>
      <c r="G195" s="21">
        <v>140.5</v>
      </c>
      <c r="H195" s="1"/>
      <c r="I195" s="84" t="s">
        <v>562</v>
      </c>
      <c r="J195" s="2">
        <v>270</v>
      </c>
      <c r="K195" s="12">
        <v>78</v>
      </c>
      <c r="L195" s="12">
        <v>341</v>
      </c>
      <c r="M195" s="12">
        <v>0</v>
      </c>
      <c r="N195" s="12"/>
      <c r="O195" s="101"/>
      <c r="P195" s="81">
        <f t="shared" si="87"/>
        <v>0.3184537091576017</v>
      </c>
      <c r="Q195" s="81">
        <f t="shared" si="89"/>
        <v>0.9248567261717168</v>
      </c>
      <c r="R195" s="81">
        <f t="shared" si="90"/>
        <v>0.19658436575245342</v>
      </c>
      <c r="S195" s="13">
        <f t="shared" si="91"/>
        <v>70.99999999999994</v>
      </c>
      <c r="T195" s="13">
        <f t="shared" si="50"/>
        <v>11.363702024344967</v>
      </c>
      <c r="U195" s="28">
        <f t="shared" si="92"/>
        <v>250.99999999999994</v>
      </c>
      <c r="V195" s="13">
        <f aca="true" t="shared" si="96" ref="V195:V258">IF(U195-90&lt;0,U195+270,U195-90)</f>
        <v>160.99999999999994</v>
      </c>
      <c r="W195" s="29">
        <f t="shared" si="93"/>
        <v>78.63629797565503</v>
      </c>
      <c r="X195" s="13"/>
      <c r="Y195" s="108"/>
      <c r="Z195" s="38"/>
      <c r="AA195" s="2"/>
      <c r="AB195" s="1"/>
      <c r="AC195" s="2"/>
      <c r="AD195" s="3"/>
      <c r="AE195" s="28">
        <f t="shared" si="95"/>
        <v>250.99999999999994</v>
      </c>
      <c r="AF195" s="13">
        <f t="shared" si="63"/>
        <v>160.99999999999994</v>
      </c>
      <c r="AG195" s="13">
        <f t="shared" si="94"/>
        <v>78.63629797565503</v>
      </c>
      <c r="AH195" s="105"/>
      <c r="AI195" s="38"/>
      <c r="AJ195" t="s">
        <v>563</v>
      </c>
    </row>
    <row r="196" spans="4:36" ht="12.75">
      <c r="D196">
        <v>2</v>
      </c>
      <c r="E196" s="2" t="s">
        <v>428</v>
      </c>
      <c r="F196" s="17">
        <v>0</v>
      </c>
      <c r="G196" s="21">
        <v>9</v>
      </c>
      <c r="H196" s="1"/>
      <c r="I196" s="84" t="s">
        <v>564</v>
      </c>
      <c r="J196" s="2"/>
      <c r="K196" s="12"/>
      <c r="L196" s="12"/>
      <c r="M196" s="12"/>
      <c r="N196" s="12"/>
      <c r="O196" s="101"/>
      <c r="P196" s="81"/>
      <c r="Q196" s="81"/>
      <c r="R196" s="81"/>
      <c r="S196" s="13"/>
      <c r="T196" s="13"/>
      <c r="U196" s="28"/>
      <c r="V196" s="13"/>
      <c r="W196" s="29"/>
      <c r="X196" s="13"/>
      <c r="Y196" s="108"/>
      <c r="Z196" s="38"/>
      <c r="AA196" s="2"/>
      <c r="AB196" s="1"/>
      <c r="AC196" s="2"/>
      <c r="AD196" s="3"/>
      <c r="AE196" s="28"/>
      <c r="AF196" s="13"/>
      <c r="AG196" s="13"/>
      <c r="AH196" s="105"/>
      <c r="AI196" s="38"/>
      <c r="AJ196" t="s">
        <v>290</v>
      </c>
    </row>
    <row r="197" spans="4:36" ht="12.75">
      <c r="D197">
        <v>2</v>
      </c>
      <c r="E197" s="2" t="s">
        <v>432</v>
      </c>
      <c r="F197" s="17">
        <v>80</v>
      </c>
      <c r="G197" s="21">
        <v>92</v>
      </c>
      <c r="H197" s="1"/>
      <c r="I197" s="84" t="s">
        <v>398</v>
      </c>
      <c r="J197" s="2">
        <v>270</v>
      </c>
      <c r="K197" s="12">
        <v>68</v>
      </c>
      <c r="L197" s="12">
        <v>58</v>
      </c>
      <c r="M197" s="12">
        <v>0</v>
      </c>
      <c r="N197" s="12"/>
      <c r="O197" s="101"/>
      <c r="P197" s="81">
        <f t="shared" si="87"/>
        <v>-0.7862965026523406</v>
      </c>
      <c r="Q197" s="81">
        <f>(SIN(K197*PI()/180))*(COS(M197*PI()/180)*COS(L197*PI()/180))-(SIN(M197*PI()/180))*(COS(K197*PI()/180)*COS(J197*PI()/180))</f>
        <v>0.4913325860209388</v>
      </c>
      <c r="R197" s="81">
        <f>(COS(K197*PI()/180)*COS(J197*PI()/180))*(COS(M197*PI()/180)*SIN(L197*PI()/180))-(COS(K197*PI()/180)*SIN(J197*PI()/180))*(COS(M197*PI()/180)*COS(L197*PI()/180))</f>
        <v>0.19851125035986736</v>
      </c>
      <c r="S197" s="13">
        <f t="shared" si="91"/>
        <v>148</v>
      </c>
      <c r="T197" s="13">
        <f t="shared" si="50"/>
        <v>12.084653337508154</v>
      </c>
      <c r="U197" s="28">
        <f t="shared" si="92"/>
        <v>328</v>
      </c>
      <c r="V197" s="13">
        <f t="shared" si="96"/>
        <v>238</v>
      </c>
      <c r="W197" s="29">
        <f t="shared" si="93"/>
        <v>77.91534666249184</v>
      </c>
      <c r="X197" s="13"/>
      <c r="Y197" s="108"/>
      <c r="Z197" s="38"/>
      <c r="AA197" s="2"/>
      <c r="AB197" s="1"/>
      <c r="AC197" s="2"/>
      <c r="AD197" s="3"/>
      <c r="AE197" s="28">
        <f t="shared" si="95"/>
        <v>328</v>
      </c>
      <c r="AF197" s="13">
        <f t="shared" si="63"/>
        <v>238</v>
      </c>
      <c r="AG197" s="13">
        <f t="shared" si="94"/>
        <v>77.91534666249184</v>
      </c>
      <c r="AH197" s="105"/>
      <c r="AI197" s="38"/>
      <c r="AJ197" t="s">
        <v>399</v>
      </c>
    </row>
    <row r="198" spans="4:36" ht="12.75">
      <c r="D198">
        <v>2</v>
      </c>
      <c r="E198" s="2" t="s">
        <v>400</v>
      </c>
      <c r="F198" s="19">
        <v>59</v>
      </c>
      <c r="G198" s="23">
        <v>59.5</v>
      </c>
      <c r="I198" s="86">
        <v>0.5</v>
      </c>
      <c r="J198" s="2">
        <v>90</v>
      </c>
      <c r="K198" s="12">
        <v>4</v>
      </c>
      <c r="L198" s="12">
        <v>0</v>
      </c>
      <c r="M198" s="12">
        <v>0</v>
      </c>
      <c r="N198" s="12"/>
      <c r="O198" s="101"/>
      <c r="P198" s="81">
        <f t="shared" si="87"/>
        <v>0</v>
      </c>
      <c r="Q198" s="81">
        <f>(SIN(K198*PI()/180))*(COS(M198*PI()/180)*COS(L198*PI()/180))-(SIN(M198*PI()/180))*(COS(K198*PI()/180)*COS(J198*PI()/180))</f>
        <v>0.0697564737441253</v>
      </c>
      <c r="R198" s="81">
        <f>(COS(K198*PI()/180)*COS(J198*PI()/180))*(COS(M198*PI()/180)*SIN(L198*PI()/180))-(COS(K198*PI()/180)*SIN(J198*PI()/180))*(COS(M198*PI()/180)*COS(L198*PI()/180))</f>
        <v>-0.9975640502598242</v>
      </c>
      <c r="S198" s="13">
        <f t="shared" si="91"/>
        <v>90</v>
      </c>
      <c r="T198" s="13">
        <f t="shared" si="50"/>
        <v>-86.00000000000014</v>
      </c>
      <c r="U198" s="28">
        <f t="shared" si="92"/>
        <v>90</v>
      </c>
      <c r="V198" s="13">
        <f t="shared" si="96"/>
        <v>0</v>
      </c>
      <c r="W198" s="29">
        <f t="shared" si="93"/>
        <v>3.999999999999858</v>
      </c>
      <c r="X198" s="13"/>
      <c r="Y198" s="108"/>
      <c r="Z198" s="38"/>
      <c r="AA198" s="2"/>
      <c r="AB198" s="1"/>
      <c r="AC198" s="2"/>
      <c r="AD198" s="3"/>
      <c r="AE198" s="28">
        <f t="shared" si="95"/>
        <v>90</v>
      </c>
      <c r="AF198" s="13">
        <f t="shared" si="63"/>
        <v>0</v>
      </c>
      <c r="AG198" s="13">
        <f t="shared" si="94"/>
        <v>3.999999999999858</v>
      </c>
      <c r="AH198" s="105"/>
      <c r="AI198" s="38"/>
      <c r="AJ198" t="s">
        <v>401</v>
      </c>
    </row>
    <row r="199" spans="4:36" ht="12.75">
      <c r="D199">
        <v>2</v>
      </c>
      <c r="E199" s="2" t="s">
        <v>402</v>
      </c>
      <c r="F199" s="17">
        <v>138</v>
      </c>
      <c r="G199" s="21">
        <v>140</v>
      </c>
      <c r="H199" s="1"/>
      <c r="I199" s="84">
        <v>0.5</v>
      </c>
      <c r="J199" s="2">
        <v>90</v>
      </c>
      <c r="K199" s="12">
        <v>5</v>
      </c>
      <c r="L199" s="12">
        <v>180</v>
      </c>
      <c r="M199" s="12">
        <v>5</v>
      </c>
      <c r="N199" s="12"/>
      <c r="O199" s="101"/>
      <c r="P199" s="81">
        <f t="shared" si="87"/>
        <v>0.08682408883346515</v>
      </c>
      <c r="Q199" s="81">
        <f t="shared" si="89"/>
        <v>-0.08682408883346517</v>
      </c>
      <c r="R199" s="81">
        <f t="shared" si="90"/>
        <v>0.9924038765061041</v>
      </c>
      <c r="S199" s="13">
        <f t="shared" si="91"/>
        <v>315</v>
      </c>
      <c r="T199" s="13">
        <f aca="true" t="shared" si="97" ref="T199:T209">ASIN(R199/SQRT(P199^2+Q199^2+R199^2))*180/PI()</f>
        <v>82.94677334320136</v>
      </c>
      <c r="U199" s="28">
        <f t="shared" si="92"/>
        <v>135</v>
      </c>
      <c r="V199" s="13">
        <f t="shared" si="96"/>
        <v>45</v>
      </c>
      <c r="W199" s="29">
        <f t="shared" si="93"/>
        <v>7.053226656798643</v>
      </c>
      <c r="X199" s="13"/>
      <c r="Y199" s="108"/>
      <c r="Z199" s="38"/>
      <c r="AA199" s="2"/>
      <c r="AB199" s="1"/>
      <c r="AC199" s="2"/>
      <c r="AD199" s="3"/>
      <c r="AE199" s="28">
        <f t="shared" si="95"/>
        <v>135</v>
      </c>
      <c r="AF199" s="13">
        <f t="shared" si="63"/>
        <v>45</v>
      </c>
      <c r="AG199" s="13">
        <f t="shared" si="94"/>
        <v>7.053226656798643</v>
      </c>
      <c r="AH199" s="105"/>
      <c r="AI199" s="38"/>
      <c r="AJ199" t="s">
        <v>403</v>
      </c>
    </row>
    <row r="200" spans="4:36" ht="12.75">
      <c r="D200">
        <v>3</v>
      </c>
      <c r="E200" s="2" t="s">
        <v>404</v>
      </c>
      <c r="F200" s="17">
        <v>16.5</v>
      </c>
      <c r="G200" s="21">
        <v>26</v>
      </c>
      <c r="H200" s="1"/>
      <c r="I200" s="84">
        <v>0.2</v>
      </c>
      <c r="J200" s="2">
        <v>270</v>
      </c>
      <c r="K200" s="12">
        <v>62</v>
      </c>
      <c r="L200" s="12">
        <v>323</v>
      </c>
      <c r="M200" s="12">
        <v>0</v>
      </c>
      <c r="N200" s="12"/>
      <c r="O200" s="101"/>
      <c r="P200" s="81">
        <f t="shared" si="87"/>
        <v>0.5313711260384404</v>
      </c>
      <c r="Q200" s="81">
        <f t="shared" si="89"/>
        <v>0.7051533011679185</v>
      </c>
      <c r="R200" s="81">
        <f t="shared" si="90"/>
        <v>0.37493666099820966</v>
      </c>
      <c r="S200" s="13">
        <f t="shared" si="91"/>
        <v>53</v>
      </c>
      <c r="T200" s="13">
        <f t="shared" si="97"/>
        <v>23.00811762441828</v>
      </c>
      <c r="U200" s="28">
        <f t="shared" si="92"/>
        <v>233</v>
      </c>
      <c r="V200" s="13">
        <f t="shared" si="96"/>
        <v>143</v>
      </c>
      <c r="W200" s="29">
        <f t="shared" si="93"/>
        <v>66.99188237558172</v>
      </c>
      <c r="X200" s="13"/>
      <c r="Y200" s="108"/>
      <c r="Z200" s="38"/>
      <c r="AA200" s="2"/>
      <c r="AB200" s="1"/>
      <c r="AC200" s="2"/>
      <c r="AD200" s="3"/>
      <c r="AE200" s="28">
        <f t="shared" si="95"/>
        <v>233</v>
      </c>
      <c r="AF200" s="13">
        <f t="shared" si="63"/>
        <v>143</v>
      </c>
      <c r="AG200" s="13">
        <f t="shared" si="94"/>
        <v>66.99188237558172</v>
      </c>
      <c r="AH200" s="105"/>
      <c r="AI200" s="38"/>
      <c r="AJ200" t="s">
        <v>405</v>
      </c>
    </row>
    <row r="201" spans="4:36" ht="12.75">
      <c r="D201">
        <v>3</v>
      </c>
      <c r="E201" s="2" t="s">
        <v>432</v>
      </c>
      <c r="F201" s="17">
        <v>18</v>
      </c>
      <c r="G201" s="21">
        <v>36.5</v>
      </c>
      <c r="H201" s="1"/>
      <c r="I201" s="84"/>
      <c r="J201" s="2">
        <v>90</v>
      </c>
      <c r="K201" s="12">
        <v>77</v>
      </c>
      <c r="L201" s="12">
        <v>39</v>
      </c>
      <c r="M201" s="12">
        <v>0</v>
      </c>
      <c r="N201" s="12">
        <v>9</v>
      </c>
      <c r="O201" s="101">
        <v>90</v>
      </c>
      <c r="P201" s="81">
        <f t="shared" si="87"/>
        <v>-0.6131909501978996</v>
      </c>
      <c r="Q201" s="81">
        <f t="shared" si="89"/>
        <v>0.7572277608124127</v>
      </c>
      <c r="R201" s="81">
        <f t="shared" si="90"/>
        <v>-0.17481980340882222</v>
      </c>
      <c r="S201" s="13">
        <f t="shared" si="91"/>
        <v>129</v>
      </c>
      <c r="T201" s="13">
        <f t="shared" si="97"/>
        <v>-10.171686485426546</v>
      </c>
      <c r="U201" s="28">
        <f t="shared" si="92"/>
        <v>129</v>
      </c>
      <c r="V201" s="13">
        <f t="shared" si="96"/>
        <v>39</v>
      </c>
      <c r="W201" s="29">
        <f t="shared" si="93"/>
        <v>79.82831351457345</v>
      </c>
      <c r="X201" s="104">
        <f>IF(-Q201&lt;0,180-ACOS(SIN((U201-90)*PI()/180)*R201/SQRT(Q201^2+R201^2))*180/PI(),ACOS(SIN((U201-90)*PI()/180)*R201/SQRT(Q201^2+R201^2))*180/PI())</f>
        <v>81.86150941872678</v>
      </c>
      <c r="Y201" s="110">
        <f>IF(O201=90,IF(X201-N201&lt;0,X201-N201+180,X201-N201),IF(X201+N201&gt;180,X201+N201-180,X201+N201))</f>
        <v>72.86150941872678</v>
      </c>
      <c r="Z201" s="38" t="s">
        <v>345</v>
      </c>
      <c r="AA201" s="2"/>
      <c r="AB201" s="1"/>
      <c r="AC201" s="2"/>
      <c r="AD201" s="3"/>
      <c r="AE201" s="28">
        <f t="shared" si="95"/>
        <v>129</v>
      </c>
      <c r="AF201" s="13">
        <f t="shared" si="63"/>
        <v>39</v>
      </c>
      <c r="AG201" s="13">
        <f t="shared" si="94"/>
        <v>79.82831351457345</v>
      </c>
      <c r="AH201" s="105">
        <f>Y201</f>
        <v>72.86150941872678</v>
      </c>
      <c r="AI201" s="38" t="str">
        <f>Z201</f>
        <v>N</v>
      </c>
      <c r="AJ201" t="s">
        <v>406</v>
      </c>
    </row>
    <row r="202" spans="4:36" ht="12.75">
      <c r="D202">
        <v>3</v>
      </c>
      <c r="E202" s="2" t="s">
        <v>407</v>
      </c>
      <c r="F202" s="17">
        <v>120</v>
      </c>
      <c r="G202" s="21">
        <v>121.5</v>
      </c>
      <c r="H202" s="1"/>
      <c r="I202" s="84" t="s">
        <v>408</v>
      </c>
      <c r="J202" s="2">
        <v>90</v>
      </c>
      <c r="K202" s="12">
        <v>16</v>
      </c>
      <c r="L202" s="12">
        <v>0</v>
      </c>
      <c r="M202" s="12">
        <v>0</v>
      </c>
      <c r="N202" s="12">
        <v>2</v>
      </c>
      <c r="O202" s="101">
        <v>90</v>
      </c>
      <c r="P202" s="81">
        <f t="shared" si="87"/>
        <v>0</v>
      </c>
      <c r="Q202" s="81">
        <f t="shared" si="89"/>
        <v>0.27563735581699916</v>
      </c>
      <c r="R202" s="81">
        <f t="shared" si="90"/>
        <v>-0.9612616959383189</v>
      </c>
      <c r="S202" s="13">
        <f t="shared" si="91"/>
        <v>90</v>
      </c>
      <c r="T202" s="13">
        <f t="shared" si="97"/>
        <v>-74</v>
      </c>
      <c r="U202" s="28">
        <f t="shared" si="92"/>
        <v>90</v>
      </c>
      <c r="V202" s="13">
        <f t="shared" si="96"/>
        <v>0</v>
      </c>
      <c r="W202" s="29">
        <f t="shared" si="93"/>
        <v>16</v>
      </c>
      <c r="X202" s="104">
        <f>IF(-Q202&lt;0,180-ACOS(SIN((U202-90)*PI()/180)*R202/SQRT(Q202^2+R202^2))*180/PI(),ACOS(SIN((U202-90)*PI()/180)*R202/SQRT(Q202^2+R202^2))*180/PI())</f>
        <v>90</v>
      </c>
      <c r="Y202" s="110">
        <f>IF(O202=90,IF(X202-N202&lt;0,X202-N202+180,X202-N202),IF(X202+N202&gt;180,X202+N202-180,X202+N202))</f>
        <v>88</v>
      </c>
      <c r="Z202" s="38"/>
      <c r="AA202" s="2"/>
      <c r="AB202" s="1"/>
      <c r="AC202" s="2"/>
      <c r="AD202" s="3"/>
      <c r="AE202" s="28">
        <f t="shared" si="95"/>
        <v>90</v>
      </c>
      <c r="AF202" s="13">
        <f t="shared" si="63"/>
        <v>0</v>
      </c>
      <c r="AG202" s="13">
        <f t="shared" si="94"/>
        <v>16</v>
      </c>
      <c r="AH202" s="105">
        <f>Y202</f>
        <v>88</v>
      </c>
      <c r="AI202" s="38"/>
      <c r="AJ202" t="s">
        <v>168</v>
      </c>
    </row>
    <row r="203" spans="4:36" ht="12.75">
      <c r="D203">
        <v>3</v>
      </c>
      <c r="E203" s="2" t="s">
        <v>404</v>
      </c>
      <c r="F203" s="17">
        <v>138</v>
      </c>
      <c r="G203" s="21">
        <v>140.5</v>
      </c>
      <c r="H203" s="1"/>
      <c r="I203" s="84"/>
      <c r="J203" s="2">
        <v>90</v>
      </c>
      <c r="K203" s="12">
        <v>71</v>
      </c>
      <c r="L203" s="12">
        <v>322</v>
      </c>
      <c r="M203" s="12">
        <v>0</v>
      </c>
      <c r="N203" s="12"/>
      <c r="O203" s="101"/>
      <c r="P203" s="81">
        <f t="shared" si="87"/>
        <v>0.5821193612012908</v>
      </c>
      <c r="Q203" s="81">
        <f t="shared" si="89"/>
        <v>0.7450788053071715</v>
      </c>
      <c r="R203" s="81">
        <f t="shared" si="90"/>
        <v>-0.2565512067441336</v>
      </c>
      <c r="S203" s="13">
        <f t="shared" si="91"/>
        <v>51.99999999999996</v>
      </c>
      <c r="T203" s="13">
        <f t="shared" si="97"/>
        <v>-15.180783045492468</v>
      </c>
      <c r="U203" s="28">
        <f t="shared" si="92"/>
        <v>51.99999999999996</v>
      </c>
      <c r="V203" s="13">
        <f t="shared" si="96"/>
        <v>321.99999999999994</v>
      </c>
      <c r="W203" s="29">
        <f t="shared" si="93"/>
        <v>74.81921695450754</v>
      </c>
      <c r="X203" s="13"/>
      <c r="Y203" s="108"/>
      <c r="Z203" s="38"/>
      <c r="AA203" s="2"/>
      <c r="AB203" s="1"/>
      <c r="AC203" s="2"/>
      <c r="AD203" s="3"/>
      <c r="AE203" s="28">
        <f t="shared" si="95"/>
        <v>51.99999999999996</v>
      </c>
      <c r="AF203" s="13">
        <f t="shared" si="63"/>
        <v>321.99999999999994</v>
      </c>
      <c r="AG203" s="13">
        <f t="shared" si="94"/>
        <v>74.81921695450754</v>
      </c>
      <c r="AH203" s="105"/>
      <c r="AI203" s="38"/>
      <c r="AJ203" t="s">
        <v>171</v>
      </c>
    </row>
    <row r="204" spans="4:36" ht="12.75">
      <c r="D204">
        <v>3</v>
      </c>
      <c r="E204" s="2" t="s">
        <v>169</v>
      </c>
      <c r="F204" s="17">
        <v>135</v>
      </c>
      <c r="G204" s="21">
        <v>139.5</v>
      </c>
      <c r="H204" s="1"/>
      <c r="I204" s="84"/>
      <c r="J204" s="2">
        <v>270</v>
      </c>
      <c r="K204" s="12">
        <v>38</v>
      </c>
      <c r="L204" s="12">
        <v>180</v>
      </c>
      <c r="M204" s="12">
        <v>12</v>
      </c>
      <c r="N204" s="12">
        <v>7</v>
      </c>
      <c r="O204" s="101">
        <v>270</v>
      </c>
      <c r="P204" s="81">
        <f t="shared" si="87"/>
        <v>-0.1638366481649504</v>
      </c>
      <c r="Q204" s="81">
        <f t="shared" si="89"/>
        <v>-0.6022077949540277</v>
      </c>
      <c r="R204" s="81">
        <f t="shared" si="90"/>
        <v>-0.7707908279928533</v>
      </c>
      <c r="S204" s="13">
        <f t="shared" si="91"/>
        <v>254.78047280871323</v>
      </c>
      <c r="T204" s="13">
        <f t="shared" si="97"/>
        <v>-51.00347578715013</v>
      </c>
      <c r="U204" s="28">
        <f t="shared" si="92"/>
        <v>254.78047280871323</v>
      </c>
      <c r="V204" s="13">
        <f t="shared" si="96"/>
        <v>164.78047280871323</v>
      </c>
      <c r="W204" s="29">
        <f t="shared" si="93"/>
        <v>38.99652421284987</v>
      </c>
      <c r="X204" s="104">
        <f>IF(-Q204&lt;0,180-ACOS(SIN((U204-90)*PI()/180)*R204/SQRT(Q204^2+R204^2))*180/PI(),ACOS(SIN((U204-90)*PI()/180)*R204/SQRT(Q204^2+R204^2))*180/PI())</f>
        <v>101.93881624897566</v>
      </c>
      <c r="Y204" s="110">
        <f>IF(O204=90,IF(X204-N204&lt;0,X204-N204+180,X204-N204),IF(X204+N204&gt;180,X204+N204-180,X204+N204))</f>
        <v>108.93881624897566</v>
      </c>
      <c r="Z204" s="38" t="s">
        <v>346</v>
      </c>
      <c r="AA204" s="2"/>
      <c r="AB204" s="1"/>
      <c r="AC204" s="2"/>
      <c r="AD204" s="3"/>
      <c r="AE204" s="28">
        <f t="shared" si="95"/>
        <v>254.78047280871323</v>
      </c>
      <c r="AF204" s="13">
        <f t="shared" si="63"/>
        <v>164.78047280871323</v>
      </c>
      <c r="AG204" s="13">
        <f t="shared" si="94"/>
        <v>38.99652421284987</v>
      </c>
      <c r="AH204" s="105">
        <f>Y204</f>
        <v>108.93881624897566</v>
      </c>
      <c r="AI204" s="38" t="str">
        <f>Z204</f>
        <v>T</v>
      </c>
      <c r="AJ204" t="s">
        <v>172</v>
      </c>
    </row>
    <row r="205" spans="4:36" ht="12.75">
      <c r="D205">
        <v>3</v>
      </c>
      <c r="E205" s="2" t="s">
        <v>170</v>
      </c>
      <c r="F205" s="17">
        <v>137.5</v>
      </c>
      <c r="G205" s="21">
        <v>139</v>
      </c>
      <c r="H205" s="1"/>
      <c r="I205" s="84"/>
      <c r="J205" s="2">
        <v>90</v>
      </c>
      <c r="K205" s="12">
        <v>10</v>
      </c>
      <c r="L205" s="12">
        <v>180</v>
      </c>
      <c r="M205" s="12">
        <v>3</v>
      </c>
      <c r="N205" s="12">
        <v>7</v>
      </c>
      <c r="O205" s="101">
        <v>270</v>
      </c>
      <c r="P205" s="81">
        <f t="shared" si="87"/>
        <v>0.05154085546935873</v>
      </c>
      <c r="Q205" s="81">
        <f t="shared" si="89"/>
        <v>-0.1734101988745062</v>
      </c>
      <c r="R205" s="81">
        <f t="shared" si="90"/>
        <v>0.9834581082132785</v>
      </c>
      <c r="S205" s="13">
        <f t="shared" si="91"/>
        <v>286.55296453948534</v>
      </c>
      <c r="T205" s="13">
        <f t="shared" si="97"/>
        <v>79.57693581712375</v>
      </c>
      <c r="U205" s="28">
        <f t="shared" si="92"/>
        <v>106.55296453948534</v>
      </c>
      <c r="V205" s="13">
        <f t="shared" si="96"/>
        <v>16.552964539485345</v>
      </c>
      <c r="W205" s="29">
        <f t="shared" si="93"/>
        <v>10.423064182876246</v>
      </c>
      <c r="X205" s="104">
        <f>IF(-Q205&lt;0,180-ACOS(SIN((U205-90)*PI()/180)*R205/SQRT(Q205^2+R205^2))*180/PI(),ACOS(SIN((U205-90)*PI()/180)*R205/SQRT(Q205^2+R205^2))*180/PI())</f>
        <v>73.70557797542942</v>
      </c>
      <c r="Y205" s="110">
        <f>IF(O205=90,IF(X205-N205&lt;0,X205-N205+180,X205-N205),IF(X205+N205&gt;180,X205+N205-180,X205+N205))</f>
        <v>80.70557797542942</v>
      </c>
      <c r="Z205" s="37" t="s">
        <v>347</v>
      </c>
      <c r="AA205" s="2"/>
      <c r="AB205" s="1"/>
      <c r="AC205" s="2"/>
      <c r="AD205" s="3"/>
      <c r="AE205" s="28">
        <f t="shared" si="95"/>
        <v>106.55296453948534</v>
      </c>
      <c r="AF205" s="13">
        <f t="shared" si="63"/>
        <v>16.552964539485345</v>
      </c>
      <c r="AG205" s="13">
        <f t="shared" si="94"/>
        <v>10.423064182876246</v>
      </c>
      <c r="AH205" s="105">
        <f>Y205</f>
        <v>80.70557797542942</v>
      </c>
      <c r="AI205" s="38" t="str">
        <f>Z205</f>
        <v>T</v>
      </c>
      <c r="AJ205" t="s">
        <v>348</v>
      </c>
    </row>
    <row r="206" spans="4:36" ht="12.75">
      <c r="D206">
        <v>4</v>
      </c>
      <c r="E206" s="2" t="s">
        <v>404</v>
      </c>
      <c r="F206" s="17">
        <v>0</v>
      </c>
      <c r="G206" s="21">
        <v>7</v>
      </c>
      <c r="H206" s="1"/>
      <c r="I206" s="84" t="s">
        <v>173</v>
      </c>
      <c r="J206" s="2">
        <v>90</v>
      </c>
      <c r="K206" s="12">
        <v>66</v>
      </c>
      <c r="L206" s="12">
        <v>339</v>
      </c>
      <c r="M206" s="12">
        <v>0</v>
      </c>
      <c r="N206" s="12"/>
      <c r="O206" s="101"/>
      <c r="P206" s="81">
        <f t="shared" si="87"/>
        <v>0.3273854124718023</v>
      </c>
      <c r="Q206" s="81">
        <f>(SIN(K206*PI()/180))*(COS(M206*PI()/180)*COS(L206*PI()/180))-(SIN(M206*PI()/180))*(COS(K206*PI()/180)*COS(J206*PI()/180))</f>
        <v>0.8528681579705605</v>
      </c>
      <c r="R206" s="81">
        <f>(COS(K206*PI()/180)*COS(J206*PI()/180))*(COS(M206*PI()/180)*SIN(L206*PI()/180))-(COS(K206*PI()/180)*SIN(J206*PI()/180))*(COS(M206*PI()/180)*COS(L206*PI()/180))</f>
        <v>-0.37972136871474554</v>
      </c>
      <c r="S206" s="13">
        <f>IF(P206=0,IF(Q206&gt;=0,90,270),IF(P206&gt;0,IF(Q206&gt;=0,ATAN(Q206/P206)*180/PI(),ATAN(Q206/P206)*180/PI()+360),ATAN(Q206/P206)*180/PI()+180))</f>
        <v>68.99999999999997</v>
      </c>
      <c r="T206" s="13">
        <f t="shared" si="97"/>
        <v>-22.570544825806845</v>
      </c>
      <c r="U206" s="28">
        <f>IF(R206&lt;0,S206,IF(S206+180&gt;=360,S206-180,S206+180))</f>
        <v>68.99999999999997</v>
      </c>
      <c r="V206" s="13">
        <f t="shared" si="96"/>
        <v>339</v>
      </c>
      <c r="W206" s="29">
        <f>IF(R206&lt;0,90+T206,90-T206)</f>
        <v>67.42945517419315</v>
      </c>
      <c r="X206" s="13"/>
      <c r="Y206" s="108"/>
      <c r="Z206" s="38"/>
      <c r="AA206" s="2"/>
      <c r="AB206" s="1"/>
      <c r="AC206" s="2"/>
      <c r="AD206" s="3"/>
      <c r="AE206" s="28">
        <f t="shared" si="95"/>
        <v>68.99999999999997</v>
      </c>
      <c r="AF206" s="13">
        <f t="shared" si="63"/>
        <v>339</v>
      </c>
      <c r="AG206" s="13">
        <f>W206</f>
        <v>67.42945517419315</v>
      </c>
      <c r="AH206" s="105"/>
      <c r="AI206" s="38"/>
      <c r="AJ206" t="s">
        <v>174</v>
      </c>
    </row>
    <row r="207" spans="4:36" ht="12.75">
      <c r="D207">
        <v>4</v>
      </c>
      <c r="E207" s="2" t="s">
        <v>432</v>
      </c>
      <c r="F207" s="17">
        <v>32.5</v>
      </c>
      <c r="G207" s="21">
        <v>49</v>
      </c>
      <c r="H207" s="1"/>
      <c r="I207" s="84" t="s">
        <v>291</v>
      </c>
      <c r="J207" s="2">
        <v>90</v>
      </c>
      <c r="K207" s="12">
        <v>76</v>
      </c>
      <c r="L207" s="12">
        <v>299</v>
      </c>
      <c r="M207" s="12">
        <v>0</v>
      </c>
      <c r="N207" s="12">
        <v>10</v>
      </c>
      <c r="O207" s="101">
        <v>90</v>
      </c>
      <c r="P207" s="81">
        <f t="shared" si="87"/>
        <v>0.8486397639541197</v>
      </c>
      <c r="Q207" s="81">
        <f>(SIN(K207*PI()/180))*(COS(M207*PI()/180)*COS(L207*PI()/180))-(SIN(M207*PI()/180))*(COS(K207*PI()/180)*COS(J207*PI()/180))</f>
        <v>0.47040870258250905</v>
      </c>
      <c r="R207" s="81">
        <f>(COS(K207*PI()/180)*COS(J207*PI()/180))*(COS(M207*PI()/180)*SIN(L207*PI()/180))-(COS(K207*PI()/180)*SIN(J207*PI()/180))*(COS(M207*PI()/180)*COS(L207*PI()/180))</f>
        <v>-0.11728606233494886</v>
      </c>
      <c r="S207" s="13">
        <f>IF(P207=0,IF(Q207&gt;=0,90,270),IF(P207&gt;0,IF(Q207&gt;=0,ATAN(Q207/P207)*180/PI(),ATAN(Q207/P207)*180/PI()+360),ATAN(Q207/P207)*180/PI()+180))</f>
        <v>28.999999999999964</v>
      </c>
      <c r="T207" s="13">
        <f t="shared" si="97"/>
        <v>-6.8922815785513665</v>
      </c>
      <c r="U207" s="28">
        <f>IF(R207&lt;0,S207,IF(S207+180&gt;=360,S207-180,S207+180))</f>
        <v>28.999999999999964</v>
      </c>
      <c r="V207" s="13">
        <f t="shared" si="96"/>
        <v>298.99999999999994</v>
      </c>
      <c r="W207" s="29">
        <f>IF(R207&lt;0,90+T207,90-T207)</f>
        <v>83.10771842144864</v>
      </c>
      <c r="X207" s="104">
        <f>IF(-Q207&lt;0,180-ACOS(SIN((U207-90)*PI()/180)*R207/SQRT(Q207^2+R207^2))*180/PI(),ACOS(SIN((U207-90)*PI()/180)*R207/SQRT(Q207^2+R207^2))*180/PI())</f>
        <v>102.2155265161099</v>
      </c>
      <c r="Y207" s="110">
        <f>IF(O207=90,IF(X207-N207&lt;0,X207-N207+180,X207-N207),IF(X207+N207&gt;180,X207+N207-180,X207+N207))</f>
        <v>92.2155265161099</v>
      </c>
      <c r="Z207" s="38" t="s">
        <v>349</v>
      </c>
      <c r="AA207" s="2"/>
      <c r="AB207" s="1"/>
      <c r="AC207" s="2"/>
      <c r="AD207" s="3"/>
      <c r="AE207" s="28">
        <f t="shared" si="95"/>
        <v>28.999999999999964</v>
      </c>
      <c r="AF207" s="13">
        <f aca="true" t="shared" si="98" ref="AF207:AF269">IF(AE207-90&lt;0,AE207+270,AE207-90)</f>
        <v>298.99999999999994</v>
      </c>
      <c r="AG207" s="13">
        <f>W207</f>
        <v>83.10771842144864</v>
      </c>
      <c r="AH207" s="105">
        <f>Y207</f>
        <v>92.2155265161099</v>
      </c>
      <c r="AI207" s="38" t="str">
        <f>Z207</f>
        <v>N</v>
      </c>
      <c r="AJ207" t="s">
        <v>292</v>
      </c>
    </row>
    <row r="208" spans="4:36" ht="12.75">
      <c r="D208">
        <v>6</v>
      </c>
      <c r="E208" s="2" t="s">
        <v>294</v>
      </c>
      <c r="F208" s="17">
        <v>137</v>
      </c>
      <c r="G208" s="21">
        <v>137</v>
      </c>
      <c r="H208" s="1"/>
      <c r="I208" s="84" t="s">
        <v>284</v>
      </c>
      <c r="J208" s="2">
        <v>270</v>
      </c>
      <c r="K208" s="12">
        <v>3</v>
      </c>
      <c r="L208" s="12">
        <v>5</v>
      </c>
      <c r="M208" s="12">
        <v>0</v>
      </c>
      <c r="N208" s="12"/>
      <c r="O208" s="101"/>
      <c r="P208" s="81">
        <f t="shared" si="87"/>
        <v>-0.004561379138762707</v>
      </c>
      <c r="Q208" s="81">
        <f>(SIN(K208*PI()/180))*(COS(M208*PI()/180)*COS(L208*PI()/180))-(SIN(M208*PI()/180))*(COS(K208*PI()/180)*COS(J208*PI()/180))</f>
        <v>0.05213680212878223</v>
      </c>
      <c r="R208" s="81">
        <f>(COS(K208*PI()/180)*COS(J208*PI()/180))*(COS(M208*PI()/180)*SIN(L208*PI()/180))-(COS(K208*PI()/180)*SIN(J208*PI()/180))*(COS(M208*PI()/180)*COS(L208*PI()/180))</f>
        <v>0.994829447880333</v>
      </c>
      <c r="S208" s="13">
        <f>IF(P208=0,IF(Q208&gt;=0,90,270),IF(P208&gt;0,IF(Q208&gt;=0,ATAN(Q208/P208)*180/PI(),ATAN(Q208/P208)*180/PI()+360),ATAN(Q208/P208)*180/PI()+180))</f>
        <v>95</v>
      </c>
      <c r="T208" s="13">
        <f t="shared" si="97"/>
        <v>86.98856154032129</v>
      </c>
      <c r="U208" s="28">
        <f>IF(R208&lt;0,S208,IF(S208+180&gt;=360,S208-180,S208+180))</f>
        <v>275</v>
      </c>
      <c r="V208" s="13">
        <f t="shared" si="96"/>
        <v>185</v>
      </c>
      <c r="W208" s="29">
        <f>IF(R208&lt;0,90+T208,90-T208)</f>
        <v>3.0114384596787147</v>
      </c>
      <c r="X208" s="13"/>
      <c r="Y208" s="108"/>
      <c r="Z208" s="38"/>
      <c r="AA208" s="2"/>
      <c r="AB208" s="1"/>
      <c r="AC208" s="2"/>
      <c r="AD208" s="3"/>
      <c r="AE208" s="28">
        <f t="shared" si="95"/>
        <v>275</v>
      </c>
      <c r="AF208" s="13">
        <f t="shared" si="98"/>
        <v>185</v>
      </c>
      <c r="AG208" s="13">
        <f>W208</f>
        <v>3.0114384596787147</v>
      </c>
      <c r="AH208" s="105"/>
      <c r="AI208" s="38"/>
      <c r="AJ208" t="s">
        <v>295</v>
      </c>
    </row>
    <row r="209" spans="4:35" ht="12.75">
      <c r="D209">
        <v>6</v>
      </c>
      <c r="E209" s="2" t="s">
        <v>293</v>
      </c>
      <c r="F209" s="17">
        <v>138</v>
      </c>
      <c r="G209" s="21">
        <v>138</v>
      </c>
      <c r="H209" s="1"/>
      <c r="I209" s="84"/>
      <c r="J209" s="2">
        <v>270</v>
      </c>
      <c r="K209" s="12">
        <v>2</v>
      </c>
      <c r="L209" s="12">
        <v>2</v>
      </c>
      <c r="M209" s="12">
        <v>0</v>
      </c>
      <c r="N209" s="12"/>
      <c r="O209" s="101"/>
      <c r="P209" s="81">
        <f aca="true" t="shared" si="99" ref="P209:P231">COS(K209*PI()/180)*SIN(J209*PI()/180)*(SIN(M209*PI()/180))-(COS(M209*PI()/180)*SIN(L209*PI()/180))*(SIN(K209*PI()/180))</f>
        <v>-0.001217974870087876</v>
      </c>
      <c r="Q209" s="81">
        <f aca="true" t="shared" si="100" ref="Q209:Q231">(SIN(K209*PI()/180))*(COS(M209*PI()/180)*COS(L209*PI()/180))-(SIN(M209*PI()/180))*(COS(K209*PI()/180)*COS(J209*PI()/180))</f>
        <v>0.03487823687206265</v>
      </c>
      <c r="R209" s="81">
        <f aca="true" t="shared" si="101" ref="R209:R231">(COS(K209*PI()/180)*COS(J209*PI()/180))*(COS(M209*PI()/180)*SIN(L209*PI()/180))-(COS(K209*PI()/180)*SIN(J209*PI()/180))*(COS(M209*PI()/180)*COS(L209*PI()/180))</f>
        <v>0.9987820251299122</v>
      </c>
      <c r="S209" s="13">
        <f aca="true" t="shared" si="102" ref="S209:S231">IF(P209=0,IF(Q209&gt;=0,90,270),IF(P209&gt;0,IF(Q209&gt;=0,ATAN(Q209/P209)*180/PI(),ATAN(Q209/P209)*180/PI()+360),ATAN(Q209/P209)*180/PI()+180))</f>
        <v>92.00000000000001</v>
      </c>
      <c r="T209" s="13">
        <f t="shared" si="97"/>
        <v>87.99878190234719</v>
      </c>
      <c r="U209" s="28">
        <f aca="true" t="shared" si="103" ref="U209:U231">IF(R209&lt;0,S209,IF(S209+180&gt;=360,S209-180,S209+180))</f>
        <v>272</v>
      </c>
      <c r="V209" s="13">
        <f t="shared" si="96"/>
        <v>182</v>
      </c>
      <c r="W209" s="29">
        <f aca="true" t="shared" si="104" ref="W209:W231">IF(R209&lt;0,90+T209,90-T209)</f>
        <v>2.00121809765281</v>
      </c>
      <c r="X209" s="13"/>
      <c r="Y209" s="108"/>
      <c r="Z209" s="38"/>
      <c r="AA209" s="2"/>
      <c r="AB209" s="1"/>
      <c r="AC209" s="2"/>
      <c r="AD209" s="3"/>
      <c r="AE209" s="28">
        <f t="shared" si="95"/>
        <v>272</v>
      </c>
      <c r="AF209" s="13">
        <f t="shared" si="98"/>
        <v>182</v>
      </c>
      <c r="AG209" s="13">
        <f aca="true" t="shared" si="105" ref="AG209:AG231">W209</f>
        <v>2.00121809765281</v>
      </c>
      <c r="AH209" s="105"/>
      <c r="AI209" s="38"/>
    </row>
    <row r="210" spans="4:36" ht="12.75">
      <c r="D210">
        <v>6</v>
      </c>
      <c r="E210" s="2" t="s">
        <v>296</v>
      </c>
      <c r="F210" s="17">
        <v>138</v>
      </c>
      <c r="G210" s="21">
        <v>140.5</v>
      </c>
      <c r="H210" s="1"/>
      <c r="I210" s="84"/>
      <c r="J210" s="2"/>
      <c r="K210" s="12"/>
      <c r="L210" s="12"/>
      <c r="M210" s="12"/>
      <c r="N210" s="12"/>
      <c r="O210" s="101"/>
      <c r="P210" s="81"/>
      <c r="Q210" s="81"/>
      <c r="R210" s="81"/>
      <c r="S210" s="13"/>
      <c r="T210" s="13"/>
      <c r="U210" s="28"/>
      <c r="V210" s="13"/>
      <c r="W210" s="29"/>
      <c r="X210" s="13"/>
      <c r="Y210" s="108"/>
      <c r="Z210" s="38"/>
      <c r="AA210" s="2"/>
      <c r="AB210" s="1"/>
      <c r="AC210" s="2"/>
      <c r="AD210" s="3"/>
      <c r="AE210" s="28"/>
      <c r="AF210" s="13"/>
      <c r="AG210" s="13"/>
      <c r="AH210" s="105"/>
      <c r="AI210" s="38"/>
      <c r="AJ210" t="s">
        <v>297</v>
      </c>
    </row>
    <row r="211" spans="4:36" ht="12.75">
      <c r="D211">
        <v>7</v>
      </c>
      <c r="E211" s="2" t="s">
        <v>353</v>
      </c>
      <c r="F211" s="17">
        <v>97</v>
      </c>
      <c r="G211" s="21">
        <v>107</v>
      </c>
      <c r="H211" s="1"/>
      <c r="I211" s="84"/>
      <c r="J211" s="2">
        <v>270</v>
      </c>
      <c r="K211" s="12">
        <v>71</v>
      </c>
      <c r="L211" s="12">
        <v>48</v>
      </c>
      <c r="M211" s="12">
        <v>0</v>
      </c>
      <c r="N211" s="12"/>
      <c r="O211" s="101"/>
      <c r="P211" s="81">
        <f t="shared" si="99"/>
        <v>-0.7026572368493885</v>
      </c>
      <c r="Q211" s="81">
        <f t="shared" si="100"/>
        <v>0.6326754178143349</v>
      </c>
      <c r="R211" s="81">
        <f t="shared" si="101"/>
        <v>0.21784761660305169</v>
      </c>
      <c r="S211" s="13">
        <f t="shared" si="102"/>
        <v>138</v>
      </c>
      <c r="T211" s="13">
        <f>ASIN(R211/SQRT(P211^2+Q211^2+R211^2))*180/PI()</f>
        <v>12.974537327189413</v>
      </c>
      <c r="U211" s="28">
        <f t="shared" si="103"/>
        <v>318</v>
      </c>
      <c r="V211" s="13">
        <f t="shared" si="96"/>
        <v>228</v>
      </c>
      <c r="W211" s="29">
        <f t="shared" si="104"/>
        <v>77.02546267281059</v>
      </c>
      <c r="X211" s="13"/>
      <c r="Y211" s="108"/>
      <c r="Z211" s="38"/>
      <c r="AA211" s="2"/>
      <c r="AB211" s="1"/>
      <c r="AC211" s="2"/>
      <c r="AD211" s="3"/>
      <c r="AE211" s="28">
        <f t="shared" si="95"/>
        <v>318</v>
      </c>
      <c r="AF211" s="13">
        <f t="shared" si="98"/>
        <v>228</v>
      </c>
      <c r="AG211" s="13">
        <f t="shared" si="105"/>
        <v>77.02546267281059</v>
      </c>
      <c r="AH211" s="105"/>
      <c r="AI211" s="38"/>
      <c r="AJ211" t="s">
        <v>354</v>
      </c>
    </row>
    <row r="212" spans="4:36" ht="12.75">
      <c r="D212">
        <v>7</v>
      </c>
      <c r="E212" s="2" t="s">
        <v>353</v>
      </c>
      <c r="F212" s="17">
        <v>97</v>
      </c>
      <c r="G212" s="21">
        <v>107</v>
      </c>
      <c r="H212" s="1"/>
      <c r="I212" s="84"/>
      <c r="J212" s="2">
        <v>270</v>
      </c>
      <c r="K212" s="12">
        <v>90</v>
      </c>
      <c r="L212" s="12">
        <v>0</v>
      </c>
      <c r="M212" s="12">
        <v>0</v>
      </c>
      <c r="N212" s="12"/>
      <c r="O212" s="101"/>
      <c r="P212" s="81">
        <f t="shared" si="99"/>
        <v>0</v>
      </c>
      <c r="Q212" s="81">
        <f t="shared" si="100"/>
        <v>1</v>
      </c>
      <c r="R212" s="81">
        <f t="shared" si="101"/>
        <v>6.123233995736766E-17</v>
      </c>
      <c r="S212" s="13">
        <f t="shared" si="102"/>
        <v>90</v>
      </c>
      <c r="T212" s="13">
        <f>ASIN(R212/SQRT(P212^2+Q212^2+R212^2))*180/PI()</f>
        <v>3.5083546492674388E-15</v>
      </c>
      <c r="U212" s="28">
        <f t="shared" si="103"/>
        <v>270</v>
      </c>
      <c r="V212" s="13">
        <f t="shared" si="96"/>
        <v>180</v>
      </c>
      <c r="W212" s="29">
        <f t="shared" si="104"/>
        <v>90</v>
      </c>
      <c r="X212" s="13"/>
      <c r="Y212" s="108"/>
      <c r="Z212" s="38"/>
      <c r="AA212" s="2"/>
      <c r="AB212" s="1"/>
      <c r="AC212" s="2"/>
      <c r="AD212" s="3"/>
      <c r="AE212" s="28">
        <f t="shared" si="95"/>
        <v>270</v>
      </c>
      <c r="AF212" s="13">
        <f t="shared" si="98"/>
        <v>180</v>
      </c>
      <c r="AG212" s="13">
        <f t="shared" si="105"/>
        <v>90</v>
      </c>
      <c r="AH212" s="105"/>
      <c r="AI212" s="38"/>
      <c r="AJ212" t="s">
        <v>461</v>
      </c>
    </row>
    <row r="213" spans="3:36" ht="12.75">
      <c r="C213" t="s">
        <v>462</v>
      </c>
      <c r="D213">
        <v>1</v>
      </c>
      <c r="E213" s="2" t="s">
        <v>463</v>
      </c>
      <c r="F213" s="17">
        <v>37</v>
      </c>
      <c r="G213" s="21">
        <v>74</v>
      </c>
      <c r="H213" s="1"/>
      <c r="I213" s="84"/>
      <c r="J213" s="2">
        <v>90</v>
      </c>
      <c r="K213" s="12">
        <v>72</v>
      </c>
      <c r="L213" s="12">
        <v>19</v>
      </c>
      <c r="M213" s="12">
        <v>0</v>
      </c>
      <c r="N213" s="12">
        <v>88</v>
      </c>
      <c r="O213" s="101">
        <v>270</v>
      </c>
      <c r="P213" s="81">
        <f t="shared" si="99"/>
        <v>-0.30963371479466584</v>
      </c>
      <c r="Q213" s="81">
        <f t="shared" si="100"/>
        <v>0.899241602601842</v>
      </c>
      <c r="R213" s="81">
        <f t="shared" si="101"/>
        <v>-0.29218130835738243</v>
      </c>
      <c r="S213" s="13">
        <f t="shared" si="102"/>
        <v>108.99999999999999</v>
      </c>
      <c r="T213" s="13">
        <f>ASIN(R213/SQRT(P213^2+Q213^2+R213^2))*180/PI()</f>
        <v>-17.077879669705847</v>
      </c>
      <c r="U213" s="28">
        <f t="shared" si="103"/>
        <v>108.99999999999999</v>
      </c>
      <c r="V213" s="13">
        <f t="shared" si="96"/>
        <v>18.999999999999986</v>
      </c>
      <c r="W213" s="29">
        <f t="shared" si="104"/>
        <v>72.92212033029415</v>
      </c>
      <c r="X213" s="104">
        <f>IF(-Q213&lt;0,180-ACOS(SIN((U213-90)*PI()/180)*R213/SQRT(Q213^2+R213^2))*180/PI(),ACOS(SIN((U213-90)*PI()/180)*R213/SQRT(Q213^2+R213^2))*180/PI())</f>
        <v>84.22592696085864</v>
      </c>
      <c r="Y213" s="110">
        <f>IF(O213=90,IF(X213-N213&lt;0,X213-N213+180,X213-N213),IF(X213+N213&gt;180,X213+N213-180,X213+N213))</f>
        <v>172.22592696085866</v>
      </c>
      <c r="Z213" s="38"/>
      <c r="AA213" s="2"/>
      <c r="AB213" s="1"/>
      <c r="AC213" s="2"/>
      <c r="AD213" s="3"/>
      <c r="AE213" s="28">
        <f t="shared" si="95"/>
        <v>108.99999999999999</v>
      </c>
      <c r="AF213" s="13">
        <f t="shared" si="98"/>
        <v>18.999999999999986</v>
      </c>
      <c r="AG213" s="13">
        <f t="shared" si="105"/>
        <v>72.92212033029415</v>
      </c>
      <c r="AH213" s="105">
        <f>Y213</f>
        <v>172.22592696085866</v>
      </c>
      <c r="AI213" s="38"/>
      <c r="AJ213" t="s">
        <v>363</v>
      </c>
    </row>
    <row r="214" spans="4:36" ht="12.75">
      <c r="D214">
        <v>1</v>
      </c>
      <c r="E214" s="2" t="s">
        <v>296</v>
      </c>
      <c r="F214" s="17">
        <v>99</v>
      </c>
      <c r="G214" s="21">
        <v>105</v>
      </c>
      <c r="H214" s="1"/>
      <c r="I214" s="84"/>
      <c r="J214" s="2"/>
      <c r="K214" s="12"/>
      <c r="L214" s="12"/>
      <c r="M214" s="12"/>
      <c r="N214" s="12"/>
      <c r="O214" s="101"/>
      <c r="P214" s="81"/>
      <c r="Q214" s="81"/>
      <c r="R214" s="81"/>
      <c r="S214" s="13"/>
      <c r="T214" s="13"/>
      <c r="U214" s="28"/>
      <c r="V214" s="13"/>
      <c r="W214" s="29"/>
      <c r="X214" s="13"/>
      <c r="Y214" s="108"/>
      <c r="Z214" s="38"/>
      <c r="AA214" s="2"/>
      <c r="AB214" s="1"/>
      <c r="AC214" s="2"/>
      <c r="AD214" s="3"/>
      <c r="AE214" s="28"/>
      <c r="AF214" s="13"/>
      <c r="AG214" s="13"/>
      <c r="AH214" s="105"/>
      <c r="AI214" s="38"/>
      <c r="AJ214" t="s">
        <v>364</v>
      </c>
    </row>
    <row r="215" spans="4:36" ht="12.75">
      <c r="D215">
        <v>2</v>
      </c>
      <c r="E215" s="2" t="s">
        <v>365</v>
      </c>
      <c r="F215" s="17">
        <v>11</v>
      </c>
      <c r="G215" s="21">
        <v>30</v>
      </c>
      <c r="H215" s="1"/>
      <c r="I215" s="84"/>
      <c r="J215" s="2">
        <v>90</v>
      </c>
      <c r="K215" s="12">
        <v>77</v>
      </c>
      <c r="L215" s="12">
        <v>22</v>
      </c>
      <c r="M215" s="12">
        <v>0</v>
      </c>
      <c r="N215" s="12">
        <v>76</v>
      </c>
      <c r="O215" s="101">
        <v>90</v>
      </c>
      <c r="P215" s="81">
        <f t="shared" si="99"/>
        <v>-0.36500545069563844</v>
      </c>
      <c r="Q215" s="81">
        <f t="shared" si="100"/>
        <v>0.9034201924420648</v>
      </c>
      <c r="R215" s="81">
        <f t="shared" si="101"/>
        <v>-0.20857098565540755</v>
      </c>
      <c r="S215" s="13">
        <f t="shared" si="102"/>
        <v>112</v>
      </c>
      <c r="T215" s="13">
        <f>ASIN(R215/SQRT(P215^2+Q215^2+R215^2))*180/PI()</f>
        <v>-12.082241648638439</v>
      </c>
      <c r="U215" s="28">
        <f t="shared" si="103"/>
        <v>112</v>
      </c>
      <c r="V215" s="13">
        <f t="shared" si="96"/>
        <v>22</v>
      </c>
      <c r="W215" s="29">
        <f t="shared" si="104"/>
        <v>77.91775835136156</v>
      </c>
      <c r="X215" s="104">
        <f>IF(-Q215&lt;0,180-ACOS(SIN((U215-90)*PI()/180)*R215/SQRT(Q215^2+R215^2))*180/PI(),ACOS(SIN((U215-90)*PI()/180)*R215/SQRT(Q215^2+R215^2))*180/PI())</f>
        <v>85.16605814303875</v>
      </c>
      <c r="Y215" s="110">
        <f>IF(O215=90,IF(X215-N215&lt;0,X215-N215+180,X215-N215),IF(X215+N215&gt;180,X215+N215-180,X215+N215))</f>
        <v>9.166058143038754</v>
      </c>
      <c r="Z215" s="38" t="s">
        <v>350</v>
      </c>
      <c r="AA215" s="2"/>
      <c r="AB215" s="1"/>
      <c r="AC215" s="2"/>
      <c r="AD215" s="3"/>
      <c r="AE215" s="28">
        <f t="shared" si="95"/>
        <v>112</v>
      </c>
      <c r="AF215" s="13">
        <f t="shared" si="98"/>
        <v>22</v>
      </c>
      <c r="AG215" s="13">
        <f t="shared" si="105"/>
        <v>77.91775835136156</v>
      </c>
      <c r="AH215" s="105">
        <f>Y215</f>
        <v>9.166058143038754</v>
      </c>
      <c r="AI215" s="38" t="str">
        <f>Z215</f>
        <v>L</v>
      </c>
      <c r="AJ215" t="s">
        <v>490</v>
      </c>
    </row>
    <row r="216" spans="4:36" ht="12.75">
      <c r="D216">
        <v>2</v>
      </c>
      <c r="E216" s="2" t="s">
        <v>491</v>
      </c>
      <c r="F216" s="17">
        <v>23</v>
      </c>
      <c r="G216" s="21">
        <v>27</v>
      </c>
      <c r="H216" s="1"/>
      <c r="I216" s="84"/>
      <c r="J216" s="2">
        <v>270</v>
      </c>
      <c r="K216" s="12">
        <v>53</v>
      </c>
      <c r="L216" s="12">
        <v>0</v>
      </c>
      <c r="M216" s="12">
        <v>58</v>
      </c>
      <c r="N216" s="12"/>
      <c r="O216" s="101"/>
      <c r="P216" s="81">
        <f t="shared" si="99"/>
        <v>-0.51036808462243</v>
      </c>
      <c r="Q216" s="81">
        <f t="shared" si="100"/>
        <v>0.42321234187477186</v>
      </c>
      <c r="R216" s="81">
        <f t="shared" si="101"/>
        <v>0.31891337427322264</v>
      </c>
      <c r="S216" s="13">
        <f t="shared" si="102"/>
        <v>140.333471218777</v>
      </c>
      <c r="T216" s="13">
        <f>ASIN(R216/SQRT(P216^2+Q216^2+R216^2))*180/PI()</f>
        <v>25.687893829313076</v>
      </c>
      <c r="U216" s="28">
        <f t="shared" si="103"/>
        <v>320.333471218777</v>
      </c>
      <c r="V216" s="13">
        <f t="shared" si="96"/>
        <v>230.333471218777</v>
      </c>
      <c r="W216" s="29">
        <f t="shared" si="104"/>
        <v>64.31210617068692</v>
      </c>
      <c r="X216" s="13"/>
      <c r="Y216" s="108"/>
      <c r="Z216" s="38"/>
      <c r="AA216" s="2"/>
      <c r="AB216" s="1"/>
      <c r="AC216" s="2"/>
      <c r="AD216" s="3"/>
      <c r="AE216" s="28">
        <f t="shared" si="95"/>
        <v>320.333471218777</v>
      </c>
      <c r="AF216" s="13">
        <f t="shared" si="98"/>
        <v>230.333471218777</v>
      </c>
      <c r="AG216" s="13">
        <f t="shared" si="105"/>
        <v>64.31210617068692</v>
      </c>
      <c r="AH216" s="105"/>
      <c r="AI216" s="38"/>
      <c r="AJ216" t="s">
        <v>492</v>
      </c>
    </row>
    <row r="217" spans="4:36" ht="12.75">
      <c r="D217">
        <v>2</v>
      </c>
      <c r="E217" s="2" t="s">
        <v>493</v>
      </c>
      <c r="F217" s="17">
        <v>28</v>
      </c>
      <c r="G217" s="21">
        <v>28</v>
      </c>
      <c r="H217" s="1"/>
      <c r="I217" s="84"/>
      <c r="J217" s="2">
        <v>270</v>
      </c>
      <c r="K217" s="12">
        <v>3</v>
      </c>
      <c r="L217" s="12">
        <v>0</v>
      </c>
      <c r="M217" s="12">
        <v>3</v>
      </c>
      <c r="N217" s="12"/>
      <c r="O217" s="101"/>
      <c r="P217" s="81">
        <f t="shared" si="99"/>
        <v>-0.05226423163382673</v>
      </c>
      <c r="Q217" s="81">
        <f t="shared" si="100"/>
        <v>0.052264231633826735</v>
      </c>
      <c r="R217" s="81">
        <f t="shared" si="101"/>
        <v>0.9972609476841365</v>
      </c>
      <c r="S217" s="13">
        <f t="shared" si="102"/>
        <v>135</v>
      </c>
      <c r="T217" s="13">
        <f>ASIN(R217/SQRT(P217^2+Q217^2+R217^2))*180/PI()</f>
        <v>85.76122797743554</v>
      </c>
      <c r="U217" s="28">
        <f t="shared" si="103"/>
        <v>315</v>
      </c>
      <c r="V217" s="13">
        <f t="shared" si="96"/>
        <v>225</v>
      </c>
      <c r="W217" s="29">
        <f t="shared" si="104"/>
        <v>4.238772022564461</v>
      </c>
      <c r="X217" s="13"/>
      <c r="Y217" s="108"/>
      <c r="Z217" s="38"/>
      <c r="AA217" s="2"/>
      <c r="AB217" s="1"/>
      <c r="AC217" s="2"/>
      <c r="AD217" s="3"/>
      <c r="AE217" s="28">
        <f t="shared" si="95"/>
        <v>315</v>
      </c>
      <c r="AF217" s="13">
        <f t="shared" si="98"/>
        <v>225</v>
      </c>
      <c r="AG217" s="13">
        <f t="shared" si="105"/>
        <v>4.238772022564461</v>
      </c>
      <c r="AH217" s="105"/>
      <c r="AI217" s="38"/>
      <c r="AJ217" t="s">
        <v>494</v>
      </c>
    </row>
    <row r="218" spans="4:36" ht="12.75">
      <c r="D218">
        <v>2</v>
      </c>
      <c r="E218" s="2" t="s">
        <v>491</v>
      </c>
      <c r="F218" s="17">
        <v>28</v>
      </c>
      <c r="G218" s="21">
        <v>35</v>
      </c>
      <c r="H218" s="1"/>
      <c r="I218" s="84"/>
      <c r="J218" s="2">
        <v>270</v>
      </c>
      <c r="K218" s="12">
        <v>52</v>
      </c>
      <c r="L218" s="12">
        <v>338</v>
      </c>
      <c r="M218" s="12">
        <v>0</v>
      </c>
      <c r="N218" s="12"/>
      <c r="O218" s="101"/>
      <c r="P218" s="81">
        <f t="shared" si="99"/>
        <v>0.2951940239837199</v>
      </c>
      <c r="Q218" s="81">
        <f t="shared" si="100"/>
        <v>0.7306308479691593</v>
      </c>
      <c r="R218" s="81">
        <f t="shared" si="101"/>
        <v>0.5708313798007189</v>
      </c>
      <c r="S218" s="13">
        <f t="shared" si="102"/>
        <v>68</v>
      </c>
      <c r="T218" s="13">
        <f>ASIN(R218/SQRT(P218^2+Q218^2+R218^2))*180/PI()</f>
        <v>35.91939992705883</v>
      </c>
      <c r="U218" s="28">
        <f t="shared" si="103"/>
        <v>248</v>
      </c>
      <c r="V218" s="13">
        <f t="shared" si="96"/>
        <v>158</v>
      </c>
      <c r="W218" s="29">
        <f t="shared" si="104"/>
        <v>54.08060007294117</v>
      </c>
      <c r="X218" s="13"/>
      <c r="Y218" s="108"/>
      <c r="Z218" s="38"/>
      <c r="AA218" s="2"/>
      <c r="AB218" s="1"/>
      <c r="AC218" s="2"/>
      <c r="AD218" s="3"/>
      <c r="AE218" s="28">
        <f t="shared" si="95"/>
        <v>248</v>
      </c>
      <c r="AF218" s="13">
        <f t="shared" si="98"/>
        <v>158</v>
      </c>
      <c r="AG218" s="13">
        <f t="shared" si="105"/>
        <v>54.08060007294117</v>
      </c>
      <c r="AH218" s="105"/>
      <c r="AI218" s="38"/>
      <c r="AJ218" t="s">
        <v>394</v>
      </c>
    </row>
    <row r="219" spans="4:35" ht="12.75">
      <c r="D219">
        <v>2</v>
      </c>
      <c r="E219" s="2" t="s">
        <v>296</v>
      </c>
      <c r="F219" s="17">
        <v>30</v>
      </c>
      <c r="G219" s="21">
        <v>40</v>
      </c>
      <c r="H219" s="1"/>
      <c r="I219" s="84"/>
      <c r="J219" s="2"/>
      <c r="K219" s="12"/>
      <c r="L219" s="12"/>
      <c r="M219" s="12"/>
      <c r="N219" s="12"/>
      <c r="O219" s="101"/>
      <c r="P219" s="81"/>
      <c r="Q219" s="81"/>
      <c r="R219" s="81"/>
      <c r="S219" s="13"/>
      <c r="T219" s="13"/>
      <c r="U219" s="28"/>
      <c r="V219" s="13"/>
      <c r="W219" s="29"/>
      <c r="X219" s="13"/>
      <c r="Y219" s="108"/>
      <c r="Z219" s="38"/>
      <c r="AA219" s="2"/>
      <c r="AB219" s="1"/>
      <c r="AC219" s="2"/>
      <c r="AD219" s="3"/>
      <c r="AE219" s="28"/>
      <c r="AF219" s="13"/>
      <c r="AG219" s="13"/>
      <c r="AH219" s="105"/>
      <c r="AI219" s="38"/>
    </row>
    <row r="220" spans="4:35" ht="12.75">
      <c r="D220">
        <v>2</v>
      </c>
      <c r="E220" s="2" t="s">
        <v>296</v>
      </c>
      <c r="F220" s="19">
        <v>67</v>
      </c>
      <c r="G220" s="23">
        <v>77</v>
      </c>
      <c r="H220" s="1"/>
      <c r="I220" s="84"/>
      <c r="J220" s="2"/>
      <c r="K220" s="12"/>
      <c r="L220" s="12"/>
      <c r="M220" s="12"/>
      <c r="N220" s="12"/>
      <c r="O220" s="101"/>
      <c r="P220" s="81"/>
      <c r="Q220" s="81"/>
      <c r="R220" s="81"/>
      <c r="S220" s="13"/>
      <c r="T220" s="13"/>
      <c r="U220" s="28"/>
      <c r="V220" s="13"/>
      <c r="W220" s="29"/>
      <c r="X220" s="13"/>
      <c r="Y220" s="108"/>
      <c r="Z220" s="38"/>
      <c r="AA220" s="2"/>
      <c r="AB220" s="1"/>
      <c r="AC220" s="2"/>
      <c r="AD220" s="3"/>
      <c r="AE220" s="28"/>
      <c r="AF220" s="13"/>
      <c r="AG220" s="13"/>
      <c r="AH220" s="105"/>
      <c r="AI220" s="38"/>
    </row>
    <row r="221" spans="4:35" ht="12.75">
      <c r="D221">
        <v>2</v>
      </c>
      <c r="E221" s="2" t="s">
        <v>296</v>
      </c>
      <c r="F221" s="17">
        <v>116</v>
      </c>
      <c r="G221" s="21">
        <v>124</v>
      </c>
      <c r="H221" s="1"/>
      <c r="I221" s="84"/>
      <c r="J221" s="2"/>
      <c r="K221" s="12"/>
      <c r="L221" s="12"/>
      <c r="M221" s="12"/>
      <c r="N221" s="12"/>
      <c r="O221" s="101"/>
      <c r="P221" s="81"/>
      <c r="Q221" s="81"/>
      <c r="R221" s="81"/>
      <c r="S221" s="13"/>
      <c r="T221" s="13"/>
      <c r="U221" s="28"/>
      <c r="V221" s="13"/>
      <c r="W221" s="29"/>
      <c r="X221" s="13"/>
      <c r="Y221" s="108"/>
      <c r="Z221" s="38"/>
      <c r="AA221" s="2"/>
      <c r="AB221" s="1"/>
      <c r="AC221" s="2"/>
      <c r="AD221" s="3"/>
      <c r="AE221" s="28"/>
      <c r="AF221" s="13"/>
      <c r="AG221" s="13"/>
      <c r="AH221" s="105"/>
      <c r="AI221" s="38"/>
    </row>
    <row r="222" spans="4:35" ht="12.75">
      <c r="D222">
        <v>2</v>
      </c>
      <c r="E222" s="2" t="s">
        <v>296</v>
      </c>
      <c r="F222" s="17">
        <v>132</v>
      </c>
      <c r="G222" s="21">
        <v>136</v>
      </c>
      <c r="H222" s="1"/>
      <c r="I222" s="84"/>
      <c r="J222" s="2"/>
      <c r="K222" s="12"/>
      <c r="L222" s="12"/>
      <c r="M222" s="12"/>
      <c r="N222" s="12"/>
      <c r="O222" s="101"/>
      <c r="P222" s="81"/>
      <c r="Q222" s="81"/>
      <c r="R222" s="81"/>
      <c r="S222" s="13"/>
      <c r="T222" s="13"/>
      <c r="U222" s="28"/>
      <c r="V222" s="13"/>
      <c r="W222" s="29"/>
      <c r="X222" s="13"/>
      <c r="Y222" s="108"/>
      <c r="Z222" s="38"/>
      <c r="AA222" s="2"/>
      <c r="AB222" s="1"/>
      <c r="AC222" s="2"/>
      <c r="AD222" s="3"/>
      <c r="AE222" s="28"/>
      <c r="AF222" s="13"/>
      <c r="AG222" s="13"/>
      <c r="AH222" s="105"/>
      <c r="AI222" s="38"/>
    </row>
    <row r="223" spans="4:35" ht="12.75">
      <c r="D223">
        <v>3</v>
      </c>
      <c r="E223" s="2" t="s">
        <v>296</v>
      </c>
      <c r="F223" s="17">
        <v>0</v>
      </c>
      <c r="G223" s="21">
        <v>11</v>
      </c>
      <c r="H223" s="1"/>
      <c r="I223" s="84"/>
      <c r="J223" s="2"/>
      <c r="K223" s="12"/>
      <c r="L223" s="12"/>
      <c r="M223" s="12"/>
      <c r="N223" s="12"/>
      <c r="O223" s="101"/>
      <c r="P223" s="81"/>
      <c r="Q223" s="81"/>
      <c r="R223" s="81"/>
      <c r="S223" s="13"/>
      <c r="T223" s="13"/>
      <c r="U223" s="28"/>
      <c r="V223" s="13"/>
      <c r="W223" s="29"/>
      <c r="X223" s="13"/>
      <c r="Y223" s="108"/>
      <c r="Z223" s="38"/>
      <c r="AA223" s="2"/>
      <c r="AB223" s="1"/>
      <c r="AC223" s="2"/>
      <c r="AD223" s="3"/>
      <c r="AE223" s="28"/>
      <c r="AF223" s="13"/>
      <c r="AG223" s="13"/>
      <c r="AH223" s="105"/>
      <c r="AI223" s="38"/>
    </row>
    <row r="224" spans="4:36" ht="12.75">
      <c r="D224">
        <v>3</v>
      </c>
      <c r="E224" s="2" t="s">
        <v>491</v>
      </c>
      <c r="F224" s="17">
        <v>24.5</v>
      </c>
      <c r="G224" s="21">
        <v>39.5</v>
      </c>
      <c r="H224" s="1"/>
      <c r="I224" s="84"/>
      <c r="J224" s="2">
        <v>90</v>
      </c>
      <c r="K224" s="12">
        <v>76</v>
      </c>
      <c r="L224" s="12">
        <v>26</v>
      </c>
      <c r="M224" s="12">
        <v>0</v>
      </c>
      <c r="N224" s="12"/>
      <c r="O224" s="101"/>
      <c r="P224" s="81">
        <f t="shared" si="99"/>
        <v>-0.4253496502521493</v>
      </c>
      <c r="Q224" s="81">
        <f t="shared" si="100"/>
        <v>0.8720960219263919</v>
      </c>
      <c r="R224" s="81">
        <f t="shared" si="101"/>
        <v>-0.21743795943439015</v>
      </c>
      <c r="S224" s="13">
        <f t="shared" si="102"/>
        <v>116</v>
      </c>
      <c r="T224" s="13">
        <f aca="true" t="shared" si="106" ref="T224:T231">ASIN(R224/SQRT(P224^2+Q224^2+R224^2))*180/PI()</f>
        <v>-12.630993869247105</v>
      </c>
      <c r="U224" s="28">
        <f t="shared" si="103"/>
        <v>116</v>
      </c>
      <c r="V224" s="13">
        <f t="shared" si="96"/>
        <v>26</v>
      </c>
      <c r="W224" s="29">
        <f t="shared" si="104"/>
        <v>77.3690061307529</v>
      </c>
      <c r="X224" s="13"/>
      <c r="Y224" s="108"/>
      <c r="Z224" s="38"/>
      <c r="AA224" s="2"/>
      <c r="AB224" s="1"/>
      <c r="AC224" s="2"/>
      <c r="AD224" s="3"/>
      <c r="AE224" s="28">
        <f t="shared" si="95"/>
        <v>116</v>
      </c>
      <c r="AF224" s="13">
        <f t="shared" si="98"/>
        <v>26</v>
      </c>
      <c r="AG224" s="13">
        <f t="shared" si="105"/>
        <v>77.3690061307529</v>
      </c>
      <c r="AH224" s="105"/>
      <c r="AI224" s="38"/>
      <c r="AJ224" t="s">
        <v>395</v>
      </c>
    </row>
    <row r="225" spans="4:36" ht="12.75">
      <c r="D225">
        <v>3</v>
      </c>
      <c r="E225" s="2" t="s">
        <v>491</v>
      </c>
      <c r="F225" s="17">
        <v>84</v>
      </c>
      <c r="G225" s="21">
        <v>99</v>
      </c>
      <c r="H225" s="1"/>
      <c r="I225" s="84"/>
      <c r="J225" s="2">
        <v>90</v>
      </c>
      <c r="K225" s="12">
        <v>69</v>
      </c>
      <c r="L225" s="12">
        <v>48</v>
      </c>
      <c r="M225" s="12">
        <v>0</v>
      </c>
      <c r="N225" s="12"/>
      <c r="O225" s="101"/>
      <c r="P225" s="81">
        <f t="shared" si="99"/>
        <v>-0.6937854631183742</v>
      </c>
      <c r="Q225" s="81">
        <f t="shared" si="100"/>
        <v>0.6246872368668341</v>
      </c>
      <c r="R225" s="81">
        <f t="shared" si="101"/>
        <v>-0.23979496337882758</v>
      </c>
      <c r="S225" s="13">
        <f t="shared" si="102"/>
        <v>138</v>
      </c>
      <c r="T225" s="13">
        <f t="shared" si="106"/>
        <v>-14.405311354439613</v>
      </c>
      <c r="U225" s="28">
        <f t="shared" si="103"/>
        <v>138</v>
      </c>
      <c r="V225" s="13">
        <f t="shared" si="96"/>
        <v>48</v>
      </c>
      <c r="W225" s="29">
        <f t="shared" si="104"/>
        <v>75.59468864556038</v>
      </c>
      <c r="X225" s="13"/>
      <c r="Y225" s="108"/>
      <c r="Z225" s="38"/>
      <c r="AA225" s="2"/>
      <c r="AB225" s="1"/>
      <c r="AC225" s="2"/>
      <c r="AD225" s="3"/>
      <c r="AE225" s="28">
        <f t="shared" si="95"/>
        <v>138</v>
      </c>
      <c r="AF225" s="13">
        <f t="shared" si="98"/>
        <v>48</v>
      </c>
      <c r="AG225" s="13">
        <f t="shared" si="105"/>
        <v>75.59468864556038</v>
      </c>
      <c r="AH225" s="105"/>
      <c r="AI225" s="38"/>
      <c r="AJ225" t="s">
        <v>279</v>
      </c>
    </row>
    <row r="226" spans="4:35" ht="12.75">
      <c r="D226">
        <v>5</v>
      </c>
      <c r="E226" s="2" t="s">
        <v>280</v>
      </c>
      <c r="F226" s="17">
        <v>21.5</v>
      </c>
      <c r="G226" s="21">
        <v>23</v>
      </c>
      <c r="H226" s="1"/>
      <c r="I226" s="84"/>
      <c r="J226" s="2">
        <v>90</v>
      </c>
      <c r="K226" s="12">
        <v>12</v>
      </c>
      <c r="L226" s="12">
        <v>0</v>
      </c>
      <c r="M226" s="12">
        <v>3</v>
      </c>
      <c r="N226" s="12">
        <v>44</v>
      </c>
      <c r="O226" s="101">
        <v>90</v>
      </c>
      <c r="P226" s="81">
        <f t="shared" si="99"/>
        <v>0.05119229003114494</v>
      </c>
      <c r="Q226" s="81">
        <f t="shared" si="100"/>
        <v>0.2076267550713758</v>
      </c>
      <c r="R226" s="81">
        <f t="shared" si="101"/>
        <v>-0.976807083442103</v>
      </c>
      <c r="S226" s="13">
        <f t="shared" si="102"/>
        <v>76.14945198949648</v>
      </c>
      <c r="T226" s="13">
        <f t="shared" si="106"/>
        <v>-77.65150508042849</v>
      </c>
      <c r="U226" s="28">
        <f t="shared" si="103"/>
        <v>76.14945198949648</v>
      </c>
      <c r="V226" s="13">
        <f t="shared" si="96"/>
        <v>346.14945198949647</v>
      </c>
      <c r="W226" s="29">
        <f t="shared" si="104"/>
        <v>12.348494919571507</v>
      </c>
      <c r="X226" s="104">
        <f>IF(-Q226&lt;0,180-ACOS(SIN((U226-90)*PI()/180)*R226/SQRT(Q226^2+R226^2))*180/PI(),ACOS(SIN((U226-90)*PI()/180)*R226/SQRT(Q226^2+R226^2))*180/PI())</f>
        <v>103.54204676840301</v>
      </c>
      <c r="Y226" s="110">
        <f>IF(O226=90,IF(X226-N226&lt;0,X226-N226+180,X226-N226),IF(X226+N226&gt;180,X226+N226-180,X226+N226))</f>
        <v>59.54204676840301</v>
      </c>
      <c r="Z226" s="38"/>
      <c r="AA226" s="2"/>
      <c r="AB226" s="1"/>
      <c r="AC226" s="2"/>
      <c r="AD226" s="3"/>
      <c r="AE226" s="28">
        <f t="shared" si="95"/>
        <v>76.14945198949648</v>
      </c>
      <c r="AF226" s="13">
        <f t="shared" si="98"/>
        <v>346.14945198949647</v>
      </c>
      <c r="AG226" s="13">
        <f t="shared" si="105"/>
        <v>12.348494919571507</v>
      </c>
      <c r="AH226" s="105">
        <f>Y226</f>
        <v>59.54204676840301</v>
      </c>
      <c r="AI226" s="38"/>
    </row>
    <row r="227" spans="4:35" ht="12.75">
      <c r="D227">
        <v>5</v>
      </c>
      <c r="E227" s="2" t="s">
        <v>281</v>
      </c>
      <c r="F227" s="17">
        <v>23</v>
      </c>
      <c r="G227" s="21">
        <v>23.5</v>
      </c>
      <c r="H227" s="1"/>
      <c r="I227" s="84"/>
      <c r="J227" s="2">
        <v>90</v>
      </c>
      <c r="K227" s="12">
        <v>3</v>
      </c>
      <c r="L227" s="12">
        <v>180</v>
      </c>
      <c r="M227" s="12">
        <v>13</v>
      </c>
      <c r="N227" s="12"/>
      <c r="O227" s="101"/>
      <c r="P227" s="81">
        <f t="shared" si="99"/>
        <v>0.22464276674196476</v>
      </c>
      <c r="Q227" s="81">
        <f t="shared" si="100"/>
        <v>-0.05099458907503443</v>
      </c>
      <c r="R227" s="81">
        <f t="shared" si="101"/>
        <v>0.9730347244752634</v>
      </c>
      <c r="S227" s="13">
        <f t="shared" si="102"/>
        <v>347.21042825530543</v>
      </c>
      <c r="T227" s="13">
        <f t="shared" si="106"/>
        <v>76.68090871110479</v>
      </c>
      <c r="U227" s="28">
        <f t="shared" si="103"/>
        <v>167.21042825530543</v>
      </c>
      <c r="V227" s="13">
        <f t="shared" si="96"/>
        <v>77.21042825530543</v>
      </c>
      <c r="W227" s="29">
        <f t="shared" si="104"/>
        <v>13.319091288895208</v>
      </c>
      <c r="X227" s="13"/>
      <c r="Y227" s="108"/>
      <c r="Z227" s="38"/>
      <c r="AA227" s="2"/>
      <c r="AB227" s="1"/>
      <c r="AC227" s="2"/>
      <c r="AD227" s="3"/>
      <c r="AE227" s="28">
        <f t="shared" si="95"/>
        <v>167.21042825530543</v>
      </c>
      <c r="AF227" s="13">
        <f t="shared" si="98"/>
        <v>77.21042825530543</v>
      </c>
      <c r="AG227" s="13">
        <f t="shared" si="105"/>
        <v>13.319091288895208</v>
      </c>
      <c r="AH227" s="105"/>
      <c r="AI227" s="38"/>
    </row>
    <row r="228" spans="4:36" ht="12.75">
      <c r="D228">
        <v>5</v>
      </c>
      <c r="E228" s="2" t="s">
        <v>491</v>
      </c>
      <c r="F228" s="17">
        <v>117</v>
      </c>
      <c r="G228" s="21">
        <v>139.5</v>
      </c>
      <c r="H228" s="1"/>
      <c r="I228" s="84"/>
      <c r="J228" s="2">
        <v>270</v>
      </c>
      <c r="K228" s="12">
        <v>79</v>
      </c>
      <c r="L228" s="12">
        <v>40</v>
      </c>
      <c r="M228" s="12">
        <v>0</v>
      </c>
      <c r="N228" s="12"/>
      <c r="O228" s="101"/>
      <c r="P228" s="81">
        <f t="shared" si="99"/>
        <v>-0.6309777908516538</v>
      </c>
      <c r="Q228" s="81">
        <f t="shared" si="100"/>
        <v>0.7519700490946167</v>
      </c>
      <c r="R228" s="81">
        <f t="shared" si="101"/>
        <v>0.146168170605317</v>
      </c>
      <c r="S228" s="13">
        <f t="shared" si="102"/>
        <v>130</v>
      </c>
      <c r="T228" s="13">
        <f t="shared" si="106"/>
        <v>8.469338921093964</v>
      </c>
      <c r="U228" s="28">
        <f t="shared" si="103"/>
        <v>310</v>
      </c>
      <c r="V228" s="13">
        <f t="shared" si="96"/>
        <v>220</v>
      </c>
      <c r="W228" s="29">
        <f t="shared" si="104"/>
        <v>81.53066107890604</v>
      </c>
      <c r="X228" s="13"/>
      <c r="Y228" s="108"/>
      <c r="Z228" s="38"/>
      <c r="AA228" s="2"/>
      <c r="AB228" s="1"/>
      <c r="AC228" s="2"/>
      <c r="AD228" s="3"/>
      <c r="AE228" s="28">
        <f t="shared" si="95"/>
        <v>310</v>
      </c>
      <c r="AF228" s="13">
        <f t="shared" si="98"/>
        <v>220</v>
      </c>
      <c r="AG228" s="13">
        <f t="shared" si="105"/>
        <v>81.53066107890604</v>
      </c>
      <c r="AH228" s="105"/>
      <c r="AI228" s="38"/>
      <c r="AJ228" t="s">
        <v>282</v>
      </c>
    </row>
    <row r="229" spans="4:36" ht="12.75">
      <c r="D229">
        <v>6</v>
      </c>
      <c r="E229" s="2" t="s">
        <v>283</v>
      </c>
      <c r="F229" s="80" t="s">
        <v>285</v>
      </c>
      <c r="G229" s="21"/>
      <c r="H229" s="1"/>
      <c r="I229" s="84"/>
      <c r="J229" s="2">
        <v>0</v>
      </c>
      <c r="K229" s="12">
        <v>75</v>
      </c>
      <c r="L229" s="12">
        <v>55</v>
      </c>
      <c r="M229" s="12">
        <v>0</v>
      </c>
      <c r="N229" s="12">
        <v>0</v>
      </c>
      <c r="O229" s="101">
        <v>90</v>
      </c>
      <c r="P229" s="81">
        <f t="shared" si="99"/>
        <v>-0.7912401152362237</v>
      </c>
      <c r="Q229" s="81">
        <f t="shared" si="100"/>
        <v>0.5540322932223235</v>
      </c>
      <c r="R229" s="81">
        <f t="shared" si="101"/>
        <v>0.2120121498966546</v>
      </c>
      <c r="S229" s="13">
        <f t="shared" si="102"/>
        <v>145</v>
      </c>
      <c r="T229" s="13">
        <f t="shared" si="106"/>
        <v>12.379605396312746</v>
      </c>
      <c r="U229" s="28">
        <f t="shared" si="103"/>
        <v>325</v>
      </c>
      <c r="V229" s="13">
        <f t="shared" si="96"/>
        <v>235</v>
      </c>
      <c r="W229" s="29">
        <f t="shared" si="104"/>
        <v>77.62039460368726</v>
      </c>
      <c r="X229" s="104">
        <f>IF(-Q229&lt;0,180-ACOS(SIN((U229-90)*PI()/180)*R229/SQRT(Q229^2+R229^2))*180/PI(),ACOS(SIN((U229-90)*PI()/180)*R229/SQRT(Q229^2+R229^2))*180/PI())</f>
        <v>72.9766001768023</v>
      </c>
      <c r="Y229" s="110">
        <f>IF(O229=90,IF(X229-N229&lt;0,X229-N229+180,X229-N229),IF(X229+N229&gt;180,X229+N229-180,X229+N229))</f>
        <v>72.9766001768023</v>
      </c>
      <c r="Z229" s="38"/>
      <c r="AA229" s="2"/>
      <c r="AB229" s="1"/>
      <c r="AC229" s="2"/>
      <c r="AD229" s="3"/>
      <c r="AE229" s="28">
        <f t="shared" si="95"/>
        <v>325</v>
      </c>
      <c r="AF229" s="13">
        <f t="shared" si="98"/>
        <v>235</v>
      </c>
      <c r="AG229" s="13">
        <f t="shared" si="105"/>
        <v>77.62039460368726</v>
      </c>
      <c r="AH229" s="105">
        <f>Y229</f>
        <v>72.9766001768023</v>
      </c>
      <c r="AI229" s="38"/>
      <c r="AJ229" t="s">
        <v>286</v>
      </c>
    </row>
    <row r="230" spans="3:36" ht="12.75">
      <c r="C230" t="s">
        <v>287</v>
      </c>
      <c r="D230">
        <v>1</v>
      </c>
      <c r="E230" s="2" t="s">
        <v>288</v>
      </c>
      <c r="F230" s="17">
        <v>68</v>
      </c>
      <c r="G230" s="21">
        <v>70</v>
      </c>
      <c r="H230" s="1"/>
      <c r="I230" s="84" t="s">
        <v>289</v>
      </c>
      <c r="J230" s="2">
        <v>90</v>
      </c>
      <c r="K230" s="12">
        <v>12</v>
      </c>
      <c r="L230" s="12">
        <v>0</v>
      </c>
      <c r="M230" s="12">
        <v>61</v>
      </c>
      <c r="N230" s="12">
        <v>25</v>
      </c>
      <c r="O230" s="101">
        <v>90</v>
      </c>
      <c r="P230" s="81">
        <f t="shared" si="99"/>
        <v>0.8555071680929037</v>
      </c>
      <c r="Q230" s="81">
        <f t="shared" si="100"/>
        <v>0.10079758787013171</v>
      </c>
      <c r="R230" s="81">
        <f t="shared" si="101"/>
        <v>-0.4742153668566222</v>
      </c>
      <c r="S230" s="13">
        <f t="shared" si="102"/>
        <v>6.719724633712803</v>
      </c>
      <c r="T230" s="13">
        <f t="shared" si="106"/>
        <v>-28.832835710318918</v>
      </c>
      <c r="U230" s="28">
        <f t="shared" si="103"/>
        <v>6.719724633712803</v>
      </c>
      <c r="V230" s="13">
        <f t="shared" si="96"/>
        <v>276.7197246337128</v>
      </c>
      <c r="W230" s="29">
        <f t="shared" si="104"/>
        <v>61.16716428968108</v>
      </c>
      <c r="X230" s="104">
        <f>IF(-Q230&lt;0,180-ACOS(SIN((U230-90)*PI()/180)*R230/SQRT(Q230^2+R230^2))*180/PI(),ACOS(SIN((U230-90)*PI()/180)*R230/SQRT(Q230^2+R230^2))*180/PI())</f>
        <v>166.2707639092417</v>
      </c>
      <c r="Y230" s="110">
        <f>IF(O230=90,IF(X230-N230&lt;0,X230-N230+180,X230-N230),IF(X230+N230&gt;180,X230+N230-180,X230+N230))</f>
        <v>141.2707639092417</v>
      </c>
      <c r="Z230" s="38"/>
      <c r="AA230" s="2"/>
      <c r="AB230" s="1"/>
      <c r="AC230" s="2"/>
      <c r="AD230" s="3"/>
      <c r="AE230" s="28">
        <f t="shared" si="95"/>
        <v>6.719724633712803</v>
      </c>
      <c r="AF230" s="13">
        <f t="shared" si="98"/>
        <v>276.7197246337128</v>
      </c>
      <c r="AG230" s="13">
        <f t="shared" si="105"/>
        <v>61.16716428968108</v>
      </c>
      <c r="AH230" s="105">
        <f>Y230</f>
        <v>141.2707639092417</v>
      </c>
      <c r="AI230" s="38"/>
      <c r="AJ230" t="s">
        <v>222</v>
      </c>
    </row>
    <row r="231" spans="4:36" ht="12.75">
      <c r="D231">
        <v>1</v>
      </c>
      <c r="E231" s="2" t="s">
        <v>223</v>
      </c>
      <c r="F231" s="17">
        <v>70</v>
      </c>
      <c r="G231" s="21">
        <v>95</v>
      </c>
      <c r="H231" s="1"/>
      <c r="I231" s="84" t="s">
        <v>289</v>
      </c>
      <c r="J231" s="2">
        <v>90</v>
      </c>
      <c r="K231" s="12">
        <v>85</v>
      </c>
      <c r="L231" s="12">
        <v>350</v>
      </c>
      <c r="M231" s="12">
        <v>0</v>
      </c>
      <c r="N231" s="12"/>
      <c r="O231" s="101"/>
      <c r="P231" s="81">
        <f t="shared" si="99"/>
        <v>0.17298739392509038</v>
      </c>
      <c r="Q231" s="81">
        <f t="shared" si="100"/>
        <v>0.9810602621904068</v>
      </c>
      <c r="R231" s="81">
        <f t="shared" si="101"/>
        <v>-0.08583165117743123</v>
      </c>
      <c r="S231" s="13">
        <f t="shared" si="102"/>
        <v>79.99999999999994</v>
      </c>
      <c r="T231" s="13">
        <f t="shared" si="106"/>
        <v>-4.924415151213692</v>
      </c>
      <c r="U231" s="28">
        <f t="shared" si="103"/>
        <v>79.99999999999994</v>
      </c>
      <c r="V231" s="13">
        <f t="shared" si="96"/>
        <v>349.99999999999994</v>
      </c>
      <c r="W231" s="29">
        <f t="shared" si="104"/>
        <v>85.0755848487863</v>
      </c>
      <c r="X231" s="13"/>
      <c r="Y231" s="108"/>
      <c r="Z231" s="38"/>
      <c r="AA231" s="2"/>
      <c r="AB231" s="1"/>
      <c r="AC231" s="2"/>
      <c r="AD231" s="3"/>
      <c r="AE231" s="28">
        <f t="shared" si="95"/>
        <v>79.99999999999994</v>
      </c>
      <c r="AF231" s="13">
        <f t="shared" si="98"/>
        <v>349.99999999999994</v>
      </c>
      <c r="AG231" s="13">
        <f t="shared" si="105"/>
        <v>85.0755848487863</v>
      </c>
      <c r="AH231" s="105"/>
      <c r="AI231" s="38"/>
      <c r="AJ231" t="s">
        <v>224</v>
      </c>
    </row>
    <row r="232" spans="4:35" ht="12.75">
      <c r="D232">
        <v>2</v>
      </c>
      <c r="E232" s="2" t="s">
        <v>296</v>
      </c>
      <c r="F232" s="17">
        <v>61</v>
      </c>
      <c r="G232" s="21">
        <v>68</v>
      </c>
      <c r="H232" s="1"/>
      <c r="I232" s="84"/>
      <c r="J232" s="2"/>
      <c r="K232" s="12"/>
      <c r="L232" s="12"/>
      <c r="M232" s="12"/>
      <c r="N232" s="12"/>
      <c r="O232" s="101"/>
      <c r="P232" s="81"/>
      <c r="Q232" s="81"/>
      <c r="R232" s="81"/>
      <c r="S232" s="13"/>
      <c r="T232" s="13"/>
      <c r="U232" s="28"/>
      <c r="V232" s="13"/>
      <c r="W232" s="29"/>
      <c r="X232" s="13"/>
      <c r="Y232" s="108"/>
      <c r="Z232" s="38"/>
      <c r="AA232" s="2"/>
      <c r="AB232" s="1"/>
      <c r="AC232" s="2"/>
      <c r="AD232" s="3"/>
      <c r="AE232" s="28"/>
      <c r="AF232" s="13"/>
      <c r="AG232" s="13"/>
      <c r="AH232" s="105"/>
      <c r="AI232" s="38"/>
    </row>
    <row r="233" spans="4:36" ht="12.75">
      <c r="D233">
        <v>2</v>
      </c>
      <c r="E233" s="2" t="s">
        <v>148</v>
      </c>
      <c r="F233" s="17">
        <v>71</v>
      </c>
      <c r="G233" s="21">
        <v>150</v>
      </c>
      <c r="H233" s="1"/>
      <c r="I233" s="84"/>
      <c r="J233" s="2"/>
      <c r="K233" s="12"/>
      <c r="L233" s="12"/>
      <c r="M233" s="12"/>
      <c r="N233" s="12"/>
      <c r="O233" s="101"/>
      <c r="P233" s="81"/>
      <c r="Q233" s="81"/>
      <c r="R233" s="81"/>
      <c r="S233" s="13"/>
      <c r="T233" s="13"/>
      <c r="U233" s="28"/>
      <c r="V233" s="13"/>
      <c r="W233" s="29"/>
      <c r="X233" s="13"/>
      <c r="Y233" s="108"/>
      <c r="Z233" s="38"/>
      <c r="AA233" s="2"/>
      <c r="AB233" s="1"/>
      <c r="AC233" s="2"/>
      <c r="AD233" s="3"/>
      <c r="AE233" s="28"/>
      <c r="AF233" s="13"/>
      <c r="AG233" s="13"/>
      <c r="AH233" s="105"/>
      <c r="AI233" s="38"/>
      <c r="AJ233" t="s">
        <v>225</v>
      </c>
    </row>
    <row r="234" spans="4:36" ht="12.75">
      <c r="D234">
        <v>3</v>
      </c>
      <c r="E234" s="2" t="s">
        <v>148</v>
      </c>
      <c r="F234" s="17">
        <v>0</v>
      </c>
      <c r="G234" s="21">
        <v>58</v>
      </c>
      <c r="H234" s="1"/>
      <c r="I234" s="84"/>
      <c r="J234" s="2"/>
      <c r="K234" s="12"/>
      <c r="L234" s="12"/>
      <c r="M234" s="12"/>
      <c r="N234" s="12"/>
      <c r="O234" s="101"/>
      <c r="P234" s="81"/>
      <c r="Q234" s="81"/>
      <c r="R234" s="81"/>
      <c r="S234" s="13"/>
      <c r="T234" s="13"/>
      <c r="U234" s="28"/>
      <c r="V234" s="13"/>
      <c r="W234" s="29"/>
      <c r="X234" s="13"/>
      <c r="Y234" s="108"/>
      <c r="Z234" s="38"/>
      <c r="AA234" s="2"/>
      <c r="AB234" s="1"/>
      <c r="AC234" s="2"/>
      <c r="AD234" s="3"/>
      <c r="AE234" s="28"/>
      <c r="AF234" s="13"/>
      <c r="AG234" s="13"/>
      <c r="AH234" s="105"/>
      <c r="AI234" s="38"/>
      <c r="AJ234" t="s">
        <v>225</v>
      </c>
    </row>
    <row r="235" spans="4:36" ht="12.75">
      <c r="D235">
        <v>4</v>
      </c>
      <c r="E235" s="2" t="s">
        <v>491</v>
      </c>
      <c r="F235" s="17">
        <v>14</v>
      </c>
      <c r="G235" s="21">
        <v>15</v>
      </c>
      <c r="H235" s="1"/>
      <c r="I235" s="84"/>
      <c r="J235" s="2">
        <v>270</v>
      </c>
      <c r="K235" s="12">
        <v>5</v>
      </c>
      <c r="L235" s="12">
        <v>180</v>
      </c>
      <c r="M235" s="12">
        <v>25</v>
      </c>
      <c r="N235" s="12">
        <v>65</v>
      </c>
      <c r="O235" s="101">
        <v>270</v>
      </c>
      <c r="P235" s="81">
        <f>COS(K235*PI()/180)*SIN(J235*PI()/180)*(SIN(M235*PI()/180))-(COS(M235*PI()/180)*SIN(L235*PI()/180))*(SIN(K235*PI()/180))</f>
        <v>-0.4210100716628344</v>
      </c>
      <c r="Q235" s="81">
        <f>(SIN(K235*PI()/180))*(COS(M235*PI()/180)*COS(L235*PI()/180))-(SIN(M235*PI()/180))*(COS(K235*PI()/180)*COS(J235*PI()/180))</f>
        <v>-0.07898992833716555</v>
      </c>
      <c r="R235" s="81">
        <f>(COS(K235*PI()/180)*COS(J235*PI()/180))*(COS(M235*PI()/180)*SIN(L235*PI()/180))-(COS(K235*PI()/180)*SIN(J235*PI()/180))*(COS(M235*PI()/180)*COS(L235*PI()/180))</f>
        <v>-0.9028590122851735</v>
      </c>
      <c r="S235" s="13">
        <f>IF(P235=0,IF(Q235&gt;=0,90,270),IF(P235&gt;0,IF(Q235&gt;=0,ATAN(Q235/P235)*180/PI(),ATAN(Q235/P235)*180/PI()+360),ATAN(Q235/P235)*180/PI()+180))</f>
        <v>190.62629957526138</v>
      </c>
      <c r="T235" s="13">
        <f aca="true" t="shared" si="107" ref="T235:T269">ASIN(R235/SQRT(P235^2+Q235^2+R235^2))*180/PI()</f>
        <v>-64.61828003224458</v>
      </c>
      <c r="U235" s="28">
        <f>IF(R235&lt;0,S235,IF(S235+180&gt;=360,S235-180,S235+180))</f>
        <v>190.62629957526138</v>
      </c>
      <c r="V235" s="13">
        <f t="shared" si="96"/>
        <v>100.62629957526138</v>
      </c>
      <c r="W235" s="29">
        <f>IF(R235&lt;0,90+T235,90-T235)</f>
        <v>25.381719967755416</v>
      </c>
      <c r="X235" s="104">
        <f>IF(-Q235&lt;0,180-ACOS(SIN((U235-90)*PI()/180)*R235/SQRT(Q235^2+R235^2))*180/PI(),ACOS(SIN((U235-90)*PI()/180)*R235/SQRT(Q235^2+R235^2))*180/PI())</f>
        <v>168.26838468063693</v>
      </c>
      <c r="Y235" s="110">
        <f>IF(O235=90,IF(X235-N235&lt;0,X235-N235+180,X235-N235),IF(X235+N235&gt;180,X235+N235-180,X235+N235))</f>
        <v>53.26838468063693</v>
      </c>
      <c r="Z235" s="38" t="s">
        <v>351</v>
      </c>
      <c r="AA235" s="2">
        <v>8</v>
      </c>
      <c r="AB235" s="1">
        <v>30</v>
      </c>
      <c r="AC235" s="2"/>
      <c r="AD235" s="3"/>
      <c r="AE235" s="28">
        <f t="shared" si="95"/>
        <v>190.62629957526138</v>
      </c>
      <c r="AF235" s="13">
        <f t="shared" si="98"/>
        <v>100.62629957526138</v>
      </c>
      <c r="AG235" s="13">
        <f>W235</f>
        <v>25.381719967755416</v>
      </c>
      <c r="AH235" s="105">
        <f aca="true" t="shared" si="108" ref="AH235:AI237">Y235</f>
        <v>53.26838468063693</v>
      </c>
      <c r="AI235" s="38" t="str">
        <f t="shared" si="108"/>
        <v>N</v>
      </c>
      <c r="AJ235" t="s">
        <v>226</v>
      </c>
    </row>
    <row r="236" spans="4:36" ht="12.75">
      <c r="D236">
        <v>4</v>
      </c>
      <c r="E236" s="2" t="s">
        <v>491</v>
      </c>
      <c r="F236" s="17">
        <v>17</v>
      </c>
      <c r="G236" s="21">
        <v>20</v>
      </c>
      <c r="H236" s="1"/>
      <c r="I236" s="84"/>
      <c r="J236" s="2">
        <v>270</v>
      </c>
      <c r="K236" s="12">
        <v>30</v>
      </c>
      <c r="L236" s="12">
        <v>180</v>
      </c>
      <c r="M236" s="12">
        <v>25</v>
      </c>
      <c r="N236" s="12">
        <v>75</v>
      </c>
      <c r="O236" s="101">
        <v>270</v>
      </c>
      <c r="P236" s="81">
        <f>COS(K236*PI()/180)*SIN(J236*PI()/180)*(SIN(M236*PI()/180))-(COS(M236*PI()/180)*SIN(L236*PI()/180))*(SIN(K236*PI()/180))</f>
        <v>-0.3659981507706669</v>
      </c>
      <c r="Q236" s="81">
        <f>(SIN(K236*PI()/180))*(COS(M236*PI()/180)*COS(L236*PI()/180))-(SIN(M236*PI()/180))*(COS(K236*PI()/180)*COS(J236*PI()/180))</f>
        <v>-0.45315389351832486</v>
      </c>
      <c r="R236" s="81">
        <f>(COS(K236*PI()/180)*COS(J236*PI()/180))*(COS(M236*PI()/180)*SIN(L236*PI()/180))-(COS(K236*PI()/180)*SIN(J236*PI()/180))*(COS(M236*PI()/180)*COS(L236*PI()/180))</f>
        <v>-0.7848855672213958</v>
      </c>
      <c r="S236" s="13">
        <f>IF(P236=0,IF(Q236&gt;=0,90,270),IF(P236&gt;0,IF(Q236&gt;=0,ATAN(Q236/P236)*180/PI(),ATAN(Q236/P236)*180/PI()+360),ATAN(Q236/P236)*180/PI()+180))</f>
        <v>231.07328001016393</v>
      </c>
      <c r="T236" s="13">
        <f t="shared" si="107"/>
        <v>-53.419302931264454</v>
      </c>
      <c r="U236" s="28">
        <f>IF(R236&lt;0,S236,IF(S236+180&gt;=360,S236-180,S236+180))</f>
        <v>231.07328001016393</v>
      </c>
      <c r="V236" s="13">
        <f t="shared" si="96"/>
        <v>141.07328001016393</v>
      </c>
      <c r="W236" s="29">
        <f>IF(R236&lt;0,90+T236,90-T236)</f>
        <v>36.580697068735546</v>
      </c>
      <c r="X236" s="104">
        <f>IF(-Q236&lt;0,180-ACOS(SIN((U236-90)*PI()/180)*R236/SQRT(Q236^2+R236^2))*180/PI(),ACOS(SIN((U236-90)*PI()/180)*R236/SQRT(Q236^2+R236^2))*180/PI())</f>
        <v>122.96633806926357</v>
      </c>
      <c r="Y236" s="110">
        <f>IF(O236=90,IF(X236-N236&lt;0,X236-N236+180,X236-N236),IF(X236+N236&gt;180,X236+N236-180,X236+N236))</f>
        <v>17.96633806926357</v>
      </c>
      <c r="Z236" s="38" t="s">
        <v>352</v>
      </c>
      <c r="AA236" s="2">
        <v>8</v>
      </c>
      <c r="AB236" s="1">
        <v>30</v>
      </c>
      <c r="AC236" s="2"/>
      <c r="AD236" s="3"/>
      <c r="AE236" s="28">
        <f t="shared" si="95"/>
        <v>231.07328001016393</v>
      </c>
      <c r="AF236" s="13">
        <f t="shared" si="98"/>
        <v>141.07328001016393</v>
      </c>
      <c r="AG236" s="13">
        <f>W236</f>
        <v>36.580697068735546</v>
      </c>
      <c r="AH236" s="105">
        <f t="shared" si="108"/>
        <v>17.96633806926357</v>
      </c>
      <c r="AI236" s="38" t="str">
        <f t="shared" si="108"/>
        <v>N</v>
      </c>
      <c r="AJ236" t="s">
        <v>227</v>
      </c>
    </row>
    <row r="237" spans="3:35" ht="12.75">
      <c r="C237" t="s">
        <v>5</v>
      </c>
      <c r="D237">
        <v>1</v>
      </c>
      <c r="E237" s="2" t="s">
        <v>6</v>
      </c>
      <c r="F237" s="17">
        <v>4</v>
      </c>
      <c r="G237" s="21">
        <v>34</v>
      </c>
      <c r="H237" s="1"/>
      <c r="I237" s="84"/>
      <c r="J237" s="2">
        <v>270</v>
      </c>
      <c r="K237" s="12">
        <v>83</v>
      </c>
      <c r="L237" s="12">
        <v>344</v>
      </c>
      <c r="M237" s="12">
        <v>0</v>
      </c>
      <c r="N237" s="12"/>
      <c r="O237" s="101"/>
      <c r="P237" s="81">
        <f aca="true" t="shared" si="109" ref="P237:P249">COS(K237*PI()/180)*SIN(J237*PI()/180)*(SIN(M237*PI()/180))-(COS(M237*PI()/180)*SIN(L237*PI()/180))*(SIN(K237*PI()/180))</f>
        <v>0.2735827967647529</v>
      </c>
      <c r="Q237" s="81">
        <f aca="true" t="shared" si="110" ref="Q237:Q249">(SIN(K237*PI()/180))*(COS(M237*PI()/180)*COS(L237*PI()/180))-(SIN(M237*PI()/180))*(COS(K237*PI()/180)*COS(J237*PI()/180))</f>
        <v>0.9540965970237888</v>
      </c>
      <c r="R237" s="81">
        <f aca="true" t="shared" si="111" ref="R237:R249">(COS(K237*PI()/180)*COS(J237*PI()/180))*(COS(M237*PI()/180)*SIN(L237*PI()/180))-(COS(K237*PI()/180)*SIN(J237*PI()/180))*(COS(M237*PI()/180)*COS(L237*PI()/180))</f>
        <v>0.11714833172452141</v>
      </c>
      <c r="S237" s="13">
        <f aca="true" t="shared" si="112" ref="S237:S249">IF(P237=0,IF(Q237&gt;=0,90,270),IF(P237&gt;0,IF(Q237&gt;=0,ATAN(Q237/P237)*180/PI(),ATAN(Q237/P237)*180/PI()+360),ATAN(Q237/P237)*180/PI()+180))</f>
        <v>73.99999999999997</v>
      </c>
      <c r="T237" s="13">
        <f t="shared" si="107"/>
        <v>6.731369588884335</v>
      </c>
      <c r="U237" s="28">
        <f aca="true" t="shared" si="113" ref="U237:U249">IF(R237&lt;0,S237,IF(S237+180&gt;=360,S237-180,S237+180))</f>
        <v>253.99999999999997</v>
      </c>
      <c r="V237" s="13">
        <f t="shared" si="96"/>
        <v>163.99999999999997</v>
      </c>
      <c r="W237" s="29">
        <f aca="true" t="shared" si="114" ref="W237:W249">IF(R237&lt;0,90+T237,90-T237)</f>
        <v>83.26863041111567</v>
      </c>
      <c r="X237" s="13"/>
      <c r="Y237" s="109">
        <v>90</v>
      </c>
      <c r="Z237" s="38" t="s">
        <v>307</v>
      </c>
      <c r="AA237" s="2"/>
      <c r="AB237" s="1"/>
      <c r="AC237" s="2"/>
      <c r="AD237" s="3"/>
      <c r="AE237" s="28">
        <f t="shared" si="95"/>
        <v>253.99999999999997</v>
      </c>
      <c r="AF237" s="13">
        <f t="shared" si="98"/>
        <v>163.99999999999997</v>
      </c>
      <c r="AG237" s="13">
        <f aca="true" t="shared" si="115" ref="AG237:AG249">W237</f>
        <v>83.26863041111567</v>
      </c>
      <c r="AH237" s="106">
        <f t="shared" si="108"/>
        <v>90</v>
      </c>
      <c r="AI237" s="38" t="str">
        <f t="shared" si="108"/>
        <v>N</v>
      </c>
    </row>
    <row r="238" spans="4:36" ht="12.75">
      <c r="D238">
        <v>1</v>
      </c>
      <c r="E238" s="2" t="s">
        <v>25</v>
      </c>
      <c r="F238" s="17">
        <v>6</v>
      </c>
      <c r="G238" s="21">
        <v>8</v>
      </c>
      <c r="H238" s="1"/>
      <c r="I238" s="84"/>
      <c r="J238" s="2">
        <v>90</v>
      </c>
      <c r="K238" s="12">
        <v>8</v>
      </c>
      <c r="L238" s="12">
        <v>0</v>
      </c>
      <c r="M238" s="12">
        <v>7</v>
      </c>
      <c r="N238" s="12"/>
      <c r="O238" s="101"/>
      <c r="P238" s="81">
        <f t="shared" si="109"/>
        <v>0.12068331933261862</v>
      </c>
      <c r="Q238" s="81">
        <f t="shared" si="110"/>
        <v>0.13813572576990213</v>
      </c>
      <c r="R238" s="81">
        <f t="shared" si="111"/>
        <v>-0.9828867607227297</v>
      </c>
      <c r="S238" s="13">
        <f t="shared" si="112"/>
        <v>48.85766737554553</v>
      </c>
      <c r="T238" s="13">
        <f t="shared" si="107"/>
        <v>-79.42894908769492</v>
      </c>
      <c r="U238" s="28">
        <f t="shared" si="113"/>
        <v>48.85766737554553</v>
      </c>
      <c r="V238" s="13">
        <f t="shared" si="96"/>
        <v>318.85766737554553</v>
      </c>
      <c r="W238" s="29">
        <f t="shared" si="114"/>
        <v>10.571050912305083</v>
      </c>
      <c r="X238" s="13"/>
      <c r="Y238" s="108"/>
      <c r="Z238" s="38"/>
      <c r="AA238" s="2"/>
      <c r="AB238" s="1"/>
      <c r="AC238" s="2"/>
      <c r="AD238" s="3"/>
      <c r="AE238" s="28">
        <f t="shared" si="95"/>
        <v>48.85766737554553</v>
      </c>
      <c r="AF238" s="13">
        <f t="shared" si="98"/>
        <v>318.85766737554553</v>
      </c>
      <c r="AG238" s="13">
        <f t="shared" si="115"/>
        <v>10.571050912305083</v>
      </c>
      <c r="AH238" s="105"/>
      <c r="AI238" s="38"/>
      <c r="AJ238" t="s">
        <v>7</v>
      </c>
    </row>
    <row r="239" spans="4:36" ht="12.75">
      <c r="D239">
        <v>1</v>
      </c>
      <c r="E239" s="2" t="s">
        <v>25</v>
      </c>
      <c r="F239" s="17">
        <v>22</v>
      </c>
      <c r="G239" s="21">
        <v>22</v>
      </c>
      <c r="H239" s="1"/>
      <c r="I239" s="84"/>
      <c r="J239" s="2">
        <v>90</v>
      </c>
      <c r="K239" s="12">
        <v>6</v>
      </c>
      <c r="L239" s="12">
        <v>0</v>
      </c>
      <c r="M239" s="12">
        <v>0</v>
      </c>
      <c r="N239" s="12"/>
      <c r="O239" s="101"/>
      <c r="P239" s="81">
        <f t="shared" si="109"/>
        <v>0</v>
      </c>
      <c r="Q239" s="81">
        <f t="shared" si="110"/>
        <v>0.10452846326765346</v>
      </c>
      <c r="R239" s="81">
        <f t="shared" si="111"/>
        <v>-0.9945218953682733</v>
      </c>
      <c r="S239" s="13">
        <f t="shared" si="112"/>
        <v>90</v>
      </c>
      <c r="T239" s="13">
        <f t="shared" si="107"/>
        <v>-84.0000000000001</v>
      </c>
      <c r="U239" s="28">
        <f t="shared" si="113"/>
        <v>90</v>
      </c>
      <c r="V239" s="13">
        <f t="shared" si="96"/>
        <v>0</v>
      </c>
      <c r="W239" s="29">
        <f t="shared" si="114"/>
        <v>5.9999999999999005</v>
      </c>
      <c r="X239" s="13"/>
      <c r="Y239" s="108"/>
      <c r="Z239" s="38"/>
      <c r="AA239" s="2"/>
      <c r="AB239" s="1"/>
      <c r="AC239" s="2"/>
      <c r="AD239" s="3"/>
      <c r="AE239" s="28">
        <f t="shared" si="95"/>
        <v>90</v>
      </c>
      <c r="AF239" s="13">
        <f t="shared" si="98"/>
        <v>0</v>
      </c>
      <c r="AG239" s="13">
        <f t="shared" si="115"/>
        <v>5.9999999999999005</v>
      </c>
      <c r="AH239" s="105"/>
      <c r="AI239" s="38"/>
      <c r="AJ239" t="s">
        <v>67</v>
      </c>
    </row>
    <row r="240" spans="4:35" ht="12.75">
      <c r="D240">
        <v>1</v>
      </c>
      <c r="E240" s="2" t="s">
        <v>6</v>
      </c>
      <c r="F240" s="17">
        <v>22</v>
      </c>
      <c r="G240" s="21">
        <v>33</v>
      </c>
      <c r="H240" s="1"/>
      <c r="I240" s="84"/>
      <c r="J240" s="2">
        <v>270</v>
      </c>
      <c r="K240" s="12">
        <v>76</v>
      </c>
      <c r="L240" s="12">
        <v>0</v>
      </c>
      <c r="M240" s="12">
        <v>354</v>
      </c>
      <c r="N240" s="12"/>
      <c r="O240" s="101"/>
      <c r="P240" s="81">
        <f t="shared" si="109"/>
        <v>0.02528772397783097</v>
      </c>
      <c r="Q240" s="81">
        <f t="shared" si="110"/>
        <v>0.9649803447637393</v>
      </c>
      <c r="R240" s="81">
        <f t="shared" si="111"/>
        <v>0.24059662214286726</v>
      </c>
      <c r="S240" s="13">
        <f t="shared" si="112"/>
        <v>88.49888306903624</v>
      </c>
      <c r="T240" s="13">
        <f t="shared" si="107"/>
        <v>13.995384278531125</v>
      </c>
      <c r="U240" s="28">
        <f t="shared" si="113"/>
        <v>268.49888306903625</v>
      </c>
      <c r="V240" s="13">
        <f t="shared" si="96"/>
        <v>178.49888306903625</v>
      </c>
      <c r="W240" s="29">
        <f t="shared" si="114"/>
        <v>76.00461572146888</v>
      </c>
      <c r="X240" s="13"/>
      <c r="Y240" s="108"/>
      <c r="Z240" s="38"/>
      <c r="AA240" s="2"/>
      <c r="AB240" s="1"/>
      <c r="AC240" s="2"/>
      <c r="AD240" s="3"/>
      <c r="AE240" s="28">
        <f t="shared" si="95"/>
        <v>268.49888306903625</v>
      </c>
      <c r="AF240" s="13">
        <f t="shared" si="98"/>
        <v>178.49888306903625</v>
      </c>
      <c r="AG240" s="13">
        <f t="shared" si="115"/>
        <v>76.00461572146888</v>
      </c>
      <c r="AH240" s="105"/>
      <c r="AI240" s="38"/>
    </row>
    <row r="241" spans="4:35" ht="12.75">
      <c r="D241">
        <v>1</v>
      </c>
      <c r="E241" s="2" t="s">
        <v>68</v>
      </c>
      <c r="F241" s="17">
        <v>28</v>
      </c>
      <c r="G241" s="21">
        <v>33</v>
      </c>
      <c r="H241" s="1"/>
      <c r="I241" s="84"/>
      <c r="J241" s="2">
        <v>270</v>
      </c>
      <c r="K241" s="12">
        <v>11</v>
      </c>
      <c r="L241" s="12">
        <v>180</v>
      </c>
      <c r="M241" s="12">
        <v>74</v>
      </c>
      <c r="N241" s="12"/>
      <c r="O241" s="101"/>
      <c r="P241" s="81">
        <f t="shared" si="109"/>
        <v>-0.9436006111400568</v>
      </c>
      <c r="Q241" s="81">
        <f t="shared" si="110"/>
        <v>-0.05259408695168866</v>
      </c>
      <c r="R241" s="81">
        <f t="shared" si="111"/>
        <v>-0.27057312124360244</v>
      </c>
      <c r="S241" s="13">
        <f t="shared" si="112"/>
        <v>183.1902315399759</v>
      </c>
      <c r="T241" s="13">
        <f t="shared" si="107"/>
        <v>-15.976470624483808</v>
      </c>
      <c r="U241" s="28">
        <f t="shared" si="113"/>
        <v>183.1902315399759</v>
      </c>
      <c r="V241" s="13">
        <f t="shared" si="96"/>
        <v>93.19023153997591</v>
      </c>
      <c r="W241" s="29">
        <f t="shared" si="114"/>
        <v>74.02352937551619</v>
      </c>
      <c r="X241" s="13"/>
      <c r="Y241" s="108">
        <v>16</v>
      </c>
      <c r="Z241" s="38" t="s">
        <v>219</v>
      </c>
      <c r="AA241" s="2"/>
      <c r="AB241" s="1"/>
      <c r="AC241" s="2"/>
      <c r="AD241" s="3"/>
      <c r="AE241" s="28">
        <f t="shared" si="95"/>
        <v>183.1902315399759</v>
      </c>
      <c r="AF241" s="13">
        <f t="shared" si="98"/>
        <v>93.19023153997591</v>
      </c>
      <c r="AG241" s="13">
        <f t="shared" si="115"/>
        <v>74.02352937551619</v>
      </c>
      <c r="AH241" s="105">
        <f aca="true" t="shared" si="116" ref="AH241:AH250">Y241</f>
        <v>16</v>
      </c>
      <c r="AI241" s="38" t="str">
        <f aca="true" t="shared" si="117" ref="AI241:AI250">Z241</f>
        <v>R</v>
      </c>
    </row>
    <row r="242" spans="4:35" ht="12.75">
      <c r="D242">
        <v>1</v>
      </c>
      <c r="E242" s="2" t="s">
        <v>369</v>
      </c>
      <c r="F242" s="17">
        <v>46</v>
      </c>
      <c r="G242" s="21">
        <v>46</v>
      </c>
      <c r="H242" s="1"/>
      <c r="I242" s="84"/>
      <c r="J242" s="2">
        <v>90</v>
      </c>
      <c r="K242" s="12">
        <v>0</v>
      </c>
      <c r="L242" s="12">
        <v>180</v>
      </c>
      <c r="M242" s="12">
        <v>37</v>
      </c>
      <c r="N242" s="12"/>
      <c r="O242" s="101"/>
      <c r="P242" s="81">
        <f t="shared" si="109"/>
        <v>0.6018150231520483</v>
      </c>
      <c r="Q242" s="81">
        <f t="shared" si="110"/>
        <v>-3.685054208909731E-17</v>
      </c>
      <c r="R242" s="81">
        <f t="shared" si="111"/>
        <v>0.7986355100472928</v>
      </c>
      <c r="S242" s="13">
        <f t="shared" si="112"/>
        <v>360</v>
      </c>
      <c r="T242" s="13">
        <f t="shared" si="107"/>
        <v>53</v>
      </c>
      <c r="U242" s="28">
        <f t="shared" si="113"/>
        <v>180</v>
      </c>
      <c r="V242" s="13">
        <f t="shared" si="96"/>
        <v>90</v>
      </c>
      <c r="W242" s="29">
        <f t="shared" si="114"/>
        <v>37</v>
      </c>
      <c r="X242" s="13"/>
      <c r="Y242" s="108">
        <v>55</v>
      </c>
      <c r="Z242" s="38" t="s">
        <v>307</v>
      </c>
      <c r="AA242" s="2"/>
      <c r="AB242" s="1"/>
      <c r="AC242" s="2"/>
      <c r="AD242" s="3"/>
      <c r="AE242" s="28">
        <f t="shared" si="95"/>
        <v>180</v>
      </c>
      <c r="AF242" s="13">
        <f t="shared" si="98"/>
        <v>90</v>
      </c>
      <c r="AG242" s="13">
        <f t="shared" si="115"/>
        <v>37</v>
      </c>
      <c r="AH242" s="105">
        <f t="shared" si="116"/>
        <v>55</v>
      </c>
      <c r="AI242" s="38" t="str">
        <f t="shared" si="117"/>
        <v>N</v>
      </c>
    </row>
    <row r="243" spans="4:35" ht="12.75">
      <c r="D243">
        <v>1</v>
      </c>
      <c r="E243" s="2" t="s">
        <v>220</v>
      </c>
      <c r="F243" s="17">
        <v>61</v>
      </c>
      <c r="G243" s="21">
        <v>62</v>
      </c>
      <c r="H243" s="1"/>
      <c r="I243" s="84"/>
      <c r="J243" s="2">
        <v>270</v>
      </c>
      <c r="K243" s="12">
        <v>12</v>
      </c>
      <c r="L243" s="12">
        <v>0</v>
      </c>
      <c r="M243" s="12">
        <v>23</v>
      </c>
      <c r="N243" s="12"/>
      <c r="O243" s="101"/>
      <c r="P243" s="81">
        <f t="shared" si="109"/>
        <v>-0.38219271586379544</v>
      </c>
      <c r="Q243" s="81">
        <f t="shared" si="110"/>
        <v>0.19138372048725072</v>
      </c>
      <c r="R243" s="81">
        <f t="shared" si="111"/>
        <v>0.9003896138683279</v>
      </c>
      <c r="S243" s="13">
        <f t="shared" si="112"/>
        <v>153.40049560879768</v>
      </c>
      <c r="T243" s="13">
        <f t="shared" si="107"/>
        <v>64.6053687184651</v>
      </c>
      <c r="U243" s="28">
        <f t="shared" si="113"/>
        <v>333.40049560879766</v>
      </c>
      <c r="V243" s="13">
        <f t="shared" si="96"/>
        <v>243.40049560879766</v>
      </c>
      <c r="W243" s="29">
        <f t="shared" si="114"/>
        <v>25.3946312815349</v>
      </c>
      <c r="X243" s="13"/>
      <c r="Y243" s="108">
        <v>30</v>
      </c>
      <c r="Z243" s="38" t="s">
        <v>382</v>
      </c>
      <c r="AA243" s="2"/>
      <c r="AB243" s="1"/>
      <c r="AC243" s="2"/>
      <c r="AD243" s="3"/>
      <c r="AE243" s="28">
        <f t="shared" si="95"/>
        <v>333.40049560879766</v>
      </c>
      <c r="AF243" s="13">
        <f t="shared" si="98"/>
        <v>243.40049560879766</v>
      </c>
      <c r="AG243" s="13">
        <f t="shared" si="115"/>
        <v>25.3946312815349</v>
      </c>
      <c r="AH243" s="105">
        <f t="shared" si="116"/>
        <v>30</v>
      </c>
      <c r="AI243" s="38" t="str">
        <f t="shared" si="117"/>
        <v>L</v>
      </c>
    </row>
    <row r="244" spans="4:35" ht="12.75">
      <c r="D244">
        <v>1</v>
      </c>
      <c r="E244" s="2" t="s">
        <v>68</v>
      </c>
      <c r="F244" s="17">
        <v>65</v>
      </c>
      <c r="G244" s="21">
        <v>68</v>
      </c>
      <c r="H244" s="1"/>
      <c r="I244" s="84"/>
      <c r="J244" s="2">
        <v>90</v>
      </c>
      <c r="K244" s="12">
        <v>23</v>
      </c>
      <c r="L244" s="12">
        <v>180</v>
      </c>
      <c r="M244" s="12">
        <v>36</v>
      </c>
      <c r="N244" s="12"/>
      <c r="O244" s="101"/>
      <c r="P244" s="81">
        <f t="shared" si="109"/>
        <v>0.5410591775229887</v>
      </c>
      <c r="Q244" s="81">
        <f t="shared" si="110"/>
        <v>-0.3161081231791237</v>
      </c>
      <c r="R244" s="81">
        <f t="shared" si="111"/>
        <v>0.7447040698476448</v>
      </c>
      <c r="S244" s="13">
        <f t="shared" si="112"/>
        <v>329.7048418221532</v>
      </c>
      <c r="T244" s="13">
        <f t="shared" si="107"/>
        <v>49.92097010655551</v>
      </c>
      <c r="U244" s="28">
        <f t="shared" si="113"/>
        <v>149.70484182215318</v>
      </c>
      <c r="V244" s="13">
        <f t="shared" si="96"/>
        <v>59.704841822153185</v>
      </c>
      <c r="W244" s="29">
        <f t="shared" si="114"/>
        <v>40.07902989344449</v>
      </c>
      <c r="X244" s="13"/>
      <c r="Y244" s="108">
        <v>140</v>
      </c>
      <c r="Z244" s="38" t="s">
        <v>219</v>
      </c>
      <c r="AA244" s="2"/>
      <c r="AB244" s="1"/>
      <c r="AC244" s="2"/>
      <c r="AD244" s="3"/>
      <c r="AE244" s="28">
        <f t="shared" si="95"/>
        <v>149.70484182215318</v>
      </c>
      <c r="AF244" s="13">
        <f t="shared" si="98"/>
        <v>59.704841822153185</v>
      </c>
      <c r="AG244" s="13">
        <f t="shared" si="115"/>
        <v>40.07902989344449</v>
      </c>
      <c r="AH244" s="105">
        <f t="shared" si="116"/>
        <v>140</v>
      </c>
      <c r="AI244" s="38" t="str">
        <f t="shared" si="117"/>
        <v>R</v>
      </c>
    </row>
    <row r="245" spans="4:35" ht="12.75">
      <c r="D245">
        <v>1</v>
      </c>
      <c r="E245" s="2" t="s">
        <v>69</v>
      </c>
      <c r="F245" s="17">
        <v>67</v>
      </c>
      <c r="G245" s="21">
        <v>68</v>
      </c>
      <c r="H245" s="1"/>
      <c r="I245" s="84"/>
      <c r="J245" s="2">
        <v>90</v>
      </c>
      <c r="K245" s="12">
        <v>16</v>
      </c>
      <c r="L245" s="12">
        <v>180</v>
      </c>
      <c r="M245" s="12">
        <v>19</v>
      </c>
      <c r="N245" s="12"/>
      <c r="O245" s="101"/>
      <c r="P245" s="81">
        <f t="shared" si="109"/>
        <v>0.3129561962969949</v>
      </c>
      <c r="Q245" s="81">
        <f t="shared" si="110"/>
        <v>-0.2606202400540511</v>
      </c>
      <c r="R245" s="81">
        <f t="shared" si="111"/>
        <v>0.9088907895217829</v>
      </c>
      <c r="S245" s="13">
        <f t="shared" si="112"/>
        <v>320.2135142013795</v>
      </c>
      <c r="T245" s="13">
        <f t="shared" si="107"/>
        <v>65.86333794909615</v>
      </c>
      <c r="U245" s="28">
        <f t="shared" si="113"/>
        <v>140.2135142013795</v>
      </c>
      <c r="V245" s="13">
        <f t="shared" si="96"/>
        <v>50.213514201379496</v>
      </c>
      <c r="W245" s="29">
        <f t="shared" si="114"/>
        <v>24.13666205090385</v>
      </c>
      <c r="X245" s="13"/>
      <c r="Y245" s="108">
        <v>171</v>
      </c>
      <c r="Z245" s="38" t="s">
        <v>219</v>
      </c>
      <c r="AA245" s="2"/>
      <c r="AB245" s="1"/>
      <c r="AC245" s="2"/>
      <c r="AD245" s="3"/>
      <c r="AE245" s="28">
        <f t="shared" si="95"/>
        <v>140.2135142013795</v>
      </c>
      <c r="AF245" s="13">
        <f t="shared" si="98"/>
        <v>50.213514201379496</v>
      </c>
      <c r="AG245" s="13">
        <f t="shared" si="115"/>
        <v>24.13666205090385</v>
      </c>
      <c r="AH245" s="105">
        <f t="shared" si="116"/>
        <v>171</v>
      </c>
      <c r="AI245" s="38" t="str">
        <f t="shared" si="117"/>
        <v>R</v>
      </c>
    </row>
    <row r="246" spans="4:35" ht="12.75">
      <c r="D246">
        <v>1</v>
      </c>
      <c r="E246" s="2" t="s">
        <v>69</v>
      </c>
      <c r="F246" s="17">
        <v>6</v>
      </c>
      <c r="G246" s="21">
        <v>14</v>
      </c>
      <c r="H246" s="1"/>
      <c r="I246" s="84"/>
      <c r="J246" s="2">
        <v>270</v>
      </c>
      <c r="K246" s="12">
        <v>77</v>
      </c>
      <c r="L246" s="12">
        <v>113</v>
      </c>
      <c r="M246" s="12">
        <v>0</v>
      </c>
      <c r="N246" s="12"/>
      <c r="O246" s="101"/>
      <c r="P246" s="81">
        <f t="shared" si="109"/>
        <v>-0.8969123736935778</v>
      </c>
      <c r="Q246" s="81">
        <f t="shared" si="110"/>
        <v>-0.3807167149797016</v>
      </c>
      <c r="R246" s="81">
        <f t="shared" si="111"/>
        <v>-0.0878953793186303</v>
      </c>
      <c r="S246" s="13">
        <f t="shared" si="112"/>
        <v>203</v>
      </c>
      <c r="T246" s="13">
        <f t="shared" si="107"/>
        <v>-5.154551370401522</v>
      </c>
      <c r="U246" s="28">
        <f t="shared" si="113"/>
        <v>203</v>
      </c>
      <c r="V246" s="13">
        <f t="shared" si="96"/>
        <v>113</v>
      </c>
      <c r="W246" s="29">
        <f t="shared" si="114"/>
        <v>84.84544862959848</v>
      </c>
      <c r="X246" s="13"/>
      <c r="Y246" s="108">
        <v>20</v>
      </c>
      <c r="Z246" s="38" t="s">
        <v>219</v>
      </c>
      <c r="AA246" s="2"/>
      <c r="AB246" s="1"/>
      <c r="AC246" s="2"/>
      <c r="AD246" s="3"/>
      <c r="AE246" s="28">
        <f t="shared" si="95"/>
        <v>203</v>
      </c>
      <c r="AF246" s="13">
        <f t="shared" si="98"/>
        <v>113</v>
      </c>
      <c r="AG246" s="13">
        <f t="shared" si="115"/>
        <v>84.84544862959848</v>
      </c>
      <c r="AH246" s="105">
        <f t="shared" si="116"/>
        <v>20</v>
      </c>
      <c r="AI246" s="38" t="str">
        <f t="shared" si="117"/>
        <v>R</v>
      </c>
    </row>
    <row r="247" spans="4:35" ht="12.75">
      <c r="D247">
        <v>1</v>
      </c>
      <c r="E247" s="2" t="s">
        <v>369</v>
      </c>
      <c r="F247" s="17">
        <v>88</v>
      </c>
      <c r="G247" s="21">
        <v>91</v>
      </c>
      <c r="H247" s="1"/>
      <c r="I247" s="84"/>
      <c r="J247" s="2">
        <v>90</v>
      </c>
      <c r="K247" s="12">
        <v>24</v>
      </c>
      <c r="L247" s="12">
        <v>180</v>
      </c>
      <c r="M247" s="12">
        <v>13</v>
      </c>
      <c r="N247" s="12"/>
      <c r="O247" s="101"/>
      <c r="P247" s="81">
        <f t="shared" si="109"/>
        <v>0.2055030138877517</v>
      </c>
      <c r="Q247" s="81">
        <f t="shared" si="110"/>
        <v>-0.3963120092642965</v>
      </c>
      <c r="R247" s="81">
        <f t="shared" si="111"/>
        <v>0.8901313467474784</v>
      </c>
      <c r="S247" s="13">
        <f t="shared" si="112"/>
        <v>297.40847531512406</v>
      </c>
      <c r="T247" s="13">
        <f t="shared" si="107"/>
        <v>63.36502771388936</v>
      </c>
      <c r="U247" s="28">
        <f t="shared" si="113"/>
        <v>117.40847531512406</v>
      </c>
      <c r="V247" s="13">
        <f t="shared" si="96"/>
        <v>27.408475315124065</v>
      </c>
      <c r="W247" s="29">
        <f t="shared" si="114"/>
        <v>26.63497228611064</v>
      </c>
      <c r="X247" s="13"/>
      <c r="Y247" s="108">
        <v>130</v>
      </c>
      <c r="Z247" s="38" t="s">
        <v>307</v>
      </c>
      <c r="AA247" s="2"/>
      <c r="AB247" s="1"/>
      <c r="AC247" s="2"/>
      <c r="AD247" s="3"/>
      <c r="AE247" s="28">
        <f t="shared" si="95"/>
        <v>117.40847531512406</v>
      </c>
      <c r="AF247" s="13">
        <f t="shared" si="98"/>
        <v>27.408475315124065</v>
      </c>
      <c r="AG247" s="13">
        <f t="shared" si="115"/>
        <v>26.63497228611064</v>
      </c>
      <c r="AH247" s="105">
        <f t="shared" si="116"/>
        <v>130</v>
      </c>
      <c r="AI247" s="38" t="str">
        <f t="shared" si="117"/>
        <v>N</v>
      </c>
    </row>
    <row r="248" spans="4:35" ht="12.75">
      <c r="D248">
        <v>1</v>
      </c>
      <c r="E248" s="2" t="s">
        <v>220</v>
      </c>
      <c r="F248" s="17">
        <v>75</v>
      </c>
      <c r="G248" s="21">
        <v>78</v>
      </c>
      <c r="H248" s="1"/>
      <c r="I248" s="84"/>
      <c r="J248" s="2">
        <v>90</v>
      </c>
      <c r="K248" s="12">
        <v>17</v>
      </c>
      <c r="L248" s="12">
        <v>0</v>
      </c>
      <c r="M248" s="12">
        <v>3</v>
      </c>
      <c r="N248" s="12"/>
      <c r="O248" s="101"/>
      <c r="P248" s="81">
        <f t="shared" si="109"/>
        <v>0.0500491238630005</v>
      </c>
      <c r="Q248" s="81">
        <f t="shared" si="110"/>
        <v>0.29197101946266824</v>
      </c>
      <c r="R248" s="81">
        <f t="shared" si="111"/>
        <v>-0.9549941735309524</v>
      </c>
      <c r="S248" s="13">
        <f t="shared" si="112"/>
        <v>80.273003059992</v>
      </c>
      <c r="T248" s="13">
        <f t="shared" si="107"/>
        <v>-72.76663352867668</v>
      </c>
      <c r="U248" s="28">
        <f t="shared" si="113"/>
        <v>80.273003059992</v>
      </c>
      <c r="V248" s="13">
        <f t="shared" si="96"/>
        <v>350.273003059992</v>
      </c>
      <c r="W248" s="29">
        <f t="shared" si="114"/>
        <v>17.233366471323322</v>
      </c>
      <c r="X248" s="13"/>
      <c r="Y248" s="108">
        <v>153</v>
      </c>
      <c r="Z248" s="38" t="s">
        <v>382</v>
      </c>
      <c r="AA248" s="2"/>
      <c r="AB248" s="1"/>
      <c r="AC248" s="2"/>
      <c r="AD248" s="3"/>
      <c r="AE248" s="28">
        <f t="shared" si="95"/>
        <v>80.273003059992</v>
      </c>
      <c r="AF248" s="13">
        <f t="shared" si="98"/>
        <v>350.273003059992</v>
      </c>
      <c r="AG248" s="13">
        <f t="shared" si="115"/>
        <v>17.233366471323322</v>
      </c>
      <c r="AH248" s="105">
        <f t="shared" si="116"/>
        <v>153</v>
      </c>
      <c r="AI248" s="38" t="str">
        <f t="shared" si="117"/>
        <v>L</v>
      </c>
    </row>
    <row r="249" spans="4:35" ht="12.75">
      <c r="D249">
        <v>2</v>
      </c>
      <c r="E249" s="2" t="s">
        <v>6</v>
      </c>
      <c r="F249" s="17">
        <v>17</v>
      </c>
      <c r="G249" s="21">
        <v>40</v>
      </c>
      <c r="H249" s="1"/>
      <c r="I249" s="84"/>
      <c r="J249" s="2">
        <v>270</v>
      </c>
      <c r="K249" s="12">
        <v>82</v>
      </c>
      <c r="L249" s="12">
        <v>310</v>
      </c>
      <c r="M249" s="12">
        <v>0</v>
      </c>
      <c r="N249" s="12"/>
      <c r="O249" s="101"/>
      <c r="P249" s="81">
        <f t="shared" si="109"/>
        <v>0.7585893512576422</v>
      </c>
      <c r="Q249" s="81">
        <f t="shared" si="110"/>
        <v>0.6365320448552995</v>
      </c>
      <c r="R249" s="81">
        <f t="shared" si="111"/>
        <v>0.08945874489878404</v>
      </c>
      <c r="S249" s="13">
        <f t="shared" si="112"/>
        <v>39.99999999999999</v>
      </c>
      <c r="T249" s="13">
        <f t="shared" si="107"/>
        <v>5.161969073069809</v>
      </c>
      <c r="U249" s="28">
        <f t="shared" si="113"/>
        <v>220</v>
      </c>
      <c r="V249" s="13">
        <f t="shared" si="96"/>
        <v>130</v>
      </c>
      <c r="W249" s="29">
        <f t="shared" si="114"/>
        <v>84.83803092693019</v>
      </c>
      <c r="X249" s="13"/>
      <c r="Y249" s="109">
        <v>90</v>
      </c>
      <c r="Z249" s="38" t="s">
        <v>307</v>
      </c>
      <c r="AA249" s="2"/>
      <c r="AB249" s="1"/>
      <c r="AC249" s="2"/>
      <c r="AD249" s="3"/>
      <c r="AE249" s="28">
        <f t="shared" si="95"/>
        <v>220</v>
      </c>
      <c r="AF249" s="13">
        <f t="shared" si="98"/>
        <v>130</v>
      </c>
      <c r="AG249" s="13">
        <f t="shared" si="115"/>
        <v>84.83803092693019</v>
      </c>
      <c r="AH249" s="106">
        <f t="shared" si="116"/>
        <v>90</v>
      </c>
      <c r="AI249" s="38" t="str">
        <f t="shared" si="117"/>
        <v>N</v>
      </c>
    </row>
    <row r="250" spans="4:35" ht="12.75">
      <c r="D250">
        <v>2</v>
      </c>
      <c r="E250" s="2" t="s">
        <v>6</v>
      </c>
      <c r="F250" s="17">
        <v>17</v>
      </c>
      <c r="G250" s="21">
        <v>40</v>
      </c>
      <c r="H250" s="1"/>
      <c r="I250" s="84"/>
      <c r="J250" s="2">
        <v>90</v>
      </c>
      <c r="K250" s="12">
        <v>46</v>
      </c>
      <c r="L250" s="12">
        <v>348</v>
      </c>
      <c r="M250" s="12">
        <v>0</v>
      </c>
      <c r="N250" s="12"/>
      <c r="O250" s="101"/>
      <c r="P250" s="81">
        <f aca="true" t="shared" si="118" ref="P250:P264">COS(K250*PI()/180)*SIN(J250*PI()/180)*(SIN(M250*PI()/180))-(COS(M250*PI()/180)*SIN(L250*PI()/180))*(SIN(K250*PI()/180))</f>
        <v>0.14955915416091875</v>
      </c>
      <c r="Q250" s="81">
        <f aca="true" t="shared" si="119" ref="Q250:Q264">(SIN(K250*PI()/180))*(COS(M250*PI()/180)*COS(L250*PI()/180))-(SIN(M250*PI()/180))*(COS(K250*PI()/180)*COS(J250*PI()/180))</f>
        <v>0.7036204998135863</v>
      </c>
      <c r="R250" s="81">
        <f aca="true" t="shared" si="120" ref="R250:R264">(COS(K250*PI()/180)*COS(J250*PI()/180))*(COS(M250*PI()/180)*SIN(L250*PI()/180))-(COS(K250*PI()/180)*SIN(J250*PI()/180))*(COS(M250*PI()/180)*COS(L250*PI()/180))</f>
        <v>-0.6794784183941234</v>
      </c>
      <c r="S250" s="13">
        <f aca="true" t="shared" si="121" ref="S250:S264">IF(P250=0,IF(Q250&gt;=0,90,270),IF(P250&gt;0,IF(Q250&gt;=0,ATAN(Q250/P250)*180/PI(),ATAN(Q250/P250)*180/PI()+360),ATAN(Q250/P250)*180/PI()+180))</f>
        <v>77.99999999999997</v>
      </c>
      <c r="T250" s="13">
        <f t="shared" si="107"/>
        <v>-43.36771425217427</v>
      </c>
      <c r="U250" s="28">
        <f aca="true" t="shared" si="122" ref="U250:U264">IF(R250&lt;0,S250,IF(S250+180&gt;=360,S250-180,S250+180))</f>
        <v>77.99999999999997</v>
      </c>
      <c r="V250" s="13">
        <f t="shared" si="96"/>
        <v>348</v>
      </c>
      <c r="W250" s="29">
        <f aca="true" t="shared" si="123" ref="W250:W264">IF(R250&lt;0,90+T250,90-T250)</f>
        <v>46.63228574782573</v>
      </c>
      <c r="X250" s="13"/>
      <c r="Y250" s="109">
        <v>90</v>
      </c>
      <c r="Z250" s="38" t="s">
        <v>307</v>
      </c>
      <c r="AA250" s="2"/>
      <c r="AB250" s="1"/>
      <c r="AC250" s="2"/>
      <c r="AD250" s="3"/>
      <c r="AE250" s="28">
        <f t="shared" si="95"/>
        <v>77.99999999999997</v>
      </c>
      <c r="AF250" s="13">
        <f t="shared" si="98"/>
        <v>348</v>
      </c>
      <c r="AG250" s="13">
        <f aca="true" t="shared" si="124" ref="AG250:AG264">W250</f>
        <v>46.63228574782573</v>
      </c>
      <c r="AH250" s="106">
        <f t="shared" si="116"/>
        <v>90</v>
      </c>
      <c r="AI250" s="38" t="str">
        <f t="shared" si="117"/>
        <v>N</v>
      </c>
    </row>
    <row r="251" spans="4:35" ht="12.75">
      <c r="D251">
        <v>2</v>
      </c>
      <c r="E251" s="2" t="s">
        <v>25</v>
      </c>
      <c r="F251" s="17">
        <v>78</v>
      </c>
      <c r="G251" s="21">
        <v>79</v>
      </c>
      <c r="H251" s="1"/>
      <c r="I251" s="84"/>
      <c r="J251" s="2">
        <v>270</v>
      </c>
      <c r="K251" s="12">
        <v>13</v>
      </c>
      <c r="L251" s="12">
        <v>352</v>
      </c>
      <c r="M251" s="12">
        <v>0</v>
      </c>
      <c r="N251" s="12"/>
      <c r="O251" s="101"/>
      <c r="P251" s="81">
        <f t="shared" si="118"/>
        <v>0.03130713579727199</v>
      </c>
      <c r="Q251" s="81">
        <f t="shared" si="119"/>
        <v>0.2227618461464792</v>
      </c>
      <c r="R251" s="81">
        <f t="shared" si="120"/>
        <v>0.9648875622944736</v>
      </c>
      <c r="S251" s="13">
        <f t="shared" si="121"/>
        <v>81.99999999999997</v>
      </c>
      <c r="T251" s="13">
        <f t="shared" si="107"/>
        <v>76.87664286859811</v>
      </c>
      <c r="U251" s="28">
        <f t="shared" si="122"/>
        <v>262</v>
      </c>
      <c r="V251" s="13">
        <f t="shared" si="96"/>
        <v>172</v>
      </c>
      <c r="W251" s="29">
        <f t="shared" si="123"/>
        <v>13.123357131401889</v>
      </c>
      <c r="X251" s="13"/>
      <c r="Y251" s="108"/>
      <c r="Z251" s="38"/>
      <c r="AA251" s="2"/>
      <c r="AB251" s="1"/>
      <c r="AC251" s="2"/>
      <c r="AD251" s="3"/>
      <c r="AE251" s="28">
        <f aca="true" t="shared" si="125" ref="AE251:AE313">IF(AD251&gt;=0,IF(U251&gt;=AC251,U251-AC251,U251-AC251+360),IF((U251-AC251-180)&lt;0,IF(U251-AC251+180&lt;0,U251-AC251+540,U251-AC251+180),U251-AC251-180))</f>
        <v>262</v>
      </c>
      <c r="AF251" s="13">
        <f t="shared" si="98"/>
        <v>172</v>
      </c>
      <c r="AG251" s="13">
        <f t="shared" si="124"/>
        <v>13.123357131401889</v>
      </c>
      <c r="AH251" s="105"/>
      <c r="AI251" s="38"/>
    </row>
    <row r="252" spans="4:36" ht="12.75">
      <c r="D252">
        <v>2</v>
      </c>
      <c r="E252" s="2" t="s">
        <v>6</v>
      </c>
      <c r="F252" s="17">
        <v>81</v>
      </c>
      <c r="G252" s="21">
        <v>82</v>
      </c>
      <c r="H252" s="1"/>
      <c r="I252" s="84"/>
      <c r="J252" s="2">
        <v>90</v>
      </c>
      <c r="K252" s="12">
        <v>11</v>
      </c>
      <c r="L252" s="12">
        <v>180</v>
      </c>
      <c r="M252" s="12">
        <v>22</v>
      </c>
      <c r="N252" s="12"/>
      <c r="O252" s="101"/>
      <c r="P252" s="81">
        <f t="shared" si="118"/>
        <v>0.36772401519578596</v>
      </c>
      <c r="Q252" s="81">
        <f t="shared" si="119"/>
        <v>-0.17691501981924115</v>
      </c>
      <c r="R252" s="81">
        <f t="shared" si="120"/>
        <v>0.910148875696544</v>
      </c>
      <c r="S252" s="13">
        <f t="shared" si="121"/>
        <v>334.3074136056146</v>
      </c>
      <c r="T252" s="13">
        <f t="shared" si="107"/>
        <v>65.85075229457927</v>
      </c>
      <c r="U252" s="28">
        <f t="shared" si="122"/>
        <v>154.3074136056146</v>
      </c>
      <c r="V252" s="13">
        <f t="shared" si="96"/>
        <v>64.30741360561461</v>
      </c>
      <c r="W252" s="29">
        <f t="shared" si="123"/>
        <v>24.149247705420734</v>
      </c>
      <c r="X252" s="13"/>
      <c r="Y252" s="108">
        <v>45</v>
      </c>
      <c r="Z252" s="38" t="s">
        <v>310</v>
      </c>
      <c r="AA252" s="2"/>
      <c r="AB252" s="1"/>
      <c r="AC252" s="2"/>
      <c r="AD252" s="3"/>
      <c r="AE252" s="28">
        <f t="shared" si="125"/>
        <v>154.3074136056146</v>
      </c>
      <c r="AF252" s="13">
        <f t="shared" si="98"/>
        <v>64.30741360561461</v>
      </c>
      <c r="AG252" s="13">
        <f t="shared" si="124"/>
        <v>24.149247705420734</v>
      </c>
      <c r="AH252" s="105">
        <f aca="true" t="shared" si="126" ref="AH252:AH269">Y252</f>
        <v>45</v>
      </c>
      <c r="AI252" s="38" t="str">
        <f aca="true" t="shared" si="127" ref="AI252:AI269">Z252</f>
        <v>T</v>
      </c>
      <c r="AJ252" t="s">
        <v>70</v>
      </c>
    </row>
    <row r="253" spans="4:35" ht="12.75">
      <c r="D253">
        <v>2</v>
      </c>
      <c r="E253" s="2" t="s">
        <v>220</v>
      </c>
      <c r="F253" s="17">
        <v>39</v>
      </c>
      <c r="G253" s="21">
        <v>41</v>
      </c>
      <c r="H253" s="1"/>
      <c r="I253" s="84"/>
      <c r="J253" s="2">
        <v>270</v>
      </c>
      <c r="K253" s="12">
        <v>4</v>
      </c>
      <c r="L253" s="12">
        <v>0</v>
      </c>
      <c r="M253" s="12">
        <v>30</v>
      </c>
      <c r="N253" s="12"/>
      <c r="O253" s="101"/>
      <c r="P253" s="81">
        <f t="shared" si="118"/>
        <v>-0.49878202512991204</v>
      </c>
      <c r="Q253" s="81">
        <f t="shared" si="119"/>
        <v>0.0604108783408348</v>
      </c>
      <c r="R253" s="81">
        <f t="shared" si="120"/>
        <v>0.8639158094271043</v>
      </c>
      <c r="S253" s="13">
        <f t="shared" si="121"/>
        <v>173.09415586751552</v>
      </c>
      <c r="T253" s="13">
        <f t="shared" si="107"/>
        <v>59.81902282302106</v>
      </c>
      <c r="U253" s="28">
        <f t="shared" si="122"/>
        <v>353.0941558675155</v>
      </c>
      <c r="V253" s="13">
        <f t="shared" si="96"/>
        <v>263.0941558675155</v>
      </c>
      <c r="W253" s="29">
        <f t="shared" si="123"/>
        <v>30.180977176978942</v>
      </c>
      <c r="X253" s="13"/>
      <c r="Y253" s="108">
        <v>23</v>
      </c>
      <c r="Z253" s="38" t="s">
        <v>382</v>
      </c>
      <c r="AA253" s="2"/>
      <c r="AB253" s="1"/>
      <c r="AC253" s="2"/>
      <c r="AD253" s="3"/>
      <c r="AE253" s="28">
        <f t="shared" si="125"/>
        <v>353.0941558675155</v>
      </c>
      <c r="AF253" s="13">
        <f t="shared" si="98"/>
        <v>263.0941558675155</v>
      </c>
      <c r="AG253" s="13">
        <f t="shared" si="124"/>
        <v>30.180977176978942</v>
      </c>
      <c r="AH253" s="105">
        <f t="shared" si="126"/>
        <v>23</v>
      </c>
      <c r="AI253" s="38" t="str">
        <f t="shared" si="127"/>
        <v>L</v>
      </c>
    </row>
    <row r="254" spans="4:35" ht="12.75">
      <c r="D254">
        <v>2</v>
      </c>
      <c r="E254" s="2" t="s">
        <v>220</v>
      </c>
      <c r="F254" s="17">
        <v>118</v>
      </c>
      <c r="G254" s="21">
        <v>121</v>
      </c>
      <c r="H254" s="1"/>
      <c r="I254" s="84"/>
      <c r="J254" s="2">
        <v>270</v>
      </c>
      <c r="K254" s="12">
        <v>32</v>
      </c>
      <c r="L254" s="12">
        <v>180</v>
      </c>
      <c r="M254" s="12">
        <v>15</v>
      </c>
      <c r="N254" s="12"/>
      <c r="O254" s="101"/>
      <c r="P254" s="81">
        <f t="shared" si="118"/>
        <v>-0.2194909984482169</v>
      </c>
      <c r="Q254" s="81">
        <f t="shared" si="119"/>
        <v>-0.5118627031709536</v>
      </c>
      <c r="R254" s="81">
        <f t="shared" si="120"/>
        <v>-0.819151558012767</v>
      </c>
      <c r="S254" s="13">
        <f t="shared" si="121"/>
        <v>246.78994253303335</v>
      </c>
      <c r="T254" s="13">
        <f t="shared" si="107"/>
        <v>-55.78837542233469</v>
      </c>
      <c r="U254" s="28">
        <f t="shared" si="122"/>
        <v>246.78994253303335</v>
      </c>
      <c r="V254" s="13">
        <f t="shared" si="96"/>
        <v>156.78994253303335</v>
      </c>
      <c r="W254" s="29">
        <f t="shared" si="123"/>
        <v>34.21162457766531</v>
      </c>
      <c r="X254" s="13"/>
      <c r="Y254" s="108">
        <v>48</v>
      </c>
      <c r="Z254" s="38" t="s">
        <v>382</v>
      </c>
      <c r="AA254" s="2"/>
      <c r="AB254" s="1"/>
      <c r="AC254" s="2"/>
      <c r="AD254" s="3"/>
      <c r="AE254" s="28">
        <f t="shared" si="125"/>
        <v>246.78994253303335</v>
      </c>
      <c r="AF254" s="13">
        <f t="shared" si="98"/>
        <v>156.78994253303335</v>
      </c>
      <c r="AG254" s="13">
        <f t="shared" si="124"/>
        <v>34.21162457766531</v>
      </c>
      <c r="AH254" s="105">
        <f t="shared" si="126"/>
        <v>48</v>
      </c>
      <c r="AI254" s="38" t="str">
        <f t="shared" si="127"/>
        <v>L</v>
      </c>
    </row>
    <row r="255" spans="4:35" ht="12.75">
      <c r="D255">
        <v>2</v>
      </c>
      <c r="E255" s="2" t="s">
        <v>220</v>
      </c>
      <c r="F255" s="17">
        <v>60</v>
      </c>
      <c r="G255" s="21">
        <v>65</v>
      </c>
      <c r="H255" s="1"/>
      <c r="I255" s="84"/>
      <c r="J255" s="2">
        <v>270</v>
      </c>
      <c r="K255" s="12">
        <v>37</v>
      </c>
      <c r="L255" s="12">
        <v>0</v>
      </c>
      <c r="M255" s="12">
        <v>0</v>
      </c>
      <c r="N255" s="12"/>
      <c r="O255" s="101"/>
      <c r="P255" s="81">
        <f t="shared" si="118"/>
        <v>0</v>
      </c>
      <c r="Q255" s="81">
        <f t="shared" si="119"/>
        <v>0.6018150231520483</v>
      </c>
      <c r="R255" s="81">
        <f t="shared" si="120"/>
        <v>0.7986355100472928</v>
      </c>
      <c r="S255" s="13">
        <f t="shared" si="121"/>
        <v>90</v>
      </c>
      <c r="T255" s="13">
        <f t="shared" si="107"/>
        <v>53</v>
      </c>
      <c r="U255" s="28">
        <f t="shared" si="122"/>
        <v>270</v>
      </c>
      <c r="V255" s="13">
        <f t="shared" si="96"/>
        <v>180</v>
      </c>
      <c r="W255" s="29">
        <f t="shared" si="123"/>
        <v>37</v>
      </c>
      <c r="X255" s="13"/>
      <c r="Y255" s="108">
        <v>37</v>
      </c>
      <c r="Z255" s="38" t="s">
        <v>382</v>
      </c>
      <c r="AA255" s="2"/>
      <c r="AB255" s="1"/>
      <c r="AC255" s="2"/>
      <c r="AD255" s="3"/>
      <c r="AE255" s="28">
        <f t="shared" si="125"/>
        <v>270</v>
      </c>
      <c r="AF255" s="13">
        <f t="shared" si="98"/>
        <v>180</v>
      </c>
      <c r="AG255" s="13">
        <f t="shared" si="124"/>
        <v>37</v>
      </c>
      <c r="AH255" s="105">
        <f t="shared" si="126"/>
        <v>37</v>
      </c>
      <c r="AI255" s="38" t="str">
        <f t="shared" si="127"/>
        <v>L</v>
      </c>
    </row>
    <row r="256" spans="4:35" ht="12.75">
      <c r="D256">
        <v>3</v>
      </c>
      <c r="E256" s="2" t="s">
        <v>220</v>
      </c>
      <c r="F256" s="17">
        <v>5</v>
      </c>
      <c r="G256" s="21">
        <v>6</v>
      </c>
      <c r="H256" s="1"/>
      <c r="I256" s="84"/>
      <c r="J256" s="2">
        <v>270</v>
      </c>
      <c r="K256" s="12">
        <v>20</v>
      </c>
      <c r="L256" s="12">
        <v>0</v>
      </c>
      <c r="M256" s="12">
        <v>40</v>
      </c>
      <c r="N256" s="12"/>
      <c r="O256" s="101"/>
      <c r="P256" s="81">
        <f t="shared" si="118"/>
        <v>-0.6040227735550536</v>
      </c>
      <c r="Q256" s="81">
        <f t="shared" si="119"/>
        <v>0.2620026302293851</v>
      </c>
      <c r="R256" s="81">
        <f t="shared" si="120"/>
        <v>0.7198463103929543</v>
      </c>
      <c r="S256" s="13">
        <f t="shared" si="121"/>
        <v>156.55059225975685</v>
      </c>
      <c r="T256" s="13">
        <f t="shared" si="107"/>
        <v>47.55278045702098</v>
      </c>
      <c r="U256" s="28">
        <f t="shared" si="122"/>
        <v>336.55059225975685</v>
      </c>
      <c r="V256" s="13">
        <f t="shared" si="96"/>
        <v>246.55059225975685</v>
      </c>
      <c r="W256" s="29">
        <f t="shared" si="123"/>
        <v>42.44721954297902</v>
      </c>
      <c r="X256" s="13"/>
      <c r="Y256" s="108">
        <v>151</v>
      </c>
      <c r="Z256" s="38" t="s">
        <v>382</v>
      </c>
      <c r="AA256" s="2"/>
      <c r="AB256" s="1"/>
      <c r="AC256" s="2"/>
      <c r="AD256" s="3"/>
      <c r="AE256" s="28">
        <f t="shared" si="125"/>
        <v>336.55059225975685</v>
      </c>
      <c r="AF256" s="13">
        <f t="shared" si="98"/>
        <v>246.55059225975685</v>
      </c>
      <c r="AG256" s="13">
        <f t="shared" si="124"/>
        <v>42.44721954297902</v>
      </c>
      <c r="AH256" s="105">
        <f t="shared" si="126"/>
        <v>151</v>
      </c>
      <c r="AI256" s="38" t="str">
        <f t="shared" si="127"/>
        <v>L</v>
      </c>
    </row>
    <row r="257" spans="4:35" ht="12.75">
      <c r="D257">
        <v>3</v>
      </c>
      <c r="E257" s="2" t="s">
        <v>220</v>
      </c>
      <c r="F257" s="17">
        <v>7</v>
      </c>
      <c r="G257" s="21">
        <v>8</v>
      </c>
      <c r="H257" s="1"/>
      <c r="I257" s="84"/>
      <c r="J257" s="2">
        <v>90</v>
      </c>
      <c r="K257" s="12">
        <v>6</v>
      </c>
      <c r="L257" s="12">
        <v>0</v>
      </c>
      <c r="M257" s="12">
        <v>19</v>
      </c>
      <c r="N257" s="12"/>
      <c r="O257" s="101"/>
      <c r="P257" s="81">
        <f t="shared" si="118"/>
        <v>0.3237846580422822</v>
      </c>
      <c r="Q257" s="81">
        <f t="shared" si="119"/>
        <v>0.09883360369841719</v>
      </c>
      <c r="R257" s="81">
        <f t="shared" si="120"/>
        <v>-0.9403389259109426</v>
      </c>
      <c r="S257" s="13">
        <f t="shared" si="121"/>
        <v>16.974540613684333</v>
      </c>
      <c r="T257" s="13">
        <f t="shared" si="107"/>
        <v>-70.20053150786218</v>
      </c>
      <c r="U257" s="28">
        <f t="shared" si="122"/>
        <v>16.974540613684333</v>
      </c>
      <c r="V257" s="13">
        <f t="shared" si="96"/>
        <v>286.9745406136843</v>
      </c>
      <c r="W257" s="29">
        <f t="shared" si="123"/>
        <v>19.79946849213782</v>
      </c>
      <c r="X257" s="13"/>
      <c r="Y257" s="108">
        <v>21</v>
      </c>
      <c r="Z257" s="38" t="s">
        <v>57</v>
      </c>
      <c r="AA257" s="2"/>
      <c r="AB257" s="1"/>
      <c r="AC257" s="2"/>
      <c r="AD257" s="3"/>
      <c r="AE257" s="28">
        <f t="shared" si="125"/>
        <v>16.974540613684333</v>
      </c>
      <c r="AF257" s="13">
        <f t="shared" si="98"/>
        <v>286.9745406136843</v>
      </c>
      <c r="AG257" s="13">
        <f t="shared" si="124"/>
        <v>19.79946849213782</v>
      </c>
      <c r="AH257" s="105">
        <f t="shared" si="126"/>
        <v>21</v>
      </c>
      <c r="AI257" s="38" t="str">
        <f t="shared" si="127"/>
        <v>E</v>
      </c>
    </row>
    <row r="258" spans="4:35" ht="12.75">
      <c r="D258">
        <v>3</v>
      </c>
      <c r="E258" s="2" t="s">
        <v>220</v>
      </c>
      <c r="F258" s="17">
        <v>2</v>
      </c>
      <c r="G258" s="21">
        <v>13</v>
      </c>
      <c r="H258" s="1"/>
      <c r="I258" s="84"/>
      <c r="J258" s="2">
        <v>90</v>
      </c>
      <c r="K258" s="12">
        <v>68</v>
      </c>
      <c r="L258" s="12">
        <v>52</v>
      </c>
      <c r="M258" s="12">
        <v>0</v>
      </c>
      <c r="N258" s="12"/>
      <c r="O258" s="101"/>
      <c r="P258" s="81">
        <f t="shared" si="118"/>
        <v>-0.7306308479691594</v>
      </c>
      <c r="Q258" s="81">
        <f t="shared" si="119"/>
        <v>0.570831379800719</v>
      </c>
      <c r="R258" s="81">
        <f t="shared" si="120"/>
        <v>-0.23063084796915936</v>
      </c>
      <c r="S258" s="13">
        <f t="shared" si="121"/>
        <v>142</v>
      </c>
      <c r="T258" s="13">
        <f t="shared" si="107"/>
        <v>-13.968459794081241</v>
      </c>
      <c r="U258" s="28">
        <f t="shared" si="122"/>
        <v>142</v>
      </c>
      <c r="V258" s="13">
        <f t="shared" si="96"/>
        <v>52</v>
      </c>
      <c r="W258" s="29">
        <f t="shared" si="123"/>
        <v>76.03154020591876</v>
      </c>
      <c r="X258" s="13"/>
      <c r="Y258" s="108">
        <v>11</v>
      </c>
      <c r="Z258" s="38" t="s">
        <v>382</v>
      </c>
      <c r="AA258" s="2"/>
      <c r="AB258" s="1"/>
      <c r="AC258" s="2"/>
      <c r="AD258" s="3"/>
      <c r="AE258" s="28">
        <f t="shared" si="125"/>
        <v>142</v>
      </c>
      <c r="AF258" s="13">
        <f t="shared" si="98"/>
        <v>52</v>
      </c>
      <c r="AG258" s="13">
        <f t="shared" si="124"/>
        <v>76.03154020591876</v>
      </c>
      <c r="AH258" s="105">
        <f t="shared" si="126"/>
        <v>11</v>
      </c>
      <c r="AI258" s="38" t="str">
        <f t="shared" si="127"/>
        <v>L</v>
      </c>
    </row>
    <row r="259" spans="4:35" ht="12.75">
      <c r="D259">
        <v>3</v>
      </c>
      <c r="E259" s="2" t="s">
        <v>220</v>
      </c>
      <c r="F259" s="17">
        <v>23</v>
      </c>
      <c r="G259" s="21">
        <v>25</v>
      </c>
      <c r="H259" s="1"/>
      <c r="I259" s="84"/>
      <c r="J259" s="2">
        <v>90</v>
      </c>
      <c r="K259" s="12">
        <v>11</v>
      </c>
      <c r="L259" s="12">
        <v>180</v>
      </c>
      <c r="M259" s="12">
        <v>24</v>
      </c>
      <c r="N259" s="12"/>
      <c r="O259" s="101"/>
      <c r="P259" s="81">
        <f t="shared" si="118"/>
        <v>0.3992637453474555</v>
      </c>
      <c r="Q259" s="81">
        <f t="shared" si="119"/>
        <v>-0.17431269100359056</v>
      </c>
      <c r="R259" s="81">
        <f t="shared" si="120"/>
        <v>0.8967610545371135</v>
      </c>
      <c r="S259" s="13">
        <f t="shared" si="121"/>
        <v>336.4146246922431</v>
      </c>
      <c r="T259" s="13">
        <f t="shared" si="107"/>
        <v>64.0890105580699</v>
      </c>
      <c r="U259" s="28">
        <f t="shared" si="122"/>
        <v>156.41462469224308</v>
      </c>
      <c r="V259" s="13">
        <f aca="true" t="shared" si="128" ref="V259:V323">IF(U259-90&lt;0,U259+270,U259-90)</f>
        <v>66.41462469224308</v>
      </c>
      <c r="W259" s="29">
        <f t="shared" si="123"/>
        <v>25.9109894419301</v>
      </c>
      <c r="X259" s="13"/>
      <c r="Y259" s="108">
        <v>29</v>
      </c>
      <c r="Z259" s="38" t="s">
        <v>382</v>
      </c>
      <c r="AA259" s="2"/>
      <c r="AB259" s="1"/>
      <c r="AC259" s="2"/>
      <c r="AD259" s="3"/>
      <c r="AE259" s="28">
        <f t="shared" si="125"/>
        <v>156.41462469224308</v>
      </c>
      <c r="AF259" s="13">
        <f t="shared" si="98"/>
        <v>66.41462469224308</v>
      </c>
      <c r="AG259" s="13">
        <f t="shared" si="124"/>
        <v>25.9109894419301</v>
      </c>
      <c r="AH259" s="105">
        <f t="shared" si="126"/>
        <v>29</v>
      </c>
      <c r="AI259" s="38" t="str">
        <f t="shared" si="127"/>
        <v>L</v>
      </c>
    </row>
    <row r="260" spans="4:35" ht="12.75">
      <c r="D260">
        <v>3</v>
      </c>
      <c r="E260" s="2" t="s">
        <v>220</v>
      </c>
      <c r="F260" s="17">
        <v>16</v>
      </c>
      <c r="G260" s="21">
        <v>22</v>
      </c>
      <c r="H260" s="1"/>
      <c r="I260" s="84"/>
      <c r="J260" s="2">
        <v>270</v>
      </c>
      <c r="K260" s="12">
        <v>57</v>
      </c>
      <c r="L260" s="12">
        <v>0</v>
      </c>
      <c r="M260" s="12">
        <v>55</v>
      </c>
      <c r="N260" s="12"/>
      <c r="O260" s="101"/>
      <c r="P260" s="81">
        <f t="shared" si="118"/>
        <v>-0.44614217893214325</v>
      </c>
      <c r="Q260" s="81">
        <f t="shared" si="119"/>
        <v>0.48104167563464423</v>
      </c>
      <c r="R260" s="81">
        <f t="shared" si="120"/>
        <v>0.31239211680159196</v>
      </c>
      <c r="S260" s="13">
        <f t="shared" si="121"/>
        <v>132.8443861775877</v>
      </c>
      <c r="T260" s="13">
        <f t="shared" si="107"/>
        <v>25.46135112562436</v>
      </c>
      <c r="U260" s="28">
        <f t="shared" si="122"/>
        <v>312.8443861775877</v>
      </c>
      <c r="V260" s="13">
        <f t="shared" si="128"/>
        <v>222.8443861775877</v>
      </c>
      <c r="W260" s="29">
        <f t="shared" si="123"/>
        <v>64.53864887437564</v>
      </c>
      <c r="X260" s="13"/>
      <c r="Y260" s="108">
        <v>159</v>
      </c>
      <c r="Z260" s="38" t="s">
        <v>382</v>
      </c>
      <c r="AA260" s="2"/>
      <c r="AB260" s="1"/>
      <c r="AC260" s="2"/>
      <c r="AD260" s="3"/>
      <c r="AE260" s="28">
        <f t="shared" si="125"/>
        <v>312.8443861775877</v>
      </c>
      <c r="AF260" s="13">
        <f t="shared" si="98"/>
        <v>222.8443861775877</v>
      </c>
      <c r="AG260" s="13">
        <f t="shared" si="124"/>
        <v>64.53864887437564</v>
      </c>
      <c r="AH260" s="105">
        <f t="shared" si="126"/>
        <v>159</v>
      </c>
      <c r="AI260" s="38" t="str">
        <f t="shared" si="127"/>
        <v>L</v>
      </c>
    </row>
    <row r="261" spans="4:35" ht="12.75">
      <c r="D261">
        <v>3</v>
      </c>
      <c r="E261" s="2" t="s">
        <v>188</v>
      </c>
      <c r="F261" s="17">
        <v>28</v>
      </c>
      <c r="G261" s="21">
        <v>30</v>
      </c>
      <c r="H261" s="1"/>
      <c r="I261" s="84"/>
      <c r="J261" s="2">
        <v>270</v>
      </c>
      <c r="K261" s="12">
        <v>5</v>
      </c>
      <c r="L261" s="12">
        <v>180</v>
      </c>
      <c r="M261" s="12">
        <v>0</v>
      </c>
      <c r="N261" s="12"/>
      <c r="O261" s="101"/>
      <c r="P261" s="81">
        <f t="shared" si="118"/>
        <v>-1.0673500138322972E-17</v>
      </c>
      <c r="Q261" s="81">
        <f t="shared" si="119"/>
        <v>-0.08715574274765817</v>
      </c>
      <c r="R261" s="81">
        <f t="shared" si="120"/>
        <v>-0.9961946980917455</v>
      </c>
      <c r="S261" s="13">
        <f t="shared" si="121"/>
        <v>270</v>
      </c>
      <c r="T261" s="13">
        <f t="shared" si="107"/>
        <v>-85</v>
      </c>
      <c r="U261" s="28">
        <f t="shared" si="122"/>
        <v>270</v>
      </c>
      <c r="V261" s="13">
        <f t="shared" si="128"/>
        <v>180</v>
      </c>
      <c r="W261" s="29">
        <f t="shared" si="123"/>
        <v>5</v>
      </c>
      <c r="X261" s="13"/>
      <c r="Y261" s="108">
        <v>130</v>
      </c>
      <c r="Z261" s="38" t="s">
        <v>310</v>
      </c>
      <c r="AA261" s="2"/>
      <c r="AB261" s="1"/>
      <c r="AC261" s="2"/>
      <c r="AD261" s="3"/>
      <c r="AE261" s="28">
        <f t="shared" si="125"/>
        <v>270</v>
      </c>
      <c r="AF261" s="13">
        <f t="shared" si="98"/>
        <v>180</v>
      </c>
      <c r="AG261" s="13">
        <f t="shared" si="124"/>
        <v>5</v>
      </c>
      <c r="AH261" s="105">
        <f t="shared" si="126"/>
        <v>130</v>
      </c>
      <c r="AI261" s="38" t="str">
        <f t="shared" si="127"/>
        <v>T</v>
      </c>
    </row>
    <row r="262" spans="4:35" ht="12.75">
      <c r="D262">
        <v>3</v>
      </c>
      <c r="E262" s="2" t="s">
        <v>220</v>
      </c>
      <c r="F262" s="17">
        <v>67</v>
      </c>
      <c r="G262" s="21">
        <v>83</v>
      </c>
      <c r="H262" s="1"/>
      <c r="I262" s="84"/>
      <c r="J262" s="2">
        <v>270</v>
      </c>
      <c r="K262" s="12">
        <v>59</v>
      </c>
      <c r="L262" s="12">
        <v>9</v>
      </c>
      <c r="M262" s="12">
        <v>0</v>
      </c>
      <c r="N262" s="12"/>
      <c r="O262" s="101"/>
      <c r="P262" s="81">
        <f t="shared" si="118"/>
        <v>-0.13409050813531362</v>
      </c>
      <c r="Q262" s="81">
        <f t="shared" si="119"/>
        <v>0.8466141488428826</v>
      </c>
      <c r="R262" s="81">
        <f t="shared" si="120"/>
        <v>0.5086971015512258</v>
      </c>
      <c r="S262" s="13">
        <f t="shared" si="121"/>
        <v>99</v>
      </c>
      <c r="T262" s="13">
        <f t="shared" si="107"/>
        <v>30.68756440220279</v>
      </c>
      <c r="U262" s="28">
        <f t="shared" si="122"/>
        <v>279</v>
      </c>
      <c r="V262" s="13">
        <f t="shared" si="128"/>
        <v>189</v>
      </c>
      <c r="W262" s="29">
        <f t="shared" si="123"/>
        <v>59.31243559779721</v>
      </c>
      <c r="X262" s="13"/>
      <c r="Y262" s="108">
        <v>172</v>
      </c>
      <c r="Z262" s="38" t="s">
        <v>382</v>
      </c>
      <c r="AA262" s="2"/>
      <c r="AB262" s="1"/>
      <c r="AC262" s="2"/>
      <c r="AD262" s="3"/>
      <c r="AE262" s="28">
        <f t="shared" si="125"/>
        <v>279</v>
      </c>
      <c r="AF262" s="13">
        <f t="shared" si="98"/>
        <v>189</v>
      </c>
      <c r="AG262" s="13">
        <f t="shared" si="124"/>
        <v>59.31243559779721</v>
      </c>
      <c r="AH262" s="105">
        <f t="shared" si="126"/>
        <v>172</v>
      </c>
      <c r="AI262" s="38" t="str">
        <f t="shared" si="127"/>
        <v>L</v>
      </c>
    </row>
    <row r="263" spans="4:35" ht="12.75">
      <c r="D263">
        <v>3</v>
      </c>
      <c r="E263" s="2" t="s">
        <v>220</v>
      </c>
      <c r="F263" s="17">
        <v>63</v>
      </c>
      <c r="G263" s="21">
        <v>68</v>
      </c>
      <c r="H263" s="1"/>
      <c r="I263" s="84"/>
      <c r="J263" s="2">
        <v>90</v>
      </c>
      <c r="K263" s="12">
        <v>39</v>
      </c>
      <c r="L263" s="12">
        <v>303</v>
      </c>
      <c r="M263" s="12">
        <v>0</v>
      </c>
      <c r="N263" s="12"/>
      <c r="O263" s="101"/>
      <c r="P263" s="81">
        <f t="shared" si="118"/>
        <v>0.5277924897814036</v>
      </c>
      <c r="Q263" s="81">
        <f t="shared" si="119"/>
        <v>0.34275245049666264</v>
      </c>
      <c r="R263" s="81">
        <f t="shared" si="120"/>
        <v>-0.4232640265137498</v>
      </c>
      <c r="S263" s="13">
        <f t="shared" si="121"/>
        <v>32.99999999999998</v>
      </c>
      <c r="T263" s="13">
        <f t="shared" si="107"/>
        <v>-33.92371947516548</v>
      </c>
      <c r="U263" s="28">
        <f t="shared" si="122"/>
        <v>32.99999999999998</v>
      </c>
      <c r="V263" s="13">
        <f t="shared" si="128"/>
        <v>303</v>
      </c>
      <c r="W263" s="29">
        <f t="shared" si="123"/>
        <v>56.07628052483452</v>
      </c>
      <c r="X263" s="13"/>
      <c r="Y263" s="108">
        <v>6</v>
      </c>
      <c r="Z263" s="38" t="s">
        <v>382</v>
      </c>
      <c r="AA263" s="2"/>
      <c r="AB263" s="1"/>
      <c r="AC263" s="2"/>
      <c r="AD263" s="3"/>
      <c r="AE263" s="28">
        <f t="shared" si="125"/>
        <v>32.99999999999998</v>
      </c>
      <c r="AF263" s="13">
        <f t="shared" si="98"/>
        <v>303</v>
      </c>
      <c r="AG263" s="13">
        <f t="shared" si="124"/>
        <v>56.07628052483452</v>
      </c>
      <c r="AH263" s="105">
        <f t="shared" si="126"/>
        <v>6</v>
      </c>
      <c r="AI263" s="38" t="str">
        <f t="shared" si="127"/>
        <v>L</v>
      </c>
    </row>
    <row r="264" spans="4:35" ht="12.75">
      <c r="D264">
        <v>5</v>
      </c>
      <c r="E264" s="2" t="s">
        <v>6</v>
      </c>
      <c r="F264" s="17">
        <v>0</v>
      </c>
      <c r="G264" s="21">
        <v>26</v>
      </c>
      <c r="H264" s="1"/>
      <c r="I264" s="84"/>
      <c r="J264" s="2">
        <v>270</v>
      </c>
      <c r="K264" s="12">
        <v>70</v>
      </c>
      <c r="L264" s="12">
        <v>52</v>
      </c>
      <c r="M264" s="12">
        <v>0</v>
      </c>
      <c r="N264" s="12"/>
      <c r="O264" s="101"/>
      <c r="P264" s="81">
        <f t="shared" si="118"/>
        <v>-0.7404878902641792</v>
      </c>
      <c r="Q264" s="81">
        <f t="shared" si="119"/>
        <v>0.5785325452656866</v>
      </c>
      <c r="R264" s="81">
        <f t="shared" si="120"/>
        <v>0.21056862603097432</v>
      </c>
      <c r="S264" s="13">
        <f t="shared" si="121"/>
        <v>142</v>
      </c>
      <c r="T264" s="13">
        <f t="shared" si="107"/>
        <v>12.630335205201654</v>
      </c>
      <c r="U264" s="28">
        <f t="shared" si="122"/>
        <v>322</v>
      </c>
      <c r="V264" s="13">
        <f t="shared" si="128"/>
        <v>232</v>
      </c>
      <c r="W264" s="29">
        <f t="shared" si="123"/>
        <v>77.36966479479835</v>
      </c>
      <c r="X264" s="13"/>
      <c r="Y264" s="109">
        <v>90</v>
      </c>
      <c r="Z264" s="38" t="s">
        <v>310</v>
      </c>
      <c r="AA264" s="2"/>
      <c r="AB264" s="1"/>
      <c r="AC264" s="2"/>
      <c r="AD264" s="3"/>
      <c r="AE264" s="28">
        <f t="shared" si="125"/>
        <v>322</v>
      </c>
      <c r="AF264" s="13">
        <f t="shared" si="98"/>
        <v>232</v>
      </c>
      <c r="AG264" s="13">
        <f t="shared" si="124"/>
        <v>77.36966479479835</v>
      </c>
      <c r="AH264" s="106">
        <f t="shared" si="126"/>
        <v>90</v>
      </c>
      <c r="AI264" s="38" t="str">
        <f t="shared" si="127"/>
        <v>T</v>
      </c>
    </row>
    <row r="265" spans="4:35" ht="12.75">
      <c r="D265">
        <v>5</v>
      </c>
      <c r="E265" s="2" t="s">
        <v>369</v>
      </c>
      <c r="F265" s="17">
        <v>9</v>
      </c>
      <c r="G265" s="21">
        <v>16</v>
      </c>
      <c r="H265" s="1"/>
      <c r="I265" s="84"/>
      <c r="J265" s="2">
        <v>270</v>
      </c>
      <c r="K265" s="12">
        <v>50</v>
      </c>
      <c r="L265" s="12">
        <v>0</v>
      </c>
      <c r="M265" s="12">
        <v>20</v>
      </c>
      <c r="N265" s="12"/>
      <c r="O265" s="101"/>
      <c r="P265" s="81">
        <f aca="true" t="shared" si="129" ref="P265:P277">COS(K265*PI()/180)*SIN(J265*PI()/180)*(SIN(M265*PI()/180))-(COS(M265*PI()/180)*SIN(L265*PI()/180))*(SIN(K265*PI()/180))</f>
        <v>-0.2198463103929542</v>
      </c>
      <c r="Q265" s="81">
        <f aca="true" t="shared" si="130" ref="Q265:Q277">(SIN(K265*PI()/180))*(COS(M265*PI()/180)*COS(L265*PI()/180))-(SIN(M265*PI()/180))*(COS(K265*PI()/180)*COS(J265*PI()/180))</f>
        <v>0.7198463103929542</v>
      </c>
      <c r="R265" s="81">
        <f aca="true" t="shared" si="131" ref="R265:R277">(COS(K265*PI()/180)*COS(J265*PI()/180))*(COS(M265*PI()/180)*SIN(L265*PI()/180))-(COS(K265*PI()/180)*SIN(J265*PI()/180))*(COS(M265*PI()/180)*COS(L265*PI()/180))</f>
        <v>0.6040227735550537</v>
      </c>
      <c r="S265" s="13">
        <f aca="true" t="shared" si="132" ref="S265:S277">IF(P265=0,IF(Q265&gt;=0,90,270),IF(P265&gt;0,IF(Q265&gt;=0,ATAN(Q265/P265)*180/PI(),ATAN(Q265/P265)*180/PI()+360),ATAN(Q265/P265)*180/PI()+180))</f>
        <v>106.98305334596863</v>
      </c>
      <c r="T265" s="13">
        <f t="shared" si="107"/>
        <v>38.74730414262237</v>
      </c>
      <c r="U265" s="28">
        <f aca="true" t="shared" si="133" ref="U265:U277">IF(R265&lt;0,S265,IF(S265+180&gt;=360,S265-180,S265+180))</f>
        <v>286.98305334596864</v>
      </c>
      <c r="V265" s="13">
        <f t="shared" si="128"/>
        <v>196.98305334596864</v>
      </c>
      <c r="W265" s="29">
        <f aca="true" t="shared" si="134" ref="W265:W277">IF(R265&lt;0,90+T265,90-T265)</f>
        <v>51.25269585737763</v>
      </c>
      <c r="X265" s="13"/>
      <c r="Y265" s="108">
        <v>97</v>
      </c>
      <c r="Z265" s="38" t="s">
        <v>307</v>
      </c>
      <c r="AA265" s="2"/>
      <c r="AB265" s="1"/>
      <c r="AC265" s="2"/>
      <c r="AD265" s="3"/>
      <c r="AE265" s="28">
        <f t="shared" si="125"/>
        <v>286.98305334596864</v>
      </c>
      <c r="AF265" s="13">
        <f t="shared" si="98"/>
        <v>196.98305334596864</v>
      </c>
      <c r="AG265" s="13">
        <f aca="true" t="shared" si="135" ref="AG265:AG277">W265</f>
        <v>51.25269585737763</v>
      </c>
      <c r="AH265" s="105">
        <f t="shared" si="126"/>
        <v>97</v>
      </c>
      <c r="AI265" s="38" t="str">
        <f t="shared" si="127"/>
        <v>N</v>
      </c>
    </row>
    <row r="266" spans="4:35" ht="12.75">
      <c r="D266">
        <v>5</v>
      </c>
      <c r="E266" s="2" t="s">
        <v>369</v>
      </c>
      <c r="F266" s="17">
        <v>14</v>
      </c>
      <c r="G266" s="21">
        <v>19</v>
      </c>
      <c r="H266" s="1"/>
      <c r="I266" s="84"/>
      <c r="J266" s="2">
        <v>270</v>
      </c>
      <c r="K266" s="12">
        <v>48</v>
      </c>
      <c r="L266" s="12">
        <v>180</v>
      </c>
      <c r="M266" s="12">
        <v>11</v>
      </c>
      <c r="N266" s="12"/>
      <c r="O266" s="101"/>
      <c r="P266" s="81">
        <f t="shared" si="129"/>
        <v>-0.12767613877503212</v>
      </c>
      <c r="Q266" s="81">
        <f t="shared" si="130"/>
        <v>-0.7294911619270802</v>
      </c>
      <c r="R266" s="81">
        <f t="shared" si="131"/>
        <v>-0.6568367924786737</v>
      </c>
      <c r="S266" s="13">
        <f t="shared" si="132"/>
        <v>260.0725972419699</v>
      </c>
      <c r="T266" s="13">
        <f t="shared" si="107"/>
        <v>-41.57053339588186</v>
      </c>
      <c r="U266" s="28">
        <f t="shared" si="133"/>
        <v>260.0725972419699</v>
      </c>
      <c r="V266" s="13">
        <f t="shared" si="128"/>
        <v>170.0725972419699</v>
      </c>
      <c r="W266" s="29">
        <f t="shared" si="134"/>
        <v>48.42946660411814</v>
      </c>
      <c r="X266" s="13"/>
      <c r="Y266" s="108">
        <v>77</v>
      </c>
      <c r="Z266" s="38" t="s">
        <v>307</v>
      </c>
      <c r="AA266" s="2"/>
      <c r="AB266" s="1"/>
      <c r="AC266" s="2"/>
      <c r="AD266" s="3"/>
      <c r="AE266" s="28">
        <f t="shared" si="125"/>
        <v>260.0725972419699</v>
      </c>
      <c r="AF266" s="13">
        <f t="shared" si="98"/>
        <v>170.0725972419699</v>
      </c>
      <c r="AG266" s="13">
        <f t="shared" si="135"/>
        <v>48.42946660411814</v>
      </c>
      <c r="AH266" s="105">
        <f t="shared" si="126"/>
        <v>77</v>
      </c>
      <c r="AI266" s="38" t="str">
        <f t="shared" si="127"/>
        <v>N</v>
      </c>
    </row>
    <row r="267" spans="4:35" ht="12.75">
      <c r="D267">
        <v>5</v>
      </c>
      <c r="E267" s="2" t="s">
        <v>188</v>
      </c>
      <c r="F267" s="17">
        <v>103</v>
      </c>
      <c r="G267" s="21">
        <v>109</v>
      </c>
      <c r="H267" s="1"/>
      <c r="I267" s="84"/>
      <c r="J267" s="2">
        <v>270</v>
      </c>
      <c r="K267" s="12">
        <v>50</v>
      </c>
      <c r="L267" s="12">
        <v>0</v>
      </c>
      <c r="M267" s="12">
        <v>51</v>
      </c>
      <c r="N267" s="12"/>
      <c r="O267" s="101"/>
      <c r="P267" s="81">
        <f t="shared" si="129"/>
        <v>-0.4995397949424737</v>
      </c>
      <c r="Q267" s="81">
        <f t="shared" si="130"/>
        <v>0.48208738850519045</v>
      </c>
      <c r="R267" s="81">
        <f t="shared" si="131"/>
        <v>0.40451934988992333</v>
      </c>
      <c r="S267" s="13">
        <f t="shared" si="132"/>
        <v>136.01855766468597</v>
      </c>
      <c r="T267" s="13">
        <f t="shared" si="107"/>
        <v>30.229015223977996</v>
      </c>
      <c r="U267" s="28">
        <f t="shared" si="133"/>
        <v>316.018557664686</v>
      </c>
      <c r="V267" s="13">
        <f t="shared" si="128"/>
        <v>226.018557664686</v>
      </c>
      <c r="W267" s="29">
        <f t="shared" si="134"/>
        <v>59.770984776022004</v>
      </c>
      <c r="X267" s="13"/>
      <c r="Y267" s="108">
        <v>48</v>
      </c>
      <c r="Z267" s="38" t="s">
        <v>310</v>
      </c>
      <c r="AA267" s="2"/>
      <c r="AB267" s="1"/>
      <c r="AC267" s="2"/>
      <c r="AD267" s="3"/>
      <c r="AE267" s="28">
        <f t="shared" si="125"/>
        <v>316.018557664686</v>
      </c>
      <c r="AF267" s="13">
        <f t="shared" si="98"/>
        <v>226.018557664686</v>
      </c>
      <c r="AG267" s="13">
        <f t="shared" si="135"/>
        <v>59.770984776022004</v>
      </c>
      <c r="AH267" s="105">
        <f t="shared" si="126"/>
        <v>48</v>
      </c>
      <c r="AI267" s="38" t="str">
        <f t="shared" si="127"/>
        <v>T</v>
      </c>
    </row>
    <row r="268" spans="4:35" ht="12.75">
      <c r="D268">
        <v>5</v>
      </c>
      <c r="E268" s="2" t="s">
        <v>188</v>
      </c>
      <c r="F268" s="17">
        <v>109</v>
      </c>
      <c r="G268" s="21">
        <v>112</v>
      </c>
      <c r="H268" s="1"/>
      <c r="I268" s="84"/>
      <c r="J268" s="2">
        <v>90</v>
      </c>
      <c r="K268" s="12">
        <v>13</v>
      </c>
      <c r="L268" s="12">
        <v>0</v>
      </c>
      <c r="M268" s="12">
        <v>10</v>
      </c>
      <c r="N268" s="12"/>
      <c r="O268" s="101"/>
      <c r="P268" s="81">
        <f t="shared" si="129"/>
        <v>0.16919758612316493</v>
      </c>
      <c r="Q268" s="81">
        <f t="shared" si="130"/>
        <v>0.22153354236610878</v>
      </c>
      <c r="R268" s="81">
        <f t="shared" si="131"/>
        <v>-0.9595671941035071</v>
      </c>
      <c r="S268" s="13">
        <f t="shared" si="132"/>
        <v>52.62899877458101</v>
      </c>
      <c r="T268" s="13">
        <f t="shared" si="107"/>
        <v>-73.80132118109368</v>
      </c>
      <c r="U268" s="28">
        <f t="shared" si="133"/>
        <v>52.62899877458101</v>
      </c>
      <c r="V268" s="13">
        <f t="shared" si="128"/>
        <v>322.628998774581</v>
      </c>
      <c r="W268" s="29">
        <f t="shared" si="134"/>
        <v>16.198678818906316</v>
      </c>
      <c r="X268" s="13"/>
      <c r="Y268" s="108">
        <v>101</v>
      </c>
      <c r="Z268" s="38" t="s">
        <v>310</v>
      </c>
      <c r="AA268" s="2"/>
      <c r="AB268" s="1"/>
      <c r="AC268" s="2"/>
      <c r="AD268" s="3"/>
      <c r="AE268" s="28">
        <f t="shared" si="125"/>
        <v>52.62899877458101</v>
      </c>
      <c r="AF268" s="13">
        <f t="shared" si="98"/>
        <v>322.628998774581</v>
      </c>
      <c r="AG268" s="13">
        <f t="shared" si="135"/>
        <v>16.198678818906316</v>
      </c>
      <c r="AH268" s="105">
        <f t="shared" si="126"/>
        <v>101</v>
      </c>
      <c r="AI268" s="38" t="str">
        <f t="shared" si="127"/>
        <v>T</v>
      </c>
    </row>
    <row r="269" spans="4:35" ht="12.75">
      <c r="D269">
        <v>6</v>
      </c>
      <c r="E269" s="2" t="s">
        <v>188</v>
      </c>
      <c r="F269" s="17">
        <v>15</v>
      </c>
      <c r="G269" s="21">
        <v>17</v>
      </c>
      <c r="H269" s="1"/>
      <c r="I269" s="84"/>
      <c r="J269" s="2">
        <v>90</v>
      </c>
      <c r="K269" s="12">
        <v>9</v>
      </c>
      <c r="L269" s="12">
        <v>0</v>
      </c>
      <c r="M269" s="12">
        <v>7</v>
      </c>
      <c r="N269" s="12"/>
      <c r="O269" s="101"/>
      <c r="P269" s="81">
        <f t="shared" si="129"/>
        <v>0.12036892955724911</v>
      </c>
      <c r="Q269" s="81">
        <f t="shared" si="130"/>
        <v>0.15526842625975007</v>
      </c>
      <c r="R269" s="81">
        <f t="shared" si="131"/>
        <v>-0.9803262614787073</v>
      </c>
      <c r="S269" s="13">
        <f t="shared" si="132"/>
        <v>52.21604034902853</v>
      </c>
      <c r="T269" s="13">
        <f t="shared" si="107"/>
        <v>-78.66782357766513</v>
      </c>
      <c r="U269" s="28">
        <f t="shared" si="133"/>
        <v>52.21604034902853</v>
      </c>
      <c r="V269" s="13">
        <f t="shared" si="128"/>
        <v>322.2160403490285</v>
      </c>
      <c r="W269" s="29">
        <f t="shared" si="134"/>
        <v>11.332176422334868</v>
      </c>
      <c r="X269" s="13"/>
      <c r="Y269" s="108">
        <v>134</v>
      </c>
      <c r="Z269" s="38" t="s">
        <v>310</v>
      </c>
      <c r="AA269" s="2"/>
      <c r="AB269" s="1"/>
      <c r="AC269" s="2"/>
      <c r="AD269" s="3"/>
      <c r="AE269" s="28">
        <f t="shared" si="125"/>
        <v>52.21604034902853</v>
      </c>
      <c r="AF269" s="13">
        <f t="shared" si="98"/>
        <v>322.2160403490285</v>
      </c>
      <c r="AG269" s="13">
        <f t="shared" si="135"/>
        <v>11.332176422334868</v>
      </c>
      <c r="AH269" s="105">
        <f t="shared" si="126"/>
        <v>134</v>
      </c>
      <c r="AI269" s="38" t="str">
        <f t="shared" si="127"/>
        <v>T</v>
      </c>
    </row>
    <row r="270" spans="3:36" ht="12.75">
      <c r="C270" t="s">
        <v>71</v>
      </c>
      <c r="D270">
        <v>1</v>
      </c>
      <c r="E270" s="2" t="s">
        <v>74</v>
      </c>
      <c r="F270" s="17">
        <v>0</v>
      </c>
      <c r="G270" s="21">
        <v>17</v>
      </c>
      <c r="H270" s="1"/>
      <c r="I270" s="84"/>
      <c r="J270" s="2"/>
      <c r="K270" s="12"/>
      <c r="L270" s="12"/>
      <c r="M270" s="12"/>
      <c r="N270" s="12"/>
      <c r="O270" s="101"/>
      <c r="P270" s="81"/>
      <c r="Q270" s="81"/>
      <c r="R270" s="81"/>
      <c r="S270" s="13"/>
      <c r="T270" s="13"/>
      <c r="U270" s="28"/>
      <c r="V270" s="13"/>
      <c r="W270" s="29"/>
      <c r="X270" s="13"/>
      <c r="Y270" s="108"/>
      <c r="Z270" s="38"/>
      <c r="AA270" s="2"/>
      <c r="AB270" s="1"/>
      <c r="AC270" s="2"/>
      <c r="AD270" s="3"/>
      <c r="AE270" s="28"/>
      <c r="AF270" s="13"/>
      <c r="AG270" s="13"/>
      <c r="AH270" s="105"/>
      <c r="AI270" s="38"/>
      <c r="AJ270" t="s">
        <v>73</v>
      </c>
    </row>
    <row r="271" spans="4:36" ht="12.75">
      <c r="D271">
        <v>1</v>
      </c>
      <c r="E271" s="2" t="s">
        <v>72</v>
      </c>
      <c r="F271" s="17">
        <v>17</v>
      </c>
      <c r="G271" s="21">
        <v>64</v>
      </c>
      <c r="H271" s="1"/>
      <c r="I271" s="84"/>
      <c r="J271" s="2"/>
      <c r="K271" s="12"/>
      <c r="L271" s="12"/>
      <c r="M271" s="12"/>
      <c r="N271" s="12"/>
      <c r="O271" s="101"/>
      <c r="P271" s="81"/>
      <c r="Q271" s="81"/>
      <c r="R271" s="81"/>
      <c r="S271" s="13"/>
      <c r="T271" s="13"/>
      <c r="U271" s="28"/>
      <c r="V271" s="13"/>
      <c r="W271" s="29"/>
      <c r="X271" s="13"/>
      <c r="Y271" s="108"/>
      <c r="Z271" s="38"/>
      <c r="AA271" s="2"/>
      <c r="AB271" s="1"/>
      <c r="AC271" s="2"/>
      <c r="AD271" s="3"/>
      <c r="AE271" s="28"/>
      <c r="AF271" s="13"/>
      <c r="AG271" s="13"/>
      <c r="AH271" s="105"/>
      <c r="AI271" s="38"/>
      <c r="AJ271" t="s">
        <v>75</v>
      </c>
    </row>
    <row r="272" spans="4:35" ht="12.75">
      <c r="D272">
        <v>1</v>
      </c>
      <c r="E272" s="2" t="s">
        <v>72</v>
      </c>
      <c r="F272" s="17">
        <v>64</v>
      </c>
      <c r="G272" s="21">
        <v>99</v>
      </c>
      <c r="H272" s="1"/>
      <c r="I272" s="84"/>
      <c r="J272" s="2"/>
      <c r="K272" s="12"/>
      <c r="L272" s="12"/>
      <c r="M272" s="12"/>
      <c r="N272" s="12"/>
      <c r="O272" s="101"/>
      <c r="P272" s="81"/>
      <c r="Q272" s="81"/>
      <c r="R272" s="81"/>
      <c r="S272" s="13"/>
      <c r="T272" s="13"/>
      <c r="U272" s="28"/>
      <c r="V272" s="13"/>
      <c r="W272" s="29"/>
      <c r="X272" s="13"/>
      <c r="Y272" s="108"/>
      <c r="Z272" s="38"/>
      <c r="AA272" s="2"/>
      <c r="AB272" s="1"/>
      <c r="AC272" s="2"/>
      <c r="AD272" s="3"/>
      <c r="AE272" s="28"/>
      <c r="AF272" s="13"/>
      <c r="AG272" s="13"/>
      <c r="AH272" s="105"/>
      <c r="AI272" s="38"/>
    </row>
    <row r="273" spans="4:35" ht="12.75">
      <c r="D273">
        <v>1</v>
      </c>
      <c r="E273" s="2" t="s">
        <v>369</v>
      </c>
      <c r="F273" s="17">
        <v>17</v>
      </c>
      <c r="G273" s="21">
        <v>19</v>
      </c>
      <c r="H273" s="1"/>
      <c r="I273" s="84"/>
      <c r="J273" s="2">
        <v>270</v>
      </c>
      <c r="K273" s="12">
        <v>45</v>
      </c>
      <c r="L273" s="12">
        <v>325</v>
      </c>
      <c r="M273" s="12">
        <v>0</v>
      </c>
      <c r="N273" s="12"/>
      <c r="O273" s="101"/>
      <c r="P273" s="81">
        <f t="shared" si="129"/>
        <v>0.405579787672639</v>
      </c>
      <c r="Q273" s="81">
        <f t="shared" si="130"/>
        <v>0.579227965339569</v>
      </c>
      <c r="R273" s="81">
        <f t="shared" si="131"/>
        <v>0.5792279653395692</v>
      </c>
      <c r="S273" s="13">
        <f t="shared" si="132"/>
        <v>54.99999999999998</v>
      </c>
      <c r="T273" s="13">
        <f aca="true" t="shared" si="136" ref="T273:T283">ASIN(R273/SQRT(P273^2+Q273^2+R273^2))*180/PI()</f>
        <v>39.32268990964005</v>
      </c>
      <c r="U273" s="28">
        <f t="shared" si="133"/>
        <v>234.99999999999997</v>
      </c>
      <c r="V273" s="13">
        <f t="shared" si="128"/>
        <v>144.99999999999997</v>
      </c>
      <c r="W273" s="29">
        <f t="shared" si="134"/>
        <v>50.67731009035995</v>
      </c>
      <c r="X273" s="13"/>
      <c r="Y273" s="108">
        <v>112</v>
      </c>
      <c r="Z273" s="38" t="s">
        <v>307</v>
      </c>
      <c r="AA273" s="2"/>
      <c r="AB273" s="1"/>
      <c r="AC273" s="2"/>
      <c r="AD273" s="3"/>
      <c r="AE273" s="28">
        <f t="shared" si="125"/>
        <v>234.99999999999997</v>
      </c>
      <c r="AF273" s="13">
        <f aca="true" t="shared" si="137" ref="AF273:AF330">IF(AE273-90&lt;0,AE273+270,AE273-90)</f>
        <v>144.99999999999997</v>
      </c>
      <c r="AG273" s="13">
        <f t="shared" si="135"/>
        <v>50.67731009035995</v>
      </c>
      <c r="AH273" s="105">
        <f aca="true" t="shared" si="138" ref="AH273:AI275">Y273</f>
        <v>112</v>
      </c>
      <c r="AI273" s="38" t="str">
        <f t="shared" si="138"/>
        <v>N</v>
      </c>
    </row>
    <row r="274" spans="4:35" ht="12.75">
      <c r="D274">
        <v>1</v>
      </c>
      <c r="E274" s="2" t="s">
        <v>369</v>
      </c>
      <c r="F274" s="17">
        <v>33</v>
      </c>
      <c r="G274" s="21">
        <v>34</v>
      </c>
      <c r="H274" s="1"/>
      <c r="I274" s="84"/>
      <c r="J274" s="2">
        <v>270</v>
      </c>
      <c r="K274" s="12">
        <v>38</v>
      </c>
      <c r="L274" s="12">
        <v>180</v>
      </c>
      <c r="M274" s="12">
        <v>8</v>
      </c>
      <c r="N274" s="12"/>
      <c r="O274" s="101"/>
      <c r="P274" s="81">
        <f t="shared" si="129"/>
        <v>-0.10966990016932564</v>
      </c>
      <c r="Q274" s="81">
        <f t="shared" si="130"/>
        <v>-0.6096699001693255</v>
      </c>
      <c r="R274" s="81">
        <f t="shared" si="131"/>
        <v>-0.780341887121718</v>
      </c>
      <c r="S274" s="13">
        <f t="shared" si="132"/>
        <v>259.8024605090759</v>
      </c>
      <c r="T274" s="13">
        <f t="shared" si="136"/>
        <v>-51.55655681248297</v>
      </c>
      <c r="U274" s="28">
        <f t="shared" si="133"/>
        <v>259.8024605090759</v>
      </c>
      <c r="V274" s="13">
        <f t="shared" si="128"/>
        <v>169.8024605090759</v>
      </c>
      <c r="W274" s="29">
        <f t="shared" si="134"/>
        <v>38.44344318751703</v>
      </c>
      <c r="X274" s="13"/>
      <c r="Y274" s="108">
        <v>94</v>
      </c>
      <c r="Z274" s="38" t="s">
        <v>307</v>
      </c>
      <c r="AA274" s="2"/>
      <c r="AB274" s="1"/>
      <c r="AC274" s="2"/>
      <c r="AD274" s="3"/>
      <c r="AE274" s="28">
        <f t="shared" si="125"/>
        <v>259.8024605090759</v>
      </c>
      <c r="AF274" s="13">
        <f t="shared" si="137"/>
        <v>169.8024605090759</v>
      </c>
      <c r="AG274" s="13">
        <f t="shared" si="135"/>
        <v>38.44344318751703</v>
      </c>
      <c r="AH274" s="105">
        <f t="shared" si="138"/>
        <v>94</v>
      </c>
      <c r="AI274" s="38" t="str">
        <f t="shared" si="138"/>
        <v>N</v>
      </c>
    </row>
    <row r="275" spans="4:35" ht="12.75">
      <c r="D275">
        <v>1</v>
      </c>
      <c r="E275" s="2" t="s">
        <v>220</v>
      </c>
      <c r="F275" s="17">
        <v>62</v>
      </c>
      <c r="G275" s="21">
        <v>64</v>
      </c>
      <c r="H275" s="1"/>
      <c r="I275" s="84"/>
      <c r="J275" s="2">
        <v>90</v>
      </c>
      <c r="K275" s="12">
        <v>9</v>
      </c>
      <c r="L275" s="12">
        <v>0</v>
      </c>
      <c r="M275" s="12">
        <v>89</v>
      </c>
      <c r="N275" s="12"/>
      <c r="O275" s="101"/>
      <c r="P275" s="81">
        <f t="shared" si="129"/>
        <v>0.9875379108768892</v>
      </c>
      <c r="Q275" s="81">
        <f t="shared" si="130"/>
        <v>0.0027301578646810464</v>
      </c>
      <c r="R275" s="81">
        <f t="shared" si="131"/>
        <v>-0.01723753835343232</v>
      </c>
      <c r="S275" s="13">
        <f t="shared" si="132"/>
        <v>0.15840012095049041</v>
      </c>
      <c r="T275" s="13">
        <f t="shared" si="136"/>
        <v>-0.999996179261781</v>
      </c>
      <c r="U275" s="28">
        <f t="shared" si="133"/>
        <v>0.15840012095049041</v>
      </c>
      <c r="V275" s="13">
        <f t="shared" si="128"/>
        <v>270.1584001209505</v>
      </c>
      <c r="W275" s="29">
        <f t="shared" si="134"/>
        <v>89.00000382073821</v>
      </c>
      <c r="X275" s="13"/>
      <c r="Y275" s="108">
        <v>11</v>
      </c>
      <c r="Z275" s="38" t="s">
        <v>382</v>
      </c>
      <c r="AA275" s="2"/>
      <c r="AB275" s="1"/>
      <c r="AC275" s="2"/>
      <c r="AD275" s="3"/>
      <c r="AE275" s="28">
        <f t="shared" si="125"/>
        <v>0.15840012095049041</v>
      </c>
      <c r="AF275" s="13">
        <f t="shared" si="137"/>
        <v>270.1584001209505</v>
      </c>
      <c r="AG275" s="13">
        <f t="shared" si="135"/>
        <v>89.00000382073821</v>
      </c>
      <c r="AH275" s="105">
        <f t="shared" si="138"/>
        <v>11</v>
      </c>
      <c r="AI275" s="38" t="str">
        <f t="shared" si="138"/>
        <v>L</v>
      </c>
    </row>
    <row r="276" spans="4:35" ht="12.75">
      <c r="D276">
        <v>1</v>
      </c>
      <c r="E276" s="2" t="s">
        <v>25</v>
      </c>
      <c r="F276" s="17">
        <v>64</v>
      </c>
      <c r="G276" s="21">
        <v>66</v>
      </c>
      <c r="H276" s="1"/>
      <c r="I276" s="84">
        <v>0.2</v>
      </c>
      <c r="J276" s="2">
        <v>90</v>
      </c>
      <c r="K276" s="12">
        <v>6</v>
      </c>
      <c r="L276" s="12">
        <v>180</v>
      </c>
      <c r="M276" s="12">
        <v>7</v>
      </c>
      <c r="N276" s="12"/>
      <c r="O276" s="101"/>
      <c r="P276" s="81">
        <f t="shared" si="129"/>
        <v>0.12120173039057423</v>
      </c>
      <c r="Q276" s="81">
        <f t="shared" si="130"/>
        <v>-0.10374932395329074</v>
      </c>
      <c r="R276" s="81">
        <f t="shared" si="131"/>
        <v>0.9871088799708131</v>
      </c>
      <c r="S276" s="13">
        <f t="shared" si="132"/>
        <v>319.4362991319707</v>
      </c>
      <c r="T276" s="13">
        <f t="shared" si="136"/>
        <v>80.8189113213849</v>
      </c>
      <c r="U276" s="28">
        <f t="shared" si="133"/>
        <v>139.4362991319707</v>
      </c>
      <c r="V276" s="13">
        <f t="shared" si="128"/>
        <v>49.43629913197071</v>
      </c>
      <c r="W276" s="29">
        <f t="shared" si="134"/>
        <v>9.181088678615097</v>
      </c>
      <c r="X276" s="13"/>
      <c r="Y276" s="108"/>
      <c r="Z276" s="38"/>
      <c r="AA276" s="2"/>
      <c r="AB276" s="1"/>
      <c r="AC276" s="2"/>
      <c r="AD276" s="3"/>
      <c r="AE276" s="28">
        <f t="shared" si="125"/>
        <v>139.4362991319707</v>
      </c>
      <c r="AF276" s="13">
        <f t="shared" si="137"/>
        <v>49.43629913197071</v>
      </c>
      <c r="AG276" s="13">
        <f t="shared" si="135"/>
        <v>9.181088678615097</v>
      </c>
      <c r="AH276" s="105"/>
      <c r="AI276" s="38"/>
    </row>
    <row r="277" spans="4:35" ht="12.75">
      <c r="D277">
        <v>1</v>
      </c>
      <c r="E277" s="2" t="s">
        <v>369</v>
      </c>
      <c r="F277" s="17">
        <v>79</v>
      </c>
      <c r="G277" s="21">
        <v>84</v>
      </c>
      <c r="H277" s="1"/>
      <c r="I277" s="84"/>
      <c r="J277" s="2">
        <v>90</v>
      </c>
      <c r="K277" s="12">
        <v>46</v>
      </c>
      <c r="L277" s="12">
        <v>180</v>
      </c>
      <c r="M277" s="12">
        <v>51</v>
      </c>
      <c r="N277" s="12"/>
      <c r="O277" s="101"/>
      <c r="P277" s="81">
        <f t="shared" si="129"/>
        <v>0.5398509471944901</v>
      </c>
      <c r="Q277" s="81">
        <f t="shared" si="130"/>
        <v>-0.4526952044468321</v>
      </c>
      <c r="R277" s="81">
        <f t="shared" si="131"/>
        <v>0.43716267734329917</v>
      </c>
      <c r="S277" s="13">
        <f t="shared" si="132"/>
        <v>320.01828604967807</v>
      </c>
      <c r="T277" s="13">
        <f t="shared" si="136"/>
        <v>31.819463041759644</v>
      </c>
      <c r="U277" s="28">
        <f t="shared" si="133"/>
        <v>140.01828604967807</v>
      </c>
      <c r="V277" s="13">
        <f t="shared" si="128"/>
        <v>50.01828604967807</v>
      </c>
      <c r="W277" s="29">
        <f t="shared" si="134"/>
        <v>58.18053695824035</v>
      </c>
      <c r="X277" s="13"/>
      <c r="Y277" s="108">
        <v>98</v>
      </c>
      <c r="Z277" s="38" t="s">
        <v>307</v>
      </c>
      <c r="AA277" s="2"/>
      <c r="AB277" s="1"/>
      <c r="AC277" s="2"/>
      <c r="AD277" s="3"/>
      <c r="AE277" s="28">
        <f t="shared" si="125"/>
        <v>140.01828604967807</v>
      </c>
      <c r="AF277" s="13">
        <f t="shared" si="137"/>
        <v>50.01828604967807</v>
      </c>
      <c r="AG277" s="13">
        <f t="shared" si="135"/>
        <v>58.18053695824035</v>
      </c>
      <c r="AH277" s="105">
        <f aca="true" t="shared" si="139" ref="AH277:AI281">Y277</f>
        <v>98</v>
      </c>
      <c r="AI277" s="38" t="str">
        <f t="shared" si="139"/>
        <v>N</v>
      </c>
    </row>
    <row r="278" spans="4:35" ht="12.75">
      <c r="D278">
        <v>1</v>
      </c>
      <c r="E278" s="2" t="s">
        <v>369</v>
      </c>
      <c r="F278" s="17">
        <v>99</v>
      </c>
      <c r="G278" s="21">
        <v>105</v>
      </c>
      <c r="H278" s="1"/>
      <c r="I278" s="84"/>
      <c r="J278" s="2">
        <v>292</v>
      </c>
      <c r="K278" s="12">
        <v>0</v>
      </c>
      <c r="L278" s="12">
        <v>0</v>
      </c>
      <c r="M278" s="12">
        <v>85</v>
      </c>
      <c r="N278" s="12"/>
      <c r="O278" s="101"/>
      <c r="P278" s="81">
        <f aca="true" t="shared" si="140" ref="P278:P292">COS(K278*PI()/180)*SIN(J278*PI()/180)*(SIN(M278*PI()/180))-(COS(M278*PI()/180)*SIN(L278*PI()/180))*(SIN(K278*PI()/180))</f>
        <v>-0.9236556400757017</v>
      </c>
      <c r="Q278" s="81">
        <f aca="true" t="shared" si="141" ref="Q278:Q292">(SIN(K278*PI()/180))*(COS(M278*PI()/180)*COS(L278*PI()/180))-(SIN(M278*PI()/180))*(COS(K278*PI()/180)*COS(J278*PI()/180))</f>
        <v>-0.3731811022311417</v>
      </c>
      <c r="R278" s="81">
        <f aca="true" t="shared" si="142" ref="R278:R292">(COS(K278*PI()/180)*COS(J278*PI()/180))*(COS(M278*PI()/180)*SIN(L278*PI()/180))-(COS(K278*PI()/180)*SIN(J278*PI()/180))*(COS(M278*PI()/180)*COS(L278*PI()/180))</f>
        <v>0.08080939750840499</v>
      </c>
      <c r="S278" s="13">
        <f aca="true" t="shared" si="143" ref="S278:S292">IF(P278=0,IF(Q278&gt;=0,90,270),IF(P278&gt;0,IF(Q278&gt;=0,ATAN(Q278/P278)*180/PI(),ATAN(Q278/P278)*180/PI()+360),ATAN(Q278/P278)*180/PI()+180))</f>
        <v>202</v>
      </c>
      <c r="T278" s="13">
        <f t="shared" si="136"/>
        <v>4.637569245331437</v>
      </c>
      <c r="U278" s="28">
        <f aca="true" t="shared" si="144" ref="U278:U292">IF(R278&lt;0,S278,IF(S278+180&gt;=360,S278-180,S278+180))</f>
        <v>22</v>
      </c>
      <c r="V278" s="13">
        <f t="shared" si="128"/>
        <v>292</v>
      </c>
      <c r="W278" s="29">
        <f aca="true" t="shared" si="145" ref="W278:W292">IF(R278&lt;0,90+T278,90-T278)</f>
        <v>85.36243075466857</v>
      </c>
      <c r="X278" s="13"/>
      <c r="Y278" s="108">
        <v>55</v>
      </c>
      <c r="Z278" s="38" t="s">
        <v>307</v>
      </c>
      <c r="AA278" s="2"/>
      <c r="AB278" s="1"/>
      <c r="AC278" s="2"/>
      <c r="AD278" s="3"/>
      <c r="AE278" s="28">
        <f t="shared" si="125"/>
        <v>22</v>
      </c>
      <c r="AF278" s="13">
        <f t="shared" si="137"/>
        <v>292</v>
      </c>
      <c r="AG278" s="13">
        <f aca="true" t="shared" si="146" ref="AG278:AG292">W278</f>
        <v>85.36243075466857</v>
      </c>
      <c r="AH278" s="105">
        <f t="shared" si="139"/>
        <v>55</v>
      </c>
      <c r="AI278" s="38" t="str">
        <f t="shared" si="139"/>
        <v>N</v>
      </c>
    </row>
    <row r="279" spans="4:35" ht="12.75">
      <c r="D279">
        <v>1</v>
      </c>
      <c r="E279" s="2" t="s">
        <v>220</v>
      </c>
      <c r="F279" s="17">
        <v>118</v>
      </c>
      <c r="G279" s="21">
        <v>120</v>
      </c>
      <c r="H279" s="1"/>
      <c r="I279" s="84"/>
      <c r="J279" s="2">
        <v>90</v>
      </c>
      <c r="K279" s="12">
        <v>17</v>
      </c>
      <c r="L279" s="12">
        <v>180</v>
      </c>
      <c r="M279" s="12">
        <v>17</v>
      </c>
      <c r="N279" s="12"/>
      <c r="O279" s="101"/>
      <c r="P279" s="81">
        <f t="shared" si="140"/>
        <v>0.2795964517353734</v>
      </c>
      <c r="Q279" s="81">
        <f t="shared" si="141"/>
        <v>-0.27959645173537345</v>
      </c>
      <c r="R279" s="81">
        <f t="shared" si="142"/>
        <v>0.9145187862775208</v>
      </c>
      <c r="S279" s="13">
        <f t="shared" si="143"/>
        <v>315</v>
      </c>
      <c r="T279" s="13">
        <f t="shared" si="136"/>
        <v>66.61786615176922</v>
      </c>
      <c r="U279" s="28">
        <f t="shared" si="144"/>
        <v>135</v>
      </c>
      <c r="V279" s="13">
        <f t="shared" si="128"/>
        <v>45</v>
      </c>
      <c r="W279" s="29">
        <f t="shared" si="145"/>
        <v>23.38213384823078</v>
      </c>
      <c r="X279" s="13"/>
      <c r="Y279" s="108">
        <v>152</v>
      </c>
      <c r="Z279" s="38" t="s">
        <v>382</v>
      </c>
      <c r="AA279" s="2"/>
      <c r="AB279" s="1"/>
      <c r="AC279" s="2"/>
      <c r="AD279" s="3"/>
      <c r="AE279" s="28">
        <f t="shared" si="125"/>
        <v>135</v>
      </c>
      <c r="AF279" s="13">
        <f t="shared" si="137"/>
        <v>45</v>
      </c>
      <c r="AG279" s="13">
        <f t="shared" si="146"/>
        <v>23.38213384823078</v>
      </c>
      <c r="AH279" s="105">
        <f t="shared" si="139"/>
        <v>152</v>
      </c>
      <c r="AI279" s="38" t="str">
        <f t="shared" si="139"/>
        <v>L</v>
      </c>
    </row>
    <row r="280" spans="4:35" ht="12.75">
      <c r="D280">
        <v>1</v>
      </c>
      <c r="E280" s="2" t="s">
        <v>369</v>
      </c>
      <c r="F280" s="17">
        <v>124</v>
      </c>
      <c r="G280" s="21">
        <v>128</v>
      </c>
      <c r="H280" s="1"/>
      <c r="I280" s="84"/>
      <c r="J280" s="2">
        <v>90</v>
      </c>
      <c r="K280" s="12">
        <v>14</v>
      </c>
      <c r="L280" s="12">
        <v>180</v>
      </c>
      <c r="M280" s="12">
        <v>24</v>
      </c>
      <c r="N280" s="12"/>
      <c r="O280" s="101"/>
      <c r="P280" s="81">
        <f t="shared" si="140"/>
        <v>0.39465482649629424</v>
      </c>
      <c r="Q280" s="81">
        <f t="shared" si="141"/>
        <v>-0.221006648829364</v>
      </c>
      <c r="R280" s="81">
        <f t="shared" si="142"/>
        <v>0.886409253309465</v>
      </c>
      <c r="S280" s="13">
        <f t="shared" si="143"/>
        <v>330.75117963249596</v>
      </c>
      <c r="T280" s="13">
        <f t="shared" si="136"/>
        <v>62.965360774033684</v>
      </c>
      <c r="U280" s="28">
        <f t="shared" si="144"/>
        <v>150.75117963249596</v>
      </c>
      <c r="V280" s="13">
        <f t="shared" si="128"/>
        <v>60.75117963249596</v>
      </c>
      <c r="W280" s="29">
        <f t="shared" si="145"/>
        <v>27.034639225966316</v>
      </c>
      <c r="X280" s="13"/>
      <c r="Y280" s="108">
        <v>136</v>
      </c>
      <c r="Z280" s="38" t="s">
        <v>307</v>
      </c>
      <c r="AA280" s="2"/>
      <c r="AB280" s="1"/>
      <c r="AC280" s="2"/>
      <c r="AD280" s="3"/>
      <c r="AE280" s="28">
        <f t="shared" si="125"/>
        <v>150.75117963249596</v>
      </c>
      <c r="AF280" s="13">
        <f t="shared" si="137"/>
        <v>60.75117963249596</v>
      </c>
      <c r="AG280" s="13">
        <f t="shared" si="146"/>
        <v>27.034639225966316</v>
      </c>
      <c r="AH280" s="105">
        <f t="shared" si="139"/>
        <v>136</v>
      </c>
      <c r="AI280" s="38" t="str">
        <f t="shared" si="139"/>
        <v>N</v>
      </c>
    </row>
    <row r="281" spans="4:35" ht="12.75">
      <c r="D281">
        <v>1</v>
      </c>
      <c r="E281" s="2" t="s">
        <v>69</v>
      </c>
      <c r="F281" s="17">
        <v>135</v>
      </c>
      <c r="G281" s="21">
        <v>138</v>
      </c>
      <c r="H281" s="1"/>
      <c r="I281" s="84"/>
      <c r="J281" s="2">
        <v>90</v>
      </c>
      <c r="K281" s="12">
        <v>24</v>
      </c>
      <c r="L281" s="12">
        <v>180</v>
      </c>
      <c r="M281" s="12">
        <v>7</v>
      </c>
      <c r="N281" s="12"/>
      <c r="O281" s="101"/>
      <c r="P281" s="81">
        <f t="shared" si="140"/>
        <v>0.11133318509365868</v>
      </c>
      <c r="Q281" s="81">
        <f t="shared" si="141"/>
        <v>-0.4037048898163954</v>
      </c>
      <c r="R281" s="81">
        <f t="shared" si="142"/>
        <v>0.9067360283325738</v>
      </c>
      <c r="S281" s="13">
        <f t="shared" si="143"/>
        <v>285.4177190880163</v>
      </c>
      <c r="T281" s="13">
        <f t="shared" si="136"/>
        <v>65.21018642638646</v>
      </c>
      <c r="U281" s="28">
        <f t="shared" si="144"/>
        <v>105.41771908801633</v>
      </c>
      <c r="V281" s="13">
        <f t="shared" si="128"/>
        <v>15.417719088016327</v>
      </c>
      <c r="W281" s="29">
        <f t="shared" si="145"/>
        <v>24.789813573613543</v>
      </c>
      <c r="X281" s="13"/>
      <c r="Y281" s="108">
        <v>173</v>
      </c>
      <c r="Z281" s="38" t="s">
        <v>219</v>
      </c>
      <c r="AA281" s="2"/>
      <c r="AB281" s="1"/>
      <c r="AC281" s="2"/>
      <c r="AD281" s="3"/>
      <c r="AE281" s="28">
        <f t="shared" si="125"/>
        <v>105.41771908801633</v>
      </c>
      <c r="AF281" s="13">
        <f t="shared" si="137"/>
        <v>15.417719088016327</v>
      </c>
      <c r="AG281" s="13">
        <f t="shared" si="146"/>
        <v>24.789813573613543</v>
      </c>
      <c r="AH281" s="105">
        <f t="shared" si="139"/>
        <v>173</v>
      </c>
      <c r="AI281" s="38" t="str">
        <f t="shared" si="139"/>
        <v>R</v>
      </c>
    </row>
    <row r="282" spans="4:35" ht="12.75">
      <c r="D282">
        <v>1</v>
      </c>
      <c r="E282" s="2" t="s">
        <v>25</v>
      </c>
      <c r="F282" s="17">
        <v>130</v>
      </c>
      <c r="G282" s="21">
        <v>137</v>
      </c>
      <c r="H282" s="1"/>
      <c r="I282" s="84"/>
      <c r="J282" s="2">
        <v>90</v>
      </c>
      <c r="K282" s="12">
        <v>55</v>
      </c>
      <c r="L282" s="12">
        <v>270</v>
      </c>
      <c r="M282" s="12">
        <v>30</v>
      </c>
      <c r="N282" s="12"/>
      <c r="O282" s="101"/>
      <c r="P282" s="81">
        <f t="shared" si="140"/>
        <v>0.9961946980917454</v>
      </c>
      <c r="Q282" s="81">
        <f t="shared" si="141"/>
        <v>-1.478765699096603E-16</v>
      </c>
      <c r="R282" s="81">
        <f t="shared" si="142"/>
        <v>6.083209659099921E-17</v>
      </c>
      <c r="S282" s="13">
        <f t="shared" si="143"/>
        <v>360</v>
      </c>
      <c r="T282" s="13">
        <f t="shared" si="136"/>
        <v>3.4987361409099026E-15</v>
      </c>
      <c r="U282" s="28">
        <f t="shared" si="144"/>
        <v>180</v>
      </c>
      <c r="V282" s="13">
        <f t="shared" si="128"/>
        <v>90</v>
      </c>
      <c r="W282" s="29">
        <f t="shared" si="145"/>
        <v>90</v>
      </c>
      <c r="X282" s="13"/>
      <c r="Y282" s="108"/>
      <c r="Z282" s="38"/>
      <c r="AA282" s="2"/>
      <c r="AB282" s="1"/>
      <c r="AC282" s="2"/>
      <c r="AD282" s="3"/>
      <c r="AE282" s="28">
        <f t="shared" si="125"/>
        <v>180</v>
      </c>
      <c r="AF282" s="13">
        <f t="shared" si="137"/>
        <v>90</v>
      </c>
      <c r="AG282" s="13">
        <f t="shared" si="146"/>
        <v>90</v>
      </c>
      <c r="AH282" s="105"/>
      <c r="AI282" s="38"/>
    </row>
    <row r="283" spans="4:35" ht="12.75">
      <c r="D283">
        <v>1</v>
      </c>
      <c r="E283" s="2" t="s">
        <v>220</v>
      </c>
      <c r="F283" s="17">
        <v>128</v>
      </c>
      <c r="G283" s="21">
        <v>132</v>
      </c>
      <c r="H283" s="1"/>
      <c r="I283" s="84"/>
      <c r="J283" s="2">
        <v>270</v>
      </c>
      <c r="K283" s="12">
        <v>40</v>
      </c>
      <c r="L283" s="12">
        <v>0</v>
      </c>
      <c r="M283" s="12">
        <v>23</v>
      </c>
      <c r="N283" s="12"/>
      <c r="O283" s="101"/>
      <c r="P283" s="81">
        <f t="shared" si="140"/>
        <v>-0.29931740973281556</v>
      </c>
      <c r="Q283" s="81">
        <f t="shared" si="141"/>
        <v>0.5916891144555523</v>
      </c>
      <c r="R283" s="81">
        <f t="shared" si="142"/>
        <v>0.7051476278512913</v>
      </c>
      <c r="S283" s="13">
        <f t="shared" si="143"/>
        <v>116.83345196106818</v>
      </c>
      <c r="T283" s="13">
        <f t="shared" si="136"/>
        <v>46.76068070537061</v>
      </c>
      <c r="U283" s="28">
        <f t="shared" si="144"/>
        <v>296.8334519610682</v>
      </c>
      <c r="V283" s="13">
        <f t="shared" si="128"/>
        <v>206.8334519610682</v>
      </c>
      <c r="W283" s="29">
        <f t="shared" si="145"/>
        <v>43.23931929462939</v>
      </c>
      <c r="X283" s="13"/>
      <c r="Y283" s="108">
        <v>7</v>
      </c>
      <c r="Z283" s="38" t="s">
        <v>382</v>
      </c>
      <c r="AA283" s="2"/>
      <c r="AB283" s="1"/>
      <c r="AC283" s="2"/>
      <c r="AD283" s="3"/>
      <c r="AE283" s="28">
        <f t="shared" si="125"/>
        <v>296.8334519610682</v>
      </c>
      <c r="AF283" s="13">
        <f t="shared" si="137"/>
        <v>206.8334519610682</v>
      </c>
      <c r="AG283" s="13">
        <f t="shared" si="146"/>
        <v>43.23931929462939</v>
      </c>
      <c r="AH283" s="105">
        <f>Y283</f>
        <v>7</v>
      </c>
      <c r="AI283" s="38" t="str">
        <f>Z283</f>
        <v>L</v>
      </c>
    </row>
    <row r="284" spans="3:35" ht="12.75">
      <c r="C284" t="s">
        <v>76</v>
      </c>
      <c r="D284">
        <v>1</v>
      </c>
      <c r="E284" s="2" t="s">
        <v>74</v>
      </c>
      <c r="F284" s="17"/>
      <c r="G284" s="21"/>
      <c r="H284" s="1"/>
      <c r="I284" s="84"/>
      <c r="J284" s="2"/>
      <c r="K284" s="12"/>
      <c r="L284" s="12"/>
      <c r="M284" s="12"/>
      <c r="N284" s="12"/>
      <c r="O284" s="101"/>
      <c r="P284" s="81"/>
      <c r="Q284" s="81"/>
      <c r="R284" s="81"/>
      <c r="S284" s="13"/>
      <c r="T284" s="13"/>
      <c r="U284" s="28"/>
      <c r="V284" s="13"/>
      <c r="W284" s="29"/>
      <c r="X284" s="13"/>
      <c r="Y284" s="108"/>
      <c r="Z284" s="38"/>
      <c r="AA284" s="2"/>
      <c r="AB284" s="1"/>
      <c r="AC284" s="2"/>
      <c r="AD284" s="3"/>
      <c r="AE284" s="28"/>
      <c r="AF284" s="13"/>
      <c r="AG284" s="13"/>
      <c r="AH284" s="105"/>
      <c r="AI284" s="38"/>
    </row>
    <row r="285" spans="4:35" ht="12.75">
      <c r="D285">
        <v>2</v>
      </c>
      <c r="E285" s="2" t="s">
        <v>52</v>
      </c>
      <c r="F285" s="17">
        <v>8</v>
      </c>
      <c r="G285" s="21">
        <v>29</v>
      </c>
      <c r="H285" s="1"/>
      <c r="I285" s="84"/>
      <c r="J285" s="2">
        <v>90</v>
      </c>
      <c r="K285" s="12">
        <v>80</v>
      </c>
      <c r="L285" s="12">
        <v>353</v>
      </c>
      <c r="M285" s="12">
        <v>0</v>
      </c>
      <c r="N285" s="12"/>
      <c r="O285" s="101"/>
      <c r="P285" s="81">
        <f t="shared" si="140"/>
        <v>0.12001787423989707</v>
      </c>
      <c r="Q285" s="81">
        <f t="shared" si="141"/>
        <v>0.9774671453588046</v>
      </c>
      <c r="R285" s="81">
        <f t="shared" si="142"/>
        <v>-0.17235383048284034</v>
      </c>
      <c r="S285" s="13">
        <f t="shared" si="143"/>
        <v>82.99999999999997</v>
      </c>
      <c r="T285" s="13">
        <f aca="true" t="shared" si="147" ref="T285:T313">ASIN(R285/SQRT(P285^2+Q285^2+R285^2))*180/PI()</f>
        <v>-9.92694965645091</v>
      </c>
      <c r="U285" s="28">
        <f t="shared" si="144"/>
        <v>82.99999999999997</v>
      </c>
      <c r="V285" s="13">
        <f t="shared" si="128"/>
        <v>353</v>
      </c>
      <c r="W285" s="29">
        <f t="shared" si="145"/>
        <v>80.07305034354908</v>
      </c>
      <c r="X285" s="13"/>
      <c r="Y285" s="108"/>
      <c r="Z285" s="38"/>
      <c r="AA285" s="2"/>
      <c r="AB285" s="1"/>
      <c r="AC285" s="2"/>
      <c r="AD285" s="3"/>
      <c r="AE285" s="28">
        <f t="shared" si="125"/>
        <v>82.99999999999997</v>
      </c>
      <c r="AF285" s="13">
        <f t="shared" si="137"/>
        <v>353</v>
      </c>
      <c r="AG285" s="13">
        <f t="shared" si="146"/>
        <v>80.07305034354908</v>
      </c>
      <c r="AH285" s="105"/>
      <c r="AI285" s="38"/>
    </row>
    <row r="286" spans="4:35" ht="12.75">
      <c r="D286">
        <v>2</v>
      </c>
      <c r="E286" s="2" t="s">
        <v>69</v>
      </c>
      <c r="F286" s="17">
        <v>8</v>
      </c>
      <c r="G286" s="21">
        <v>29</v>
      </c>
      <c r="H286" s="1"/>
      <c r="I286" s="84"/>
      <c r="J286" s="2">
        <v>90</v>
      </c>
      <c r="K286" s="12">
        <v>80</v>
      </c>
      <c r="L286" s="12">
        <v>353</v>
      </c>
      <c r="M286" s="12">
        <v>0</v>
      </c>
      <c r="N286" s="12"/>
      <c r="O286" s="101"/>
      <c r="P286" s="81">
        <f t="shared" si="140"/>
        <v>0.12001787423989707</v>
      </c>
      <c r="Q286" s="81">
        <f t="shared" si="141"/>
        <v>0.9774671453588046</v>
      </c>
      <c r="R286" s="81">
        <f t="shared" si="142"/>
        <v>-0.17235383048284034</v>
      </c>
      <c r="S286" s="13">
        <f t="shared" si="143"/>
        <v>82.99999999999997</v>
      </c>
      <c r="T286" s="13">
        <f t="shared" si="147"/>
        <v>-9.92694965645091</v>
      </c>
      <c r="U286" s="28">
        <f t="shared" si="144"/>
        <v>82.99999999999997</v>
      </c>
      <c r="V286" s="13">
        <f t="shared" si="128"/>
        <v>353</v>
      </c>
      <c r="W286" s="29">
        <f t="shared" si="145"/>
        <v>80.07305034354908</v>
      </c>
      <c r="X286" s="13"/>
      <c r="Y286" s="108">
        <v>0</v>
      </c>
      <c r="Z286" s="38" t="s">
        <v>219</v>
      </c>
      <c r="AA286" s="2"/>
      <c r="AB286" s="1"/>
      <c r="AC286" s="2"/>
      <c r="AD286" s="3"/>
      <c r="AE286" s="28">
        <f t="shared" si="125"/>
        <v>82.99999999999997</v>
      </c>
      <c r="AF286" s="13">
        <f t="shared" si="137"/>
        <v>353</v>
      </c>
      <c r="AG286" s="13">
        <f t="shared" si="146"/>
        <v>80.07305034354908</v>
      </c>
      <c r="AH286" s="105">
        <f>Y286</f>
        <v>0</v>
      </c>
      <c r="AI286" s="38" t="str">
        <f>Z286</f>
        <v>R</v>
      </c>
    </row>
    <row r="287" spans="4:36" ht="12.75">
      <c r="D287">
        <v>2</v>
      </c>
      <c r="E287" s="2" t="s">
        <v>52</v>
      </c>
      <c r="F287" s="17">
        <v>40</v>
      </c>
      <c r="G287" s="21">
        <v>64</v>
      </c>
      <c r="H287" s="1"/>
      <c r="I287" s="84"/>
      <c r="J287" s="2">
        <v>90</v>
      </c>
      <c r="K287" s="12">
        <v>67</v>
      </c>
      <c r="L287" s="12">
        <v>58</v>
      </c>
      <c r="M287" s="12">
        <v>0</v>
      </c>
      <c r="N287" s="12"/>
      <c r="O287" s="101"/>
      <c r="P287" s="81">
        <f t="shared" si="140"/>
        <v>-0.7806323884730918</v>
      </c>
      <c r="Q287" s="81">
        <f t="shared" si="141"/>
        <v>0.48779325466461126</v>
      </c>
      <c r="R287" s="81">
        <f t="shared" si="142"/>
        <v>-0.20705595212204583</v>
      </c>
      <c r="S287" s="13">
        <f t="shared" si="143"/>
        <v>148</v>
      </c>
      <c r="T287" s="13">
        <f t="shared" si="147"/>
        <v>-12.67696859255659</v>
      </c>
      <c r="U287" s="28">
        <f t="shared" si="144"/>
        <v>148</v>
      </c>
      <c r="V287" s="13">
        <f t="shared" si="128"/>
        <v>58</v>
      </c>
      <c r="W287" s="29">
        <f t="shared" si="145"/>
        <v>77.32303140744341</v>
      </c>
      <c r="X287" s="13"/>
      <c r="Y287" s="108"/>
      <c r="Z287" s="38"/>
      <c r="AA287" s="2"/>
      <c r="AB287" s="1"/>
      <c r="AC287" s="2"/>
      <c r="AD287" s="3"/>
      <c r="AE287" s="28">
        <f t="shared" si="125"/>
        <v>148</v>
      </c>
      <c r="AF287" s="13">
        <f t="shared" si="137"/>
        <v>58</v>
      </c>
      <c r="AG287" s="13">
        <f t="shared" si="146"/>
        <v>77.32303140744341</v>
      </c>
      <c r="AH287" s="105"/>
      <c r="AI287" s="38"/>
      <c r="AJ287" t="s">
        <v>77</v>
      </c>
    </row>
    <row r="288" spans="4:35" ht="12.75">
      <c r="D288">
        <v>2</v>
      </c>
      <c r="E288" s="2" t="s">
        <v>369</v>
      </c>
      <c r="F288" s="17">
        <v>57</v>
      </c>
      <c r="G288" s="21">
        <v>59</v>
      </c>
      <c r="H288" s="1"/>
      <c r="I288" s="84"/>
      <c r="J288" s="2">
        <v>270</v>
      </c>
      <c r="K288" s="12">
        <v>23</v>
      </c>
      <c r="L288" s="12">
        <v>180</v>
      </c>
      <c r="M288" s="12">
        <v>23</v>
      </c>
      <c r="N288" s="12"/>
      <c r="O288" s="101"/>
      <c r="P288" s="81">
        <f t="shared" si="140"/>
        <v>-0.3596699001693256</v>
      </c>
      <c r="Q288" s="81">
        <f t="shared" si="141"/>
        <v>-0.3596699001693255</v>
      </c>
      <c r="R288" s="81">
        <f t="shared" si="142"/>
        <v>-0.8473291852294987</v>
      </c>
      <c r="S288" s="13">
        <f t="shared" si="143"/>
        <v>225</v>
      </c>
      <c r="T288" s="13">
        <f t="shared" si="147"/>
        <v>-59.023688834390235</v>
      </c>
      <c r="U288" s="28">
        <f t="shared" si="144"/>
        <v>225</v>
      </c>
      <c r="V288" s="13">
        <f t="shared" si="128"/>
        <v>135</v>
      </c>
      <c r="W288" s="29">
        <f t="shared" si="145"/>
        <v>30.976311165609765</v>
      </c>
      <c r="X288" s="13"/>
      <c r="Y288" s="108">
        <v>110</v>
      </c>
      <c r="Z288" s="38" t="s">
        <v>307</v>
      </c>
      <c r="AA288" s="2"/>
      <c r="AB288" s="1"/>
      <c r="AC288" s="2"/>
      <c r="AD288" s="3"/>
      <c r="AE288" s="28">
        <f t="shared" si="125"/>
        <v>225</v>
      </c>
      <c r="AF288" s="13">
        <f t="shared" si="137"/>
        <v>135</v>
      </c>
      <c r="AG288" s="13">
        <f t="shared" si="146"/>
        <v>30.976311165609765</v>
      </c>
      <c r="AH288" s="105">
        <f>Y288</f>
        <v>110</v>
      </c>
      <c r="AI288" s="38" t="str">
        <f>Z288</f>
        <v>N</v>
      </c>
    </row>
    <row r="289" spans="4:35" ht="12.75">
      <c r="D289">
        <v>2</v>
      </c>
      <c r="E289" s="2" t="s">
        <v>369</v>
      </c>
      <c r="F289" s="17">
        <v>57</v>
      </c>
      <c r="G289" s="21">
        <v>59</v>
      </c>
      <c r="H289" s="1"/>
      <c r="I289" s="84"/>
      <c r="J289" s="2">
        <v>270</v>
      </c>
      <c r="K289" s="12">
        <v>25</v>
      </c>
      <c r="L289" s="12">
        <v>0</v>
      </c>
      <c r="M289" s="12">
        <v>0</v>
      </c>
      <c r="N289" s="12"/>
      <c r="O289" s="101"/>
      <c r="P289" s="81">
        <f t="shared" si="140"/>
        <v>0</v>
      </c>
      <c r="Q289" s="81">
        <f t="shared" si="141"/>
        <v>0.42261826174069944</v>
      </c>
      <c r="R289" s="81">
        <f t="shared" si="142"/>
        <v>0.9063077870366499</v>
      </c>
      <c r="S289" s="13">
        <f t="shared" si="143"/>
        <v>90</v>
      </c>
      <c r="T289" s="13">
        <f t="shared" si="147"/>
        <v>65</v>
      </c>
      <c r="U289" s="28">
        <f t="shared" si="144"/>
        <v>270</v>
      </c>
      <c r="V289" s="13">
        <f t="shared" si="128"/>
        <v>180</v>
      </c>
      <c r="W289" s="29">
        <f t="shared" si="145"/>
        <v>25</v>
      </c>
      <c r="X289" s="13"/>
      <c r="Y289" s="108">
        <v>60</v>
      </c>
      <c r="Z289" s="38" t="s">
        <v>307</v>
      </c>
      <c r="AA289" s="2"/>
      <c r="AB289" s="1"/>
      <c r="AC289" s="2"/>
      <c r="AD289" s="3"/>
      <c r="AE289" s="28">
        <f t="shared" si="125"/>
        <v>270</v>
      </c>
      <c r="AF289" s="13">
        <f t="shared" si="137"/>
        <v>180</v>
      </c>
      <c r="AG289" s="13">
        <f t="shared" si="146"/>
        <v>25</v>
      </c>
      <c r="AH289" s="105">
        <f>Y289</f>
        <v>60</v>
      </c>
      <c r="AI289" s="38" t="str">
        <f>Z289</f>
        <v>N</v>
      </c>
    </row>
    <row r="290" spans="4:35" ht="12.75">
      <c r="D290">
        <v>2</v>
      </c>
      <c r="E290" s="2" t="s">
        <v>52</v>
      </c>
      <c r="F290" s="17">
        <v>67</v>
      </c>
      <c r="G290" s="21">
        <v>75</v>
      </c>
      <c r="H290" s="1"/>
      <c r="I290" s="84"/>
      <c r="J290" s="2">
        <v>270</v>
      </c>
      <c r="K290" s="12">
        <v>12</v>
      </c>
      <c r="L290" s="12">
        <v>314</v>
      </c>
      <c r="M290" s="12">
        <v>0</v>
      </c>
      <c r="N290" s="12"/>
      <c r="O290" s="101"/>
      <c r="P290" s="81">
        <f t="shared" si="140"/>
        <v>0.14955915416091847</v>
      </c>
      <c r="Q290" s="81">
        <f t="shared" si="141"/>
        <v>0.14442759634283941</v>
      </c>
      <c r="R290" s="81">
        <f t="shared" si="142"/>
        <v>0.6794784183941228</v>
      </c>
      <c r="S290" s="13">
        <f t="shared" si="143"/>
        <v>43.99999999999995</v>
      </c>
      <c r="T290" s="13">
        <f t="shared" si="147"/>
        <v>72.98656049667137</v>
      </c>
      <c r="U290" s="28">
        <f t="shared" si="144"/>
        <v>223.99999999999994</v>
      </c>
      <c r="V290" s="13">
        <f t="shared" si="128"/>
        <v>133.99999999999994</v>
      </c>
      <c r="W290" s="29">
        <f t="shared" si="145"/>
        <v>17.013439503328627</v>
      </c>
      <c r="X290" s="13"/>
      <c r="Y290" s="108"/>
      <c r="Z290" s="38"/>
      <c r="AA290" s="2"/>
      <c r="AB290" s="1"/>
      <c r="AC290" s="2"/>
      <c r="AD290" s="3"/>
      <c r="AE290" s="28">
        <f t="shared" si="125"/>
        <v>223.99999999999994</v>
      </c>
      <c r="AF290" s="13">
        <f t="shared" si="137"/>
        <v>133.99999999999994</v>
      </c>
      <c r="AG290" s="13">
        <f t="shared" si="146"/>
        <v>17.013439503328627</v>
      </c>
      <c r="AH290" s="105"/>
      <c r="AI290" s="38"/>
    </row>
    <row r="291" spans="3:35" ht="12.75">
      <c r="C291" t="s">
        <v>78</v>
      </c>
      <c r="D291">
        <v>1</v>
      </c>
      <c r="E291" s="2" t="s">
        <v>220</v>
      </c>
      <c r="F291" s="17">
        <v>28</v>
      </c>
      <c r="G291" s="21">
        <v>30</v>
      </c>
      <c r="H291" s="1"/>
      <c r="I291" s="84"/>
      <c r="J291" s="2">
        <v>90</v>
      </c>
      <c r="K291" s="12">
        <v>2</v>
      </c>
      <c r="L291" s="12">
        <v>180</v>
      </c>
      <c r="M291" s="12">
        <v>48</v>
      </c>
      <c r="N291" s="12"/>
      <c r="O291" s="101"/>
      <c r="P291" s="81">
        <f t="shared" si="140"/>
        <v>0.7426921217288145</v>
      </c>
      <c r="Q291" s="81">
        <f t="shared" si="141"/>
        <v>-0.023352321390163498</v>
      </c>
      <c r="R291" s="81">
        <f t="shared" si="142"/>
        <v>0.6687229900727685</v>
      </c>
      <c r="S291" s="13">
        <f t="shared" si="143"/>
        <v>358.19905349014414</v>
      </c>
      <c r="T291" s="13">
        <f t="shared" si="147"/>
        <v>41.98592353360787</v>
      </c>
      <c r="U291" s="28">
        <f t="shared" si="144"/>
        <v>178.19905349014414</v>
      </c>
      <c r="V291" s="13">
        <f t="shared" si="128"/>
        <v>88.19905349014414</v>
      </c>
      <c r="W291" s="29">
        <f t="shared" si="145"/>
        <v>48.01407646639213</v>
      </c>
      <c r="X291" s="13"/>
      <c r="Y291" s="108">
        <v>22</v>
      </c>
      <c r="Z291" s="38" t="s">
        <v>382</v>
      </c>
      <c r="AA291" s="2"/>
      <c r="AB291" s="1"/>
      <c r="AC291" s="2"/>
      <c r="AD291" s="3"/>
      <c r="AE291" s="28">
        <f t="shared" si="125"/>
        <v>178.19905349014414</v>
      </c>
      <c r="AF291" s="13">
        <f t="shared" si="137"/>
        <v>88.19905349014414</v>
      </c>
      <c r="AG291" s="13">
        <f t="shared" si="146"/>
        <v>48.01407646639213</v>
      </c>
      <c r="AH291" s="105">
        <f aca="true" t="shared" si="148" ref="AH291:AI295">Y291</f>
        <v>22</v>
      </c>
      <c r="AI291" s="38" t="str">
        <f t="shared" si="148"/>
        <v>L</v>
      </c>
    </row>
    <row r="292" spans="4:35" ht="12.75">
      <c r="D292">
        <v>1</v>
      </c>
      <c r="E292" s="2" t="s">
        <v>220</v>
      </c>
      <c r="F292" s="17">
        <v>35</v>
      </c>
      <c r="G292" s="21">
        <v>36</v>
      </c>
      <c r="H292" s="1"/>
      <c r="I292" s="84"/>
      <c r="J292" s="2">
        <v>270</v>
      </c>
      <c r="K292" s="12">
        <v>9</v>
      </c>
      <c r="L292" s="12">
        <v>0</v>
      </c>
      <c r="M292" s="12">
        <v>26</v>
      </c>
      <c r="N292" s="12"/>
      <c r="O292" s="101"/>
      <c r="P292" s="81">
        <f t="shared" si="140"/>
        <v>-0.4329740705368914</v>
      </c>
      <c r="Q292" s="81">
        <f t="shared" si="141"/>
        <v>0.14060236581415478</v>
      </c>
      <c r="R292" s="81">
        <f t="shared" si="142"/>
        <v>0.8877284001260137</v>
      </c>
      <c r="S292" s="13">
        <f t="shared" si="143"/>
        <v>162.00950874627813</v>
      </c>
      <c r="T292" s="13">
        <f t="shared" si="147"/>
        <v>62.85103351406198</v>
      </c>
      <c r="U292" s="28">
        <f t="shared" si="144"/>
        <v>342.00950874627813</v>
      </c>
      <c r="V292" s="13">
        <f t="shared" si="128"/>
        <v>252.00950874627813</v>
      </c>
      <c r="W292" s="29">
        <f t="shared" si="145"/>
        <v>27.14896648593802</v>
      </c>
      <c r="X292" s="13"/>
      <c r="Y292" s="108">
        <v>36</v>
      </c>
      <c r="Z292" s="38" t="s">
        <v>382</v>
      </c>
      <c r="AA292" s="2"/>
      <c r="AB292" s="1"/>
      <c r="AC292" s="2"/>
      <c r="AD292" s="3"/>
      <c r="AE292" s="28">
        <f t="shared" si="125"/>
        <v>342.00950874627813</v>
      </c>
      <c r="AF292" s="13">
        <f t="shared" si="137"/>
        <v>252.00950874627813</v>
      </c>
      <c r="AG292" s="13">
        <f t="shared" si="146"/>
        <v>27.14896648593802</v>
      </c>
      <c r="AH292" s="105">
        <f t="shared" si="148"/>
        <v>36</v>
      </c>
      <c r="AI292" s="38" t="str">
        <f t="shared" si="148"/>
        <v>L</v>
      </c>
    </row>
    <row r="293" spans="4:35" ht="12.75">
      <c r="D293">
        <v>1</v>
      </c>
      <c r="E293" s="2" t="s">
        <v>6</v>
      </c>
      <c r="F293" s="17">
        <v>38</v>
      </c>
      <c r="G293" s="21">
        <v>39</v>
      </c>
      <c r="H293" s="1"/>
      <c r="I293" s="84"/>
      <c r="J293" s="2">
        <v>270</v>
      </c>
      <c r="K293" s="12">
        <v>10</v>
      </c>
      <c r="L293" s="12">
        <v>180</v>
      </c>
      <c r="M293" s="12">
        <v>20</v>
      </c>
      <c r="N293" s="12"/>
      <c r="O293" s="101"/>
      <c r="P293" s="81">
        <f aca="true" t="shared" si="149" ref="P293:P305">COS(K293*PI()/180)*SIN(J293*PI()/180)*(SIN(M293*PI()/180))-(COS(M293*PI()/180)*SIN(L293*PI()/180))*(SIN(K293*PI()/180))</f>
        <v>-0.33682408883346515</v>
      </c>
      <c r="Q293" s="81">
        <f aca="true" t="shared" si="150" ref="Q293:Q305">(SIN(K293*PI()/180))*(COS(M293*PI()/180)*COS(L293*PI()/180))-(SIN(M293*PI()/180))*(COS(K293*PI()/180)*COS(J293*PI()/180))</f>
        <v>-0.16317591116653477</v>
      </c>
      <c r="R293" s="81">
        <f aca="true" t="shared" si="151" ref="R293:R305">(COS(K293*PI()/180)*COS(J293*PI()/180))*(COS(M293*PI()/180)*SIN(L293*PI()/180))-(COS(K293*PI()/180)*SIN(J293*PI()/180))*(COS(M293*PI()/180)*COS(L293*PI()/180))</f>
        <v>-0.9254165783983234</v>
      </c>
      <c r="S293" s="13">
        <f aca="true" t="shared" si="152" ref="S293:S305">IF(P293=0,IF(Q293&gt;=0,90,270),IF(P293&gt;0,IF(Q293&gt;=0,ATAN(Q293/P293)*180/PI(),ATAN(Q293/P293)*180/PI()+360),ATAN(Q293/P293)*180/PI()+180))</f>
        <v>205.84807211187916</v>
      </c>
      <c r="T293" s="13">
        <f t="shared" si="147"/>
        <v>-67.97999839228274</v>
      </c>
      <c r="U293" s="28">
        <f aca="true" t="shared" si="153" ref="U293:U305">IF(R293&lt;0,S293,IF(S293+180&gt;=360,S293-180,S293+180))</f>
        <v>205.84807211187916</v>
      </c>
      <c r="V293" s="13">
        <f t="shared" si="128"/>
        <v>115.84807211187916</v>
      </c>
      <c r="W293" s="29">
        <f aca="true" t="shared" si="154" ref="W293:W305">IF(R293&lt;0,90+T293,90-T293)</f>
        <v>22.020001607717262</v>
      </c>
      <c r="X293" s="13"/>
      <c r="Y293" s="109">
        <v>90</v>
      </c>
      <c r="Z293" s="37" t="s">
        <v>310</v>
      </c>
      <c r="AA293" s="2"/>
      <c r="AB293" s="1"/>
      <c r="AC293" s="2"/>
      <c r="AD293" s="3"/>
      <c r="AE293" s="28">
        <f t="shared" si="125"/>
        <v>205.84807211187916</v>
      </c>
      <c r="AF293" s="13">
        <f t="shared" si="137"/>
        <v>115.84807211187916</v>
      </c>
      <c r="AG293" s="13">
        <f aca="true" t="shared" si="155" ref="AG293:AG305">W293</f>
        <v>22.020001607717262</v>
      </c>
      <c r="AH293" s="106">
        <f t="shared" si="148"/>
        <v>90</v>
      </c>
      <c r="AI293" s="37" t="str">
        <f t="shared" si="148"/>
        <v>T</v>
      </c>
    </row>
    <row r="294" spans="4:35" ht="12.75">
      <c r="D294">
        <v>1</v>
      </c>
      <c r="E294" s="2" t="s">
        <v>369</v>
      </c>
      <c r="F294" s="17">
        <v>42</v>
      </c>
      <c r="G294" s="21">
        <v>45</v>
      </c>
      <c r="H294" s="1"/>
      <c r="I294" s="84"/>
      <c r="J294" s="2">
        <v>270</v>
      </c>
      <c r="K294" s="12">
        <v>12</v>
      </c>
      <c r="L294" s="12">
        <v>180</v>
      </c>
      <c r="M294" s="12">
        <v>68</v>
      </c>
      <c r="N294" s="12"/>
      <c r="O294" s="101"/>
      <c r="P294" s="81">
        <f t="shared" si="149"/>
        <v>-0.906922662783625</v>
      </c>
      <c r="Q294" s="81">
        <f t="shared" si="150"/>
        <v>-0.07788509022858299</v>
      </c>
      <c r="R294" s="81">
        <f t="shared" si="151"/>
        <v>-0.36642054056883855</v>
      </c>
      <c r="S294" s="13">
        <f t="shared" si="152"/>
        <v>184.90842824343983</v>
      </c>
      <c r="T294" s="13">
        <f t="shared" si="147"/>
        <v>-21.926981780232886</v>
      </c>
      <c r="U294" s="28">
        <f t="shared" si="153"/>
        <v>184.90842824343983</v>
      </c>
      <c r="V294" s="13">
        <f t="shared" si="128"/>
        <v>94.90842824343983</v>
      </c>
      <c r="W294" s="29">
        <f t="shared" si="154"/>
        <v>68.0730182197671</v>
      </c>
      <c r="X294" s="13"/>
      <c r="Y294" s="108">
        <v>57</v>
      </c>
      <c r="Z294" s="38" t="s">
        <v>307</v>
      </c>
      <c r="AA294" s="2"/>
      <c r="AB294" s="1"/>
      <c r="AC294" s="2"/>
      <c r="AD294" s="3"/>
      <c r="AE294" s="28">
        <f t="shared" si="125"/>
        <v>184.90842824343983</v>
      </c>
      <c r="AF294" s="13">
        <f t="shared" si="137"/>
        <v>94.90842824343983</v>
      </c>
      <c r="AG294" s="13">
        <f t="shared" si="155"/>
        <v>68.0730182197671</v>
      </c>
      <c r="AH294" s="105">
        <f t="shared" si="148"/>
        <v>57</v>
      </c>
      <c r="AI294" s="38" t="str">
        <f t="shared" si="148"/>
        <v>N</v>
      </c>
    </row>
    <row r="295" spans="4:35" ht="12.75">
      <c r="D295">
        <v>1</v>
      </c>
      <c r="E295" s="2" t="s">
        <v>220</v>
      </c>
      <c r="F295" s="17">
        <v>50</v>
      </c>
      <c r="G295" s="21">
        <v>52</v>
      </c>
      <c r="H295" s="1"/>
      <c r="I295" s="84"/>
      <c r="J295" s="2">
        <v>270</v>
      </c>
      <c r="K295" s="12">
        <v>4</v>
      </c>
      <c r="L295" s="12">
        <v>180</v>
      </c>
      <c r="M295" s="12">
        <v>56</v>
      </c>
      <c r="N295" s="12"/>
      <c r="O295" s="101"/>
      <c r="P295" s="81">
        <f t="shared" si="149"/>
        <v>-0.8270180786955802</v>
      </c>
      <c r="Q295" s="81">
        <f t="shared" si="150"/>
        <v>-0.0390073250888582</v>
      </c>
      <c r="R295" s="81">
        <f t="shared" si="151"/>
        <v>-0.5578307376628292</v>
      </c>
      <c r="S295" s="13">
        <f t="shared" si="152"/>
        <v>182.70042461043218</v>
      </c>
      <c r="T295" s="13">
        <f t="shared" si="147"/>
        <v>-33.97049349649239</v>
      </c>
      <c r="U295" s="28">
        <f t="shared" si="153"/>
        <v>182.70042461043218</v>
      </c>
      <c r="V295" s="13">
        <f t="shared" si="128"/>
        <v>92.70042461043218</v>
      </c>
      <c r="W295" s="29">
        <f t="shared" si="154"/>
        <v>56.02950650350761</v>
      </c>
      <c r="X295" s="13"/>
      <c r="Y295" s="108">
        <v>17</v>
      </c>
      <c r="Z295" s="38" t="s">
        <v>382</v>
      </c>
      <c r="AA295" s="2"/>
      <c r="AB295" s="1"/>
      <c r="AC295" s="2"/>
      <c r="AD295" s="3"/>
      <c r="AE295" s="28">
        <f t="shared" si="125"/>
        <v>182.70042461043218</v>
      </c>
      <c r="AF295" s="13">
        <f t="shared" si="137"/>
        <v>92.70042461043218</v>
      </c>
      <c r="AG295" s="13">
        <f t="shared" si="155"/>
        <v>56.02950650350761</v>
      </c>
      <c r="AH295" s="105">
        <f t="shared" si="148"/>
        <v>17</v>
      </c>
      <c r="AI295" s="38" t="str">
        <f t="shared" si="148"/>
        <v>L</v>
      </c>
    </row>
    <row r="296" spans="4:35" ht="12.75">
      <c r="D296">
        <v>1</v>
      </c>
      <c r="E296" s="2" t="s">
        <v>445</v>
      </c>
      <c r="F296" s="17">
        <v>67</v>
      </c>
      <c r="G296" s="21">
        <v>86</v>
      </c>
      <c r="H296" s="1"/>
      <c r="I296" s="84" t="s">
        <v>507</v>
      </c>
      <c r="J296" s="2">
        <v>270</v>
      </c>
      <c r="K296" s="12">
        <v>83</v>
      </c>
      <c r="L296" s="12">
        <v>42</v>
      </c>
      <c r="M296" s="12">
        <v>0</v>
      </c>
      <c r="N296" s="12"/>
      <c r="O296" s="101"/>
      <c r="P296" s="81">
        <f t="shared" si="149"/>
        <v>-0.6641430082869091</v>
      </c>
      <c r="Q296" s="81">
        <f t="shared" si="150"/>
        <v>0.7376055366397495</v>
      </c>
      <c r="R296" s="81">
        <f t="shared" si="151"/>
        <v>0.09056657193586294</v>
      </c>
      <c r="S296" s="13">
        <f t="shared" si="152"/>
        <v>132</v>
      </c>
      <c r="T296" s="13">
        <f t="shared" si="147"/>
        <v>5.213613974967402</v>
      </c>
      <c r="U296" s="28">
        <f t="shared" si="153"/>
        <v>312</v>
      </c>
      <c r="V296" s="13">
        <f t="shared" si="128"/>
        <v>222</v>
      </c>
      <c r="W296" s="29">
        <f t="shared" si="154"/>
        <v>84.7863860250326</v>
      </c>
      <c r="X296" s="13"/>
      <c r="Y296" s="108"/>
      <c r="Z296" s="38"/>
      <c r="AA296" s="2"/>
      <c r="AB296" s="1"/>
      <c r="AC296" s="2"/>
      <c r="AD296" s="3"/>
      <c r="AE296" s="28">
        <f t="shared" si="125"/>
        <v>312</v>
      </c>
      <c r="AF296" s="13">
        <f t="shared" si="137"/>
        <v>222</v>
      </c>
      <c r="AG296" s="13">
        <f t="shared" si="155"/>
        <v>84.7863860250326</v>
      </c>
      <c r="AH296" s="105"/>
      <c r="AI296" s="38"/>
    </row>
    <row r="297" spans="4:36" ht="12.75">
      <c r="D297">
        <v>1</v>
      </c>
      <c r="E297" s="2" t="s">
        <v>446</v>
      </c>
      <c r="F297" s="17">
        <v>75</v>
      </c>
      <c r="G297" s="21">
        <v>76.5</v>
      </c>
      <c r="H297" s="1"/>
      <c r="I297" s="84"/>
      <c r="J297" s="2">
        <v>270</v>
      </c>
      <c r="K297" s="12">
        <v>15</v>
      </c>
      <c r="L297" s="12">
        <v>180</v>
      </c>
      <c r="M297" s="12">
        <v>23</v>
      </c>
      <c r="N297" s="12">
        <v>12</v>
      </c>
      <c r="O297" s="101">
        <v>270</v>
      </c>
      <c r="P297" s="81">
        <f t="shared" si="149"/>
        <v>-0.3774172881428619</v>
      </c>
      <c r="Q297" s="81">
        <f t="shared" si="150"/>
        <v>-0.23824418718279636</v>
      </c>
      <c r="R297" s="81">
        <f t="shared" si="151"/>
        <v>-0.8891394111741462</v>
      </c>
      <c r="S297" s="13">
        <f t="shared" si="152"/>
        <v>212.26211762904</v>
      </c>
      <c r="T297" s="13">
        <f t="shared" si="147"/>
        <v>-63.34464169093239</v>
      </c>
      <c r="U297" s="28">
        <f t="shared" si="153"/>
        <v>212.26211762904</v>
      </c>
      <c r="V297" s="13">
        <f t="shared" si="128"/>
        <v>122.26211762904</v>
      </c>
      <c r="W297" s="29">
        <f t="shared" si="154"/>
        <v>26.65535830906761</v>
      </c>
      <c r="X297" s="104">
        <f>IF(-Q297&lt;0,180-ACOS(SIN((U297-90)*PI()/180)*R297/SQRT(Q297^2+R297^2))*180/PI(),ACOS(SIN((U297-90)*PI()/180)*R297/SQRT(Q297^2+R297^2))*180/PI())</f>
        <v>144.76586334885644</v>
      </c>
      <c r="Y297" s="110">
        <f>IF(O297=90,IF(X297-N297&lt;0,X297-N297+180,X297-N297),IF(X297+N297&gt;180,X297+N297-180,X297+N297))</f>
        <v>156.76586334885644</v>
      </c>
      <c r="Z297" s="38" t="s">
        <v>447</v>
      </c>
      <c r="AA297" s="2"/>
      <c r="AB297" s="1"/>
      <c r="AC297" s="2"/>
      <c r="AD297" s="3"/>
      <c r="AE297" s="28">
        <f t="shared" si="125"/>
        <v>212.26211762904</v>
      </c>
      <c r="AF297" s="13">
        <f t="shared" si="137"/>
        <v>122.26211762904</v>
      </c>
      <c r="AG297" s="13">
        <f t="shared" si="155"/>
        <v>26.65535830906761</v>
      </c>
      <c r="AH297" s="105"/>
      <c r="AI297" s="38" t="str">
        <f>Z297</f>
        <v>T</v>
      </c>
      <c r="AJ297" t="s">
        <v>424</v>
      </c>
    </row>
    <row r="298" spans="4:35" ht="12.75">
      <c r="D298">
        <v>1</v>
      </c>
      <c r="E298" s="2" t="s">
        <v>369</v>
      </c>
      <c r="F298" s="17">
        <v>106.5</v>
      </c>
      <c r="G298" s="21">
        <v>107.5</v>
      </c>
      <c r="H298" s="1"/>
      <c r="I298" s="84"/>
      <c r="J298" s="2">
        <v>90</v>
      </c>
      <c r="K298" s="12">
        <v>10</v>
      </c>
      <c r="L298" s="12">
        <v>180</v>
      </c>
      <c r="M298" s="12">
        <v>23</v>
      </c>
      <c r="N298" s="12">
        <v>9</v>
      </c>
      <c r="O298" s="101">
        <v>270</v>
      </c>
      <c r="P298" s="81">
        <f t="shared" si="149"/>
        <v>0.384795044679446</v>
      </c>
      <c r="Q298" s="81">
        <f t="shared" si="150"/>
        <v>-0.15984399033558105</v>
      </c>
      <c r="R298" s="81">
        <f t="shared" si="151"/>
        <v>0.9065203163653296</v>
      </c>
      <c r="S298" s="13">
        <f t="shared" si="152"/>
        <v>337.4419852552154</v>
      </c>
      <c r="T298" s="13">
        <f t="shared" si="147"/>
        <v>65.31453739420503</v>
      </c>
      <c r="U298" s="28">
        <f t="shared" si="153"/>
        <v>157.4419852552154</v>
      </c>
      <c r="V298" s="13">
        <f t="shared" si="128"/>
        <v>67.4419852552154</v>
      </c>
      <c r="W298" s="29">
        <f t="shared" si="154"/>
        <v>24.685462605794967</v>
      </c>
      <c r="X298" s="104">
        <f>IF(-Q298&lt;0,180-ACOS(SIN((U298-90)*PI()/180)*R298/SQRT(Q298^2+R298^2))*180/PI(),ACOS(SIN((U298-90)*PI()/180)*R298/SQRT(Q298^2+R298^2))*180/PI())</f>
        <v>24.568937177241594</v>
      </c>
      <c r="Y298" s="110">
        <f>IF(O298=90,IF(X298-N298&lt;0,X298-N298+180,X298-N298),IF(X298+N298&gt;180,X298+N298-180,X298+N298))</f>
        <v>33.568937177241594</v>
      </c>
      <c r="Z298" s="38" t="s">
        <v>448</v>
      </c>
      <c r="AA298" s="2"/>
      <c r="AB298" s="1"/>
      <c r="AC298" s="2"/>
      <c r="AD298" s="3"/>
      <c r="AE298" s="28">
        <f t="shared" si="125"/>
        <v>157.4419852552154</v>
      </c>
      <c r="AF298" s="13">
        <f t="shared" si="137"/>
        <v>67.4419852552154</v>
      </c>
      <c r="AG298" s="13">
        <f t="shared" si="155"/>
        <v>24.685462605794967</v>
      </c>
      <c r="AH298" s="105">
        <f>Y298</f>
        <v>33.568937177241594</v>
      </c>
      <c r="AI298" s="38" t="str">
        <f>Z298</f>
        <v>N</v>
      </c>
    </row>
    <row r="299" spans="4:36" ht="12.75">
      <c r="D299">
        <v>1</v>
      </c>
      <c r="E299" s="2" t="s">
        <v>446</v>
      </c>
      <c r="F299" s="17">
        <v>106</v>
      </c>
      <c r="G299" s="21">
        <v>138</v>
      </c>
      <c r="H299" s="1"/>
      <c r="I299" s="84" t="s">
        <v>507</v>
      </c>
      <c r="J299" s="2">
        <v>270</v>
      </c>
      <c r="K299" s="12">
        <v>87</v>
      </c>
      <c r="L299" s="12">
        <v>337</v>
      </c>
      <c r="M299" s="12">
        <v>0</v>
      </c>
      <c r="N299" s="12"/>
      <c r="O299" s="101"/>
      <c r="P299" s="81">
        <f t="shared" si="149"/>
        <v>0.390195645057374</v>
      </c>
      <c r="Q299" s="81">
        <f t="shared" si="150"/>
        <v>0.9192433335425373</v>
      </c>
      <c r="R299" s="81">
        <f t="shared" si="151"/>
        <v>0.04817550173170445</v>
      </c>
      <c r="S299" s="13">
        <f t="shared" si="152"/>
        <v>66.99999999999994</v>
      </c>
      <c r="T299" s="13">
        <f t="shared" si="147"/>
        <v>2.761899728377421</v>
      </c>
      <c r="U299" s="28">
        <f t="shared" si="153"/>
        <v>246.99999999999994</v>
      </c>
      <c r="V299" s="13">
        <f t="shared" si="128"/>
        <v>156.99999999999994</v>
      </c>
      <c r="W299" s="29">
        <f t="shared" si="154"/>
        <v>87.23810027162259</v>
      </c>
      <c r="X299" s="13"/>
      <c r="Y299" s="108"/>
      <c r="Z299" s="38" t="s">
        <v>452</v>
      </c>
      <c r="AA299" s="2"/>
      <c r="AB299" s="1"/>
      <c r="AC299" s="2"/>
      <c r="AD299" s="3"/>
      <c r="AE299" s="28">
        <f t="shared" si="125"/>
        <v>246.99999999999994</v>
      </c>
      <c r="AF299" s="13">
        <f t="shared" si="137"/>
        <v>156.99999999999994</v>
      </c>
      <c r="AG299" s="13">
        <f t="shared" si="155"/>
        <v>87.23810027162259</v>
      </c>
      <c r="AH299" s="105"/>
      <c r="AI299" s="38" t="str">
        <f>Z299</f>
        <v>T</v>
      </c>
      <c r="AJ299" t="s">
        <v>548</v>
      </c>
    </row>
    <row r="300" spans="4:35" ht="12.75">
      <c r="D300">
        <v>2</v>
      </c>
      <c r="E300" s="2" t="s">
        <v>449</v>
      </c>
      <c r="F300" s="17">
        <v>10</v>
      </c>
      <c r="G300" s="21">
        <v>24</v>
      </c>
      <c r="H300" s="1"/>
      <c r="I300" s="84">
        <v>0.1</v>
      </c>
      <c r="J300" s="2">
        <v>89</v>
      </c>
      <c r="K300" s="12">
        <v>90</v>
      </c>
      <c r="L300" s="12">
        <v>353</v>
      </c>
      <c r="M300" s="12">
        <v>0</v>
      </c>
      <c r="N300" s="12"/>
      <c r="O300" s="101"/>
      <c r="P300" s="81">
        <f t="shared" si="149"/>
        <v>0.12186934340514811</v>
      </c>
      <c r="Q300" s="81">
        <f t="shared" si="150"/>
        <v>0.992546151641322</v>
      </c>
      <c r="R300" s="81">
        <f t="shared" si="151"/>
        <v>-6.089690279223575E-17</v>
      </c>
      <c r="S300" s="13">
        <f t="shared" si="152"/>
        <v>82.99999999999997</v>
      </c>
      <c r="T300" s="13">
        <f t="shared" si="147"/>
        <v>-3.4891355154135463E-15</v>
      </c>
      <c r="U300" s="28">
        <f t="shared" si="153"/>
        <v>82.99999999999997</v>
      </c>
      <c r="V300" s="13">
        <f t="shared" si="128"/>
        <v>353</v>
      </c>
      <c r="W300" s="29">
        <f t="shared" si="154"/>
        <v>90</v>
      </c>
      <c r="X300" s="13"/>
      <c r="Y300" s="108"/>
      <c r="Z300" s="38"/>
      <c r="AA300" s="2">
        <v>0</v>
      </c>
      <c r="AB300" s="1">
        <v>24</v>
      </c>
      <c r="AC300" s="2"/>
      <c r="AD300" s="3"/>
      <c r="AE300" s="28">
        <f t="shared" si="125"/>
        <v>82.99999999999997</v>
      </c>
      <c r="AF300" s="13">
        <f t="shared" si="137"/>
        <v>353</v>
      </c>
      <c r="AG300" s="13">
        <f t="shared" si="155"/>
        <v>90</v>
      </c>
      <c r="AH300" s="105"/>
      <c r="AI300" s="38"/>
    </row>
    <row r="301" spans="4:35" ht="12.75">
      <c r="D301">
        <v>2</v>
      </c>
      <c r="E301" s="2" t="s">
        <v>450</v>
      </c>
      <c r="F301" s="17">
        <v>5.5</v>
      </c>
      <c r="G301" s="21">
        <v>6</v>
      </c>
      <c r="H301" s="1"/>
      <c r="I301" s="84"/>
      <c r="J301" s="2">
        <v>10</v>
      </c>
      <c r="K301" s="12">
        <v>6</v>
      </c>
      <c r="L301" s="12">
        <v>0</v>
      </c>
      <c r="M301" s="12">
        <v>4</v>
      </c>
      <c r="N301" s="12">
        <v>10</v>
      </c>
      <c r="O301" s="101">
        <v>90</v>
      </c>
      <c r="P301" s="81">
        <f t="shared" si="149"/>
        <v>0.012046727801581732</v>
      </c>
      <c r="Q301" s="81">
        <f t="shared" si="150"/>
        <v>0.03595344881772193</v>
      </c>
      <c r="R301" s="81">
        <f t="shared" si="151"/>
        <v>-0.17227623377587334</v>
      </c>
      <c r="S301" s="13">
        <f t="shared" si="152"/>
        <v>71.47582295478452</v>
      </c>
      <c r="T301" s="13">
        <f t="shared" si="147"/>
        <v>-77.58711869230657</v>
      </c>
      <c r="U301" s="28">
        <f t="shared" si="153"/>
        <v>71.47582295478452</v>
      </c>
      <c r="V301" s="13">
        <f t="shared" si="128"/>
        <v>341.4758229547845</v>
      </c>
      <c r="W301" s="29">
        <f t="shared" si="154"/>
        <v>12.412881307693425</v>
      </c>
      <c r="X301" s="104">
        <f>IF(-Q301&lt;0,180-ACOS(SIN((U301-90)*PI()/180)*R301/SQRT(Q301^2+R301^2))*180/PI(),ACOS(SIN((U301-90)*PI()/180)*R301/SQRT(Q301^2+R301^2))*180/PI())</f>
        <v>108.11975859030956</v>
      </c>
      <c r="Y301" s="110">
        <f>IF(O301=90,IF(X301-N301&lt;0,X301-N301+180,X301-N301),IF(X301+N301&gt;180,X301+N301-180,X301+N301))</f>
        <v>98.11975859030956</v>
      </c>
      <c r="Z301" s="38" t="s">
        <v>451</v>
      </c>
      <c r="AA301" s="2"/>
      <c r="AB301" s="1"/>
      <c r="AC301" s="2"/>
      <c r="AD301" s="3"/>
      <c r="AE301" s="28">
        <f t="shared" si="125"/>
        <v>71.47582295478452</v>
      </c>
      <c r="AF301" s="13">
        <f t="shared" si="137"/>
        <v>341.4758229547845</v>
      </c>
      <c r="AG301" s="13">
        <f t="shared" si="155"/>
        <v>12.412881307693425</v>
      </c>
      <c r="AH301" s="105">
        <f>Y301</f>
        <v>98.11975859030956</v>
      </c>
      <c r="AI301" s="38" t="str">
        <f>Z301</f>
        <v>T</v>
      </c>
    </row>
    <row r="302" spans="4:35" ht="12.75">
      <c r="D302">
        <v>2</v>
      </c>
      <c r="E302" s="2" t="s">
        <v>453</v>
      </c>
      <c r="F302" s="17">
        <v>70</v>
      </c>
      <c r="G302" s="21">
        <v>75</v>
      </c>
      <c r="H302" s="1"/>
      <c r="I302" s="84"/>
      <c r="J302" s="2">
        <v>90</v>
      </c>
      <c r="K302" s="12">
        <v>25</v>
      </c>
      <c r="L302" s="12">
        <v>180</v>
      </c>
      <c r="M302" s="12">
        <v>32</v>
      </c>
      <c r="N302" s="12">
        <v>1</v>
      </c>
      <c r="O302" s="101">
        <v>90</v>
      </c>
      <c r="P302" s="81">
        <f t="shared" si="149"/>
        <v>0.48026995567528563</v>
      </c>
      <c r="Q302" s="81">
        <f t="shared" si="150"/>
        <v>-0.3584006122701383</v>
      </c>
      <c r="R302" s="81">
        <f t="shared" si="151"/>
        <v>0.7685925933281745</v>
      </c>
      <c r="S302" s="13">
        <f t="shared" si="152"/>
        <v>323.2679244549802</v>
      </c>
      <c r="T302" s="13">
        <f t="shared" si="147"/>
        <v>52.057087101327895</v>
      </c>
      <c r="U302" s="28">
        <f t="shared" si="153"/>
        <v>143.26792445498018</v>
      </c>
      <c r="V302" s="13">
        <f t="shared" si="128"/>
        <v>53.267924454980175</v>
      </c>
      <c r="W302" s="29">
        <f t="shared" si="154"/>
        <v>37.942912898672105</v>
      </c>
      <c r="X302" s="104">
        <f>IF(-Q302&lt;0,180-ACOS(SIN((U302-90)*PI()/180)*R302/SQRT(Q302^2+R302^2))*180/PI(),ACOS(SIN((U302-90)*PI()/180)*R302/SQRT(Q302^2+R302^2))*180/PI())</f>
        <v>43.41855042868917</v>
      </c>
      <c r="Y302" s="110">
        <f>IF(O302=90,IF(X302-N302&lt;0,X302-N302+180,X302-N302),IF(X302+N302&gt;180,X302+N302-180,X302+N302))</f>
        <v>42.41855042868917</v>
      </c>
      <c r="Z302" s="38" t="s">
        <v>454</v>
      </c>
      <c r="AA302" s="2">
        <v>70</v>
      </c>
      <c r="AB302" s="1">
        <v>97</v>
      </c>
      <c r="AC302" s="2"/>
      <c r="AD302" s="3"/>
      <c r="AE302" s="28">
        <f t="shared" si="125"/>
        <v>143.26792445498018</v>
      </c>
      <c r="AF302" s="13">
        <f t="shared" si="137"/>
        <v>53.267924454980175</v>
      </c>
      <c r="AG302" s="13">
        <f t="shared" si="155"/>
        <v>37.942912898672105</v>
      </c>
      <c r="AH302" s="105">
        <f>Y302</f>
        <v>42.41855042868917</v>
      </c>
      <c r="AI302" s="38" t="str">
        <f>Z302</f>
        <v>L</v>
      </c>
    </row>
    <row r="303" spans="4:36" ht="12.75">
      <c r="D303">
        <v>2</v>
      </c>
      <c r="E303" s="2" t="s">
        <v>369</v>
      </c>
      <c r="F303" s="17">
        <v>73</v>
      </c>
      <c r="G303" s="21">
        <v>90</v>
      </c>
      <c r="H303" s="1"/>
      <c r="I303" s="84">
        <v>0.25</v>
      </c>
      <c r="J303" s="2">
        <v>90</v>
      </c>
      <c r="K303" s="12">
        <v>27</v>
      </c>
      <c r="L303" s="12">
        <v>353</v>
      </c>
      <c r="M303" s="12">
        <v>0</v>
      </c>
      <c r="N303" s="12"/>
      <c r="O303" s="101"/>
      <c r="P303" s="81">
        <f t="shared" si="149"/>
        <v>0.05532752411543363</v>
      </c>
      <c r="Q303" s="81">
        <f t="shared" si="150"/>
        <v>0.4506065233982077</v>
      </c>
      <c r="R303" s="81">
        <f t="shared" si="151"/>
        <v>-0.884365096670475</v>
      </c>
      <c r="S303" s="13">
        <f t="shared" si="152"/>
        <v>82.99999999999997</v>
      </c>
      <c r="T303" s="13">
        <f t="shared" si="147"/>
        <v>-62.82621707671399</v>
      </c>
      <c r="U303" s="28">
        <f t="shared" si="153"/>
        <v>82.99999999999997</v>
      </c>
      <c r="V303" s="13">
        <f t="shared" si="128"/>
        <v>353</v>
      </c>
      <c r="W303" s="29">
        <f t="shared" si="154"/>
        <v>27.173782923286012</v>
      </c>
      <c r="X303" s="13"/>
      <c r="Y303" s="108"/>
      <c r="Z303" s="38" t="s">
        <v>549</v>
      </c>
      <c r="AA303" s="2"/>
      <c r="AB303" s="1"/>
      <c r="AC303" s="2"/>
      <c r="AD303" s="3"/>
      <c r="AE303" s="28">
        <f t="shared" si="125"/>
        <v>82.99999999999997</v>
      </c>
      <c r="AF303" s="13">
        <f t="shared" si="137"/>
        <v>353</v>
      </c>
      <c r="AG303" s="13">
        <f t="shared" si="155"/>
        <v>27.173782923286012</v>
      </c>
      <c r="AH303" s="105"/>
      <c r="AI303" s="38" t="str">
        <f>Z303</f>
        <v>N</v>
      </c>
      <c r="AJ303" t="s">
        <v>551</v>
      </c>
    </row>
    <row r="304" spans="4:36" ht="12.75">
      <c r="D304">
        <v>2</v>
      </c>
      <c r="E304" s="2" t="s">
        <v>550</v>
      </c>
      <c r="F304" s="17">
        <v>80</v>
      </c>
      <c r="G304" s="21">
        <v>81</v>
      </c>
      <c r="H304" s="1"/>
      <c r="I304" s="84"/>
      <c r="J304" s="2">
        <v>270</v>
      </c>
      <c r="K304" s="12">
        <v>6</v>
      </c>
      <c r="L304" s="12">
        <v>180</v>
      </c>
      <c r="M304" s="12">
        <v>12</v>
      </c>
      <c r="N304" s="12"/>
      <c r="O304" s="101"/>
      <c r="P304" s="81">
        <f t="shared" si="149"/>
        <v>-0.2067727288213004</v>
      </c>
      <c r="Q304" s="81">
        <f t="shared" si="150"/>
        <v>-0.10224426555364692</v>
      </c>
      <c r="R304" s="81">
        <f t="shared" si="151"/>
        <v>-0.9727892058317135</v>
      </c>
      <c r="S304" s="13">
        <f t="shared" si="152"/>
        <v>206.31131592967515</v>
      </c>
      <c r="T304" s="13">
        <f t="shared" si="147"/>
        <v>-76.66024474081819</v>
      </c>
      <c r="U304" s="28">
        <f t="shared" si="153"/>
        <v>206.31131592967515</v>
      </c>
      <c r="V304" s="13">
        <f t="shared" si="128"/>
        <v>116.31131592967515</v>
      </c>
      <c r="W304" s="29">
        <f t="shared" si="154"/>
        <v>13.339755259181814</v>
      </c>
      <c r="X304" s="13"/>
      <c r="Y304" s="108"/>
      <c r="Z304" s="38"/>
      <c r="AA304" s="2"/>
      <c r="AB304" s="1"/>
      <c r="AC304" s="2"/>
      <c r="AD304" s="3"/>
      <c r="AE304" s="28">
        <f t="shared" si="125"/>
        <v>206.31131592967515</v>
      </c>
      <c r="AF304" s="13">
        <f t="shared" si="137"/>
        <v>116.31131592967515</v>
      </c>
      <c r="AG304" s="13">
        <f t="shared" si="155"/>
        <v>13.339755259181814</v>
      </c>
      <c r="AH304" s="105"/>
      <c r="AI304" s="38"/>
      <c r="AJ304" t="s">
        <v>505</v>
      </c>
    </row>
    <row r="305" spans="4:36" ht="12.75">
      <c r="D305">
        <v>4</v>
      </c>
      <c r="E305" s="2" t="s">
        <v>506</v>
      </c>
      <c r="F305" s="17">
        <v>77</v>
      </c>
      <c r="G305" s="21">
        <v>97</v>
      </c>
      <c r="H305" s="1"/>
      <c r="I305" s="84">
        <v>0.3</v>
      </c>
      <c r="J305" s="2">
        <v>90</v>
      </c>
      <c r="K305" s="12">
        <v>60</v>
      </c>
      <c r="L305" s="12">
        <v>313</v>
      </c>
      <c r="M305" s="12">
        <v>0</v>
      </c>
      <c r="N305" s="12"/>
      <c r="O305" s="101"/>
      <c r="P305" s="81">
        <f t="shared" si="149"/>
        <v>0.6333708847539864</v>
      </c>
      <c r="Q305" s="81">
        <f t="shared" si="150"/>
        <v>0.5906279051534497</v>
      </c>
      <c r="R305" s="81">
        <f t="shared" si="151"/>
        <v>-0.340999180031249</v>
      </c>
      <c r="S305" s="13">
        <f t="shared" si="152"/>
        <v>42.999999999999964</v>
      </c>
      <c r="T305" s="13">
        <f t="shared" si="147"/>
        <v>-21.49213610681776</v>
      </c>
      <c r="U305" s="28">
        <f t="shared" si="153"/>
        <v>42.999999999999964</v>
      </c>
      <c r="V305" s="13">
        <f t="shared" si="128"/>
        <v>312.99999999999994</v>
      </c>
      <c r="W305" s="29">
        <f t="shared" si="154"/>
        <v>68.50786389318225</v>
      </c>
      <c r="X305" s="13"/>
      <c r="Y305" s="108"/>
      <c r="Z305" s="37" t="s">
        <v>517</v>
      </c>
      <c r="AA305" s="2"/>
      <c r="AB305" s="1"/>
      <c r="AC305" s="2"/>
      <c r="AD305" s="3"/>
      <c r="AE305" s="28">
        <f t="shared" si="125"/>
        <v>42.999999999999964</v>
      </c>
      <c r="AF305" s="13">
        <f t="shared" si="137"/>
        <v>312.99999999999994</v>
      </c>
      <c r="AG305" s="13">
        <f t="shared" si="155"/>
        <v>68.50786389318225</v>
      </c>
      <c r="AH305" s="105"/>
      <c r="AI305" s="37" t="str">
        <f>Z305</f>
        <v>N</v>
      </c>
      <c r="AJ305" t="s">
        <v>508</v>
      </c>
    </row>
    <row r="306" spans="4:36" ht="12.75">
      <c r="D306">
        <v>5</v>
      </c>
      <c r="E306" s="2" t="s">
        <v>509</v>
      </c>
      <c r="F306" s="17">
        <v>52</v>
      </c>
      <c r="G306" s="21">
        <v>53</v>
      </c>
      <c r="H306" s="1"/>
      <c r="I306" s="84">
        <v>0.2</v>
      </c>
      <c r="J306" s="2">
        <v>270</v>
      </c>
      <c r="K306" s="12">
        <v>6</v>
      </c>
      <c r="L306" s="12">
        <v>0</v>
      </c>
      <c r="M306" s="12">
        <v>6</v>
      </c>
      <c r="N306" s="12"/>
      <c r="O306" s="101"/>
      <c r="P306" s="81">
        <f aca="true" t="shared" si="156" ref="P306:P319">COS(K306*PI()/180)*SIN(J306*PI()/180)*(SIN(M306*PI()/180))-(COS(M306*PI()/180)*SIN(L306*PI()/180))*(SIN(K306*PI()/180))</f>
        <v>-0.10395584540887964</v>
      </c>
      <c r="Q306" s="81">
        <f aca="true" t="shared" si="157" ref="Q306:Q319">(SIN(K306*PI()/180))*(COS(M306*PI()/180)*COS(L306*PI()/180))-(SIN(M306*PI()/180))*(COS(K306*PI()/180)*COS(J306*PI()/180))</f>
        <v>0.10395584540887966</v>
      </c>
      <c r="R306" s="81">
        <f aca="true" t="shared" si="158" ref="R306:R319">(COS(K306*PI()/180)*COS(J306*PI()/180))*(COS(M306*PI()/180)*SIN(L306*PI()/180))-(COS(K306*PI()/180)*SIN(J306*PI()/180))*(COS(M306*PI()/180)*COS(L306*PI()/180))</f>
        <v>0.9890738003669027</v>
      </c>
      <c r="S306" s="13">
        <f aca="true" t="shared" si="159" ref="S306:S319">IF(P306=0,IF(Q306&gt;=0,90,270),IF(P306&gt;0,IF(Q306&gt;=0,ATAN(Q306/P306)*180/PI(),ATAN(Q306/P306)*180/PI()+360),ATAN(Q306/P306)*180/PI()+180))</f>
        <v>135</v>
      </c>
      <c r="T306" s="13">
        <f t="shared" si="147"/>
        <v>81.54546639256617</v>
      </c>
      <c r="U306" s="28">
        <f aca="true" t="shared" si="160" ref="U306:U319">IF(R306&lt;0,S306,IF(S306+180&gt;=360,S306-180,S306+180))</f>
        <v>315</v>
      </c>
      <c r="V306" s="13">
        <f t="shared" si="128"/>
        <v>225</v>
      </c>
      <c r="W306" s="29">
        <f aca="true" t="shared" si="161" ref="W306:W319">IF(R306&lt;0,90+T306,90-T306)</f>
        <v>8.45453360743383</v>
      </c>
      <c r="X306" s="13"/>
      <c r="Y306" s="108"/>
      <c r="Z306" s="38"/>
      <c r="AA306" s="2"/>
      <c r="AB306" s="1"/>
      <c r="AC306" s="2"/>
      <c r="AD306" s="3"/>
      <c r="AE306" s="28">
        <f t="shared" si="125"/>
        <v>315</v>
      </c>
      <c r="AF306" s="13">
        <f t="shared" si="137"/>
        <v>225</v>
      </c>
      <c r="AG306" s="13">
        <f aca="true" t="shared" si="162" ref="AG306:AG319">W306</f>
        <v>8.45453360743383</v>
      </c>
      <c r="AH306" s="105"/>
      <c r="AI306" s="38"/>
      <c r="AJ306" t="s">
        <v>510</v>
      </c>
    </row>
    <row r="307" spans="4:36" ht="12.75">
      <c r="D307">
        <v>5</v>
      </c>
      <c r="E307" s="2" t="s">
        <v>511</v>
      </c>
      <c r="F307" s="17">
        <v>58</v>
      </c>
      <c r="G307" s="21">
        <v>59</v>
      </c>
      <c r="H307" s="1"/>
      <c r="I307" s="84"/>
      <c r="J307" s="2">
        <v>270</v>
      </c>
      <c r="K307" s="12">
        <v>8</v>
      </c>
      <c r="L307" s="12">
        <v>0</v>
      </c>
      <c r="M307" s="12">
        <v>12</v>
      </c>
      <c r="N307" s="12"/>
      <c r="O307" s="101"/>
      <c r="P307" s="81">
        <f t="shared" si="156"/>
        <v>-0.205888308534897</v>
      </c>
      <c r="Q307" s="81">
        <f t="shared" si="157"/>
        <v>0.13613183479077173</v>
      </c>
      <c r="R307" s="81">
        <f t="shared" si="158"/>
        <v>0.9686283355228664</v>
      </c>
      <c r="S307" s="13">
        <f t="shared" si="159"/>
        <v>146.52761573149</v>
      </c>
      <c r="T307" s="13">
        <f t="shared" si="147"/>
        <v>75.70426032732</v>
      </c>
      <c r="U307" s="28">
        <f t="shared" si="160"/>
        <v>326.52761573148996</v>
      </c>
      <c r="V307" s="13">
        <f t="shared" si="128"/>
        <v>236.52761573148996</v>
      </c>
      <c r="W307" s="29">
        <f t="shared" si="161"/>
        <v>14.29573967268</v>
      </c>
      <c r="X307" s="13"/>
      <c r="Y307" s="108"/>
      <c r="Z307" s="38"/>
      <c r="AA307" s="2"/>
      <c r="AB307" s="1"/>
      <c r="AC307" s="2"/>
      <c r="AD307" s="3"/>
      <c r="AE307" s="28">
        <f t="shared" si="125"/>
        <v>326.52761573148996</v>
      </c>
      <c r="AF307" s="13">
        <f t="shared" si="137"/>
        <v>236.52761573148996</v>
      </c>
      <c r="AG307" s="13">
        <f t="shared" si="162"/>
        <v>14.29573967268</v>
      </c>
      <c r="AH307" s="105"/>
      <c r="AI307" s="38"/>
      <c r="AJ307" t="s">
        <v>512</v>
      </c>
    </row>
    <row r="308" spans="3:36" ht="12.75">
      <c r="C308" t="s">
        <v>513</v>
      </c>
      <c r="D308">
        <v>1</v>
      </c>
      <c r="E308" s="2" t="s">
        <v>514</v>
      </c>
      <c r="F308" s="17">
        <v>77</v>
      </c>
      <c r="G308" s="21">
        <v>78</v>
      </c>
      <c r="H308" s="1"/>
      <c r="I308" s="84"/>
      <c r="J308" s="2">
        <v>90</v>
      </c>
      <c r="K308" s="12">
        <v>13</v>
      </c>
      <c r="L308" s="12">
        <v>0</v>
      </c>
      <c r="M308" s="12">
        <v>0</v>
      </c>
      <c r="N308" s="12"/>
      <c r="O308" s="101"/>
      <c r="P308" s="81">
        <f t="shared" si="156"/>
        <v>0</v>
      </c>
      <c r="Q308" s="81">
        <f t="shared" si="157"/>
        <v>0.224951054343865</v>
      </c>
      <c r="R308" s="81">
        <f t="shared" si="158"/>
        <v>-0.9743700647852352</v>
      </c>
      <c r="S308" s="13">
        <f t="shared" si="159"/>
        <v>90</v>
      </c>
      <c r="T308" s="13">
        <f t="shared" si="147"/>
        <v>-77.00000000000003</v>
      </c>
      <c r="U308" s="28">
        <f t="shared" si="160"/>
        <v>90</v>
      </c>
      <c r="V308" s="13">
        <f t="shared" si="128"/>
        <v>0</v>
      </c>
      <c r="W308" s="29">
        <f t="shared" si="161"/>
        <v>12.999999999999972</v>
      </c>
      <c r="X308" s="13"/>
      <c r="Y308" s="108"/>
      <c r="Z308" s="38"/>
      <c r="AA308" s="2"/>
      <c r="AB308" s="1"/>
      <c r="AC308" s="2"/>
      <c r="AD308" s="3"/>
      <c r="AE308" s="28">
        <f t="shared" si="125"/>
        <v>90</v>
      </c>
      <c r="AF308" s="13">
        <f t="shared" si="137"/>
        <v>0</v>
      </c>
      <c r="AG308" s="13">
        <f t="shared" si="162"/>
        <v>12.999999999999972</v>
      </c>
      <c r="AH308" s="105"/>
      <c r="AI308" s="38"/>
      <c r="AJ308" t="s">
        <v>515</v>
      </c>
    </row>
    <row r="309" spans="4:36" ht="12.75">
      <c r="D309">
        <v>1</v>
      </c>
      <c r="E309" s="2" t="s">
        <v>369</v>
      </c>
      <c r="F309" s="17">
        <v>73</v>
      </c>
      <c r="G309" s="21">
        <v>103</v>
      </c>
      <c r="H309" s="1"/>
      <c r="I309" s="84"/>
      <c r="J309" s="2">
        <v>90</v>
      </c>
      <c r="K309" s="12">
        <v>79</v>
      </c>
      <c r="L309" s="12">
        <v>344</v>
      </c>
      <c r="M309" s="12">
        <v>0</v>
      </c>
      <c r="N309" s="12"/>
      <c r="O309" s="101"/>
      <c r="P309" s="81">
        <f t="shared" si="156"/>
        <v>0.27057312124360305</v>
      </c>
      <c r="Q309" s="81">
        <f t="shared" si="157"/>
        <v>0.9436006111400566</v>
      </c>
      <c r="R309" s="81">
        <f t="shared" si="158"/>
        <v>-0.18341737849594436</v>
      </c>
      <c r="S309" s="13">
        <f t="shared" si="159"/>
        <v>73.99999999999997</v>
      </c>
      <c r="T309" s="13">
        <f t="shared" si="147"/>
        <v>-10.583692753683442</v>
      </c>
      <c r="U309" s="28">
        <f t="shared" si="160"/>
        <v>73.99999999999997</v>
      </c>
      <c r="V309" s="13">
        <f t="shared" si="128"/>
        <v>344</v>
      </c>
      <c r="W309" s="29">
        <f t="shared" si="161"/>
        <v>79.41630724631656</v>
      </c>
      <c r="X309" s="13"/>
      <c r="Y309" s="108"/>
      <c r="Z309" s="38" t="s">
        <v>206</v>
      </c>
      <c r="AA309" s="2"/>
      <c r="AB309" s="1"/>
      <c r="AC309" s="2"/>
      <c r="AD309" s="3"/>
      <c r="AE309" s="28">
        <f t="shared" si="125"/>
        <v>73.99999999999997</v>
      </c>
      <c r="AF309" s="13">
        <f t="shared" si="137"/>
        <v>344</v>
      </c>
      <c r="AG309" s="13">
        <f t="shared" si="162"/>
        <v>79.41630724631656</v>
      </c>
      <c r="AH309" s="105"/>
      <c r="AI309" s="38" t="str">
        <f>Z309</f>
        <v>N</v>
      </c>
      <c r="AJ309" t="s">
        <v>516</v>
      </c>
    </row>
    <row r="310" spans="4:36" ht="12.75">
      <c r="D310">
        <v>2</v>
      </c>
      <c r="E310" s="2" t="s">
        <v>506</v>
      </c>
      <c r="F310" s="17">
        <v>78</v>
      </c>
      <c r="G310" s="21">
        <v>78</v>
      </c>
      <c r="H310" s="1"/>
      <c r="I310" s="84"/>
      <c r="J310" s="2">
        <v>90</v>
      </c>
      <c r="K310" s="12">
        <v>9</v>
      </c>
      <c r="L310" s="12">
        <v>180</v>
      </c>
      <c r="M310" s="12">
        <v>17</v>
      </c>
      <c r="N310" s="12">
        <v>4</v>
      </c>
      <c r="O310" s="101">
        <v>90</v>
      </c>
      <c r="P310" s="81">
        <f t="shared" si="156"/>
        <v>0.28877212387457146</v>
      </c>
      <c r="Q310" s="81">
        <f t="shared" si="157"/>
        <v>-0.149599022914506</v>
      </c>
      <c r="R310" s="81">
        <f t="shared" si="158"/>
        <v>0.9445310575203687</v>
      </c>
      <c r="S310" s="13">
        <f t="shared" si="159"/>
        <v>332.6134870577846</v>
      </c>
      <c r="T310" s="13">
        <f t="shared" si="147"/>
        <v>71.00034399684989</v>
      </c>
      <c r="U310" s="28">
        <f t="shared" si="160"/>
        <v>152.6134870577846</v>
      </c>
      <c r="V310" s="13">
        <f t="shared" si="128"/>
        <v>62.613487057784596</v>
      </c>
      <c r="W310" s="29">
        <f t="shared" si="161"/>
        <v>18.999656003150108</v>
      </c>
      <c r="X310" s="104">
        <f>IF(-Q310&lt;0,180-ACOS(SIN((U310-90)*PI()/180)*R310/SQRT(Q310^2+R310^2))*180/PI(),ACOS(SIN((U310-90)*PI()/180)*R310/SQRT(Q310^2+R310^2))*180/PI())</f>
        <v>28.71840293920949</v>
      </c>
      <c r="Y310" s="110">
        <f>IF(O310=90,IF(X310-N310&lt;0,X310-N310+180,X310-N310),IF(X310+N310&gt;180,X310+N310-180,X310+N310))</f>
        <v>24.71840293920949</v>
      </c>
      <c r="Z310" s="37" t="s">
        <v>518</v>
      </c>
      <c r="AA310" s="2"/>
      <c r="AB310" s="1"/>
      <c r="AC310" s="2"/>
      <c r="AD310" s="3"/>
      <c r="AE310" s="28">
        <f t="shared" si="125"/>
        <v>152.6134870577846</v>
      </c>
      <c r="AF310" s="13">
        <f t="shared" si="137"/>
        <v>62.613487057784596</v>
      </c>
      <c r="AG310" s="13">
        <f t="shared" si="162"/>
        <v>18.999656003150108</v>
      </c>
      <c r="AH310" s="105">
        <f>Y310</f>
        <v>24.71840293920949</v>
      </c>
      <c r="AI310" s="37" t="str">
        <f>Z310</f>
        <v>N</v>
      </c>
      <c r="AJ310" t="s">
        <v>397</v>
      </c>
    </row>
    <row r="311" spans="4:36" ht="12.75">
      <c r="D311">
        <v>2</v>
      </c>
      <c r="E311" s="2" t="s">
        <v>396</v>
      </c>
      <c r="F311" s="17">
        <v>78</v>
      </c>
      <c r="G311" s="21">
        <v>90</v>
      </c>
      <c r="H311" s="1"/>
      <c r="I311" s="84"/>
      <c r="J311" s="2">
        <v>270</v>
      </c>
      <c r="K311" s="12">
        <v>87</v>
      </c>
      <c r="L311" s="12">
        <v>5</v>
      </c>
      <c r="M311" s="12">
        <v>0</v>
      </c>
      <c r="N311" s="12"/>
      <c r="O311" s="101"/>
      <c r="P311" s="81">
        <f t="shared" si="156"/>
        <v>-0.0870362988312832</v>
      </c>
      <c r="Q311" s="81">
        <f t="shared" si="157"/>
        <v>0.994829447880333</v>
      </c>
      <c r="R311" s="81">
        <f t="shared" si="158"/>
        <v>0.05213680212878237</v>
      </c>
      <c r="S311" s="13">
        <f t="shared" si="159"/>
        <v>95</v>
      </c>
      <c r="T311" s="13">
        <f t="shared" si="147"/>
        <v>2.988604829119522</v>
      </c>
      <c r="U311" s="28">
        <f t="shared" si="160"/>
        <v>275</v>
      </c>
      <c r="V311" s="13">
        <f t="shared" si="128"/>
        <v>185</v>
      </c>
      <c r="W311" s="29">
        <f t="shared" si="161"/>
        <v>87.01139517088048</v>
      </c>
      <c r="X311" s="13"/>
      <c r="Y311" s="108"/>
      <c r="Z311" s="38"/>
      <c r="AA311" s="2"/>
      <c r="AB311" s="1"/>
      <c r="AC311" s="2"/>
      <c r="AD311" s="3"/>
      <c r="AE311" s="28">
        <f t="shared" si="125"/>
        <v>275</v>
      </c>
      <c r="AF311" s="13">
        <f t="shared" si="137"/>
        <v>185</v>
      </c>
      <c r="AG311" s="13">
        <f t="shared" si="162"/>
        <v>87.01139517088048</v>
      </c>
      <c r="AH311" s="105"/>
      <c r="AI311" s="38"/>
      <c r="AJ311" t="s">
        <v>567</v>
      </c>
    </row>
    <row r="312" spans="4:36" ht="12.75">
      <c r="D312">
        <v>2</v>
      </c>
      <c r="E312" s="2" t="s">
        <v>568</v>
      </c>
      <c r="F312" s="17">
        <v>84</v>
      </c>
      <c r="G312" s="21">
        <v>84</v>
      </c>
      <c r="H312" s="1"/>
      <c r="I312" s="84" t="s">
        <v>569</v>
      </c>
      <c r="J312" s="2">
        <v>90</v>
      </c>
      <c r="K312" s="12">
        <v>2</v>
      </c>
      <c r="L312" s="12">
        <v>0</v>
      </c>
      <c r="M312" s="12">
        <v>5</v>
      </c>
      <c r="N312" s="12"/>
      <c r="O312" s="101"/>
      <c r="P312" s="81">
        <f t="shared" si="156"/>
        <v>0.08710264982404566</v>
      </c>
      <c r="Q312" s="81">
        <f t="shared" si="157"/>
        <v>0.034766693581101814</v>
      </c>
      <c r="R312" s="81">
        <f t="shared" si="158"/>
        <v>-0.995587843197948</v>
      </c>
      <c r="S312" s="13">
        <f t="shared" si="159"/>
        <v>21.759226479557604</v>
      </c>
      <c r="T312" s="13">
        <f t="shared" si="147"/>
        <v>-84.61859152100902</v>
      </c>
      <c r="U312" s="28">
        <f t="shared" si="160"/>
        <v>21.759226479557604</v>
      </c>
      <c r="V312" s="13">
        <f t="shared" si="128"/>
        <v>291.7592264795576</v>
      </c>
      <c r="W312" s="29">
        <f t="shared" si="161"/>
        <v>5.381408478990977</v>
      </c>
      <c r="X312" s="13"/>
      <c r="Y312" s="108"/>
      <c r="Z312" s="38"/>
      <c r="AA312" s="2"/>
      <c r="AB312" s="1"/>
      <c r="AC312" s="2"/>
      <c r="AD312" s="3"/>
      <c r="AE312" s="28">
        <f t="shared" si="125"/>
        <v>21.759226479557604</v>
      </c>
      <c r="AF312" s="13">
        <f t="shared" si="137"/>
        <v>291.7592264795576</v>
      </c>
      <c r="AG312" s="13">
        <f t="shared" si="162"/>
        <v>5.381408478990977</v>
      </c>
      <c r="AH312" s="105"/>
      <c r="AI312" s="38"/>
      <c r="AJ312" t="s">
        <v>570</v>
      </c>
    </row>
    <row r="313" spans="4:36" ht="12.75">
      <c r="D313">
        <v>3</v>
      </c>
      <c r="E313" s="2" t="s">
        <v>571</v>
      </c>
      <c r="F313" s="17">
        <v>0</v>
      </c>
      <c r="G313" s="21">
        <v>20</v>
      </c>
      <c r="H313" s="1"/>
      <c r="I313" s="84"/>
      <c r="J313" s="2">
        <v>90</v>
      </c>
      <c r="K313" s="12">
        <v>90</v>
      </c>
      <c r="L313" s="12">
        <v>354</v>
      </c>
      <c r="M313" s="12">
        <v>0</v>
      </c>
      <c r="N313" s="12"/>
      <c r="O313" s="101"/>
      <c r="P313" s="81">
        <f t="shared" si="156"/>
        <v>0.10452846326765342</v>
      </c>
      <c r="Q313" s="81">
        <f t="shared" si="157"/>
        <v>0.9945218953682733</v>
      </c>
      <c r="R313" s="81">
        <f t="shared" si="158"/>
        <v>-6.089690279223575E-17</v>
      </c>
      <c r="S313" s="13">
        <f t="shared" si="159"/>
        <v>84</v>
      </c>
      <c r="T313" s="13">
        <f t="shared" si="147"/>
        <v>-3.4891355154135475E-15</v>
      </c>
      <c r="U313" s="28">
        <f t="shared" si="160"/>
        <v>84</v>
      </c>
      <c r="V313" s="13">
        <f t="shared" si="128"/>
        <v>354</v>
      </c>
      <c r="W313" s="29">
        <f t="shared" si="161"/>
        <v>90</v>
      </c>
      <c r="X313" s="13"/>
      <c r="Y313" s="108"/>
      <c r="Z313" s="38"/>
      <c r="AA313" s="2"/>
      <c r="AB313" s="1"/>
      <c r="AC313" s="2"/>
      <c r="AD313" s="3"/>
      <c r="AE313" s="28">
        <f t="shared" si="125"/>
        <v>84</v>
      </c>
      <c r="AF313" s="13">
        <f t="shared" si="137"/>
        <v>354</v>
      </c>
      <c r="AG313" s="13">
        <f t="shared" si="162"/>
        <v>90</v>
      </c>
      <c r="AH313" s="105"/>
      <c r="AI313" s="38"/>
      <c r="AJ313" t="s">
        <v>572</v>
      </c>
    </row>
    <row r="314" spans="3:36" ht="12.75">
      <c r="C314" t="s">
        <v>573</v>
      </c>
      <c r="D314">
        <v>1</v>
      </c>
      <c r="E314" s="2" t="s">
        <v>574</v>
      </c>
      <c r="F314" s="17">
        <v>27</v>
      </c>
      <c r="G314" s="21">
        <v>58</v>
      </c>
      <c r="H314" s="1"/>
      <c r="I314" s="84"/>
      <c r="J314" s="2"/>
      <c r="K314" s="12"/>
      <c r="L314" s="12"/>
      <c r="M314" s="12"/>
      <c r="N314" s="12"/>
      <c r="O314" s="101"/>
      <c r="P314" s="81"/>
      <c r="Q314" s="81"/>
      <c r="R314" s="81"/>
      <c r="S314" s="13"/>
      <c r="T314" s="13"/>
      <c r="U314" s="28"/>
      <c r="V314" s="13"/>
      <c r="W314" s="29"/>
      <c r="X314" s="13"/>
      <c r="Y314" s="108"/>
      <c r="Z314" s="38"/>
      <c r="AA314" s="2"/>
      <c r="AB314" s="1"/>
      <c r="AC314" s="2"/>
      <c r="AD314" s="3"/>
      <c r="AE314" s="28"/>
      <c r="AF314" s="13"/>
      <c r="AG314" s="13"/>
      <c r="AH314" s="105"/>
      <c r="AI314" s="38"/>
      <c r="AJ314" t="s">
        <v>575</v>
      </c>
    </row>
    <row r="315" spans="4:36" ht="12.75">
      <c r="D315">
        <v>1</v>
      </c>
      <c r="E315" s="2" t="s">
        <v>576</v>
      </c>
      <c r="F315" s="17">
        <v>64.5</v>
      </c>
      <c r="G315" s="21">
        <v>66</v>
      </c>
      <c r="H315" s="1"/>
      <c r="I315" s="84">
        <v>1</v>
      </c>
      <c r="J315" s="2">
        <v>270</v>
      </c>
      <c r="K315" s="12">
        <v>8</v>
      </c>
      <c r="L315" s="12">
        <v>180</v>
      </c>
      <c r="M315" s="12">
        <v>6</v>
      </c>
      <c r="N315" s="12"/>
      <c r="O315" s="101"/>
      <c r="P315" s="81">
        <f t="shared" si="156"/>
        <v>-0.10351119944858338</v>
      </c>
      <c r="Q315" s="81">
        <f t="shared" si="157"/>
        <v>-0.1384106961510843</v>
      </c>
      <c r="R315" s="81">
        <f t="shared" si="158"/>
        <v>-0.9848432766475461</v>
      </c>
      <c r="S315" s="13">
        <f t="shared" si="159"/>
        <v>233.20882089165738</v>
      </c>
      <c r="T315" s="13">
        <f aca="true" t="shared" si="163" ref="T315:T330">ASIN(R315/SQRT(P315^2+Q315^2+R315^2))*180/PI()</f>
        <v>-80.04621733697256</v>
      </c>
      <c r="U315" s="28">
        <f t="shared" si="160"/>
        <v>233.20882089165738</v>
      </c>
      <c r="V315" s="13">
        <f t="shared" si="128"/>
        <v>143.20882089165738</v>
      </c>
      <c r="W315" s="29">
        <f t="shared" si="161"/>
        <v>9.95378266302744</v>
      </c>
      <c r="X315" s="13"/>
      <c r="Y315" s="108"/>
      <c r="Z315" s="38"/>
      <c r="AA315" s="2"/>
      <c r="AB315" s="1"/>
      <c r="AC315" s="2"/>
      <c r="AD315" s="3"/>
      <c r="AE315" s="28">
        <f aca="true" t="shared" si="164" ref="AE315:AE340">IF(AD315&gt;=0,IF(U315&gt;=AC315,U315-AC315,U315-AC315+360),IF((U315-AC315-180)&lt;0,IF(U315-AC315+180&lt;0,U315-AC315+540,U315-AC315+180),U315-AC315-180))</f>
        <v>233.20882089165738</v>
      </c>
      <c r="AF315" s="13">
        <f t="shared" si="137"/>
        <v>143.20882089165738</v>
      </c>
      <c r="AG315" s="13">
        <f t="shared" si="162"/>
        <v>9.95378266302744</v>
      </c>
      <c r="AH315" s="105"/>
      <c r="AI315" s="38"/>
      <c r="AJ315" t="s">
        <v>577</v>
      </c>
    </row>
    <row r="316" spans="4:36" ht="12.75">
      <c r="D316">
        <v>1</v>
      </c>
      <c r="E316" s="2" t="s">
        <v>379</v>
      </c>
      <c r="F316" s="17">
        <v>67</v>
      </c>
      <c r="G316" s="21">
        <v>68.5</v>
      </c>
      <c r="H316" s="1"/>
      <c r="I316" s="84" t="s">
        <v>338</v>
      </c>
      <c r="J316" s="2">
        <v>270</v>
      </c>
      <c r="K316" s="12">
        <v>8</v>
      </c>
      <c r="L316" s="12">
        <v>180</v>
      </c>
      <c r="M316" s="12">
        <v>2</v>
      </c>
      <c r="N316" s="12"/>
      <c r="O316" s="101"/>
      <c r="P316" s="81">
        <f t="shared" si="156"/>
        <v>-0.03455985719963845</v>
      </c>
      <c r="Q316" s="81">
        <f t="shared" si="157"/>
        <v>-0.13908832046729191</v>
      </c>
      <c r="R316" s="81">
        <f t="shared" si="158"/>
        <v>-0.9896648241902408</v>
      </c>
      <c r="S316" s="13">
        <f t="shared" si="159"/>
        <v>256.0460662206013</v>
      </c>
      <c r="T316" s="13">
        <f t="shared" si="163"/>
        <v>-81.76003283137152</v>
      </c>
      <c r="U316" s="28">
        <f t="shared" si="160"/>
        <v>256.0460662206013</v>
      </c>
      <c r="V316" s="13">
        <f t="shared" si="128"/>
        <v>166.0460662206013</v>
      </c>
      <c r="W316" s="29">
        <f t="shared" si="161"/>
        <v>8.239967168628482</v>
      </c>
      <c r="X316" s="13"/>
      <c r="Y316" s="109">
        <v>90</v>
      </c>
      <c r="Z316" s="37" t="s">
        <v>307</v>
      </c>
      <c r="AA316" s="2"/>
      <c r="AB316" s="1"/>
      <c r="AC316" s="2"/>
      <c r="AD316" s="3"/>
      <c r="AE316" s="28">
        <f t="shared" si="164"/>
        <v>256.0460662206013</v>
      </c>
      <c r="AF316" s="13">
        <f t="shared" si="137"/>
        <v>166.0460662206013</v>
      </c>
      <c r="AG316" s="13">
        <f t="shared" si="162"/>
        <v>8.239967168628482</v>
      </c>
      <c r="AH316" s="106">
        <f>Y316</f>
        <v>90</v>
      </c>
      <c r="AI316" s="37" t="str">
        <f>Z316</f>
        <v>N</v>
      </c>
      <c r="AJ316" t="s">
        <v>339</v>
      </c>
    </row>
    <row r="317" spans="4:36" ht="12.75">
      <c r="D317">
        <v>1</v>
      </c>
      <c r="E317" s="2" t="s">
        <v>188</v>
      </c>
      <c r="F317" s="17">
        <v>84</v>
      </c>
      <c r="G317" s="21">
        <v>88</v>
      </c>
      <c r="H317" s="1"/>
      <c r="I317" s="84"/>
      <c r="J317" s="2">
        <v>270</v>
      </c>
      <c r="K317" s="12">
        <v>28</v>
      </c>
      <c r="L317" s="12">
        <v>0</v>
      </c>
      <c r="M317" s="12">
        <v>35</v>
      </c>
      <c r="N317" s="12">
        <v>77</v>
      </c>
      <c r="O317" s="101">
        <v>270</v>
      </c>
      <c r="P317" s="81">
        <f t="shared" si="156"/>
        <v>-0.5064379337967576</v>
      </c>
      <c r="Q317" s="81">
        <f t="shared" si="157"/>
        <v>0.38456859039161034</v>
      </c>
      <c r="R317" s="81">
        <f t="shared" si="158"/>
        <v>0.7232683256904344</v>
      </c>
      <c r="S317" s="13">
        <f t="shared" si="159"/>
        <v>142.78842545003397</v>
      </c>
      <c r="T317" s="13">
        <f t="shared" si="163"/>
        <v>48.67782857519396</v>
      </c>
      <c r="U317" s="28">
        <f t="shared" si="160"/>
        <v>322.78842545003397</v>
      </c>
      <c r="V317" s="13">
        <f t="shared" si="128"/>
        <v>232.78842545003397</v>
      </c>
      <c r="W317" s="29">
        <f t="shared" si="161"/>
        <v>41.32217142480604</v>
      </c>
      <c r="X317" s="104">
        <f>IF(-Q317&lt;0,180-ACOS(SIN((U317-90)*PI()/180)*R317/SQRT(Q317^2+R317^2))*180/PI(),ACOS(SIN((U317-90)*PI()/180)*R317/SQRT(Q317^2+R317^2))*180/PI())</f>
        <v>45.316794913338896</v>
      </c>
      <c r="Y317" s="110">
        <f>IF(O317=90,IF(X317-N317&lt;0,X317-N317+180,X317-N317),IF(X317+N317&gt;180,X317+N317-180,X317+N317))</f>
        <v>122.3167949133389</v>
      </c>
      <c r="Z317" s="38" t="s">
        <v>310</v>
      </c>
      <c r="AA317" s="2"/>
      <c r="AB317" s="1"/>
      <c r="AC317" s="2"/>
      <c r="AD317" s="3"/>
      <c r="AE317" s="28">
        <f t="shared" si="164"/>
        <v>322.78842545003397</v>
      </c>
      <c r="AF317" s="13">
        <f t="shared" si="137"/>
        <v>232.78842545003397</v>
      </c>
      <c r="AG317" s="13">
        <f t="shared" si="162"/>
        <v>41.32217142480604</v>
      </c>
      <c r="AH317" s="105">
        <f>Y317</f>
        <v>122.3167949133389</v>
      </c>
      <c r="AI317" s="38" t="str">
        <f>Z317</f>
        <v>T</v>
      </c>
      <c r="AJ317" t="s">
        <v>340</v>
      </c>
    </row>
    <row r="318" spans="4:36" ht="12.75">
      <c r="D318">
        <v>1</v>
      </c>
      <c r="E318" s="2" t="s">
        <v>502</v>
      </c>
      <c r="F318" s="17">
        <v>134</v>
      </c>
      <c r="G318" s="21">
        <v>140</v>
      </c>
      <c r="H318" s="1"/>
      <c r="I318" s="84">
        <v>0.1</v>
      </c>
      <c r="J318" s="2">
        <v>270</v>
      </c>
      <c r="K318" s="12">
        <v>70</v>
      </c>
      <c r="L318" s="12">
        <v>28</v>
      </c>
      <c r="M318" s="12">
        <v>0</v>
      </c>
      <c r="N318" s="12"/>
      <c r="O318" s="101"/>
      <c r="P318" s="81">
        <f t="shared" si="156"/>
        <v>-0.4411589632187298</v>
      </c>
      <c r="Q318" s="81">
        <f t="shared" si="157"/>
        <v>0.8296993375502143</v>
      </c>
      <c r="R318" s="81">
        <f t="shared" si="158"/>
        <v>0.3019858622586644</v>
      </c>
      <c r="S318" s="13">
        <f t="shared" si="159"/>
        <v>118</v>
      </c>
      <c r="T318" s="13">
        <f t="shared" si="163"/>
        <v>17.815672840995823</v>
      </c>
      <c r="U318" s="28">
        <f t="shared" si="160"/>
        <v>298</v>
      </c>
      <c r="V318" s="13">
        <f t="shared" si="128"/>
        <v>208</v>
      </c>
      <c r="W318" s="29">
        <f t="shared" si="161"/>
        <v>72.18432715900417</v>
      </c>
      <c r="X318" s="13"/>
      <c r="Y318" s="108"/>
      <c r="Z318" s="38"/>
      <c r="AA318" s="2"/>
      <c r="AB318" s="1"/>
      <c r="AC318" s="2"/>
      <c r="AD318" s="3"/>
      <c r="AE318" s="28">
        <f t="shared" si="164"/>
        <v>298</v>
      </c>
      <c r="AF318" s="13">
        <f t="shared" si="137"/>
        <v>208</v>
      </c>
      <c r="AG318" s="13">
        <f t="shared" si="162"/>
        <v>72.18432715900417</v>
      </c>
      <c r="AH318" s="105"/>
      <c r="AI318" s="38"/>
      <c r="AJ318" t="s">
        <v>341</v>
      </c>
    </row>
    <row r="319" spans="4:36" ht="12.75">
      <c r="D319">
        <v>3</v>
      </c>
      <c r="E319" s="2" t="s">
        <v>369</v>
      </c>
      <c r="F319" s="17">
        <v>25</v>
      </c>
      <c r="G319" s="21">
        <v>49.5</v>
      </c>
      <c r="H319" s="1"/>
      <c r="I319" s="84"/>
      <c r="J319" s="2">
        <v>90</v>
      </c>
      <c r="K319" s="12">
        <v>88</v>
      </c>
      <c r="L319" s="12">
        <v>14</v>
      </c>
      <c r="M319" s="12">
        <v>0</v>
      </c>
      <c r="N319" s="12">
        <v>0</v>
      </c>
      <c r="O319" s="101">
        <v>90</v>
      </c>
      <c r="P319" s="81">
        <f t="shared" si="156"/>
        <v>-0.24177452331737928</v>
      </c>
      <c r="Q319" s="81">
        <f t="shared" si="157"/>
        <v>0.9697046483360623</v>
      </c>
      <c r="R319" s="81">
        <f t="shared" si="158"/>
        <v>-0.03386283249962003</v>
      </c>
      <c r="S319" s="13">
        <f t="shared" si="159"/>
        <v>104</v>
      </c>
      <c r="T319" s="13">
        <f t="shared" si="163"/>
        <v>-1.9406375726987626</v>
      </c>
      <c r="U319" s="28">
        <f t="shared" si="160"/>
        <v>104</v>
      </c>
      <c r="V319" s="13">
        <f t="shared" si="128"/>
        <v>14</v>
      </c>
      <c r="W319" s="29">
        <f t="shared" si="161"/>
        <v>88.05936242730124</v>
      </c>
      <c r="X319" s="104">
        <f>IF(-Q319&lt;0,180-ACOS(SIN((U319-90)*PI()/180)*R319/SQRT(Q319^2+R319^2))*180/PI(),ACOS(SIN((U319-90)*PI()/180)*R319/SQRT(Q319^2+R319^2))*180/PI())</f>
        <v>89.51624871362031</v>
      </c>
      <c r="Y319" s="110">
        <f>IF(O319=90,IF(X319-N319&lt;0,X319-N319+180,X319-N319),IF(X319+N319&gt;180,X319+N319-180,X319+N319))</f>
        <v>89.51624871362031</v>
      </c>
      <c r="Z319" s="38" t="s">
        <v>307</v>
      </c>
      <c r="AA319" s="2"/>
      <c r="AB319" s="1"/>
      <c r="AC319" s="2"/>
      <c r="AD319" s="3"/>
      <c r="AE319" s="28">
        <f t="shared" si="164"/>
        <v>104</v>
      </c>
      <c r="AF319" s="13">
        <f t="shared" si="137"/>
        <v>14</v>
      </c>
      <c r="AG319" s="13">
        <f t="shared" si="162"/>
        <v>88.05936242730124</v>
      </c>
      <c r="AH319" s="105">
        <f aca="true" t="shared" si="165" ref="AH319:AI321">Y319</f>
        <v>89.51624871362031</v>
      </c>
      <c r="AI319" s="38" t="str">
        <f t="shared" si="165"/>
        <v>N</v>
      </c>
      <c r="AJ319" t="s">
        <v>342</v>
      </c>
    </row>
    <row r="320" spans="3:36" ht="12.75">
      <c r="C320" t="s">
        <v>343</v>
      </c>
      <c r="D320">
        <v>1</v>
      </c>
      <c r="E320" s="2" t="s">
        <v>369</v>
      </c>
      <c r="F320" s="17">
        <v>58</v>
      </c>
      <c r="G320" s="21">
        <v>68</v>
      </c>
      <c r="H320" s="1"/>
      <c r="I320" s="84"/>
      <c r="J320" s="2">
        <v>90</v>
      </c>
      <c r="K320" s="12">
        <v>68</v>
      </c>
      <c r="L320" s="12">
        <v>25</v>
      </c>
      <c r="M320" s="12">
        <v>0</v>
      </c>
      <c r="N320" s="12">
        <v>0</v>
      </c>
      <c r="O320" s="101">
        <v>90</v>
      </c>
      <c r="P320" s="81">
        <f>COS(K320*PI()/180)*SIN(J320*PI()/180)*(SIN(M320*PI()/180))-(COS(M320*PI()/180)*SIN(L320*PI()/180))*(SIN(K320*PI()/180))</f>
        <v>-0.39184482893105715</v>
      </c>
      <c r="Q320" s="81">
        <f>(SIN(K320*PI()/180))*(COS(M320*PI()/180)*COS(L320*PI()/180))-(SIN(M320*PI()/180))*(COS(K320*PI()/180)*COS(J320*PI()/180))</f>
        <v>0.8403139474085362</v>
      </c>
      <c r="R320" s="81">
        <f>(COS(K320*PI()/180)*COS(J320*PI()/180))*(COS(M320*PI()/180)*SIN(L320*PI()/180))-(COS(K320*PI()/180)*SIN(J320*PI()/180))*(COS(M320*PI()/180)*COS(L320*PI()/180))</f>
        <v>-0.33950887268811325</v>
      </c>
      <c r="S320" s="13">
        <f>IF(P320=0,IF(Q320&gt;=0,90,270),IF(P320&gt;0,IF(Q320&gt;=0,ATAN(Q320/P320)*180/PI(),ATAN(Q320/P320)*180/PI()+360),ATAN(Q320/P320)*180/PI()+180))</f>
        <v>115</v>
      </c>
      <c r="T320" s="13">
        <f t="shared" si="163"/>
        <v>-20.111321797634673</v>
      </c>
      <c r="U320" s="28">
        <f>IF(R320&lt;0,S320,IF(S320+180&gt;=360,S320-180,S320+180))</f>
        <v>115</v>
      </c>
      <c r="V320" s="13">
        <f>IF(U320-90&lt;0,U320+270,U320-90)</f>
        <v>25</v>
      </c>
      <c r="W320" s="29">
        <f>IF(R320&lt;0,90+T320,90-T320)</f>
        <v>69.88867820236533</v>
      </c>
      <c r="X320" s="104">
        <f>IF(-Q320&lt;0,180-ACOS(SIN((U320-90)*PI()/180)*R320/SQRT(Q320^2+R320^2))*180/PI(),ACOS(SIN((U320-90)*PI()/180)*R320/SQRT(Q320^2+R320^2))*180/PI())</f>
        <v>80.89085960544446</v>
      </c>
      <c r="Y320" s="110">
        <f>IF(O320=90,IF(X320-N320&lt;0,X320-N320+180,X320-N320),IF(X320+N320&gt;180,X320+N320-180,X320+N320))</f>
        <v>80.89085960544446</v>
      </c>
      <c r="Z320" s="38" t="s">
        <v>307</v>
      </c>
      <c r="AA320" s="2"/>
      <c r="AB320" s="1"/>
      <c r="AC320" s="67">
        <v>326.2</v>
      </c>
      <c r="AD320" s="68">
        <v>-3.9</v>
      </c>
      <c r="AE320" s="28">
        <f>IF(AD320&gt;=0,IF(U320&gt;=AC320,U320-AC320,U320-AC320+360),IF((U320-AC320-180)&lt;0,IF(U320-AC320+180&lt;0,U320-AC320+540,U320-AC320+180),U320-AC320-180))</f>
        <v>328.8</v>
      </c>
      <c r="AF320" s="13">
        <f>IF(AE320-90&lt;0,AE320+270,AE320-90)</f>
        <v>238.8</v>
      </c>
      <c r="AG320" s="13">
        <f>W320</f>
        <v>69.88867820236533</v>
      </c>
      <c r="AH320" s="105">
        <f t="shared" si="165"/>
        <v>80.89085960544446</v>
      </c>
      <c r="AI320" s="38" t="str">
        <f t="shared" si="165"/>
        <v>N</v>
      </c>
      <c r="AJ320" t="s">
        <v>456</v>
      </c>
    </row>
    <row r="321" spans="4:36" ht="12.75">
      <c r="D321">
        <v>1</v>
      </c>
      <c r="E321" s="2" t="s">
        <v>369</v>
      </c>
      <c r="F321" s="17">
        <v>103</v>
      </c>
      <c r="G321" s="21">
        <v>106</v>
      </c>
      <c r="H321" s="12">
        <v>105</v>
      </c>
      <c r="I321" s="84">
        <v>0.1</v>
      </c>
      <c r="J321" s="2">
        <v>90</v>
      </c>
      <c r="K321" s="12">
        <v>58</v>
      </c>
      <c r="L321" s="12">
        <v>0</v>
      </c>
      <c r="M321" s="12">
        <v>55</v>
      </c>
      <c r="N321" s="12"/>
      <c r="O321" s="101"/>
      <c r="P321" s="81">
        <f aca="true" t="shared" si="166" ref="P321:P337">COS(K321*PI()/180)*SIN(J321*PI()/180)*(SIN(M321*PI()/180))-(COS(M321*PI()/180)*SIN(L321*PI()/180))*(SIN(K321*PI()/180))</f>
        <v>0.43408444860474815</v>
      </c>
      <c r="Q321" s="81">
        <f aca="true" t="shared" si="167" ref="Q321:Q337">(SIN(K321*PI()/180))*(COS(M321*PI()/180)*COS(L321*PI()/180))-(SIN(M321*PI()/180))*(COS(K321*PI()/180)*COS(J321*PI()/180))</f>
        <v>0.4864204048476921</v>
      </c>
      <c r="R321" s="81">
        <f aca="true" t="shared" si="168" ref="R321:R337">(COS(K321*PI()/180)*COS(J321*PI()/180))*(COS(M321*PI()/180)*SIN(L321*PI()/180))-(COS(K321*PI()/180)*SIN(J321*PI()/180))*(COS(M321*PI()/180)*COS(L321*PI()/180))</f>
        <v>-0.30394920313265006</v>
      </c>
      <c r="S321" s="13">
        <f aca="true" t="shared" si="169" ref="S321:S337">IF(P321=0,IF(Q321&gt;=0,90,270),IF(P321&gt;0,IF(Q321&gt;=0,ATAN(Q321/P321)*180/PI(),ATAN(Q321/P321)*180/PI()+360),ATAN(Q321/P321)*180/PI()+180))</f>
        <v>48.254088835989506</v>
      </c>
      <c r="T321" s="13">
        <f t="shared" si="163"/>
        <v>-24.99578413434363</v>
      </c>
      <c r="U321" s="28">
        <f aca="true" t="shared" si="170" ref="U321:U337">IF(R321&lt;0,S321,IF(S321+180&gt;=360,S321-180,S321+180))</f>
        <v>48.254088835989506</v>
      </c>
      <c r="V321" s="13">
        <f t="shared" si="128"/>
        <v>318.2540888359895</v>
      </c>
      <c r="W321" s="29">
        <f aca="true" t="shared" si="171" ref="W321:W337">IF(R321&lt;0,90+T321,90-T321)</f>
        <v>65.00421586565636</v>
      </c>
      <c r="X321" s="13"/>
      <c r="Y321" s="109">
        <v>90</v>
      </c>
      <c r="Z321" s="38" t="s">
        <v>307</v>
      </c>
      <c r="AA321" s="2">
        <v>90</v>
      </c>
      <c r="AB321" s="1">
        <v>120</v>
      </c>
      <c r="AC321" s="67">
        <v>326.2</v>
      </c>
      <c r="AD321" s="68">
        <v>-3.9</v>
      </c>
      <c r="AE321" s="28">
        <f t="shared" si="164"/>
        <v>262.05408883598955</v>
      </c>
      <c r="AF321" s="13">
        <f t="shared" si="137"/>
        <v>172.05408883598955</v>
      </c>
      <c r="AG321" s="13">
        <f aca="true" t="shared" si="172" ref="AG321:AG337">W321</f>
        <v>65.00421586565636</v>
      </c>
      <c r="AH321" s="106">
        <f t="shared" si="165"/>
        <v>90</v>
      </c>
      <c r="AI321" s="38" t="str">
        <f t="shared" si="165"/>
        <v>N</v>
      </c>
      <c r="AJ321" t="s">
        <v>584</v>
      </c>
    </row>
    <row r="322" spans="4:35" ht="12.75">
      <c r="D322">
        <v>3</v>
      </c>
      <c r="E322" s="2" t="s">
        <v>393</v>
      </c>
      <c r="F322" s="17">
        <v>89</v>
      </c>
      <c r="G322" s="21">
        <v>90</v>
      </c>
      <c r="H322" s="1"/>
      <c r="I322" s="84">
        <v>0.5</v>
      </c>
      <c r="J322" s="2">
        <v>270</v>
      </c>
      <c r="K322" s="12">
        <v>85</v>
      </c>
      <c r="L322" s="12">
        <v>1</v>
      </c>
      <c r="M322" s="12">
        <v>0</v>
      </c>
      <c r="N322" s="12"/>
      <c r="O322" s="101"/>
      <c r="P322" s="81">
        <f t="shared" si="166"/>
        <v>-0.017385994761764084</v>
      </c>
      <c r="Q322" s="81">
        <f t="shared" si="167"/>
        <v>0.9960429728140489</v>
      </c>
      <c r="R322" s="81">
        <f t="shared" si="168"/>
        <v>0.08714246850588935</v>
      </c>
      <c r="S322" s="13">
        <f t="shared" si="169"/>
        <v>91</v>
      </c>
      <c r="T322" s="13">
        <f t="shared" si="163"/>
        <v>4.999242335246812</v>
      </c>
      <c r="U322" s="28">
        <f t="shared" si="170"/>
        <v>271</v>
      </c>
      <c r="V322" s="13">
        <f t="shared" si="128"/>
        <v>181</v>
      </c>
      <c r="W322" s="29">
        <f t="shared" si="171"/>
        <v>85.0007576647532</v>
      </c>
      <c r="X322" s="13"/>
      <c r="Y322" s="108"/>
      <c r="Z322" s="38"/>
      <c r="AA322" s="2">
        <v>60</v>
      </c>
      <c r="AB322" s="1">
        <v>100</v>
      </c>
      <c r="AC322" s="67">
        <v>326.2</v>
      </c>
      <c r="AD322" s="68">
        <v>-3.9</v>
      </c>
      <c r="AE322" s="28">
        <f t="shared" si="164"/>
        <v>124.80000000000001</v>
      </c>
      <c r="AF322" s="13">
        <f t="shared" si="137"/>
        <v>34.80000000000001</v>
      </c>
      <c r="AG322" s="13">
        <f t="shared" si="172"/>
        <v>85.0007576647532</v>
      </c>
      <c r="AH322" s="105"/>
      <c r="AI322" s="38"/>
    </row>
    <row r="323" spans="4:36" ht="12.75">
      <c r="D323">
        <v>4</v>
      </c>
      <c r="E323" s="2" t="s">
        <v>379</v>
      </c>
      <c r="F323" s="17">
        <v>25</v>
      </c>
      <c r="G323" s="21">
        <v>27</v>
      </c>
      <c r="H323" s="1"/>
      <c r="I323" s="84">
        <v>2</v>
      </c>
      <c r="J323" s="2">
        <v>270</v>
      </c>
      <c r="K323" s="12">
        <v>9</v>
      </c>
      <c r="L323" s="12">
        <v>180</v>
      </c>
      <c r="M323" s="12">
        <v>10</v>
      </c>
      <c r="N323" s="12"/>
      <c r="O323" s="101"/>
      <c r="P323" s="81">
        <f t="shared" si="166"/>
        <v>-0.1715102804472201</v>
      </c>
      <c r="Q323" s="81">
        <f t="shared" si="167"/>
        <v>-0.15405787400993654</v>
      </c>
      <c r="R323" s="81">
        <f t="shared" si="168"/>
        <v>-0.972683135377854</v>
      </c>
      <c r="S323" s="13">
        <f t="shared" si="169"/>
        <v>221.931539382861</v>
      </c>
      <c r="T323" s="13">
        <f t="shared" si="163"/>
        <v>-76.66600617464948</v>
      </c>
      <c r="U323" s="28">
        <f t="shared" si="170"/>
        <v>221.931539382861</v>
      </c>
      <c r="V323" s="13">
        <f t="shared" si="128"/>
        <v>131.931539382861</v>
      </c>
      <c r="W323" s="29">
        <f t="shared" si="171"/>
        <v>13.333993825350518</v>
      </c>
      <c r="X323" s="13"/>
      <c r="Y323" s="108"/>
      <c r="Z323" s="38"/>
      <c r="AA323" s="2">
        <v>24</v>
      </c>
      <c r="AB323" s="1">
        <v>35</v>
      </c>
      <c r="AC323" s="67">
        <v>326.2</v>
      </c>
      <c r="AD323" s="68">
        <v>-3.9</v>
      </c>
      <c r="AE323" s="28">
        <f t="shared" si="164"/>
        <v>75.731539382861</v>
      </c>
      <c r="AF323" s="13">
        <f t="shared" si="137"/>
        <v>345.731539382861</v>
      </c>
      <c r="AG323" s="13">
        <f t="shared" si="172"/>
        <v>13.333993825350518</v>
      </c>
      <c r="AH323" s="105"/>
      <c r="AI323" s="38"/>
      <c r="AJ323" t="s">
        <v>455</v>
      </c>
    </row>
    <row r="324" spans="4:36" ht="12.75">
      <c r="D324">
        <v>4</v>
      </c>
      <c r="E324" s="2" t="s">
        <v>44</v>
      </c>
      <c r="F324" s="17">
        <v>25</v>
      </c>
      <c r="G324" s="21">
        <v>40</v>
      </c>
      <c r="H324" s="12">
        <v>32</v>
      </c>
      <c r="I324" s="84">
        <v>0.1</v>
      </c>
      <c r="J324" s="2">
        <v>270</v>
      </c>
      <c r="K324" s="12">
        <v>72</v>
      </c>
      <c r="L324" s="12">
        <v>12</v>
      </c>
      <c r="M324" s="12">
        <v>0</v>
      </c>
      <c r="N324" s="12">
        <v>82</v>
      </c>
      <c r="O324" s="101">
        <v>90</v>
      </c>
      <c r="P324" s="81">
        <f t="shared" si="166"/>
        <v>-0.19773576836617324</v>
      </c>
      <c r="Q324" s="81">
        <f t="shared" si="167"/>
        <v>0.930273649576356</v>
      </c>
      <c r="R324" s="81">
        <f t="shared" si="168"/>
        <v>0.30226423163382676</v>
      </c>
      <c r="S324" s="13">
        <f t="shared" si="169"/>
        <v>102</v>
      </c>
      <c r="T324" s="13">
        <f t="shared" si="163"/>
        <v>17.631267302639234</v>
      </c>
      <c r="U324" s="28">
        <f t="shared" si="170"/>
        <v>282</v>
      </c>
      <c r="V324" s="13">
        <f aca="true" t="shared" si="173" ref="V324:V340">IF(U324-90&lt;0,U324+270,U324-90)</f>
        <v>192</v>
      </c>
      <c r="W324" s="29">
        <f t="shared" si="171"/>
        <v>72.36873269736077</v>
      </c>
      <c r="X324" s="104">
        <f>IF(-Q324&lt;0,180-ACOS(SIN((U324-90)*PI()/180)*R324/SQRT(Q324^2+R324^2))*180/PI(),ACOS(SIN((U324-90)*PI()/180)*R324/SQRT(Q324^2+R324^2))*180/PI())</f>
        <v>86.31630942562771</v>
      </c>
      <c r="Y324" s="110">
        <f>IF(O324=90,IF(X324-N324&lt;0,X324-N324+180,X324-N324),IF(X324+N324&gt;180,X324+N324-180,X324+N324))</f>
        <v>4.316309425627708</v>
      </c>
      <c r="Z324" s="38" t="s">
        <v>382</v>
      </c>
      <c r="AA324" s="2"/>
      <c r="AB324" s="1"/>
      <c r="AC324" s="67">
        <v>326.2</v>
      </c>
      <c r="AD324" s="68">
        <v>-3.9</v>
      </c>
      <c r="AE324" s="28">
        <f t="shared" si="164"/>
        <v>135.8</v>
      </c>
      <c r="AF324" s="13">
        <f t="shared" si="137"/>
        <v>45.80000000000001</v>
      </c>
      <c r="AG324" s="13">
        <f t="shared" si="172"/>
        <v>72.36873269736077</v>
      </c>
      <c r="AH324" s="105">
        <f>Y324</f>
        <v>4.316309425627708</v>
      </c>
      <c r="AI324" s="38" t="str">
        <f>Z324</f>
        <v>L</v>
      </c>
      <c r="AJ324" t="s">
        <v>457</v>
      </c>
    </row>
    <row r="325" spans="4:35" ht="12.75">
      <c r="D325">
        <v>4</v>
      </c>
      <c r="E325" s="2" t="s">
        <v>96</v>
      </c>
      <c r="F325" s="17">
        <v>27</v>
      </c>
      <c r="G325" s="21">
        <v>29</v>
      </c>
      <c r="H325" s="1"/>
      <c r="I325" s="84"/>
      <c r="J325" s="2">
        <v>270</v>
      </c>
      <c r="K325" s="12">
        <v>2</v>
      </c>
      <c r="L325" s="12">
        <v>0</v>
      </c>
      <c r="M325" s="12">
        <v>5</v>
      </c>
      <c r="N325" s="12"/>
      <c r="O325" s="101"/>
      <c r="P325" s="81">
        <f t="shared" si="166"/>
        <v>-0.08710264982404566</v>
      </c>
      <c r="Q325" s="81">
        <f t="shared" si="167"/>
        <v>0.034766693581101835</v>
      </c>
      <c r="R325" s="81">
        <f t="shared" si="168"/>
        <v>0.995587843197948</v>
      </c>
      <c r="S325" s="13">
        <f t="shared" si="169"/>
        <v>158.2407735204424</v>
      </c>
      <c r="T325" s="13">
        <f t="shared" si="163"/>
        <v>84.61859152100902</v>
      </c>
      <c r="U325" s="28">
        <f t="shared" si="170"/>
        <v>338.2407735204424</v>
      </c>
      <c r="V325" s="13">
        <f t="shared" si="173"/>
        <v>248.24077352044242</v>
      </c>
      <c r="W325" s="29">
        <f t="shared" si="171"/>
        <v>5.381408478990977</v>
      </c>
      <c r="X325" s="13"/>
      <c r="Y325" s="108"/>
      <c r="Z325" s="38"/>
      <c r="AA325" s="2"/>
      <c r="AB325" s="1"/>
      <c r="AC325" s="67">
        <v>326.2</v>
      </c>
      <c r="AD325" s="68">
        <v>-3.9</v>
      </c>
      <c r="AE325" s="28">
        <f t="shared" si="164"/>
        <v>192.04077352044243</v>
      </c>
      <c r="AF325" s="13">
        <f t="shared" si="137"/>
        <v>102.04077352044243</v>
      </c>
      <c r="AG325" s="13">
        <f t="shared" si="172"/>
        <v>5.381408478990977</v>
      </c>
      <c r="AH325" s="105"/>
      <c r="AI325" s="38"/>
    </row>
    <row r="326" spans="4:36" ht="12.75">
      <c r="D326">
        <v>4</v>
      </c>
      <c r="E326" s="2" t="s">
        <v>459</v>
      </c>
      <c r="F326" s="17">
        <v>34</v>
      </c>
      <c r="G326" s="21">
        <v>38</v>
      </c>
      <c r="H326" s="1"/>
      <c r="I326" s="84"/>
      <c r="J326" s="2"/>
      <c r="K326" s="12"/>
      <c r="L326" s="12"/>
      <c r="M326" s="12"/>
      <c r="N326" s="12"/>
      <c r="O326" s="101"/>
      <c r="P326" s="81"/>
      <c r="Q326" s="81"/>
      <c r="R326" s="81"/>
      <c r="S326" s="13"/>
      <c r="T326" s="13"/>
      <c r="U326" s="28"/>
      <c r="V326" s="13"/>
      <c r="W326" s="29"/>
      <c r="X326" s="13"/>
      <c r="Y326" s="108"/>
      <c r="Z326" s="38"/>
      <c r="AA326" s="2"/>
      <c r="AB326" s="1"/>
      <c r="AC326" s="67">
        <v>326.2</v>
      </c>
      <c r="AD326" s="68">
        <v>-3.9</v>
      </c>
      <c r="AE326" s="28"/>
      <c r="AF326" s="13"/>
      <c r="AG326" s="13"/>
      <c r="AH326" s="105"/>
      <c r="AI326" s="38"/>
      <c r="AJ326" t="s">
        <v>460</v>
      </c>
    </row>
    <row r="327" spans="4:36" ht="12.75">
      <c r="D327">
        <v>4</v>
      </c>
      <c r="E327" s="2" t="s">
        <v>379</v>
      </c>
      <c r="F327" s="17">
        <v>42</v>
      </c>
      <c r="G327" s="21">
        <v>45</v>
      </c>
      <c r="H327" s="1"/>
      <c r="I327" s="84"/>
      <c r="J327" s="2">
        <v>90</v>
      </c>
      <c r="K327" s="12">
        <v>0</v>
      </c>
      <c r="L327" s="12">
        <v>0</v>
      </c>
      <c r="M327" s="12">
        <v>0</v>
      </c>
      <c r="N327" s="12"/>
      <c r="O327" s="101"/>
      <c r="P327" s="81">
        <f t="shared" si="166"/>
        <v>0</v>
      </c>
      <c r="Q327" s="81">
        <f t="shared" si="167"/>
        <v>0</v>
      </c>
      <c r="R327" s="81">
        <f t="shared" si="168"/>
        <v>-1</v>
      </c>
      <c r="S327" s="13">
        <f t="shared" si="169"/>
        <v>90</v>
      </c>
      <c r="T327" s="13">
        <f t="shared" si="163"/>
        <v>-90</v>
      </c>
      <c r="U327" s="28">
        <f t="shared" si="170"/>
        <v>90</v>
      </c>
      <c r="V327" s="13">
        <f t="shared" si="173"/>
        <v>0</v>
      </c>
      <c r="W327" s="29">
        <f t="shared" si="171"/>
        <v>0</v>
      </c>
      <c r="X327" s="13"/>
      <c r="Y327" s="108"/>
      <c r="Z327" s="38"/>
      <c r="AA327" s="2"/>
      <c r="AB327" s="1"/>
      <c r="AC327" s="67">
        <v>326.2</v>
      </c>
      <c r="AD327" s="68">
        <v>-3.9</v>
      </c>
      <c r="AE327" s="28">
        <f t="shared" si="164"/>
        <v>303.8</v>
      </c>
      <c r="AF327" s="13">
        <f t="shared" si="137"/>
        <v>213.8</v>
      </c>
      <c r="AG327" s="13">
        <f t="shared" si="172"/>
        <v>0</v>
      </c>
      <c r="AH327" s="105"/>
      <c r="AI327" s="38"/>
      <c r="AJ327" t="s">
        <v>458</v>
      </c>
    </row>
    <row r="328" spans="3:36" ht="12.75">
      <c r="C328" t="s">
        <v>84</v>
      </c>
      <c r="D328">
        <v>1</v>
      </c>
      <c r="E328" s="2" t="s">
        <v>154</v>
      </c>
      <c r="F328" s="17">
        <v>44</v>
      </c>
      <c r="G328" s="21">
        <v>46</v>
      </c>
      <c r="H328" s="1"/>
      <c r="I328" s="84">
        <v>0.1</v>
      </c>
      <c r="J328" s="2">
        <v>90</v>
      </c>
      <c r="K328" s="12">
        <v>17</v>
      </c>
      <c r="L328" s="12">
        <v>0</v>
      </c>
      <c r="M328" s="12">
        <v>9</v>
      </c>
      <c r="N328" s="12"/>
      <c r="O328" s="101"/>
      <c r="P328" s="81">
        <f t="shared" si="166"/>
        <v>0.14959902291450597</v>
      </c>
      <c r="Q328" s="81">
        <f t="shared" si="167"/>
        <v>0.28877212387457146</v>
      </c>
      <c r="R328" s="81">
        <f t="shared" si="168"/>
        <v>-0.9445310575203687</v>
      </c>
      <c r="S328" s="13">
        <f t="shared" si="169"/>
        <v>62.61348705778463</v>
      </c>
      <c r="T328" s="13">
        <f t="shared" si="163"/>
        <v>-71.0003439968499</v>
      </c>
      <c r="U328" s="28">
        <f t="shared" si="170"/>
        <v>62.61348705778463</v>
      </c>
      <c r="V328" s="13">
        <f t="shared" si="173"/>
        <v>332.61348705778465</v>
      </c>
      <c r="W328" s="29">
        <f t="shared" si="171"/>
        <v>18.999656003150093</v>
      </c>
      <c r="X328" s="13"/>
      <c r="Y328" s="108"/>
      <c r="Z328" s="38"/>
      <c r="AA328" s="2"/>
      <c r="AB328" s="1"/>
      <c r="AC328" s="2"/>
      <c r="AD328" s="3"/>
      <c r="AE328" s="28">
        <f t="shared" si="164"/>
        <v>62.61348705778463</v>
      </c>
      <c r="AF328" s="13">
        <f t="shared" si="137"/>
        <v>332.61348705778465</v>
      </c>
      <c r="AG328" s="13">
        <f t="shared" si="172"/>
        <v>18.999656003150093</v>
      </c>
      <c r="AH328" s="105"/>
      <c r="AI328" s="38"/>
      <c r="AJ328" t="s">
        <v>85</v>
      </c>
    </row>
    <row r="329" spans="4:35" ht="12.75">
      <c r="D329">
        <v>1</v>
      </c>
      <c r="E329" s="2" t="s">
        <v>69</v>
      </c>
      <c r="F329" s="17">
        <v>43</v>
      </c>
      <c r="G329" s="21">
        <v>46</v>
      </c>
      <c r="H329" s="1"/>
      <c r="I329" s="84"/>
      <c r="J329" s="2">
        <v>90</v>
      </c>
      <c r="K329" s="12">
        <v>60</v>
      </c>
      <c r="L329" s="12">
        <v>120</v>
      </c>
      <c r="M329" s="12">
        <v>0</v>
      </c>
      <c r="N329" s="12"/>
      <c r="O329" s="101"/>
      <c r="P329" s="81">
        <f t="shared" si="166"/>
        <v>-0.7500000000000001</v>
      </c>
      <c r="Q329" s="81">
        <f t="shared" si="167"/>
        <v>-0.43301270189221913</v>
      </c>
      <c r="R329" s="81">
        <f t="shared" si="168"/>
        <v>0.24999999999999997</v>
      </c>
      <c r="S329" s="13">
        <f t="shared" si="169"/>
        <v>210</v>
      </c>
      <c r="T329" s="13">
        <f t="shared" si="163"/>
        <v>16.10211375198601</v>
      </c>
      <c r="U329" s="28">
        <f t="shared" si="170"/>
        <v>30</v>
      </c>
      <c r="V329" s="13">
        <f t="shared" si="173"/>
        <v>300</v>
      </c>
      <c r="W329" s="29">
        <f t="shared" si="171"/>
        <v>73.89788624801399</v>
      </c>
      <c r="X329" s="13"/>
      <c r="Y329" s="108">
        <v>136</v>
      </c>
      <c r="Z329" s="38" t="s">
        <v>219</v>
      </c>
      <c r="AA329" s="2"/>
      <c r="AB329" s="1"/>
      <c r="AC329" s="2"/>
      <c r="AD329" s="3"/>
      <c r="AE329" s="28">
        <f t="shared" si="164"/>
        <v>30</v>
      </c>
      <c r="AF329" s="13">
        <f t="shared" si="137"/>
        <v>300</v>
      </c>
      <c r="AG329" s="13">
        <f t="shared" si="172"/>
        <v>73.89788624801399</v>
      </c>
      <c r="AH329" s="105">
        <f>Y329</f>
        <v>136</v>
      </c>
      <c r="AI329" s="38" t="str">
        <f>Z329</f>
        <v>R</v>
      </c>
    </row>
    <row r="330" spans="4:35" ht="12.75">
      <c r="D330">
        <v>1</v>
      </c>
      <c r="E330" s="2" t="s">
        <v>212</v>
      </c>
      <c r="F330" s="17">
        <v>42</v>
      </c>
      <c r="G330" s="21">
        <v>44</v>
      </c>
      <c r="H330" s="1"/>
      <c r="I330" s="84"/>
      <c r="J330" s="2">
        <v>270</v>
      </c>
      <c r="K330" s="12">
        <v>29</v>
      </c>
      <c r="L330" s="12">
        <v>180</v>
      </c>
      <c r="M330" s="12">
        <v>14</v>
      </c>
      <c r="N330" s="12"/>
      <c r="O330" s="101"/>
      <c r="P330" s="81">
        <f t="shared" si="166"/>
        <v>-0.21158965747998892</v>
      </c>
      <c r="Q330" s="81">
        <f t="shared" si="167"/>
        <v>-0.4704087025825096</v>
      </c>
      <c r="R330" s="81">
        <f t="shared" si="168"/>
        <v>-0.8486397639541193</v>
      </c>
      <c r="S330" s="13">
        <f t="shared" si="169"/>
        <v>245.78180276373354</v>
      </c>
      <c r="T330" s="13">
        <f t="shared" si="163"/>
        <v>-58.70869223669973</v>
      </c>
      <c r="U330" s="28">
        <f t="shared" si="170"/>
        <v>245.78180276373354</v>
      </c>
      <c r="V330" s="13">
        <f t="shared" si="173"/>
        <v>155.78180276373354</v>
      </c>
      <c r="W330" s="29">
        <f t="shared" si="171"/>
        <v>31.291307763300267</v>
      </c>
      <c r="X330" s="13"/>
      <c r="Y330" s="108">
        <v>124</v>
      </c>
      <c r="Z330" s="38" t="s">
        <v>307</v>
      </c>
      <c r="AA330" s="2"/>
      <c r="AB330" s="1"/>
      <c r="AC330" s="2"/>
      <c r="AD330" s="3"/>
      <c r="AE330" s="28">
        <f t="shared" si="164"/>
        <v>245.78180276373354</v>
      </c>
      <c r="AF330" s="13">
        <f t="shared" si="137"/>
        <v>155.78180276373354</v>
      </c>
      <c r="AG330" s="13">
        <f t="shared" si="172"/>
        <v>31.291307763300267</v>
      </c>
      <c r="AH330" s="105">
        <f>Y330</f>
        <v>124</v>
      </c>
      <c r="AI330" s="38" t="str">
        <f>Z330</f>
        <v>N</v>
      </c>
    </row>
    <row r="331" spans="4:35" ht="12.75">
      <c r="D331">
        <v>2</v>
      </c>
      <c r="E331" s="2" t="s">
        <v>74</v>
      </c>
      <c r="F331" s="17"/>
      <c r="G331" s="21"/>
      <c r="H331" s="1"/>
      <c r="I331" s="84"/>
      <c r="J331" s="2"/>
      <c r="K331" s="12"/>
      <c r="L331" s="12"/>
      <c r="M331" s="12"/>
      <c r="N331" s="12"/>
      <c r="O331" s="101"/>
      <c r="P331" s="81"/>
      <c r="Q331" s="81"/>
      <c r="R331" s="81"/>
      <c r="S331" s="13"/>
      <c r="T331" s="13"/>
      <c r="U331" s="28"/>
      <c r="V331" s="13"/>
      <c r="W331" s="29"/>
      <c r="X331" s="13"/>
      <c r="Y331" s="108"/>
      <c r="Z331" s="38"/>
      <c r="AA331" s="2"/>
      <c r="AB331" s="1"/>
      <c r="AC331" s="2"/>
      <c r="AD331" s="3"/>
      <c r="AE331" s="28"/>
      <c r="AF331" s="13"/>
      <c r="AG331" s="13"/>
      <c r="AH331" s="105"/>
      <c r="AI331" s="38"/>
    </row>
    <row r="332" spans="4:35" ht="12.75">
      <c r="D332" t="s">
        <v>86</v>
      </c>
      <c r="E332" s="2" t="s">
        <v>74</v>
      </c>
      <c r="F332" s="17"/>
      <c r="G332" s="21"/>
      <c r="H332" s="1"/>
      <c r="I332" s="84"/>
      <c r="J332" s="2"/>
      <c r="K332" s="12"/>
      <c r="L332" s="12"/>
      <c r="M332" s="12"/>
      <c r="N332" s="12"/>
      <c r="O332" s="101"/>
      <c r="P332" s="81"/>
      <c r="Q332" s="81"/>
      <c r="R332" s="81"/>
      <c r="S332" s="13"/>
      <c r="T332" s="13"/>
      <c r="U332" s="28"/>
      <c r="V332" s="13"/>
      <c r="W332" s="29"/>
      <c r="X332" s="13"/>
      <c r="Y332" s="108"/>
      <c r="Z332" s="38"/>
      <c r="AA332" s="2"/>
      <c r="AB332" s="1"/>
      <c r="AC332" s="2"/>
      <c r="AD332" s="3"/>
      <c r="AE332" s="28"/>
      <c r="AF332" s="13"/>
      <c r="AG332" s="13"/>
      <c r="AH332" s="105"/>
      <c r="AI332" s="38"/>
    </row>
    <row r="333" spans="3:35" ht="12.75">
      <c r="C333" t="s">
        <v>87</v>
      </c>
      <c r="D333">
        <v>1</v>
      </c>
      <c r="E333" s="2" t="s">
        <v>74</v>
      </c>
      <c r="F333" s="17"/>
      <c r="G333" s="21"/>
      <c r="H333" s="1"/>
      <c r="I333" s="84"/>
      <c r="J333" s="2"/>
      <c r="K333" s="12"/>
      <c r="L333" s="12"/>
      <c r="M333" s="12"/>
      <c r="N333" s="12"/>
      <c r="O333" s="101"/>
      <c r="P333" s="81"/>
      <c r="Q333" s="81"/>
      <c r="R333" s="81"/>
      <c r="S333" s="13"/>
      <c r="T333" s="13"/>
      <c r="U333" s="28"/>
      <c r="V333" s="13"/>
      <c r="W333" s="29"/>
      <c r="X333" s="13"/>
      <c r="Y333" s="108"/>
      <c r="Z333" s="38"/>
      <c r="AA333" s="2"/>
      <c r="AB333" s="1"/>
      <c r="AC333" s="2"/>
      <c r="AD333" s="3"/>
      <c r="AE333" s="28"/>
      <c r="AF333" s="13"/>
      <c r="AG333" s="13"/>
      <c r="AH333" s="105"/>
      <c r="AI333" s="38"/>
    </row>
    <row r="334" spans="4:35" ht="12.75">
      <c r="D334">
        <v>2</v>
      </c>
      <c r="E334" s="2" t="s">
        <v>88</v>
      </c>
      <c r="F334" s="17"/>
      <c r="G334" s="21"/>
      <c r="H334" s="1"/>
      <c r="I334" s="84"/>
      <c r="J334" s="2"/>
      <c r="K334" s="12"/>
      <c r="L334" s="12"/>
      <c r="M334" s="12"/>
      <c r="N334" s="12"/>
      <c r="O334" s="101"/>
      <c r="P334" s="81"/>
      <c r="Q334" s="81"/>
      <c r="R334" s="81"/>
      <c r="S334" s="13"/>
      <c r="T334" s="13"/>
      <c r="U334" s="28"/>
      <c r="V334" s="13"/>
      <c r="W334" s="29"/>
      <c r="X334" s="13"/>
      <c r="Y334" s="108"/>
      <c r="Z334" s="38"/>
      <c r="AA334" s="2"/>
      <c r="AB334" s="1"/>
      <c r="AC334" s="2"/>
      <c r="AD334" s="3"/>
      <c r="AE334" s="28"/>
      <c r="AF334" s="13"/>
      <c r="AG334" s="13"/>
      <c r="AH334" s="105"/>
      <c r="AI334" s="38"/>
    </row>
    <row r="335" spans="5:35" ht="12.75">
      <c r="E335" s="2"/>
      <c r="F335" s="17"/>
      <c r="G335" s="21"/>
      <c r="H335" s="1"/>
      <c r="I335" s="84"/>
      <c r="J335" s="2"/>
      <c r="K335" s="12"/>
      <c r="L335" s="12"/>
      <c r="M335" s="12"/>
      <c r="N335" s="12"/>
      <c r="O335" s="101"/>
      <c r="P335" s="81">
        <f t="shared" si="166"/>
        <v>0</v>
      </c>
      <c r="Q335" s="81">
        <f t="shared" si="167"/>
        <v>0</v>
      </c>
      <c r="R335" s="81">
        <f t="shared" si="168"/>
        <v>0</v>
      </c>
      <c r="S335" s="13">
        <f t="shared" si="169"/>
        <v>90</v>
      </c>
      <c r="T335" s="13" t="e">
        <f aca="true" t="shared" si="174" ref="T335:T340">ASIN(R335/SQRT(P335^2+Q335^2+R335^2))*180/PI()</f>
        <v>#DIV/0!</v>
      </c>
      <c r="U335" s="28">
        <f t="shared" si="170"/>
        <v>270</v>
      </c>
      <c r="V335" s="13">
        <f t="shared" si="173"/>
        <v>180</v>
      </c>
      <c r="W335" s="29" t="e">
        <f t="shared" si="171"/>
        <v>#DIV/0!</v>
      </c>
      <c r="X335" s="13"/>
      <c r="Y335" s="108"/>
      <c r="Z335" s="38"/>
      <c r="AA335" s="2"/>
      <c r="AB335" s="1"/>
      <c r="AC335" s="2"/>
      <c r="AD335" s="3"/>
      <c r="AE335" s="28">
        <f t="shared" si="164"/>
        <v>270</v>
      </c>
      <c r="AF335" s="13">
        <f aca="true" t="shared" si="175" ref="AF335:AF340">IF(AE335-90&lt;0,AE335+270,AE335-90)</f>
        <v>180</v>
      </c>
      <c r="AG335" s="13" t="e">
        <f t="shared" si="172"/>
        <v>#DIV/0!</v>
      </c>
      <c r="AH335" s="105"/>
      <c r="AI335" s="38"/>
    </row>
    <row r="336" spans="5:35" ht="12.75">
      <c r="E336" s="2"/>
      <c r="F336" s="17"/>
      <c r="G336" s="21"/>
      <c r="H336" s="1"/>
      <c r="I336" s="84"/>
      <c r="J336" s="2"/>
      <c r="K336" s="12"/>
      <c r="L336" s="12"/>
      <c r="M336" s="12"/>
      <c r="N336" s="12"/>
      <c r="O336" s="101"/>
      <c r="P336" s="81">
        <f t="shared" si="166"/>
        <v>0</v>
      </c>
      <c r="Q336" s="81">
        <f t="shared" si="167"/>
        <v>0</v>
      </c>
      <c r="R336" s="81">
        <f t="shared" si="168"/>
        <v>0</v>
      </c>
      <c r="S336" s="13">
        <f t="shared" si="169"/>
        <v>90</v>
      </c>
      <c r="T336" s="13" t="e">
        <f t="shared" si="174"/>
        <v>#DIV/0!</v>
      </c>
      <c r="U336" s="28">
        <f t="shared" si="170"/>
        <v>270</v>
      </c>
      <c r="V336" s="13">
        <f t="shared" si="173"/>
        <v>180</v>
      </c>
      <c r="W336" s="29" t="e">
        <f t="shared" si="171"/>
        <v>#DIV/0!</v>
      </c>
      <c r="X336" s="13"/>
      <c r="Y336" s="108"/>
      <c r="Z336" s="38"/>
      <c r="AA336" s="2"/>
      <c r="AB336" s="1"/>
      <c r="AC336" s="2"/>
      <c r="AD336" s="3"/>
      <c r="AE336" s="28">
        <f t="shared" si="164"/>
        <v>270</v>
      </c>
      <c r="AF336" s="13">
        <f t="shared" si="175"/>
        <v>180</v>
      </c>
      <c r="AG336" s="13" t="e">
        <f t="shared" si="172"/>
        <v>#DIV/0!</v>
      </c>
      <c r="AH336" s="105"/>
      <c r="AI336" s="38"/>
    </row>
    <row r="337" spans="5:35" ht="12.75">
      <c r="E337" s="2"/>
      <c r="F337" s="17"/>
      <c r="G337" s="21"/>
      <c r="H337" s="1"/>
      <c r="I337" s="84"/>
      <c r="J337" s="2"/>
      <c r="K337" s="12"/>
      <c r="L337" s="12"/>
      <c r="M337" s="12"/>
      <c r="N337" s="12"/>
      <c r="O337" s="101"/>
      <c r="P337" s="81">
        <f t="shared" si="166"/>
        <v>0</v>
      </c>
      <c r="Q337" s="81">
        <f t="shared" si="167"/>
        <v>0</v>
      </c>
      <c r="R337" s="81">
        <f t="shared" si="168"/>
        <v>0</v>
      </c>
      <c r="S337" s="13">
        <f t="shared" si="169"/>
        <v>90</v>
      </c>
      <c r="T337" s="13" t="e">
        <f t="shared" si="174"/>
        <v>#DIV/0!</v>
      </c>
      <c r="U337" s="28">
        <f t="shared" si="170"/>
        <v>270</v>
      </c>
      <c r="V337" s="13">
        <f t="shared" si="173"/>
        <v>180</v>
      </c>
      <c r="W337" s="29" t="e">
        <f t="shared" si="171"/>
        <v>#DIV/0!</v>
      </c>
      <c r="X337" s="13"/>
      <c r="Y337" s="108"/>
      <c r="Z337" s="38"/>
      <c r="AA337" s="2"/>
      <c r="AB337" s="1"/>
      <c r="AC337" s="2"/>
      <c r="AD337" s="3"/>
      <c r="AE337" s="28">
        <f t="shared" si="164"/>
        <v>270</v>
      </c>
      <c r="AF337" s="13">
        <f t="shared" si="175"/>
        <v>180</v>
      </c>
      <c r="AG337" s="13" t="e">
        <f t="shared" si="172"/>
        <v>#DIV/0!</v>
      </c>
      <c r="AH337" s="105"/>
      <c r="AI337" s="38"/>
    </row>
    <row r="338" spans="5:35" ht="12.75">
      <c r="E338" s="2"/>
      <c r="F338" s="17"/>
      <c r="G338" s="21"/>
      <c r="H338" s="1"/>
      <c r="I338" s="84"/>
      <c r="J338" s="2"/>
      <c r="K338" s="12"/>
      <c r="L338" s="12"/>
      <c r="M338" s="12"/>
      <c r="N338" s="12"/>
      <c r="O338" s="101"/>
      <c r="P338" s="81">
        <f>COS(K338*PI()/180)*SIN(J338*PI()/180)*(SIN(M338*PI()/180))-(COS(M338*PI()/180)*SIN(L338*PI()/180))*(SIN(K338*PI()/180))</f>
        <v>0</v>
      </c>
      <c r="Q338" s="81">
        <f>(SIN(K338*PI()/180))*(COS(M338*PI()/180)*COS(L338*PI()/180))-(SIN(M338*PI()/180))*(COS(K338*PI()/180)*COS(J338*PI()/180))</f>
        <v>0</v>
      </c>
      <c r="R338" s="81">
        <f>(COS(K338*PI()/180)*COS(J338*PI()/180))*(COS(M338*PI()/180)*SIN(L338*PI()/180))-(COS(K338*PI()/180)*SIN(J338*PI()/180))*(COS(M338*PI()/180)*COS(L338*PI()/180))</f>
        <v>0</v>
      </c>
      <c r="S338" s="13">
        <f>IF(P338=0,IF(Q338&gt;=0,90,270),IF(P338&gt;0,IF(Q338&gt;=0,ATAN(Q338/P338)*180/PI(),ATAN(Q338/P338)*180/PI()+360),ATAN(Q338/P338)*180/PI()+180))</f>
        <v>90</v>
      </c>
      <c r="T338" s="13" t="e">
        <f t="shared" si="174"/>
        <v>#DIV/0!</v>
      </c>
      <c r="U338" s="28">
        <f>IF(R338&lt;0,S338,IF(S338+180&gt;=360,S338-180,S338+180))</f>
        <v>270</v>
      </c>
      <c r="V338" s="13">
        <f t="shared" si="173"/>
        <v>180</v>
      </c>
      <c r="W338" s="29" t="e">
        <f>IF(R338&lt;0,90+T338,90-T338)</f>
        <v>#DIV/0!</v>
      </c>
      <c r="X338" s="13"/>
      <c r="Y338" s="108"/>
      <c r="Z338" s="38"/>
      <c r="AA338" s="2"/>
      <c r="AB338" s="1"/>
      <c r="AC338" s="2"/>
      <c r="AD338" s="3"/>
      <c r="AE338" s="28">
        <f t="shared" si="164"/>
        <v>270</v>
      </c>
      <c r="AF338" s="13">
        <f t="shared" si="175"/>
        <v>180</v>
      </c>
      <c r="AG338" s="13" t="e">
        <f>W338</f>
        <v>#DIV/0!</v>
      </c>
      <c r="AH338" s="105"/>
      <c r="AI338" s="38"/>
    </row>
    <row r="339" spans="5:35" s="98" customFormat="1" ht="12.75">
      <c r="E339" s="88"/>
      <c r="F339" s="80"/>
      <c r="G339" s="89"/>
      <c r="H339" s="90"/>
      <c r="I339" s="91"/>
      <c r="J339" s="88"/>
      <c r="K339" s="92"/>
      <c r="L339" s="92"/>
      <c r="M339" s="92"/>
      <c r="N339" s="92"/>
      <c r="O339" s="102"/>
      <c r="P339" s="93">
        <f>COS(K339*PI()/180)*SIN(J339*PI()/180)*(SIN(M339*PI()/180))-(COS(M339*PI()/180)*SIN(L339*PI()/180))*(SIN(K339*PI()/180))</f>
        <v>0</v>
      </c>
      <c r="Q339" s="93">
        <f>(SIN(K339*PI()/180))*(COS(M339*PI()/180)*COS(L339*PI()/180))-(SIN(M339*PI()/180))*(COS(K339*PI()/180)*COS(J339*PI()/180))</f>
        <v>0</v>
      </c>
      <c r="R339" s="93">
        <f>(COS(K339*PI()/180)*COS(J339*PI()/180))*(COS(M339*PI()/180)*SIN(L339*PI()/180))-(COS(K339*PI()/180)*SIN(J339*PI()/180))*(COS(M339*PI()/180)*COS(L339*PI()/180))</f>
        <v>0</v>
      </c>
      <c r="S339" s="94">
        <f>IF(P339=0,IF(Q339&gt;=0,90,270),IF(P339&gt;0,IF(Q339&gt;=0,ATAN(Q339/P339)*180/PI(),ATAN(Q339/P339)*180/PI()+360),ATAN(Q339/P339)*180/PI()+180))</f>
        <v>90</v>
      </c>
      <c r="T339" s="94" t="e">
        <f t="shared" si="174"/>
        <v>#DIV/0!</v>
      </c>
      <c r="U339" s="95">
        <f>IF(R339&lt;0,S339,IF(S339+180&gt;=360,S339-180,S339+180))</f>
        <v>270</v>
      </c>
      <c r="V339" s="94">
        <f t="shared" si="173"/>
        <v>180</v>
      </c>
      <c r="W339" s="96" t="e">
        <f>IF(R339&lt;0,90+T339,90-T339)</f>
        <v>#DIV/0!</v>
      </c>
      <c r="X339" s="94"/>
      <c r="Y339" s="108"/>
      <c r="Z339" s="38"/>
      <c r="AA339" s="88"/>
      <c r="AB339" s="90"/>
      <c r="AC339" s="88"/>
      <c r="AD339" s="97"/>
      <c r="AE339" s="95">
        <f t="shared" si="164"/>
        <v>270</v>
      </c>
      <c r="AF339" s="94">
        <f t="shared" si="175"/>
        <v>180</v>
      </c>
      <c r="AG339" s="94" t="e">
        <f>W339</f>
        <v>#DIV/0!</v>
      </c>
      <c r="AH339" s="105"/>
      <c r="AI339" s="38"/>
    </row>
    <row r="340" spans="5:35" ht="13.5" thickBot="1">
      <c r="E340" s="4"/>
      <c r="F340" s="64"/>
      <c r="G340" s="65"/>
      <c r="H340" s="5"/>
      <c r="I340" s="87"/>
      <c r="J340" s="4"/>
      <c r="K340" s="66"/>
      <c r="L340" s="66"/>
      <c r="M340" s="66"/>
      <c r="N340" s="66"/>
      <c r="O340" s="103"/>
      <c r="P340" s="82">
        <f>COS(K340*PI()/180)*SIN(J340*PI()/180)*(SIN(M340*PI()/180))-(COS(M340*PI()/180)*SIN(L340*PI()/180))*(SIN(K340*PI()/180))</f>
        <v>0</v>
      </c>
      <c r="Q340" s="82">
        <f>(SIN(K340*PI()/180))*(COS(M340*PI()/180)*COS(L340*PI()/180))-(SIN(M340*PI()/180))*(COS(K340*PI()/180)*COS(J340*PI()/180))</f>
        <v>0</v>
      </c>
      <c r="R340" s="82">
        <f>(COS(K340*PI()/180)*COS(J340*PI()/180))*(COS(M340*PI()/180)*SIN(L340*PI()/180))-(COS(K340*PI()/180)*SIN(J340*PI()/180))*(COS(M340*PI()/180)*COS(L340*PI()/180))</f>
        <v>0</v>
      </c>
      <c r="S340" s="14">
        <f>IF(P340=0,IF(Q340&gt;=0,90,270),IF(P340&gt;0,IF(Q340&gt;=0,ATAN(Q340/P340)*180/PI(),ATAN(Q340/P340)*180/PI()+360),ATAN(Q340/P340)*180/PI()+180))</f>
        <v>90</v>
      </c>
      <c r="T340" s="14" t="e">
        <f t="shared" si="174"/>
        <v>#DIV/0!</v>
      </c>
      <c r="U340" s="30">
        <f>IF(R340&lt;0,S340,IF(S340+180&gt;=360,S340-180,S340+180))</f>
        <v>270</v>
      </c>
      <c r="V340" s="14">
        <f t="shared" si="173"/>
        <v>180</v>
      </c>
      <c r="W340" s="15" t="e">
        <f>IF(R340&lt;0,90+T340,90-T340)</f>
        <v>#DIV/0!</v>
      </c>
      <c r="X340" s="14"/>
      <c r="Y340" s="111"/>
      <c r="Z340" s="79"/>
      <c r="AA340" s="4"/>
      <c r="AB340" s="5"/>
      <c r="AC340" s="4"/>
      <c r="AD340" s="6"/>
      <c r="AE340" s="30">
        <f t="shared" si="164"/>
        <v>270</v>
      </c>
      <c r="AF340" s="14">
        <f t="shared" si="175"/>
        <v>180</v>
      </c>
      <c r="AG340" s="14" t="e">
        <f>W340</f>
        <v>#DIV/0!</v>
      </c>
      <c r="AH340" s="107"/>
      <c r="AI340" s="79"/>
    </row>
    <row r="341" spans="5:33" ht="12.75">
      <c r="E341" s="1"/>
      <c r="F341" s="16"/>
      <c r="G341" s="20"/>
      <c r="H341" s="1"/>
      <c r="I341" s="85"/>
      <c r="J341" s="1"/>
      <c r="K341" s="1"/>
      <c r="L341" s="1"/>
      <c r="M341" s="1"/>
      <c r="N341" t="s">
        <v>147</v>
      </c>
      <c r="O341" t="s">
        <v>45</v>
      </c>
      <c r="P341" s="24"/>
      <c r="Q341" s="24"/>
      <c r="R341" s="24"/>
      <c r="S341" s="24"/>
      <c r="T341" s="24"/>
      <c r="U341" s="24"/>
      <c r="V341" s="24"/>
      <c r="W341" s="24"/>
      <c r="X341" s="24"/>
      <c r="Y341" s="41" t="s">
        <v>313</v>
      </c>
      <c r="Z341" s="34"/>
      <c r="AA341" s="1"/>
      <c r="AB341" s="1"/>
      <c r="AC341" s="39" t="s">
        <v>435</v>
      </c>
      <c r="AD341" s="1"/>
      <c r="AE341" s="1"/>
      <c r="AF341" s="1"/>
      <c r="AG341" s="1"/>
    </row>
    <row r="342" spans="5:33" ht="12.75">
      <c r="E342" s="1"/>
      <c r="F342" s="16"/>
      <c r="G342" s="20"/>
      <c r="H342" s="1"/>
      <c r="I342" s="85"/>
      <c r="J342" s="1"/>
      <c r="K342" s="1"/>
      <c r="L342" s="1"/>
      <c r="M342" s="1"/>
      <c r="O342" t="s">
        <v>46</v>
      </c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34"/>
      <c r="AA342" s="1"/>
      <c r="AB342" s="1"/>
      <c r="AC342" s="40" t="s">
        <v>434</v>
      </c>
      <c r="AD342" s="1"/>
      <c r="AE342" s="1"/>
      <c r="AF342" s="1"/>
      <c r="AG342" s="1"/>
    </row>
    <row r="343" spans="15:26" ht="12.75">
      <c r="O343" t="s">
        <v>47</v>
      </c>
      <c r="Z343" s="35"/>
    </row>
    <row r="344" ht="12.75">
      <c r="Z344" s="35"/>
    </row>
    <row r="345" ht="12.75">
      <c r="Z345" s="35"/>
    </row>
    <row r="346" ht="12.75">
      <c r="Z346" s="35"/>
    </row>
    <row r="347" ht="12.75">
      <c r="Z347" s="35"/>
    </row>
    <row r="348" ht="12.75">
      <c r="Z348" s="35"/>
    </row>
    <row r="349" ht="12.75">
      <c r="Z349" s="35"/>
    </row>
    <row r="350" ht="12.75">
      <c r="Z350" s="35"/>
    </row>
    <row r="351" ht="12.75">
      <c r="Z351" s="35"/>
    </row>
    <row r="352" ht="12.75">
      <c r="Z352" s="35"/>
    </row>
    <row r="353" ht="12.75">
      <c r="Z353" s="35"/>
    </row>
    <row r="354" ht="12.75">
      <c r="Z354" s="35"/>
    </row>
    <row r="355" ht="12.75">
      <c r="Z355" s="35"/>
    </row>
    <row r="356" ht="12.75">
      <c r="Z356" s="35"/>
    </row>
    <row r="357" ht="12.75">
      <c r="Z357" s="35"/>
    </row>
    <row r="358" ht="12.75">
      <c r="Z358" s="35"/>
    </row>
    <row r="359" ht="12.75">
      <c r="Z359" s="35"/>
    </row>
    <row r="360" ht="12.75">
      <c r="Z360" s="35"/>
    </row>
    <row r="361" ht="12.75">
      <c r="Z361" s="35"/>
    </row>
    <row r="362" ht="12.75">
      <c r="Z362" s="35"/>
    </row>
    <row r="363" ht="12.75">
      <c r="Z363" s="35"/>
    </row>
    <row r="364" ht="12.75">
      <c r="Z364" s="35"/>
    </row>
    <row r="365" ht="12.75">
      <c r="Z365" s="35"/>
    </row>
    <row r="366" ht="12.75">
      <c r="Z366" s="35"/>
    </row>
    <row r="367" ht="12.75">
      <c r="Z367" s="35"/>
    </row>
    <row r="368" ht="12.75">
      <c r="Z368" s="35"/>
    </row>
    <row r="369" ht="12.75">
      <c r="Z369" s="35"/>
    </row>
    <row r="370" ht="12.75">
      <c r="Z370" s="35"/>
    </row>
    <row r="371" ht="12.75">
      <c r="Z371" s="35"/>
    </row>
    <row r="372" ht="12.75">
      <c r="Z372" s="35"/>
    </row>
    <row r="373" ht="12.75">
      <c r="Z373" s="35"/>
    </row>
    <row r="374" ht="12.75">
      <c r="Z374" s="35"/>
    </row>
    <row r="375" ht="12.75">
      <c r="Z375" s="35"/>
    </row>
    <row r="376" ht="12.75">
      <c r="Z376" s="35"/>
    </row>
    <row r="377" ht="12.75">
      <c r="Z377" s="35"/>
    </row>
    <row r="378" ht="12.75">
      <c r="Z378" s="35"/>
    </row>
    <row r="379" ht="12.75">
      <c r="Z379" s="35"/>
    </row>
    <row r="380" ht="12.75">
      <c r="Z380" s="35"/>
    </row>
    <row r="381" ht="12.75">
      <c r="Z381" s="35"/>
    </row>
    <row r="382" ht="12.75">
      <c r="Z382" s="35"/>
    </row>
    <row r="383" ht="12.75">
      <c r="Z383" s="35"/>
    </row>
    <row r="384" ht="12.75">
      <c r="Z384" s="35"/>
    </row>
    <row r="385" ht="12.75">
      <c r="Z385" s="35"/>
    </row>
    <row r="386" ht="12.75">
      <c r="Z386" s="35"/>
    </row>
    <row r="387" ht="12.75">
      <c r="Z387" s="35"/>
    </row>
    <row r="388" ht="12.75">
      <c r="Z388" s="35"/>
    </row>
    <row r="389" ht="12.75">
      <c r="Z389" s="35"/>
    </row>
    <row r="390" ht="12.75">
      <c r="Z390" s="35"/>
    </row>
    <row r="391" ht="12.75">
      <c r="Z391" s="35"/>
    </row>
    <row r="392" ht="12.75">
      <c r="Z392" s="35"/>
    </row>
    <row r="393" ht="12.75">
      <c r="Z393" s="35"/>
    </row>
    <row r="394" ht="12.75">
      <c r="Z394" s="35"/>
    </row>
    <row r="395" ht="12.75">
      <c r="Z395" s="35"/>
    </row>
    <row r="396" ht="12.75">
      <c r="Z396" s="35"/>
    </row>
    <row r="397" ht="12.75">
      <c r="Z397" s="35"/>
    </row>
    <row r="398" ht="12.75">
      <c r="Z398" s="35"/>
    </row>
    <row r="399" ht="12.75">
      <c r="Z399" s="35"/>
    </row>
    <row r="400" ht="12.75">
      <c r="Z400" s="35"/>
    </row>
    <row r="401" ht="12.75">
      <c r="Z401" s="35"/>
    </row>
    <row r="402" ht="12.75">
      <c r="Z402" s="35"/>
    </row>
    <row r="403" ht="12.75">
      <c r="Z403" s="35"/>
    </row>
    <row r="404" ht="12.75">
      <c r="Z404" s="35"/>
    </row>
    <row r="405" ht="12.75">
      <c r="Z405" s="35"/>
    </row>
    <row r="406" ht="12.75">
      <c r="Z406" s="35"/>
    </row>
  </sheetData>
  <mergeCells count="18">
    <mergeCell ref="AH1:AI1"/>
    <mergeCell ref="B1:B2"/>
    <mergeCell ref="C1:C2"/>
    <mergeCell ref="D1:D2"/>
    <mergeCell ref="AA1:AB1"/>
    <mergeCell ref="L1:M1"/>
    <mergeCell ref="P1:T1"/>
    <mergeCell ref="E1:E2"/>
    <mergeCell ref="X1:Z1"/>
    <mergeCell ref="AE1:AG1"/>
    <mergeCell ref="AC1:AD1"/>
    <mergeCell ref="F1:F2"/>
    <mergeCell ref="G1:G2"/>
    <mergeCell ref="H1:H2"/>
    <mergeCell ref="U1:W1"/>
    <mergeCell ref="N1:O1"/>
    <mergeCell ref="I1:I2"/>
    <mergeCell ref="J1:K1"/>
  </mergeCells>
  <printOptions horizontalCentered="1" verticalCentered="1"/>
  <pageMargins left="0.5118110236220472" right="0.5118110236220472" top="0.5118110236220472" bottom="0.5118110236220472" header="0.5118110236220472" footer="0.511811023622047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5390625" defaultRowHeight="12.75"/>
  <sheetData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5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Indiana University of Pennsylvania Geoscience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Lewis</dc:creator>
  <cp:keywords/>
  <dc:description/>
  <cp:lastModifiedBy>金川 久一</cp:lastModifiedBy>
  <cp:lastPrinted>2007-12-02T23:20:18Z</cp:lastPrinted>
  <dcterms:created xsi:type="dcterms:W3CDTF">2007-11-18T21:30:59Z</dcterms:created>
  <dcterms:modified xsi:type="dcterms:W3CDTF">2009-08-24T08:29:26Z</dcterms:modified>
  <cp:category/>
  <cp:version/>
  <cp:contentType/>
  <cp:contentStatus/>
</cp:coreProperties>
</file>