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76" yWindow="65496" windowWidth="32280" windowHeight="20660" tabRatio="763" activeTab="0"/>
  </bookViews>
  <sheets>
    <sheet name="C0006" sheetId="1" r:id="rId1"/>
  </sheets>
  <definedNames>
    <definedName name="_xlnm.Print_Area" localSheetId="0">'C0006'!$A$1:$AM$654</definedName>
  </definedNames>
  <calcPr fullCalcOnLoad="1"/>
</workbook>
</file>

<file path=xl/comments1.xml><?xml version="1.0" encoding="utf-8"?>
<comments xmlns="http://schemas.openxmlformats.org/spreadsheetml/2006/main">
  <authors>
    <author>Tim Byrne</author>
  </authors>
  <commentList>
    <comment ref="A1" authorId="0">
      <text>
        <r>
          <rPr>
            <b/>
            <sz val="9"/>
            <rFont val="Verdana"/>
            <family val="2"/>
          </rPr>
          <t>Tim Byrne: Tim's main file- yellow shows changes since Chikyu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<sst xmlns="http://schemas.openxmlformats.org/spreadsheetml/2006/main" count="2255" uniqueCount="140">
  <si>
    <t>Mini core was used for p-mag correction</t>
  </si>
  <si>
    <t>Mini core was used for p-mag correction</t>
  </si>
  <si>
    <t xml:space="preserve"> plane orientation (RHR)</t>
  </si>
  <si>
    <t>fault</t>
  </si>
  <si>
    <t>depth</t>
  </si>
  <si>
    <t>dip dir</t>
  </si>
  <si>
    <t>dip</t>
  </si>
  <si>
    <t>corrected orientation (RHR)</t>
  </si>
  <si>
    <t>fault</t>
  </si>
  <si>
    <t>az</t>
  </si>
  <si>
    <t>rake</t>
  </si>
  <si>
    <t>slip sense</t>
  </si>
  <si>
    <t>str rake</t>
  </si>
  <si>
    <t>n</t>
  </si>
  <si>
    <t>P-mag pole</t>
  </si>
  <si>
    <t>Dec</t>
  </si>
  <si>
    <t>Inc</t>
  </si>
  <si>
    <t>average depth</t>
  </si>
  <si>
    <t>top of struct</t>
  </si>
  <si>
    <t>coherent interval (for P-mag)</t>
  </si>
  <si>
    <t>sect</t>
  </si>
  <si>
    <t xml:space="preserve">bottom of struct </t>
  </si>
  <si>
    <t>2nd app. dip</t>
  </si>
  <si>
    <t>bottom</t>
  </si>
  <si>
    <t>hole</t>
  </si>
  <si>
    <t>core</t>
  </si>
  <si>
    <t>notes</t>
  </si>
  <si>
    <t>±1, 90 or 270</t>
  </si>
  <si>
    <t>top-&gt;"1"</t>
  </si>
  <si>
    <t>bottom-&gt;"-1"</t>
  </si>
  <si>
    <t>from</t>
  </si>
  <si>
    <t>l</t>
  </si>
  <si>
    <t>m</t>
  </si>
  <si>
    <t>strike</t>
  </si>
  <si>
    <t>csf rake</t>
  </si>
  <si>
    <t>str rake</t>
  </si>
  <si>
    <t>striation on surface</t>
  </si>
  <si>
    <t xml:space="preserve"> plane-normal orientation</t>
  </si>
  <si>
    <t>structure ID</t>
  </si>
  <si>
    <t>core face app. dip</t>
  </si>
  <si>
    <t>az</t>
  </si>
  <si>
    <t>top</t>
  </si>
  <si>
    <t>strike</t>
  </si>
  <si>
    <t>Green means interpolated P-mag from upper &amp; lower sections</t>
  </si>
  <si>
    <t>≤90</t>
  </si>
  <si>
    <t>thickness (cm)</t>
  </si>
  <si>
    <t>C</t>
  </si>
  <si>
    <t>1H</t>
  </si>
  <si>
    <t>bedding</t>
  </si>
  <si>
    <t>D</t>
  </si>
  <si>
    <t>E</t>
  </si>
  <si>
    <t>2H</t>
  </si>
  <si>
    <t>3H</t>
  </si>
  <si>
    <t>fault</t>
  </si>
  <si>
    <t>N</t>
  </si>
  <si>
    <t>CC</t>
  </si>
  <si>
    <t>4H</t>
  </si>
  <si>
    <t>R</t>
  </si>
  <si>
    <t>5H</t>
  </si>
  <si>
    <t>7H</t>
  </si>
  <si>
    <t>9H</t>
  </si>
  <si>
    <t>8H</t>
  </si>
  <si>
    <t>11H</t>
  </si>
  <si>
    <t>15X</t>
  </si>
  <si>
    <t>16X</t>
  </si>
  <si>
    <t>17X</t>
  </si>
  <si>
    <t>18X</t>
  </si>
  <si>
    <t>19X</t>
  </si>
  <si>
    <t>fissility</t>
  </si>
  <si>
    <t>20X</t>
  </si>
  <si>
    <t>21X</t>
  </si>
  <si>
    <t>22X</t>
  </si>
  <si>
    <t>23X</t>
  </si>
  <si>
    <t>24X</t>
  </si>
  <si>
    <t>25X</t>
  </si>
  <si>
    <t>26X</t>
  </si>
  <si>
    <t>26x</t>
  </si>
  <si>
    <t>27X</t>
  </si>
  <si>
    <t>joint</t>
  </si>
  <si>
    <t>28X</t>
  </si>
  <si>
    <t>29X</t>
  </si>
  <si>
    <t>30X</t>
  </si>
  <si>
    <t>31X</t>
  </si>
  <si>
    <t>32X</t>
  </si>
  <si>
    <t>34X</t>
  </si>
  <si>
    <t>LL</t>
  </si>
  <si>
    <t>35X</t>
  </si>
  <si>
    <t>RL</t>
  </si>
  <si>
    <t>36X</t>
  </si>
  <si>
    <t>37X</t>
  </si>
  <si>
    <t>38X</t>
  </si>
  <si>
    <t>39X</t>
  </si>
  <si>
    <t>C0006</t>
  </si>
  <si>
    <t>40X</t>
  </si>
  <si>
    <t>offset 5mm</t>
  </si>
  <si>
    <t>41X</t>
  </si>
  <si>
    <t>shear zone</t>
  </si>
  <si>
    <t>42X</t>
  </si>
  <si>
    <t>43X</t>
  </si>
  <si>
    <t>44X</t>
  </si>
  <si>
    <t>fissiliy</t>
  </si>
  <si>
    <t xml:space="preserve">fault </t>
  </si>
  <si>
    <t>45X</t>
  </si>
  <si>
    <t>clastic dyke</t>
  </si>
  <si>
    <t>clastic sill</t>
  </si>
  <si>
    <t>46X</t>
  </si>
  <si>
    <t>ash layer</t>
  </si>
  <si>
    <t>breccia</t>
  </si>
  <si>
    <t>47X</t>
  </si>
  <si>
    <t>48X</t>
  </si>
  <si>
    <t>49X</t>
  </si>
  <si>
    <t>F</t>
  </si>
  <si>
    <t>1R</t>
  </si>
  <si>
    <t>vein</t>
  </si>
  <si>
    <t>2R</t>
  </si>
  <si>
    <t>5R</t>
  </si>
  <si>
    <t>fault breccia</t>
  </si>
  <si>
    <t>6R</t>
  </si>
  <si>
    <t>7R</t>
  </si>
  <si>
    <t>normal fault, offset 2-5 mm</t>
  </si>
  <si>
    <t>8R</t>
  </si>
  <si>
    <t>spaced cleavage</t>
  </si>
  <si>
    <t>9R</t>
  </si>
  <si>
    <t>10R</t>
  </si>
  <si>
    <t>11R</t>
  </si>
  <si>
    <t>LR</t>
  </si>
  <si>
    <t>12R</t>
  </si>
  <si>
    <t>vein structure</t>
  </si>
  <si>
    <t>13R</t>
  </si>
  <si>
    <t>14R</t>
  </si>
  <si>
    <t>black seam</t>
  </si>
  <si>
    <t>15R</t>
  </si>
  <si>
    <t>16R</t>
  </si>
  <si>
    <t>17R</t>
  </si>
  <si>
    <t>18R</t>
  </si>
  <si>
    <t>true attitude after Pmag correction is N154E-90</t>
  </si>
  <si>
    <t>19R</t>
  </si>
  <si>
    <t>def. band</t>
  </si>
  <si>
    <t>20R</t>
  </si>
  <si>
    <t>22R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</si>
</sst>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&quot; €&quot;;\-#,##0&quot; €&quot;"/>
    <numFmt numFmtId="193" formatCode="#,##0&quot; €&quot;;[Red]\-#,##0&quot; €&quot;"/>
    <numFmt numFmtId="194" formatCode="#,##0.00&quot; €&quot;;\-#,##0.00&quot; €&quot;"/>
    <numFmt numFmtId="195" formatCode="#,##0.00&quot; €&quot;;[Red]\-#,##0.00&quot; €&quot;"/>
    <numFmt numFmtId="196" formatCode="_-* #,##0&quot; €&quot;_-;\-* #,##0&quot; €&quot;_-;_-* &quot;-&quot;&quot; €&quot;_-;_-@_-"/>
    <numFmt numFmtId="197" formatCode="_-* #,##0_ _€_-;\-* #,##0_ _€_-;_-* &quot;-&quot;_ _€_-;_-@_-"/>
    <numFmt numFmtId="198" formatCode="_-* #,##0.00&quot; €&quot;_-;\-* #,##0.00&quot; €&quot;_-;_-* &quot;-&quot;??&quot; €&quot;_-;_-@_-"/>
    <numFmt numFmtId="199" formatCode="_-* #,##0.00_ _€_-;\-* #,##0.00_ _€_-;_-* &quot;-&quot;??_ _€_-;_-@_-"/>
    <numFmt numFmtId="200" formatCode="0.0"/>
    <numFmt numFmtId="201" formatCode="0.0_ "/>
    <numFmt numFmtId="202" formatCode="00000"/>
    <numFmt numFmtId="203" formatCode="d/mm/yyyy"/>
    <numFmt numFmtId="204" formatCode="0.000_);[Red]\(0.000\)"/>
    <numFmt numFmtId="205" formatCode="0.000_ "/>
    <numFmt numFmtId="206" formatCode="0.00_ "/>
    <numFmt numFmtId="207" formatCode="0.00_);[Red]\(0.00\)"/>
    <numFmt numFmtId="208" formatCode="0_ "/>
    <numFmt numFmtId="209" formatCode="0_);[Red]\(0\)"/>
    <numFmt numFmtId="210" formatCode="0.000000"/>
    <numFmt numFmtId="211" formatCode="0.00000"/>
    <numFmt numFmtId="212" formatCode="0.0000"/>
    <numFmt numFmtId="213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6"/>
      <name val="ＭＳ Ｐゴシック"/>
      <family val="3"/>
    </font>
    <font>
      <sz val="10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200" fontId="0" fillId="0" borderId="0" xfId="0" applyNumberFormat="1" applyBorder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6" fontId="0" fillId="2" borderId="0" xfId="0" applyNumberFormat="1" applyFill="1" applyBorder="1" applyAlignment="1">
      <alignment/>
    </xf>
    <xf numFmtId="207" fontId="0" fillId="0" borderId="0" xfId="0" applyNumberFormat="1" applyFill="1" applyBorder="1" applyAlignment="1">
      <alignment/>
    </xf>
    <xf numFmtId="207" fontId="0" fillId="0" borderId="0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209" fontId="0" fillId="2" borderId="0" xfId="0" applyNumberFormat="1" applyFill="1" applyBorder="1" applyAlignment="1">
      <alignment/>
    </xf>
    <xf numFmtId="208" fontId="0" fillId="2" borderId="9" xfId="0" applyNumberFormat="1" applyFont="1" applyFill="1" applyBorder="1" applyAlignment="1">
      <alignment horizontal="right"/>
    </xf>
    <xf numFmtId="209" fontId="0" fillId="2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200" fontId="10" fillId="0" borderId="0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0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206" fontId="10" fillId="2" borderId="0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10" fillId="2" borderId="7" xfId="0" applyNumberFormat="1" applyFont="1" applyFill="1" applyBorder="1" applyAlignment="1">
      <alignment/>
    </xf>
    <xf numFmtId="209" fontId="10" fillId="2" borderId="0" xfId="0" applyNumberFormat="1" applyFont="1" applyFill="1" applyBorder="1" applyAlignment="1">
      <alignment/>
    </xf>
    <xf numFmtId="209" fontId="10" fillId="2" borderId="0" xfId="0" applyNumberFormat="1" applyFont="1" applyFill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/>
    </xf>
    <xf numFmtId="208" fontId="10" fillId="2" borderId="9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200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0" fontId="10" fillId="0" borderId="7" xfId="0" applyFont="1" applyBorder="1" applyAlignment="1">
      <alignment/>
    </xf>
    <xf numFmtId="206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209" fontId="10" fillId="2" borderId="0" xfId="0" applyNumberFormat="1" applyFont="1" applyFill="1" applyAlignment="1">
      <alignment/>
    </xf>
    <xf numFmtId="0" fontId="10" fillId="0" borderId="12" xfId="0" applyFont="1" applyBorder="1" applyAlignment="1">
      <alignment/>
    </xf>
    <xf numFmtId="200" fontId="10" fillId="0" borderId="13" xfId="0" applyNumberFormat="1" applyFont="1" applyBorder="1" applyAlignment="1">
      <alignment/>
    </xf>
    <xf numFmtId="201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207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206" fontId="10" fillId="2" borderId="13" xfId="0" applyNumberFormat="1" applyFont="1" applyFill="1" applyBorder="1" applyAlignment="1">
      <alignment/>
    </xf>
    <xf numFmtId="1" fontId="10" fillId="2" borderId="13" xfId="0" applyNumberFormat="1" applyFont="1" applyFill="1" applyBorder="1" applyAlignment="1">
      <alignment/>
    </xf>
    <xf numFmtId="1" fontId="10" fillId="2" borderId="12" xfId="0" applyNumberFormat="1" applyFont="1" applyFill="1" applyBorder="1" applyAlignment="1">
      <alignment/>
    </xf>
    <xf numFmtId="1" fontId="10" fillId="2" borderId="14" xfId="0" applyNumberFormat="1" applyFont="1" applyFill="1" applyBorder="1" applyAlignment="1">
      <alignment/>
    </xf>
    <xf numFmtId="209" fontId="10" fillId="2" borderId="13" xfId="0" applyNumberFormat="1" applyFont="1" applyFill="1" applyBorder="1" applyAlignment="1">
      <alignment/>
    </xf>
    <xf numFmtId="209" fontId="10" fillId="2" borderId="13" xfId="0" applyNumberFormat="1" applyFont="1" applyFill="1" applyBorder="1" applyAlignment="1">
      <alignment/>
    </xf>
    <xf numFmtId="1" fontId="10" fillId="2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208" fontId="10" fillId="2" borderId="15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200" fontId="0" fillId="0" borderId="18" xfId="0" applyNumberFormat="1" applyBorder="1" applyAlignment="1">
      <alignment horizontal="center" vertical="center" wrapText="1"/>
    </xf>
    <xf numFmtId="200" fontId="0" fillId="0" borderId="2" xfId="0" applyNumberFormat="1" applyBorder="1" applyAlignment="1">
      <alignment vertical="center"/>
    </xf>
    <xf numFmtId="201" fontId="0" fillId="0" borderId="18" xfId="0" applyNumberFormat="1" applyBorder="1" applyAlignment="1">
      <alignment horizontal="center" vertical="center" wrapText="1"/>
    </xf>
    <xf numFmtId="201" fontId="0" fillId="0" borderId="2" xfId="0" applyNumberForma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207" fontId="0" fillId="0" borderId="24" xfId="0" applyNumberFormat="1" applyBorder="1" applyAlignment="1">
      <alignment horizontal="center" vertical="center" wrapText="1"/>
    </xf>
    <xf numFmtId="207" fontId="0" fillId="0" borderId="5" xfId="0" applyNumberFormat="1" applyBorder="1" applyAlignment="1">
      <alignment vertical="center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0" fillId="0" borderId="10" xfId="0" applyBorder="1" applyAlignment="1">
      <alignment/>
    </xf>
    <xf numFmtId="0" fontId="0" fillId="0" borderId="7" xfId="0" applyBorder="1" applyAlignment="1">
      <alignment textRotation="90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" fontId="0" fillId="2" borderId="14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8"/>
  <sheetViews>
    <sheetView tabSelected="1" workbookViewId="0" topLeftCell="A1">
      <pane xSplit="5" ySplit="2" topLeftCell="H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T3" sqref="T3"/>
    </sheetView>
  </sheetViews>
  <sheetFormatPr defaultColWidth="10.75390625" defaultRowHeight="12.75"/>
  <cols>
    <col min="1" max="1" width="6.75390625" style="0" customWidth="1"/>
    <col min="2" max="2" width="2.25390625" style="0" customWidth="1"/>
    <col min="3" max="3" width="4.875" style="0" customWidth="1"/>
    <col min="4" max="4" width="2.75390625" style="0" customWidth="1"/>
    <col min="5" max="5" width="13.00390625" style="0" customWidth="1"/>
    <col min="6" max="6" width="5.625" style="11" customWidth="1"/>
    <col min="7" max="7" width="7.75390625" style="13" customWidth="1"/>
    <col min="8" max="8" width="7.875" style="0" customWidth="1"/>
    <col min="9" max="9" width="8.75390625" style="27" customWidth="1"/>
    <col min="10" max="10" width="6.375" style="0" customWidth="1"/>
    <col min="11" max="11" width="5.00390625" style="0" customWidth="1"/>
    <col min="12" max="12" width="5.625" style="0" customWidth="1"/>
    <col min="13" max="13" width="6.125" style="0" customWidth="1"/>
    <col min="14" max="14" width="6.00390625" style="0" customWidth="1"/>
    <col min="15" max="15" width="6.00390625" style="29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customWidth="1"/>
    <col min="24" max="24" width="7.625" style="0" customWidth="1"/>
    <col min="25" max="25" width="7.375" style="0" customWidth="1"/>
    <col min="26" max="26" width="8.875" style="0" customWidth="1"/>
    <col min="27" max="27" width="7.25390625" style="0" customWidth="1"/>
    <col min="28" max="28" width="7.875" style="0" customWidth="1"/>
    <col min="29" max="29" width="7.875" style="38" customWidth="1"/>
    <col min="30" max="30" width="6.375" style="38" customWidth="1"/>
    <col min="31" max="32" width="8.00390625" style="0" customWidth="1"/>
    <col min="33" max="33" width="6.125" style="0" customWidth="1"/>
    <col min="34" max="34" width="7.625" style="0" customWidth="1"/>
    <col min="35" max="35" width="8.875" style="0" customWidth="1"/>
  </cols>
  <sheetData>
    <row r="1" spans="1:35" ht="27" customHeight="1">
      <c r="A1" s="1" t="s">
        <v>92</v>
      </c>
      <c r="B1" s="103" t="s">
        <v>24</v>
      </c>
      <c r="C1" s="103" t="s">
        <v>25</v>
      </c>
      <c r="D1" s="105" t="s">
        <v>20</v>
      </c>
      <c r="E1" s="111" t="s">
        <v>38</v>
      </c>
      <c r="F1" s="86" t="s">
        <v>18</v>
      </c>
      <c r="G1" s="88" t="s">
        <v>21</v>
      </c>
      <c r="H1" s="90" t="s">
        <v>17</v>
      </c>
      <c r="I1" s="97" t="s">
        <v>45</v>
      </c>
      <c r="J1" s="99" t="s">
        <v>39</v>
      </c>
      <c r="K1" s="100"/>
      <c r="L1" s="101" t="s">
        <v>22</v>
      </c>
      <c r="M1" s="108"/>
      <c r="N1" s="95" t="s">
        <v>36</v>
      </c>
      <c r="O1" s="96"/>
      <c r="P1" s="109" t="s">
        <v>37</v>
      </c>
      <c r="Q1" s="110"/>
      <c r="R1" s="110"/>
      <c r="S1" s="110"/>
      <c r="T1" s="110"/>
      <c r="U1" s="92" t="s">
        <v>2</v>
      </c>
      <c r="V1" s="93"/>
      <c r="W1" s="94"/>
      <c r="X1" s="113" t="s">
        <v>3</v>
      </c>
      <c r="Y1" s="109"/>
      <c r="Z1" s="102"/>
      <c r="AA1" s="106" t="s">
        <v>19</v>
      </c>
      <c r="AB1" s="107"/>
      <c r="AC1" s="84" t="s">
        <v>14</v>
      </c>
      <c r="AD1" s="85"/>
      <c r="AE1" s="114" t="s">
        <v>7</v>
      </c>
      <c r="AF1" s="115"/>
      <c r="AG1" s="116"/>
      <c r="AH1" s="101" t="s">
        <v>8</v>
      </c>
      <c r="AI1" s="102"/>
    </row>
    <row r="2" spans="1:36" ht="18" customHeight="1">
      <c r="A2" s="34" t="s">
        <v>4</v>
      </c>
      <c r="B2" s="104"/>
      <c r="C2" s="104"/>
      <c r="D2" s="96"/>
      <c r="E2" s="112"/>
      <c r="F2" s="87"/>
      <c r="G2" s="89"/>
      <c r="H2" s="91"/>
      <c r="I2" s="98"/>
      <c r="J2" s="4" t="s">
        <v>9</v>
      </c>
      <c r="K2" s="3" t="s">
        <v>6</v>
      </c>
      <c r="L2" s="3" t="s">
        <v>9</v>
      </c>
      <c r="M2" s="3" t="s">
        <v>6</v>
      </c>
      <c r="N2" s="6" t="s">
        <v>10</v>
      </c>
      <c r="O2" s="5" t="s">
        <v>30</v>
      </c>
      <c r="P2" s="7" t="s">
        <v>31</v>
      </c>
      <c r="Q2" s="7" t="s">
        <v>32</v>
      </c>
      <c r="R2" s="3" t="s">
        <v>13</v>
      </c>
      <c r="S2" s="7" t="s">
        <v>40</v>
      </c>
      <c r="T2" s="6" t="s">
        <v>6</v>
      </c>
      <c r="U2" s="4" t="s">
        <v>5</v>
      </c>
      <c r="V2" s="28" t="s">
        <v>33</v>
      </c>
      <c r="W2" s="5" t="s">
        <v>6</v>
      </c>
      <c r="X2" s="6" t="s">
        <v>34</v>
      </c>
      <c r="Y2" s="15" t="s">
        <v>35</v>
      </c>
      <c r="Z2" s="16" t="s">
        <v>11</v>
      </c>
      <c r="AA2" s="4" t="s">
        <v>41</v>
      </c>
      <c r="AB2" s="6" t="s">
        <v>23</v>
      </c>
      <c r="AC2" s="82" t="s">
        <v>15</v>
      </c>
      <c r="AD2" s="83" t="s">
        <v>16</v>
      </c>
      <c r="AE2" s="4" t="s">
        <v>5</v>
      </c>
      <c r="AF2" s="3" t="s">
        <v>42</v>
      </c>
      <c r="AG2" s="3" t="s">
        <v>6</v>
      </c>
      <c r="AH2" s="15" t="s">
        <v>12</v>
      </c>
      <c r="AI2" s="16" t="s">
        <v>11</v>
      </c>
      <c r="AJ2" t="s">
        <v>26</v>
      </c>
    </row>
    <row r="3" spans="1:35" ht="12.75">
      <c r="A3" s="36">
        <v>3.54</v>
      </c>
      <c r="B3" t="s">
        <v>46</v>
      </c>
      <c r="C3" t="s">
        <v>47</v>
      </c>
      <c r="D3">
        <v>4</v>
      </c>
      <c r="E3" s="2" t="s">
        <v>48</v>
      </c>
      <c r="F3" s="10">
        <v>56</v>
      </c>
      <c r="G3" s="12">
        <v>57</v>
      </c>
      <c r="H3" s="1"/>
      <c r="I3" s="25"/>
      <c r="J3" s="2">
        <v>90</v>
      </c>
      <c r="K3" s="8">
        <v>1</v>
      </c>
      <c r="L3" s="8">
        <v>0</v>
      </c>
      <c r="M3" s="8">
        <v>5</v>
      </c>
      <c r="N3" s="8"/>
      <c r="O3" s="30"/>
      <c r="P3" s="24">
        <f aca="true" t="shared" si="0" ref="P3:P41">COS(K3*PI()/180)*SIN(J3*PI()/180)*(SIN(M3*PI()/180))-(COS(M3*PI()/180)*SIN(L3*PI()/180))*(SIN(K3*PI()/180))</f>
        <v>0.08714246850588939</v>
      </c>
      <c r="Q3" s="24">
        <f aca="true" t="shared" si="1" ref="Q3:Q41">(SIN(K3*PI()/180))*(COS(M3*PI()/180)*COS(L3*PI()/180))-(SIN(M3*PI()/180))*(COS(K3*PI()/180)*COS(J3*PI()/180))</f>
        <v>0.017385994761764077</v>
      </c>
      <c r="R3" s="24">
        <f aca="true" t="shared" si="2" ref="R3:R41">(COS(K3*PI()/180)*COS(J3*PI()/180))*(COS(M3*PI()/180)*SIN(L3*PI()/180))-(COS(K3*PI()/180)*SIN(J3*PI()/180))*(COS(M3*PI()/180)*COS(L3*PI()/180))</f>
        <v>-0.9960429728140489</v>
      </c>
      <c r="S3" s="9">
        <f aca="true" t="shared" si="3" ref="S3:S41">IF(P3=0,IF(Q3&gt;=0,90,270),IF(P3&gt;0,IF(Q3&gt;=0,ATAN(Q3/P3)*180/PI(),ATAN(Q3/P3)*180/PI()+360),ATAN(Q3/P3)*180/PI()+180))</f>
        <v>11.283061820529971</v>
      </c>
      <c r="T3" s="9">
        <f>ASIN(R3/SQRT(P3^2+Q3^2+R3^2))*180/PI()</f>
        <v>-84.90197245232014</v>
      </c>
      <c r="U3" s="17">
        <f aca="true" t="shared" si="4" ref="U3:U41">IF(R3&lt;0,S3,IF(S3+180&gt;=360,S3-180,S3+180))</f>
        <v>11.283061820529971</v>
      </c>
      <c r="V3" s="9">
        <f aca="true" t="shared" si="5" ref="V3:V29">IF(U3-90&lt;0,U3+270,U3-90)</f>
        <v>281.28306182052995</v>
      </c>
      <c r="W3" s="18">
        <f aca="true" t="shared" si="6" ref="W3:W41">IF(R3&lt;0,90+T3,90-T3)</f>
        <v>5.098027547679862</v>
      </c>
      <c r="X3" s="31"/>
      <c r="Y3" s="33"/>
      <c r="Z3" s="21"/>
      <c r="AA3" s="2">
        <v>0</v>
      </c>
      <c r="AB3" s="1">
        <v>147</v>
      </c>
      <c r="AC3" s="53">
        <v>270.8</v>
      </c>
      <c r="AD3" s="54">
        <v>14.7</v>
      </c>
      <c r="AE3" s="17">
        <f aca="true" t="shared" si="7" ref="AE3:AE30">IF(AD3&gt;=0,IF(U3&gt;=AC3,U3-AC3,U3-AC3+360),IF((U3-AC3-180)&lt;0,IF(U3-AC3+180&lt;0,U3-AC3+540,U3-AC3+180),U3-AC3-180))</f>
        <v>100.48306182052994</v>
      </c>
      <c r="AF3" s="9">
        <f aca="true" t="shared" si="8" ref="AF3:AF30">IF(AE3-90&lt;0,AE3+270,AE3-90)</f>
        <v>10.48306182052994</v>
      </c>
      <c r="AG3" s="9">
        <f aca="true" t="shared" si="9" ref="AG3:AG30">W3</f>
        <v>5.098027547679862</v>
      </c>
      <c r="AH3" s="32"/>
      <c r="AI3" s="21"/>
    </row>
    <row r="4" spans="1:35" ht="12.75">
      <c r="A4" s="36">
        <v>5.155</v>
      </c>
      <c r="B4" t="s">
        <v>46</v>
      </c>
      <c r="C4" t="s">
        <v>47</v>
      </c>
      <c r="D4">
        <v>5</v>
      </c>
      <c r="E4" s="2" t="s">
        <v>48</v>
      </c>
      <c r="F4" s="10">
        <v>100</v>
      </c>
      <c r="G4" s="12">
        <v>101</v>
      </c>
      <c r="H4" s="1"/>
      <c r="I4" s="25"/>
      <c r="J4" s="2">
        <v>270</v>
      </c>
      <c r="K4" s="8">
        <v>8</v>
      </c>
      <c r="L4" s="8">
        <v>0</v>
      </c>
      <c r="M4" s="8">
        <v>20</v>
      </c>
      <c r="N4" s="8"/>
      <c r="O4" s="30"/>
      <c r="P4" s="24">
        <f t="shared" si="0"/>
        <v>-0.3386916268018251</v>
      </c>
      <c r="Q4" s="24">
        <f t="shared" si="1"/>
        <v>0.1307799359840658</v>
      </c>
      <c r="R4" s="24">
        <f t="shared" si="2"/>
        <v>0.9305475967963663</v>
      </c>
      <c r="S4" s="9">
        <f t="shared" si="3"/>
        <v>158.88679131195047</v>
      </c>
      <c r="T4" s="9">
        <f aca="true" t="shared" si="10" ref="T4:T67">ASIN(R4/SQRT(P4^2+Q4^2+R4^2))*180/PI()</f>
        <v>68.68618124399468</v>
      </c>
      <c r="U4" s="17">
        <f t="shared" si="4"/>
        <v>338.88679131195045</v>
      </c>
      <c r="V4" s="9">
        <f t="shared" si="5"/>
        <v>248.88679131195045</v>
      </c>
      <c r="W4" s="18">
        <f t="shared" si="6"/>
        <v>21.31381875600532</v>
      </c>
      <c r="X4" s="31"/>
      <c r="Y4" s="33"/>
      <c r="Z4" s="21"/>
      <c r="AA4" s="2">
        <v>55</v>
      </c>
      <c r="AB4" s="1">
        <v>112</v>
      </c>
      <c r="AC4" s="53">
        <v>144.1</v>
      </c>
      <c r="AD4" s="54">
        <v>18.3</v>
      </c>
      <c r="AE4" s="17">
        <f t="shared" si="7"/>
        <v>194.78679131195045</v>
      </c>
      <c r="AF4" s="9">
        <f t="shared" si="8"/>
        <v>104.78679131195045</v>
      </c>
      <c r="AG4" s="9">
        <f t="shared" si="9"/>
        <v>21.31381875600532</v>
      </c>
      <c r="AH4" s="32"/>
      <c r="AI4" s="21"/>
    </row>
    <row r="5" spans="1:35" ht="12.75">
      <c r="A5" s="36">
        <v>7.275</v>
      </c>
      <c r="B5" t="s">
        <v>46</v>
      </c>
      <c r="C5" t="s">
        <v>47</v>
      </c>
      <c r="D5">
        <v>7</v>
      </c>
      <c r="E5" s="2" t="s">
        <v>48</v>
      </c>
      <c r="F5" s="10">
        <v>109</v>
      </c>
      <c r="G5" s="12">
        <v>111</v>
      </c>
      <c r="H5" s="1"/>
      <c r="I5" s="25"/>
      <c r="J5" s="2">
        <v>90</v>
      </c>
      <c r="K5" s="8">
        <v>14</v>
      </c>
      <c r="L5" s="8">
        <v>180</v>
      </c>
      <c r="M5" s="8">
        <v>4</v>
      </c>
      <c r="N5" s="8"/>
      <c r="O5" s="30"/>
      <c r="P5" s="24">
        <f t="shared" si="0"/>
        <v>0.06768440835400852</v>
      </c>
      <c r="Q5" s="24">
        <f t="shared" si="1"/>
        <v>-0.24133258602093888</v>
      </c>
      <c r="R5" s="24">
        <f t="shared" si="2"/>
        <v>0.9679321346536808</v>
      </c>
      <c r="S5" s="9">
        <f t="shared" si="3"/>
        <v>285.6667432111557</v>
      </c>
      <c r="T5" s="9">
        <f t="shared" si="10"/>
        <v>75.48224174603351</v>
      </c>
      <c r="U5" s="17">
        <f t="shared" si="4"/>
        <v>105.66674321115568</v>
      </c>
      <c r="V5" s="9">
        <f t="shared" si="5"/>
        <v>15.666743211155676</v>
      </c>
      <c r="W5" s="18">
        <f t="shared" si="6"/>
        <v>14.517758253966491</v>
      </c>
      <c r="X5" s="31"/>
      <c r="Y5" s="33"/>
      <c r="Z5" s="21"/>
      <c r="AA5" s="2">
        <v>0</v>
      </c>
      <c r="AB5" s="1">
        <v>130</v>
      </c>
      <c r="AC5" s="53">
        <v>146.3</v>
      </c>
      <c r="AD5" s="54">
        <v>38.6</v>
      </c>
      <c r="AE5" s="17">
        <f t="shared" si="7"/>
        <v>319.36674321115566</v>
      </c>
      <c r="AF5" s="9">
        <f t="shared" si="8"/>
        <v>229.36674321115566</v>
      </c>
      <c r="AG5" s="9">
        <f t="shared" si="9"/>
        <v>14.517758253966491</v>
      </c>
      <c r="AH5" s="32"/>
      <c r="AI5" s="21"/>
    </row>
    <row r="6" spans="1:35" ht="12.75">
      <c r="A6" s="36">
        <v>7.595</v>
      </c>
      <c r="B6" t="s">
        <v>46</v>
      </c>
      <c r="C6" t="s">
        <v>47</v>
      </c>
      <c r="D6">
        <v>8</v>
      </c>
      <c r="E6" s="2" t="s">
        <v>48</v>
      </c>
      <c r="F6" s="10">
        <v>10</v>
      </c>
      <c r="G6" s="12">
        <v>12</v>
      </c>
      <c r="H6" s="1"/>
      <c r="I6" s="25"/>
      <c r="J6" s="2">
        <v>90</v>
      </c>
      <c r="K6" s="8">
        <v>10</v>
      </c>
      <c r="L6" s="8">
        <v>0</v>
      </c>
      <c r="M6" s="8">
        <v>2</v>
      </c>
      <c r="N6" s="8"/>
      <c r="O6" s="30"/>
      <c r="P6" s="24">
        <f t="shared" si="0"/>
        <v>0.034369294928846945</v>
      </c>
      <c r="Q6" s="24">
        <f t="shared" si="1"/>
        <v>0.17354239588891238</v>
      </c>
      <c r="R6" s="24">
        <f t="shared" si="2"/>
        <v>-0.9842078347376879</v>
      </c>
      <c r="S6" s="9">
        <f t="shared" si="3"/>
        <v>78.79778400118875</v>
      </c>
      <c r="T6" s="9">
        <f t="shared" si="10"/>
        <v>-79.80980839139353</v>
      </c>
      <c r="U6" s="17">
        <f t="shared" si="4"/>
        <v>78.79778400118875</v>
      </c>
      <c r="V6" s="9">
        <f t="shared" si="5"/>
        <v>348.79778400118875</v>
      </c>
      <c r="W6" s="18">
        <f t="shared" si="6"/>
        <v>10.190191608606469</v>
      </c>
      <c r="X6" s="31"/>
      <c r="Y6" s="33"/>
      <c r="Z6" s="21"/>
      <c r="AA6" s="2">
        <v>0</v>
      </c>
      <c r="AB6" s="8">
        <v>144</v>
      </c>
      <c r="AC6" s="53">
        <v>134.2</v>
      </c>
      <c r="AD6" s="54">
        <v>46.3</v>
      </c>
      <c r="AE6" s="17">
        <f t="shared" si="7"/>
        <v>304.59778400118876</v>
      </c>
      <c r="AF6" s="9">
        <f t="shared" si="8"/>
        <v>214.59778400118876</v>
      </c>
      <c r="AG6" s="9">
        <f t="shared" si="9"/>
        <v>10.190191608606469</v>
      </c>
      <c r="AH6" s="32"/>
      <c r="AI6" s="21"/>
    </row>
    <row r="7" spans="1:35" ht="12.75">
      <c r="A7" s="36">
        <v>9.305</v>
      </c>
      <c r="B7" t="s">
        <v>46</v>
      </c>
      <c r="C7" t="s">
        <v>47</v>
      </c>
      <c r="D7">
        <v>9</v>
      </c>
      <c r="E7" s="2" t="s">
        <v>48</v>
      </c>
      <c r="F7" s="10">
        <v>34</v>
      </c>
      <c r="G7" s="12">
        <v>35</v>
      </c>
      <c r="H7" s="1"/>
      <c r="I7" s="25"/>
      <c r="J7" s="2">
        <v>90</v>
      </c>
      <c r="K7" s="8">
        <v>6</v>
      </c>
      <c r="L7" s="8">
        <v>0</v>
      </c>
      <c r="M7" s="8">
        <v>6</v>
      </c>
      <c r="N7" s="8"/>
      <c r="O7" s="30"/>
      <c r="P7" s="24">
        <f t="shared" si="0"/>
        <v>0.10395584540887964</v>
      </c>
      <c r="Q7" s="24">
        <f t="shared" si="1"/>
        <v>0.10395584540887964</v>
      </c>
      <c r="R7" s="24">
        <f t="shared" si="2"/>
        <v>-0.9890738003669027</v>
      </c>
      <c r="S7" s="9">
        <f t="shared" si="3"/>
        <v>45</v>
      </c>
      <c r="T7" s="9">
        <f t="shared" si="10"/>
        <v>-81.54546639256623</v>
      </c>
      <c r="U7" s="17">
        <f t="shared" si="4"/>
        <v>45</v>
      </c>
      <c r="V7" s="9">
        <f t="shared" si="5"/>
        <v>315</v>
      </c>
      <c r="W7" s="18">
        <f t="shared" si="6"/>
        <v>8.454533607433774</v>
      </c>
      <c r="X7" s="31"/>
      <c r="Y7" s="33"/>
      <c r="Z7" s="21"/>
      <c r="AA7" s="2">
        <v>0</v>
      </c>
      <c r="AB7" s="8">
        <v>78</v>
      </c>
      <c r="AC7" s="53">
        <v>179.7</v>
      </c>
      <c r="AD7" s="54">
        <v>17.2</v>
      </c>
      <c r="AE7" s="17">
        <f t="shared" si="7"/>
        <v>225.3</v>
      </c>
      <c r="AF7" s="9">
        <f t="shared" si="8"/>
        <v>135.3</v>
      </c>
      <c r="AG7" s="9">
        <f t="shared" si="9"/>
        <v>8.454533607433774</v>
      </c>
      <c r="AH7" s="32"/>
      <c r="AI7" s="21"/>
    </row>
    <row r="8" spans="1:35" ht="12.75">
      <c r="A8" s="36">
        <v>9.875</v>
      </c>
      <c r="B8" t="s">
        <v>46</v>
      </c>
      <c r="C8" t="s">
        <v>47</v>
      </c>
      <c r="D8">
        <v>10</v>
      </c>
      <c r="E8" s="2" t="s">
        <v>48</v>
      </c>
      <c r="F8" s="10">
        <v>11</v>
      </c>
      <c r="G8" s="12">
        <v>12</v>
      </c>
      <c r="H8" s="1"/>
      <c r="I8" s="25"/>
      <c r="J8" s="2">
        <v>270</v>
      </c>
      <c r="K8" s="8">
        <v>4</v>
      </c>
      <c r="L8" s="8">
        <v>0</v>
      </c>
      <c r="M8" s="8">
        <v>4</v>
      </c>
      <c r="N8" s="8"/>
      <c r="O8" s="30"/>
      <c r="P8" s="24">
        <f t="shared" si="0"/>
        <v>-0.06958655048003272</v>
      </c>
      <c r="Q8" s="24">
        <f t="shared" si="1"/>
        <v>0.06958655048003273</v>
      </c>
      <c r="R8" s="24">
        <f t="shared" si="2"/>
        <v>0.9951340343707851</v>
      </c>
      <c r="S8" s="9">
        <f t="shared" si="3"/>
        <v>135</v>
      </c>
      <c r="T8" s="9">
        <f t="shared" si="10"/>
        <v>84.35230034984484</v>
      </c>
      <c r="U8" s="17">
        <f t="shared" si="4"/>
        <v>315</v>
      </c>
      <c r="V8" s="9">
        <f t="shared" si="5"/>
        <v>225</v>
      </c>
      <c r="W8" s="18">
        <f t="shared" si="6"/>
        <v>5.647699650155161</v>
      </c>
      <c r="X8" s="31"/>
      <c r="Y8" s="33"/>
      <c r="Z8" s="21"/>
      <c r="AA8" s="2">
        <v>0</v>
      </c>
      <c r="AB8" s="8">
        <v>78</v>
      </c>
      <c r="AC8" s="53">
        <v>149.9</v>
      </c>
      <c r="AD8" s="54">
        <v>7.9</v>
      </c>
      <c r="AE8" s="17">
        <f t="shared" si="7"/>
        <v>165.1</v>
      </c>
      <c r="AF8" s="9">
        <f t="shared" si="8"/>
        <v>75.1</v>
      </c>
      <c r="AG8" s="9">
        <f t="shared" si="9"/>
        <v>5.647699650155161</v>
      </c>
      <c r="AH8" s="32"/>
      <c r="AI8" s="21"/>
    </row>
    <row r="9" spans="1:35" ht="12.75">
      <c r="A9" s="36">
        <v>10.335</v>
      </c>
      <c r="B9" t="s">
        <v>46</v>
      </c>
      <c r="C9" t="s">
        <v>47</v>
      </c>
      <c r="D9">
        <v>10</v>
      </c>
      <c r="E9" s="2" t="s">
        <v>48</v>
      </c>
      <c r="F9" s="10">
        <v>57</v>
      </c>
      <c r="G9" s="12">
        <v>58</v>
      </c>
      <c r="H9" s="1"/>
      <c r="I9" s="25"/>
      <c r="J9" s="2">
        <v>90</v>
      </c>
      <c r="K9" s="8">
        <v>4</v>
      </c>
      <c r="L9" s="8">
        <v>0</v>
      </c>
      <c r="M9" s="8">
        <v>6</v>
      </c>
      <c r="N9" s="8"/>
      <c r="O9" s="30"/>
      <c r="P9" s="24">
        <f t="shared" si="0"/>
        <v>0.10427383718471564</v>
      </c>
      <c r="Q9" s="24">
        <f t="shared" si="1"/>
        <v>0.06937434048221469</v>
      </c>
      <c r="R9" s="24">
        <f t="shared" si="2"/>
        <v>-0.9920992900156518</v>
      </c>
      <c r="S9" s="9">
        <f t="shared" si="3"/>
        <v>33.63618705852535</v>
      </c>
      <c r="T9" s="9">
        <f t="shared" si="10"/>
        <v>-82.80501343661278</v>
      </c>
      <c r="U9" s="17">
        <f t="shared" si="4"/>
        <v>33.63618705852535</v>
      </c>
      <c r="V9" s="9">
        <f t="shared" si="5"/>
        <v>303.63618705852537</v>
      </c>
      <c r="W9" s="18">
        <f t="shared" si="6"/>
        <v>7.194986563387218</v>
      </c>
      <c r="X9" s="31"/>
      <c r="Y9" s="33"/>
      <c r="Z9" s="21"/>
      <c r="AA9" s="2">
        <v>0</v>
      </c>
      <c r="AB9" s="8">
        <v>78</v>
      </c>
      <c r="AC9" s="53">
        <v>158.9</v>
      </c>
      <c r="AD9" s="54">
        <v>37.4</v>
      </c>
      <c r="AE9" s="17">
        <f t="shared" si="7"/>
        <v>234.73618705852533</v>
      </c>
      <c r="AF9" s="9">
        <f t="shared" si="8"/>
        <v>144.73618705852533</v>
      </c>
      <c r="AG9" s="9">
        <f t="shared" si="9"/>
        <v>7.194986563387218</v>
      </c>
      <c r="AH9" s="32"/>
      <c r="AI9" s="21"/>
    </row>
    <row r="10" spans="1:35" ht="12.75">
      <c r="A10" s="36">
        <v>1.87</v>
      </c>
      <c r="B10" t="s">
        <v>49</v>
      </c>
      <c r="C10" t="s">
        <v>47</v>
      </c>
      <c r="D10">
        <v>2</v>
      </c>
      <c r="E10" s="2" t="s">
        <v>48</v>
      </c>
      <c r="F10" s="10">
        <v>66</v>
      </c>
      <c r="G10" s="12">
        <v>67</v>
      </c>
      <c r="H10" s="1"/>
      <c r="I10" s="25"/>
      <c r="J10" s="2">
        <v>270</v>
      </c>
      <c r="K10" s="8">
        <v>8</v>
      </c>
      <c r="L10" s="8">
        <v>0</v>
      </c>
      <c r="M10" s="8">
        <v>3</v>
      </c>
      <c r="N10" s="8"/>
      <c r="O10" s="30"/>
      <c r="P10" s="24">
        <f t="shared" si="0"/>
        <v>-0.05182662631444332</v>
      </c>
      <c r="Q10" s="24">
        <f t="shared" si="1"/>
        <v>0.13898236906210149</v>
      </c>
      <c r="R10" s="24">
        <f t="shared" si="2"/>
        <v>0.9889109407697048</v>
      </c>
      <c r="S10" s="9">
        <f t="shared" si="3"/>
        <v>110.45052195012669</v>
      </c>
      <c r="T10" s="9">
        <f t="shared" si="10"/>
        <v>81.46955163874233</v>
      </c>
      <c r="U10" s="17">
        <f t="shared" si="4"/>
        <v>290.4505219501267</v>
      </c>
      <c r="V10" s="9">
        <f t="shared" si="5"/>
        <v>200.4505219501267</v>
      </c>
      <c r="W10" s="18">
        <f t="shared" si="6"/>
        <v>8.530448361257669</v>
      </c>
      <c r="X10" s="31"/>
      <c r="Y10" s="33"/>
      <c r="Z10" s="21"/>
      <c r="AA10" s="2">
        <v>0</v>
      </c>
      <c r="AB10" s="8">
        <v>141</v>
      </c>
      <c r="AC10" s="53"/>
      <c r="AD10" s="54"/>
      <c r="AE10" s="17">
        <f t="shared" si="7"/>
        <v>290.4505219501267</v>
      </c>
      <c r="AF10" s="9">
        <f t="shared" si="8"/>
        <v>200.4505219501267</v>
      </c>
      <c r="AG10" s="9">
        <f t="shared" si="9"/>
        <v>8.530448361257669</v>
      </c>
      <c r="AH10" s="32"/>
      <c r="AI10" s="21"/>
    </row>
    <row r="11" spans="1:35" ht="12.75">
      <c r="A11" s="36">
        <v>9.97</v>
      </c>
      <c r="B11" t="s">
        <v>49</v>
      </c>
      <c r="C11" t="s">
        <v>47</v>
      </c>
      <c r="D11">
        <v>10</v>
      </c>
      <c r="E11" s="2" t="s">
        <v>48</v>
      </c>
      <c r="F11" s="10">
        <v>60</v>
      </c>
      <c r="G11" s="12">
        <v>65</v>
      </c>
      <c r="H11" s="1"/>
      <c r="I11" s="25"/>
      <c r="J11" s="2">
        <v>270</v>
      </c>
      <c r="K11" s="8">
        <v>36</v>
      </c>
      <c r="L11" s="8">
        <v>0</v>
      </c>
      <c r="M11" s="8">
        <v>14</v>
      </c>
      <c r="N11" s="8"/>
      <c r="O11" s="30"/>
      <c r="P11" s="24">
        <f t="shared" si="0"/>
        <v>-0.195718924851533</v>
      </c>
      <c r="Q11" s="24">
        <f t="shared" si="1"/>
        <v>0.570325518267445</v>
      </c>
      <c r="R11" s="24">
        <f t="shared" si="2"/>
        <v>0.7849857321266633</v>
      </c>
      <c r="S11" s="9">
        <f t="shared" si="3"/>
        <v>108.94071123319617</v>
      </c>
      <c r="T11" s="9">
        <f t="shared" si="10"/>
        <v>52.47093998622416</v>
      </c>
      <c r="U11" s="17">
        <f t="shared" si="4"/>
        <v>288.94071123319617</v>
      </c>
      <c r="V11" s="9">
        <f t="shared" si="5"/>
        <v>198.94071123319617</v>
      </c>
      <c r="W11" s="18">
        <f t="shared" si="6"/>
        <v>37.52906001377584</v>
      </c>
      <c r="X11" s="31"/>
      <c r="Y11" s="33"/>
      <c r="Z11" s="21"/>
      <c r="AA11" s="2"/>
      <c r="AB11" s="1"/>
      <c r="AC11" s="53">
        <v>10.1</v>
      </c>
      <c r="AD11" s="54">
        <v>-61</v>
      </c>
      <c r="AE11" s="17">
        <f t="shared" si="7"/>
        <v>98.84071123319615</v>
      </c>
      <c r="AF11" s="9">
        <f t="shared" si="8"/>
        <v>8.840711233196146</v>
      </c>
      <c r="AG11" s="9">
        <f t="shared" si="9"/>
        <v>37.52906001377584</v>
      </c>
      <c r="AH11" s="32"/>
      <c r="AI11" s="21"/>
    </row>
    <row r="12" spans="1:35" ht="12.75">
      <c r="A12" s="36">
        <v>0.34</v>
      </c>
      <c r="B12" t="s">
        <v>50</v>
      </c>
      <c r="C12" t="s">
        <v>47</v>
      </c>
      <c r="D12">
        <v>1</v>
      </c>
      <c r="E12" s="2" t="s">
        <v>48</v>
      </c>
      <c r="F12" s="10">
        <v>34</v>
      </c>
      <c r="G12" s="12">
        <v>36</v>
      </c>
      <c r="H12" s="1"/>
      <c r="I12" s="25"/>
      <c r="J12" s="2">
        <v>90</v>
      </c>
      <c r="K12" s="8">
        <v>2</v>
      </c>
      <c r="L12" s="8">
        <v>0</v>
      </c>
      <c r="M12" s="8">
        <v>35</v>
      </c>
      <c r="N12" s="8"/>
      <c r="O12" s="30"/>
      <c r="P12" s="24">
        <f t="shared" si="0"/>
        <v>0.5732270290835376</v>
      </c>
      <c r="Q12" s="24">
        <f t="shared" si="1"/>
        <v>0.028587994068510564</v>
      </c>
      <c r="R12" s="24">
        <f t="shared" si="2"/>
        <v>-0.8186530389963584</v>
      </c>
      <c r="S12" s="9">
        <f t="shared" si="3"/>
        <v>2.8550911713802356</v>
      </c>
      <c r="T12" s="9">
        <f t="shared" si="10"/>
        <v>-54.96655623824278</v>
      </c>
      <c r="U12" s="17">
        <f t="shared" si="4"/>
        <v>2.8550911713802356</v>
      </c>
      <c r="V12" s="9">
        <f t="shared" si="5"/>
        <v>272.85509117138025</v>
      </c>
      <c r="W12" s="18">
        <f t="shared" si="6"/>
        <v>35.03344376175722</v>
      </c>
      <c r="X12" s="31"/>
      <c r="Y12" s="33"/>
      <c r="Z12" s="21"/>
      <c r="AA12" s="2">
        <v>34</v>
      </c>
      <c r="AB12" s="8">
        <v>80</v>
      </c>
      <c r="AC12" s="53">
        <v>251.5</v>
      </c>
      <c r="AD12" s="54">
        <v>33.8</v>
      </c>
      <c r="AE12" s="17">
        <f t="shared" si="7"/>
        <v>111.35509117138022</v>
      </c>
      <c r="AF12" s="9">
        <f t="shared" si="8"/>
        <v>21.355091171380224</v>
      </c>
      <c r="AG12" s="9">
        <f t="shared" si="9"/>
        <v>35.03344376175722</v>
      </c>
      <c r="AH12" s="32"/>
      <c r="AI12" s="21"/>
    </row>
    <row r="13" spans="1:35" ht="12.75">
      <c r="A13" s="36">
        <v>7.075</v>
      </c>
      <c r="B13" t="s">
        <v>50</v>
      </c>
      <c r="C13" t="s">
        <v>51</v>
      </c>
      <c r="D13">
        <v>2</v>
      </c>
      <c r="E13" s="2" t="s">
        <v>48</v>
      </c>
      <c r="F13" s="10">
        <v>48</v>
      </c>
      <c r="G13" s="12">
        <v>66</v>
      </c>
      <c r="H13" s="1"/>
      <c r="I13" s="25"/>
      <c r="J13" s="2">
        <v>270</v>
      </c>
      <c r="K13" s="8">
        <v>25</v>
      </c>
      <c r="L13" s="8">
        <v>180</v>
      </c>
      <c r="M13" s="8">
        <v>19</v>
      </c>
      <c r="N13" s="8"/>
      <c r="O13" s="30"/>
      <c r="P13" s="24">
        <f t="shared" si="0"/>
        <v>-0.2950649535956719</v>
      </c>
      <c r="Q13" s="24">
        <f t="shared" si="1"/>
        <v>-0.39959341686332533</v>
      </c>
      <c r="R13" s="24">
        <f t="shared" si="2"/>
        <v>-0.8569308478534623</v>
      </c>
      <c r="S13" s="9">
        <f t="shared" si="3"/>
        <v>233.5573598057156</v>
      </c>
      <c r="T13" s="9">
        <f t="shared" si="10"/>
        <v>-59.90089688240738</v>
      </c>
      <c r="U13" s="17">
        <f t="shared" si="4"/>
        <v>233.5573598057156</v>
      </c>
      <c r="V13" s="9">
        <f t="shared" si="5"/>
        <v>143.5573598057156</v>
      </c>
      <c r="W13" s="18">
        <f t="shared" si="6"/>
        <v>30.09910311759262</v>
      </c>
      <c r="X13" s="31"/>
      <c r="Y13" s="33"/>
      <c r="Z13" s="21"/>
      <c r="AA13" s="2">
        <v>45</v>
      </c>
      <c r="AB13" s="8">
        <v>100</v>
      </c>
      <c r="AC13" s="53"/>
      <c r="AD13" s="54"/>
      <c r="AE13" s="17">
        <f t="shared" si="7"/>
        <v>233.5573598057156</v>
      </c>
      <c r="AF13" s="9">
        <f t="shared" si="8"/>
        <v>143.5573598057156</v>
      </c>
      <c r="AG13" s="9">
        <f t="shared" si="9"/>
        <v>30.09910311759262</v>
      </c>
      <c r="AH13" s="32"/>
      <c r="AI13" s="21"/>
    </row>
    <row r="14" spans="1:35" ht="12.75">
      <c r="A14" s="36">
        <v>7.405</v>
      </c>
      <c r="B14" t="s">
        <v>50</v>
      </c>
      <c r="C14" t="s">
        <v>51</v>
      </c>
      <c r="D14">
        <v>2</v>
      </c>
      <c r="E14" s="2" t="s">
        <v>48</v>
      </c>
      <c r="F14" s="10">
        <v>81</v>
      </c>
      <c r="G14" s="12">
        <v>87</v>
      </c>
      <c r="H14" s="1"/>
      <c r="I14" s="25"/>
      <c r="J14" s="2">
        <v>270</v>
      </c>
      <c r="K14" s="8">
        <v>43</v>
      </c>
      <c r="L14" s="8">
        <v>180</v>
      </c>
      <c r="M14" s="8">
        <v>13</v>
      </c>
      <c r="N14" s="8"/>
      <c r="O14" s="30"/>
      <c r="P14" s="24">
        <f t="shared" si="0"/>
        <v>-0.16451878627752095</v>
      </c>
      <c r="Q14" s="24">
        <f t="shared" si="1"/>
        <v>-0.6645187862775208</v>
      </c>
      <c r="R14" s="24">
        <f t="shared" si="2"/>
        <v>-0.7126091536275928</v>
      </c>
      <c r="S14" s="9">
        <f t="shared" si="3"/>
        <v>256.09455565203626</v>
      </c>
      <c r="T14" s="9">
        <f t="shared" si="10"/>
        <v>-46.14920513167601</v>
      </c>
      <c r="U14" s="17">
        <f t="shared" si="4"/>
        <v>256.09455565203626</v>
      </c>
      <c r="V14" s="9">
        <f t="shared" si="5"/>
        <v>166.09455565203626</v>
      </c>
      <c r="W14" s="18">
        <f t="shared" si="6"/>
        <v>43.85079486832399</v>
      </c>
      <c r="X14" s="31"/>
      <c r="Y14" s="33"/>
      <c r="Z14" s="21"/>
      <c r="AA14" s="2">
        <v>45</v>
      </c>
      <c r="AB14" s="8">
        <v>100</v>
      </c>
      <c r="AC14" s="53">
        <v>285.8</v>
      </c>
      <c r="AD14" s="54">
        <v>5.3</v>
      </c>
      <c r="AE14" s="17">
        <f t="shared" si="7"/>
        <v>330.29455565203625</v>
      </c>
      <c r="AF14" s="9">
        <f t="shared" si="8"/>
        <v>240.29455565203625</v>
      </c>
      <c r="AG14" s="9">
        <f t="shared" si="9"/>
        <v>43.85079486832399</v>
      </c>
      <c r="AH14" s="32"/>
      <c r="AI14" s="21"/>
    </row>
    <row r="15" spans="1:35" ht="12.75">
      <c r="A15" s="36">
        <v>8.41</v>
      </c>
      <c r="B15" t="s">
        <v>50</v>
      </c>
      <c r="C15" t="s">
        <v>51</v>
      </c>
      <c r="D15">
        <v>4</v>
      </c>
      <c r="E15" s="2" t="s">
        <v>48</v>
      </c>
      <c r="F15" s="10">
        <v>39</v>
      </c>
      <c r="G15" s="12">
        <v>48</v>
      </c>
      <c r="H15" s="8"/>
      <c r="I15" s="25"/>
      <c r="J15" s="2">
        <v>270</v>
      </c>
      <c r="K15" s="8">
        <v>51</v>
      </c>
      <c r="L15" s="8">
        <v>180</v>
      </c>
      <c r="M15" s="8">
        <v>8</v>
      </c>
      <c r="N15" s="8"/>
      <c r="O15" s="30"/>
      <c r="P15" s="24">
        <f t="shared" si="0"/>
        <v>-0.08758447031980701</v>
      </c>
      <c r="Q15" s="24">
        <f t="shared" si="1"/>
        <v>-0.7695828303823053</v>
      </c>
      <c r="R15" s="24">
        <f t="shared" si="2"/>
        <v>-0.6231958882646126</v>
      </c>
      <c r="S15" s="9">
        <f t="shared" si="3"/>
        <v>263.5072334391396</v>
      </c>
      <c r="T15" s="9">
        <f t="shared" si="10"/>
        <v>-38.81981455591594</v>
      </c>
      <c r="U15" s="17">
        <f t="shared" si="4"/>
        <v>263.5072334391396</v>
      </c>
      <c r="V15" s="9">
        <f t="shared" si="5"/>
        <v>173.5072334391396</v>
      </c>
      <c r="W15" s="18">
        <f t="shared" si="6"/>
        <v>51.18018544408406</v>
      </c>
      <c r="X15" s="31"/>
      <c r="Y15" s="33"/>
      <c r="Z15" s="21"/>
      <c r="AA15" s="2"/>
      <c r="AB15" s="1"/>
      <c r="AC15" s="53">
        <v>32.1</v>
      </c>
      <c r="AD15" s="54">
        <v>13.4</v>
      </c>
      <c r="AE15" s="17">
        <f t="shared" si="7"/>
        <v>231.40723343913962</v>
      </c>
      <c r="AF15" s="9">
        <f t="shared" si="8"/>
        <v>141.40723343913962</v>
      </c>
      <c r="AG15" s="9">
        <f t="shared" si="9"/>
        <v>51.18018544408406</v>
      </c>
      <c r="AH15" s="32"/>
      <c r="AI15" s="21"/>
    </row>
    <row r="16" spans="1:35" ht="12.75">
      <c r="A16" s="36">
        <v>9.04</v>
      </c>
      <c r="B16" t="s">
        <v>50</v>
      </c>
      <c r="C16" t="s">
        <v>51</v>
      </c>
      <c r="D16">
        <v>4</v>
      </c>
      <c r="E16" s="2" t="s">
        <v>48</v>
      </c>
      <c r="F16" s="10">
        <v>102</v>
      </c>
      <c r="G16" s="12">
        <v>108</v>
      </c>
      <c r="H16" s="1"/>
      <c r="I16" s="25"/>
      <c r="J16" s="2">
        <v>270</v>
      </c>
      <c r="K16" s="8">
        <v>53</v>
      </c>
      <c r="L16" s="8">
        <v>0</v>
      </c>
      <c r="M16" s="8">
        <v>8</v>
      </c>
      <c r="N16" s="8"/>
      <c r="O16" s="30"/>
      <c r="P16" s="24">
        <f t="shared" si="0"/>
        <v>-0.08375646297642415</v>
      </c>
      <c r="Q16" s="24">
        <f t="shared" si="1"/>
        <v>0.7908632441629717</v>
      </c>
      <c r="R16" s="24">
        <f t="shared" si="2"/>
        <v>0.5959582007164425</v>
      </c>
      <c r="S16" s="9">
        <f t="shared" si="3"/>
        <v>96.0453818810667</v>
      </c>
      <c r="T16" s="9">
        <f t="shared" si="10"/>
        <v>36.84654602822617</v>
      </c>
      <c r="U16" s="17">
        <f t="shared" si="4"/>
        <v>276.0453818810667</v>
      </c>
      <c r="V16" s="9">
        <f t="shared" si="5"/>
        <v>186.0453818810667</v>
      </c>
      <c r="W16" s="18">
        <f t="shared" si="6"/>
        <v>53.15345397177383</v>
      </c>
      <c r="X16" s="31"/>
      <c r="Y16" s="33"/>
      <c r="Z16" s="21"/>
      <c r="AA16" s="2"/>
      <c r="AB16" s="1"/>
      <c r="AC16" s="53">
        <v>16.5</v>
      </c>
      <c r="AD16" s="54">
        <v>21.8</v>
      </c>
      <c r="AE16" s="17">
        <f t="shared" si="7"/>
        <v>259.5453818810667</v>
      </c>
      <c r="AF16" s="9">
        <f t="shared" si="8"/>
        <v>169.5453818810667</v>
      </c>
      <c r="AG16" s="9">
        <f t="shared" si="9"/>
        <v>53.15345397177383</v>
      </c>
      <c r="AH16" s="32"/>
      <c r="AI16" s="21"/>
    </row>
    <row r="17" spans="1:35" ht="12.75">
      <c r="A17" s="36">
        <v>9.915</v>
      </c>
      <c r="B17" t="s">
        <v>50</v>
      </c>
      <c r="C17" t="s">
        <v>51</v>
      </c>
      <c r="D17">
        <v>5</v>
      </c>
      <c r="E17" s="2" t="s">
        <v>48</v>
      </c>
      <c r="F17" s="10">
        <v>47</v>
      </c>
      <c r="G17" s="12">
        <v>58</v>
      </c>
      <c r="H17" s="1"/>
      <c r="I17" s="25"/>
      <c r="J17" s="2">
        <v>270</v>
      </c>
      <c r="K17" s="8">
        <v>59</v>
      </c>
      <c r="L17" s="8">
        <v>0</v>
      </c>
      <c r="M17" s="8">
        <v>6</v>
      </c>
      <c r="N17" s="8"/>
      <c r="O17" s="30"/>
      <c r="P17" s="24">
        <f t="shared" si="0"/>
        <v>-0.05383613849467857</v>
      </c>
      <c r="Q17" s="24">
        <f t="shared" si="1"/>
        <v>0.8524716485419712</v>
      </c>
      <c r="R17" s="24">
        <f t="shared" si="2"/>
        <v>0.512216642446374</v>
      </c>
      <c r="S17" s="9">
        <f t="shared" si="3"/>
        <v>93.6136011823685</v>
      </c>
      <c r="T17" s="9">
        <f t="shared" si="10"/>
        <v>30.949682648396095</v>
      </c>
      <c r="U17" s="17">
        <f t="shared" si="4"/>
        <v>273.6136011823685</v>
      </c>
      <c r="V17" s="9">
        <f t="shared" si="5"/>
        <v>183.61360118236848</v>
      </c>
      <c r="W17" s="18">
        <f t="shared" si="6"/>
        <v>59.05031735160391</v>
      </c>
      <c r="X17" s="31"/>
      <c r="Y17" s="33"/>
      <c r="Z17" s="21"/>
      <c r="AA17" s="2"/>
      <c r="AB17" s="1"/>
      <c r="AC17" s="53">
        <v>33.7</v>
      </c>
      <c r="AD17" s="54">
        <v>31.1</v>
      </c>
      <c r="AE17" s="17">
        <f t="shared" si="7"/>
        <v>239.9136011823685</v>
      </c>
      <c r="AF17" s="9">
        <f t="shared" si="8"/>
        <v>149.9136011823685</v>
      </c>
      <c r="AG17" s="9">
        <f t="shared" si="9"/>
        <v>59.05031735160391</v>
      </c>
      <c r="AH17" s="32"/>
      <c r="AI17" s="21"/>
    </row>
    <row r="18" spans="1:35" ht="12.75">
      <c r="A18" s="36">
        <v>12.425</v>
      </c>
      <c r="B18" t="s">
        <v>50</v>
      </c>
      <c r="C18" t="s">
        <v>51</v>
      </c>
      <c r="D18">
        <v>8</v>
      </c>
      <c r="E18" s="2" t="s">
        <v>48</v>
      </c>
      <c r="F18" s="10">
        <v>10</v>
      </c>
      <c r="G18" s="12">
        <v>10</v>
      </c>
      <c r="H18" s="1"/>
      <c r="I18" s="25"/>
      <c r="J18" s="2">
        <v>270</v>
      </c>
      <c r="K18" s="8">
        <v>0</v>
      </c>
      <c r="L18" s="8">
        <v>0</v>
      </c>
      <c r="M18" s="8">
        <v>0</v>
      </c>
      <c r="N18" s="8"/>
      <c r="O18" s="30"/>
      <c r="P18" s="24">
        <f t="shared" si="0"/>
        <v>0</v>
      </c>
      <c r="Q18" s="24">
        <f t="shared" si="1"/>
        <v>0</v>
      </c>
      <c r="R18" s="24">
        <f t="shared" si="2"/>
        <v>1</v>
      </c>
      <c r="S18" s="9">
        <f t="shared" si="3"/>
        <v>90</v>
      </c>
      <c r="T18" s="9">
        <f t="shared" si="10"/>
        <v>90</v>
      </c>
      <c r="U18" s="17">
        <f t="shared" si="4"/>
        <v>270</v>
      </c>
      <c r="V18" s="9">
        <f t="shared" si="5"/>
        <v>180</v>
      </c>
      <c r="W18" s="18">
        <f t="shared" si="6"/>
        <v>0</v>
      </c>
      <c r="X18" s="31"/>
      <c r="Y18" s="33"/>
      <c r="Z18" s="21"/>
      <c r="AA18" s="2"/>
      <c r="AB18" s="1"/>
      <c r="AC18" s="53">
        <v>13</v>
      </c>
      <c r="AD18" s="54">
        <v>52.8</v>
      </c>
      <c r="AE18" s="17">
        <f t="shared" si="7"/>
        <v>257</v>
      </c>
      <c r="AF18" s="9">
        <f t="shared" si="8"/>
        <v>167</v>
      </c>
      <c r="AG18" s="9">
        <f t="shared" si="9"/>
        <v>0</v>
      </c>
      <c r="AH18" s="32"/>
      <c r="AI18" s="21"/>
    </row>
    <row r="19" spans="1:35" ht="12.75">
      <c r="A19" s="36">
        <v>12.625</v>
      </c>
      <c r="B19" t="s">
        <v>50</v>
      </c>
      <c r="C19" t="s">
        <v>51</v>
      </c>
      <c r="D19">
        <v>8</v>
      </c>
      <c r="E19" s="2" t="s">
        <v>48</v>
      </c>
      <c r="F19" s="10">
        <v>30</v>
      </c>
      <c r="G19" s="12">
        <v>31</v>
      </c>
      <c r="H19" s="1"/>
      <c r="I19" s="25"/>
      <c r="J19" s="2">
        <v>270</v>
      </c>
      <c r="K19" s="8">
        <v>3</v>
      </c>
      <c r="L19" s="8">
        <v>0</v>
      </c>
      <c r="M19" s="8">
        <v>0</v>
      </c>
      <c r="N19" s="8"/>
      <c r="O19" s="30"/>
      <c r="P19" s="24">
        <f t="shared" si="0"/>
        <v>0</v>
      </c>
      <c r="Q19" s="24">
        <f t="shared" si="1"/>
        <v>0.05233595624294383</v>
      </c>
      <c r="R19" s="24">
        <f t="shared" si="2"/>
        <v>0.9986295347545738</v>
      </c>
      <c r="S19" s="9">
        <f t="shared" si="3"/>
        <v>90</v>
      </c>
      <c r="T19" s="9">
        <f t="shared" si="10"/>
        <v>87.00000000000007</v>
      </c>
      <c r="U19" s="17">
        <f t="shared" si="4"/>
        <v>270</v>
      </c>
      <c r="V19" s="9">
        <f t="shared" si="5"/>
        <v>180</v>
      </c>
      <c r="W19" s="18">
        <f t="shared" si="6"/>
        <v>2.999999999999929</v>
      </c>
      <c r="X19" s="31"/>
      <c r="Y19" s="33"/>
      <c r="Z19" s="21"/>
      <c r="AA19" s="2"/>
      <c r="AB19" s="1"/>
      <c r="AC19" s="53">
        <v>3</v>
      </c>
      <c r="AD19" s="54">
        <v>19.4</v>
      </c>
      <c r="AE19" s="17">
        <f t="shared" si="7"/>
        <v>267</v>
      </c>
      <c r="AF19" s="9">
        <f t="shared" si="8"/>
        <v>177</v>
      </c>
      <c r="AG19" s="9">
        <f t="shared" si="9"/>
        <v>2.999999999999929</v>
      </c>
      <c r="AH19" s="32"/>
      <c r="AI19" s="21"/>
    </row>
    <row r="20" spans="1:36" s="23" customFormat="1" ht="12.75">
      <c r="A20" s="36">
        <v>12.785</v>
      </c>
      <c r="B20" t="s">
        <v>50</v>
      </c>
      <c r="C20" t="s">
        <v>51</v>
      </c>
      <c r="D20">
        <v>8</v>
      </c>
      <c r="E20" s="2" t="s">
        <v>48</v>
      </c>
      <c r="F20" s="10">
        <v>46</v>
      </c>
      <c r="G20" s="12">
        <v>51</v>
      </c>
      <c r="H20" s="1"/>
      <c r="I20" s="25"/>
      <c r="J20" s="2">
        <v>270</v>
      </c>
      <c r="K20" s="8">
        <v>55</v>
      </c>
      <c r="L20" s="8">
        <v>180</v>
      </c>
      <c r="M20" s="8">
        <v>24</v>
      </c>
      <c r="N20" s="8"/>
      <c r="O20" s="30"/>
      <c r="P20" s="24">
        <f t="shared" si="0"/>
        <v>-0.23329455426880494</v>
      </c>
      <c r="Q20" s="24">
        <f t="shared" si="1"/>
        <v>-0.748332629178859</v>
      </c>
      <c r="R20" s="24">
        <f t="shared" si="2"/>
        <v>-0.5239881480393286</v>
      </c>
      <c r="S20" s="9">
        <f t="shared" si="3"/>
        <v>252.6850028416085</v>
      </c>
      <c r="T20" s="9">
        <f t="shared" si="10"/>
        <v>-33.76178444597196</v>
      </c>
      <c r="U20" s="17">
        <f t="shared" si="4"/>
        <v>252.6850028416085</v>
      </c>
      <c r="V20" s="9">
        <f t="shared" si="5"/>
        <v>162.6850028416085</v>
      </c>
      <c r="W20" s="18">
        <f t="shared" si="6"/>
        <v>56.23821555402804</v>
      </c>
      <c r="X20" s="31"/>
      <c r="Y20" s="33"/>
      <c r="Z20" s="21"/>
      <c r="AA20" s="2"/>
      <c r="AB20" s="1"/>
      <c r="AC20" s="53">
        <v>14.4</v>
      </c>
      <c r="AD20" s="54">
        <v>34.9</v>
      </c>
      <c r="AE20" s="17">
        <f t="shared" si="7"/>
        <v>238.2850028416085</v>
      </c>
      <c r="AF20" s="9">
        <f t="shared" si="8"/>
        <v>148.2850028416085</v>
      </c>
      <c r="AG20" s="9">
        <f t="shared" si="9"/>
        <v>56.23821555402804</v>
      </c>
      <c r="AH20" s="32"/>
      <c r="AI20" s="21"/>
      <c r="AJ20"/>
    </row>
    <row r="21" spans="1:36" s="23" customFormat="1" ht="12.75">
      <c r="A21" s="36">
        <v>14.12</v>
      </c>
      <c r="B21" t="s">
        <v>50</v>
      </c>
      <c r="C21" t="s">
        <v>51</v>
      </c>
      <c r="D21">
        <v>9</v>
      </c>
      <c r="E21" s="2" t="s">
        <v>48</v>
      </c>
      <c r="F21" s="10">
        <v>32</v>
      </c>
      <c r="G21" s="12">
        <v>38</v>
      </c>
      <c r="H21" s="1"/>
      <c r="I21" s="25"/>
      <c r="J21" s="2">
        <v>270</v>
      </c>
      <c r="K21" s="8">
        <v>56</v>
      </c>
      <c r="L21" s="8">
        <v>180</v>
      </c>
      <c r="M21" s="8">
        <v>1</v>
      </c>
      <c r="N21" s="8"/>
      <c r="O21" s="30"/>
      <c r="P21" s="24">
        <f t="shared" si="0"/>
        <v>-0.009759261828216223</v>
      </c>
      <c r="Q21" s="24">
        <f t="shared" si="1"/>
        <v>-0.8289113061172079</v>
      </c>
      <c r="R21" s="24">
        <f t="shared" si="2"/>
        <v>-0.5591077356830367</v>
      </c>
      <c r="S21" s="9">
        <f t="shared" si="3"/>
        <v>269.32545415257977</v>
      </c>
      <c r="T21" s="9">
        <f t="shared" si="10"/>
        <v>-33.99815918316337</v>
      </c>
      <c r="U21" s="17">
        <f t="shared" si="4"/>
        <v>269.32545415257977</v>
      </c>
      <c r="V21" s="9">
        <f t="shared" si="5"/>
        <v>179.32545415257977</v>
      </c>
      <c r="W21" s="18">
        <f t="shared" si="6"/>
        <v>56.00184081683663</v>
      </c>
      <c r="X21" s="31"/>
      <c r="Y21" s="33"/>
      <c r="Z21" s="21"/>
      <c r="AA21" s="2"/>
      <c r="AB21" s="1"/>
      <c r="AC21" s="53">
        <v>44.7</v>
      </c>
      <c r="AD21" s="54">
        <v>-74.2</v>
      </c>
      <c r="AE21" s="17">
        <f t="shared" si="7"/>
        <v>44.62545415257978</v>
      </c>
      <c r="AF21" s="9">
        <f t="shared" si="8"/>
        <v>314.6254541525798</v>
      </c>
      <c r="AG21" s="9">
        <f t="shared" si="9"/>
        <v>56.00184081683663</v>
      </c>
      <c r="AH21" s="32"/>
      <c r="AI21" s="21"/>
      <c r="AJ21"/>
    </row>
    <row r="22" spans="1:36" s="23" customFormat="1" ht="12.75" customHeight="1">
      <c r="A22" s="36">
        <v>14.37</v>
      </c>
      <c r="B22" t="s">
        <v>50</v>
      </c>
      <c r="C22" t="s">
        <v>51</v>
      </c>
      <c r="D22">
        <v>9</v>
      </c>
      <c r="E22" s="2" t="s">
        <v>48</v>
      </c>
      <c r="F22" s="10">
        <v>57</v>
      </c>
      <c r="G22" s="12">
        <v>66</v>
      </c>
      <c r="H22" s="1"/>
      <c r="I22" s="25"/>
      <c r="J22" s="2">
        <v>270</v>
      </c>
      <c r="K22" s="8">
        <v>60</v>
      </c>
      <c r="L22" s="8">
        <v>0</v>
      </c>
      <c r="M22" s="8">
        <v>20</v>
      </c>
      <c r="N22" s="8"/>
      <c r="O22" s="30"/>
      <c r="P22" s="24">
        <f t="shared" si="0"/>
        <v>-0.17101007166283438</v>
      </c>
      <c r="Q22" s="24">
        <f t="shared" si="1"/>
        <v>0.8137976813493737</v>
      </c>
      <c r="R22" s="24">
        <f t="shared" si="2"/>
        <v>0.4698463103929543</v>
      </c>
      <c r="S22" s="9">
        <f t="shared" si="3"/>
        <v>101.86736892577427</v>
      </c>
      <c r="T22" s="9">
        <f t="shared" si="10"/>
        <v>29.466888529001213</v>
      </c>
      <c r="U22" s="17">
        <f t="shared" si="4"/>
        <v>281.86736892577426</v>
      </c>
      <c r="V22" s="9">
        <f t="shared" si="5"/>
        <v>191.86736892577426</v>
      </c>
      <c r="W22" s="18">
        <f t="shared" si="6"/>
        <v>60.53311147099879</v>
      </c>
      <c r="X22" s="31"/>
      <c r="Y22" s="33"/>
      <c r="Z22" s="21"/>
      <c r="AA22" s="2"/>
      <c r="AB22" s="1"/>
      <c r="AC22" s="53">
        <v>356.1</v>
      </c>
      <c r="AD22" s="54">
        <v>-64.2</v>
      </c>
      <c r="AE22" s="17">
        <f t="shared" si="7"/>
        <v>105.76736892577424</v>
      </c>
      <c r="AF22" s="9">
        <f t="shared" si="8"/>
        <v>15.767368925774235</v>
      </c>
      <c r="AG22" s="9">
        <f t="shared" si="9"/>
        <v>60.53311147099879</v>
      </c>
      <c r="AH22" s="32"/>
      <c r="AI22" s="21"/>
      <c r="AJ22"/>
    </row>
    <row r="23" spans="1:36" s="23" customFormat="1" ht="12.75">
      <c r="A23" s="36">
        <v>15.81</v>
      </c>
      <c r="B23" t="s">
        <v>50</v>
      </c>
      <c r="C23" t="s">
        <v>52</v>
      </c>
      <c r="D23">
        <v>1</v>
      </c>
      <c r="E23" s="2" t="s">
        <v>48</v>
      </c>
      <c r="F23" s="10">
        <v>112</v>
      </c>
      <c r="G23" s="12">
        <v>115</v>
      </c>
      <c r="H23" s="1"/>
      <c r="I23" s="25"/>
      <c r="J23" s="2">
        <v>270</v>
      </c>
      <c r="K23" s="8">
        <v>19</v>
      </c>
      <c r="L23" s="8">
        <v>0</v>
      </c>
      <c r="M23" s="8">
        <v>0</v>
      </c>
      <c r="N23" s="8"/>
      <c r="O23" s="30"/>
      <c r="P23" s="24">
        <f t="shared" si="0"/>
        <v>0</v>
      </c>
      <c r="Q23" s="24">
        <f t="shared" si="1"/>
        <v>0.32556815445715664</v>
      </c>
      <c r="R23" s="24">
        <f t="shared" si="2"/>
        <v>0.9455185755993168</v>
      </c>
      <c r="S23" s="9">
        <f t="shared" si="3"/>
        <v>90</v>
      </c>
      <c r="T23" s="9">
        <f t="shared" si="10"/>
        <v>71.00000000000001</v>
      </c>
      <c r="U23" s="17">
        <f t="shared" si="4"/>
        <v>270</v>
      </c>
      <c r="V23" s="9">
        <f t="shared" si="5"/>
        <v>180</v>
      </c>
      <c r="W23" s="18">
        <f t="shared" si="6"/>
        <v>18.999999999999986</v>
      </c>
      <c r="X23" s="31"/>
      <c r="Y23" s="33"/>
      <c r="Z23" s="21"/>
      <c r="AA23" s="2">
        <v>110</v>
      </c>
      <c r="AB23" s="1">
        <v>130</v>
      </c>
      <c r="AC23" s="53">
        <v>24.5</v>
      </c>
      <c r="AD23" s="54">
        <v>47.9</v>
      </c>
      <c r="AE23" s="17">
        <f t="shared" si="7"/>
        <v>245.5</v>
      </c>
      <c r="AF23" s="9">
        <f t="shared" si="8"/>
        <v>155.5</v>
      </c>
      <c r="AG23" s="9">
        <f t="shared" si="9"/>
        <v>18.999999999999986</v>
      </c>
      <c r="AH23" s="32"/>
      <c r="AI23" s="21"/>
      <c r="AJ23"/>
    </row>
    <row r="24" spans="1:35" ht="12.75">
      <c r="A24" s="36">
        <v>16.375</v>
      </c>
      <c r="B24" t="s">
        <v>50</v>
      </c>
      <c r="C24" t="s">
        <v>52</v>
      </c>
      <c r="D24">
        <v>2</v>
      </c>
      <c r="E24" s="2" t="s">
        <v>53</v>
      </c>
      <c r="F24" s="10">
        <v>28</v>
      </c>
      <c r="G24" s="12">
        <v>80</v>
      </c>
      <c r="H24" s="1"/>
      <c r="I24" s="25"/>
      <c r="J24" s="2">
        <v>90</v>
      </c>
      <c r="K24" s="8">
        <v>80</v>
      </c>
      <c r="L24" s="8">
        <v>2</v>
      </c>
      <c r="M24" s="8">
        <v>0</v>
      </c>
      <c r="N24" s="8"/>
      <c r="O24" s="30"/>
      <c r="P24" s="24">
        <f t="shared" si="0"/>
        <v>-0.034369294928846945</v>
      </c>
      <c r="Q24" s="24">
        <f t="shared" si="1"/>
        <v>0.9842078347376879</v>
      </c>
      <c r="R24" s="24">
        <f t="shared" si="2"/>
        <v>-0.17354239588891246</v>
      </c>
      <c r="S24" s="9">
        <f t="shared" si="3"/>
        <v>92.00000000000001</v>
      </c>
      <c r="T24" s="9">
        <f t="shared" si="10"/>
        <v>-9.99403111887201</v>
      </c>
      <c r="U24" s="17">
        <f t="shared" si="4"/>
        <v>92.00000000000001</v>
      </c>
      <c r="V24" s="9">
        <f t="shared" si="5"/>
        <v>2.000000000000014</v>
      </c>
      <c r="W24" s="18">
        <f t="shared" si="6"/>
        <v>80.00596888112798</v>
      </c>
      <c r="X24" s="31"/>
      <c r="Y24" s="33"/>
      <c r="Z24" s="21" t="s">
        <v>54</v>
      </c>
      <c r="AA24" s="2">
        <v>0</v>
      </c>
      <c r="AB24" s="1">
        <v>118</v>
      </c>
      <c r="AC24" s="53">
        <v>355.8</v>
      </c>
      <c r="AD24" s="54">
        <v>38.2</v>
      </c>
      <c r="AE24" s="17">
        <f t="shared" si="7"/>
        <v>96.19999999999999</v>
      </c>
      <c r="AF24" s="9">
        <f t="shared" si="8"/>
        <v>6.199999999999989</v>
      </c>
      <c r="AG24" s="9">
        <f t="shared" si="9"/>
        <v>80.00596888112798</v>
      </c>
      <c r="AH24" s="32"/>
      <c r="AI24" s="21" t="str">
        <f>Z24</f>
        <v>N</v>
      </c>
    </row>
    <row r="25" spans="1:35" ht="12.75">
      <c r="A25" s="36">
        <v>16.095</v>
      </c>
      <c r="B25" t="s">
        <v>50</v>
      </c>
      <c r="C25" t="s">
        <v>52</v>
      </c>
      <c r="D25">
        <v>2</v>
      </c>
      <c r="E25" s="2" t="s">
        <v>48</v>
      </c>
      <c r="F25" s="10">
        <v>0</v>
      </c>
      <c r="G25" s="12">
        <v>10</v>
      </c>
      <c r="H25" s="1"/>
      <c r="I25" s="25"/>
      <c r="J25" s="2">
        <v>270</v>
      </c>
      <c r="K25" s="8">
        <v>64</v>
      </c>
      <c r="L25" s="8">
        <v>136</v>
      </c>
      <c r="M25" s="8">
        <v>0</v>
      </c>
      <c r="N25" s="8"/>
      <c r="O25" s="30"/>
      <c r="P25" s="24">
        <f t="shared" si="0"/>
        <v>-0.6243548075804278</v>
      </c>
      <c r="Q25" s="24">
        <f t="shared" si="1"/>
        <v>-0.6465383298104114</v>
      </c>
      <c r="R25" s="24">
        <f t="shared" si="2"/>
        <v>-0.3153378132054806</v>
      </c>
      <c r="S25" s="9">
        <f t="shared" si="3"/>
        <v>226</v>
      </c>
      <c r="T25" s="9">
        <f t="shared" si="10"/>
        <v>-19.333189808285447</v>
      </c>
      <c r="U25" s="17">
        <f t="shared" si="4"/>
        <v>226</v>
      </c>
      <c r="V25" s="9">
        <f t="shared" si="5"/>
        <v>136</v>
      </c>
      <c r="W25" s="18">
        <f t="shared" si="6"/>
        <v>70.66681019171455</v>
      </c>
      <c r="X25" s="31"/>
      <c r="Y25" s="33"/>
      <c r="Z25" s="21"/>
      <c r="AA25" s="2">
        <v>0</v>
      </c>
      <c r="AB25" s="1">
        <v>118</v>
      </c>
      <c r="AC25" s="53">
        <v>318.8</v>
      </c>
      <c r="AD25" s="54">
        <v>47.2</v>
      </c>
      <c r="AE25" s="17">
        <f t="shared" si="7"/>
        <v>267.2</v>
      </c>
      <c r="AF25" s="9">
        <f t="shared" si="8"/>
        <v>177.2</v>
      </c>
      <c r="AG25" s="9">
        <f t="shared" si="9"/>
        <v>70.66681019171455</v>
      </c>
      <c r="AH25" s="32"/>
      <c r="AI25" s="21"/>
    </row>
    <row r="26" spans="1:35" ht="12.75">
      <c r="A26" s="36">
        <v>17.045</v>
      </c>
      <c r="B26" t="s">
        <v>50</v>
      </c>
      <c r="C26" t="s">
        <v>52</v>
      </c>
      <c r="D26">
        <v>2</v>
      </c>
      <c r="E26" s="2" t="s">
        <v>48</v>
      </c>
      <c r="F26" s="10">
        <v>95</v>
      </c>
      <c r="G26" s="12">
        <v>99</v>
      </c>
      <c r="H26" s="1"/>
      <c r="I26" s="25"/>
      <c r="J26" s="2">
        <v>270</v>
      </c>
      <c r="K26" s="8">
        <v>180</v>
      </c>
      <c r="L26" s="8">
        <v>0</v>
      </c>
      <c r="M26" s="8">
        <v>0</v>
      </c>
      <c r="N26" s="8"/>
      <c r="O26" s="30"/>
      <c r="P26" s="24">
        <f t="shared" si="0"/>
        <v>0</v>
      </c>
      <c r="Q26" s="24">
        <f t="shared" si="1"/>
        <v>1.2246467991473532E-16</v>
      </c>
      <c r="R26" s="24">
        <f t="shared" si="2"/>
        <v>-1</v>
      </c>
      <c r="S26" s="9">
        <f t="shared" si="3"/>
        <v>90</v>
      </c>
      <c r="T26" s="9">
        <f t="shared" si="10"/>
        <v>-90</v>
      </c>
      <c r="U26" s="17">
        <f t="shared" si="4"/>
        <v>90</v>
      </c>
      <c r="V26" s="9">
        <f t="shared" si="5"/>
        <v>0</v>
      </c>
      <c r="W26" s="18">
        <f t="shared" si="6"/>
        <v>0</v>
      </c>
      <c r="X26" s="31"/>
      <c r="Y26" s="33"/>
      <c r="Z26" s="21"/>
      <c r="AA26" s="2">
        <v>0</v>
      </c>
      <c r="AB26" s="1">
        <v>118</v>
      </c>
      <c r="AC26" s="53">
        <v>351.2</v>
      </c>
      <c r="AD26" s="54">
        <v>27.3</v>
      </c>
      <c r="AE26" s="17">
        <f t="shared" si="7"/>
        <v>98.80000000000001</v>
      </c>
      <c r="AF26" s="9">
        <f t="shared" si="8"/>
        <v>8.800000000000011</v>
      </c>
      <c r="AG26" s="9">
        <f t="shared" si="9"/>
        <v>0</v>
      </c>
      <c r="AH26" s="32"/>
      <c r="AI26" s="21"/>
    </row>
    <row r="27" spans="1:35" ht="12.75">
      <c r="A27" s="36">
        <v>17.595</v>
      </c>
      <c r="B27" t="s">
        <v>50</v>
      </c>
      <c r="C27" t="s">
        <v>52</v>
      </c>
      <c r="D27">
        <v>4</v>
      </c>
      <c r="E27" s="2" t="s">
        <v>48</v>
      </c>
      <c r="F27" s="10">
        <v>8</v>
      </c>
      <c r="G27" s="12">
        <v>10</v>
      </c>
      <c r="H27" s="1"/>
      <c r="I27" s="25"/>
      <c r="J27" s="2">
        <v>270</v>
      </c>
      <c r="K27" s="8">
        <v>19</v>
      </c>
      <c r="L27" s="8">
        <v>180</v>
      </c>
      <c r="M27" s="8">
        <v>12</v>
      </c>
      <c r="N27" s="8"/>
      <c r="O27" s="30"/>
      <c r="P27" s="24">
        <f t="shared" si="0"/>
        <v>-0.1965843657524534</v>
      </c>
      <c r="Q27" s="24">
        <f t="shared" si="1"/>
        <v>-0.3184537091576008</v>
      </c>
      <c r="R27" s="24">
        <f t="shared" si="2"/>
        <v>-0.9248567261717172</v>
      </c>
      <c r="S27" s="9">
        <f t="shared" si="3"/>
        <v>238.31258983158688</v>
      </c>
      <c r="T27" s="9">
        <f t="shared" si="10"/>
        <v>-67.96927174958715</v>
      </c>
      <c r="U27" s="17">
        <f t="shared" si="4"/>
        <v>238.31258983158688</v>
      </c>
      <c r="V27" s="9">
        <f t="shared" si="5"/>
        <v>148.31258983158688</v>
      </c>
      <c r="W27" s="18">
        <f t="shared" si="6"/>
        <v>22.03072825041285</v>
      </c>
      <c r="X27" s="31"/>
      <c r="Y27" s="33"/>
      <c r="Z27" s="21"/>
      <c r="AA27" s="2">
        <v>0</v>
      </c>
      <c r="AB27" s="8">
        <v>145</v>
      </c>
      <c r="AC27" s="53">
        <v>354.4</v>
      </c>
      <c r="AD27" s="54">
        <v>26.9</v>
      </c>
      <c r="AE27" s="17">
        <f t="shared" si="7"/>
        <v>243.9125898315869</v>
      </c>
      <c r="AF27" s="9">
        <f t="shared" si="8"/>
        <v>153.9125898315869</v>
      </c>
      <c r="AG27" s="9">
        <f t="shared" si="9"/>
        <v>22.03072825041285</v>
      </c>
      <c r="AH27" s="32"/>
      <c r="AI27" s="21"/>
    </row>
    <row r="28" spans="1:35" ht="12.75">
      <c r="A28" s="36">
        <v>17.855</v>
      </c>
      <c r="B28" t="s">
        <v>50</v>
      </c>
      <c r="C28" t="s">
        <v>52</v>
      </c>
      <c r="D28">
        <v>4</v>
      </c>
      <c r="E28" s="2" t="s">
        <v>48</v>
      </c>
      <c r="F28" s="10">
        <v>34</v>
      </c>
      <c r="G28" s="12">
        <v>37</v>
      </c>
      <c r="H28" s="1"/>
      <c r="I28" s="25"/>
      <c r="J28" s="2">
        <v>270</v>
      </c>
      <c r="K28" s="8">
        <v>24</v>
      </c>
      <c r="L28" s="8">
        <v>120</v>
      </c>
      <c r="M28" s="8">
        <v>0</v>
      </c>
      <c r="N28" s="8"/>
      <c r="O28" s="30"/>
      <c r="P28" s="24">
        <f t="shared" si="0"/>
        <v>-0.352244265553647</v>
      </c>
      <c r="Q28" s="24">
        <f t="shared" si="1"/>
        <v>-0.2033683215379</v>
      </c>
      <c r="R28" s="24">
        <f t="shared" si="2"/>
        <v>-0.4567727288213004</v>
      </c>
      <c r="S28" s="9">
        <f t="shared" si="3"/>
        <v>210</v>
      </c>
      <c r="T28" s="9">
        <f t="shared" si="10"/>
        <v>-48.31629796496778</v>
      </c>
      <c r="U28" s="17">
        <f t="shared" si="4"/>
        <v>210</v>
      </c>
      <c r="V28" s="9">
        <f t="shared" si="5"/>
        <v>120</v>
      </c>
      <c r="W28" s="18">
        <f t="shared" si="6"/>
        <v>41.68370203503222</v>
      </c>
      <c r="X28" s="31"/>
      <c r="Y28" s="33"/>
      <c r="Z28" s="21"/>
      <c r="AA28" s="2">
        <v>0</v>
      </c>
      <c r="AB28" s="8">
        <v>145</v>
      </c>
      <c r="AC28" s="53">
        <v>342.8</v>
      </c>
      <c r="AD28" s="54">
        <v>36.7</v>
      </c>
      <c r="AE28" s="17">
        <f t="shared" si="7"/>
        <v>227.2</v>
      </c>
      <c r="AF28" s="9">
        <f t="shared" si="8"/>
        <v>137.2</v>
      </c>
      <c r="AG28" s="9">
        <f t="shared" si="9"/>
        <v>41.68370203503222</v>
      </c>
      <c r="AH28" s="32"/>
      <c r="AI28" s="21"/>
    </row>
    <row r="29" spans="1:35" ht="12.75">
      <c r="A29" s="36">
        <v>18.155</v>
      </c>
      <c r="B29" t="s">
        <v>50</v>
      </c>
      <c r="C29" t="s">
        <v>52</v>
      </c>
      <c r="D29">
        <v>4</v>
      </c>
      <c r="E29" s="2" t="s">
        <v>48</v>
      </c>
      <c r="F29" s="10">
        <v>64</v>
      </c>
      <c r="G29" s="12">
        <v>68</v>
      </c>
      <c r="H29" s="1"/>
      <c r="I29" s="25"/>
      <c r="J29" s="2">
        <v>270</v>
      </c>
      <c r="K29" s="8">
        <v>30</v>
      </c>
      <c r="L29" s="8">
        <v>180</v>
      </c>
      <c r="M29" s="8">
        <v>9</v>
      </c>
      <c r="N29" s="8"/>
      <c r="O29" s="30"/>
      <c r="P29" s="24">
        <f t="shared" si="0"/>
        <v>-0.13547622075226864</v>
      </c>
      <c r="Q29" s="24">
        <f t="shared" si="1"/>
        <v>-0.49384417029756883</v>
      </c>
      <c r="R29" s="24">
        <f t="shared" si="2"/>
        <v>-0.8553631939770864</v>
      </c>
      <c r="S29" s="9">
        <f t="shared" si="3"/>
        <v>254.6594494865513</v>
      </c>
      <c r="T29" s="9">
        <f t="shared" si="10"/>
        <v>-59.09184342216798</v>
      </c>
      <c r="U29" s="17">
        <f t="shared" si="4"/>
        <v>254.6594494865513</v>
      </c>
      <c r="V29" s="9">
        <f t="shared" si="5"/>
        <v>164.6594494865513</v>
      </c>
      <c r="W29" s="18">
        <f t="shared" si="6"/>
        <v>30.908156577832017</v>
      </c>
      <c r="X29" s="31"/>
      <c r="Y29" s="33"/>
      <c r="Z29" s="21"/>
      <c r="AA29" s="2">
        <v>0</v>
      </c>
      <c r="AB29" s="8">
        <v>145</v>
      </c>
      <c r="AC29" s="53">
        <v>343.8</v>
      </c>
      <c r="AD29" s="54">
        <v>65.6</v>
      </c>
      <c r="AE29" s="17">
        <f t="shared" si="7"/>
        <v>270.8594494865513</v>
      </c>
      <c r="AF29" s="9">
        <f t="shared" si="8"/>
        <v>180.85944948655128</v>
      </c>
      <c r="AG29" s="9">
        <f t="shared" si="9"/>
        <v>30.908156577832017</v>
      </c>
      <c r="AH29" s="32"/>
      <c r="AI29" s="21"/>
    </row>
    <row r="30" spans="1:35" ht="12.75">
      <c r="A30" s="36">
        <v>17.985</v>
      </c>
      <c r="B30" t="s">
        <v>50</v>
      </c>
      <c r="C30" t="s">
        <v>52</v>
      </c>
      <c r="D30">
        <v>4</v>
      </c>
      <c r="E30" s="2" t="s">
        <v>53</v>
      </c>
      <c r="F30" s="10">
        <v>47</v>
      </c>
      <c r="G30" s="12">
        <v>65</v>
      </c>
      <c r="H30" s="1"/>
      <c r="I30" s="25"/>
      <c r="J30" s="2">
        <v>270</v>
      </c>
      <c r="K30" s="8">
        <v>71</v>
      </c>
      <c r="L30" s="8">
        <v>172</v>
      </c>
      <c r="M30" s="8">
        <v>0</v>
      </c>
      <c r="N30" s="8"/>
      <c r="O30" s="30"/>
      <c r="P30" s="24">
        <f t="shared" si="0"/>
        <v>-0.13159075218150126</v>
      </c>
      <c r="Q30" s="24">
        <f t="shared" si="1"/>
        <v>-0.9363168538180158</v>
      </c>
      <c r="R30" s="24">
        <f t="shared" si="2"/>
        <v>-0.32239974755804585</v>
      </c>
      <c r="S30" s="9">
        <f t="shared" si="3"/>
        <v>262</v>
      </c>
      <c r="T30" s="9">
        <f t="shared" si="10"/>
        <v>-18.82817728931362</v>
      </c>
      <c r="U30" s="17">
        <f t="shared" si="4"/>
        <v>262</v>
      </c>
      <c r="V30" s="9">
        <f aca="true" t="shared" si="11" ref="V30:V35">IF(U30-90&lt;0,U30+270,U30-90)</f>
        <v>172</v>
      </c>
      <c r="W30" s="18">
        <f t="shared" si="6"/>
        <v>71.17182271068638</v>
      </c>
      <c r="X30" s="31"/>
      <c r="Y30" s="33"/>
      <c r="Z30" s="21" t="s">
        <v>54</v>
      </c>
      <c r="AA30" s="2">
        <v>0</v>
      </c>
      <c r="AB30" s="8">
        <v>145</v>
      </c>
      <c r="AC30" s="53">
        <v>1.3</v>
      </c>
      <c r="AD30" s="54">
        <v>49.5</v>
      </c>
      <c r="AE30" s="17">
        <f t="shared" si="7"/>
        <v>260.7</v>
      </c>
      <c r="AF30" s="9">
        <f t="shared" si="8"/>
        <v>170.7</v>
      </c>
      <c r="AG30" s="9">
        <f t="shared" si="9"/>
        <v>71.17182271068638</v>
      </c>
      <c r="AH30" s="32"/>
      <c r="AI30" s="21" t="str">
        <f>Z30</f>
        <v>N</v>
      </c>
    </row>
    <row r="31" spans="1:35" ht="12.75">
      <c r="A31" s="36">
        <v>19.615</v>
      </c>
      <c r="B31" t="s">
        <v>50</v>
      </c>
      <c r="C31" t="s">
        <v>52</v>
      </c>
      <c r="D31">
        <v>5</v>
      </c>
      <c r="E31" s="2" t="s">
        <v>48</v>
      </c>
      <c r="F31" s="10">
        <v>65</v>
      </c>
      <c r="G31" s="12">
        <v>68</v>
      </c>
      <c r="H31" s="1"/>
      <c r="I31" s="25"/>
      <c r="J31" s="2">
        <v>270</v>
      </c>
      <c r="K31" s="8">
        <v>32</v>
      </c>
      <c r="L31" s="8">
        <v>0</v>
      </c>
      <c r="M31" s="8">
        <v>11</v>
      </c>
      <c r="N31" s="8"/>
      <c r="O31" s="30"/>
      <c r="P31" s="24">
        <f t="shared" si="0"/>
        <v>-0.1618152052585991</v>
      </c>
      <c r="Q31" s="24">
        <f t="shared" si="1"/>
        <v>0.5201831548038993</v>
      </c>
      <c r="R31" s="24">
        <f t="shared" si="2"/>
        <v>0.8324670640581862</v>
      </c>
      <c r="S31" s="9">
        <f t="shared" si="3"/>
        <v>107.27953463463355</v>
      </c>
      <c r="T31" s="9">
        <f t="shared" si="10"/>
        <v>56.799078918324795</v>
      </c>
      <c r="U31" s="17">
        <f t="shared" si="4"/>
        <v>287.27953463463354</v>
      </c>
      <c r="V31" s="9">
        <f t="shared" si="11"/>
        <v>197.27953463463354</v>
      </c>
      <c r="W31" s="18">
        <f t="shared" si="6"/>
        <v>33.200921081675205</v>
      </c>
      <c r="X31" s="31"/>
      <c r="Y31" s="33"/>
      <c r="Z31" s="21"/>
      <c r="AA31" s="2">
        <v>60</v>
      </c>
      <c r="AB31" s="8">
        <v>145</v>
      </c>
      <c r="AC31" s="53">
        <v>5.9</v>
      </c>
      <c r="AD31" s="54">
        <v>33.6</v>
      </c>
      <c r="AE31" s="17">
        <f>IF(AD31&gt;=0,IF(U31&gt;=AC31,U31-AC31,U31-AC31+360),IF((U31-AC31-180)&lt;0,IF(U31-AC31+180&lt;0,U31-AC31+540,U31-AC31+180),U31-AC31-180))</f>
        <v>281.37953463463356</v>
      </c>
      <c r="AF31" s="9">
        <f>IF(AE31-90&lt;0,AE31+270,AE31-90)</f>
        <v>191.37953463463356</v>
      </c>
      <c r="AG31" s="9">
        <f>W31</f>
        <v>33.200921081675205</v>
      </c>
      <c r="AH31" s="32"/>
      <c r="AI31" s="21"/>
    </row>
    <row r="32" spans="1:35" ht="12.75">
      <c r="A32" s="36">
        <v>19.725</v>
      </c>
      <c r="B32" t="s">
        <v>50</v>
      </c>
      <c r="C32" t="s">
        <v>52</v>
      </c>
      <c r="D32">
        <v>5</v>
      </c>
      <c r="E32" s="2" t="s">
        <v>53</v>
      </c>
      <c r="F32" s="10">
        <v>76</v>
      </c>
      <c r="G32" s="12">
        <v>89</v>
      </c>
      <c r="H32" s="1"/>
      <c r="I32" s="25"/>
      <c r="J32" s="2">
        <v>90</v>
      </c>
      <c r="K32" s="8">
        <v>60</v>
      </c>
      <c r="L32" s="8">
        <v>114</v>
      </c>
      <c r="M32" s="8">
        <v>0</v>
      </c>
      <c r="N32" s="8"/>
      <c r="O32" s="30"/>
      <c r="P32" s="24">
        <f t="shared" si="0"/>
        <v>-0.7911535738303732</v>
      </c>
      <c r="Q32" s="24">
        <f t="shared" si="1"/>
        <v>-0.35224426555364685</v>
      </c>
      <c r="R32" s="24">
        <f t="shared" si="2"/>
        <v>0.20336832153790013</v>
      </c>
      <c r="S32" s="9">
        <f t="shared" si="3"/>
        <v>204</v>
      </c>
      <c r="T32" s="9">
        <f t="shared" si="10"/>
        <v>13.215293728528257</v>
      </c>
      <c r="U32" s="17">
        <f t="shared" si="4"/>
        <v>24</v>
      </c>
      <c r="V32" s="9">
        <f t="shared" si="11"/>
        <v>294</v>
      </c>
      <c r="W32" s="18">
        <f t="shared" si="6"/>
        <v>76.78470627147175</v>
      </c>
      <c r="X32" s="31"/>
      <c r="Y32" s="33"/>
      <c r="Z32" s="21" t="s">
        <v>54</v>
      </c>
      <c r="AA32" s="2">
        <v>60</v>
      </c>
      <c r="AB32" s="8">
        <v>145</v>
      </c>
      <c r="AC32" s="53">
        <v>356.8</v>
      </c>
      <c r="AD32" s="54">
        <v>39.5</v>
      </c>
      <c r="AE32" s="17">
        <f>IF(AD32&gt;=0,IF(U32&gt;=AC32,U32-AC32,U32-AC32+360),IF((U32-AC32-180)&lt;0,IF(U32-AC32+180&lt;0,U32-AC32+540,U32-AC32+180),U32-AC32-180))</f>
        <v>27.19999999999999</v>
      </c>
      <c r="AF32" s="9">
        <f>IF(AE32-90&lt;0,AE32+270,AE32-90)</f>
        <v>297.2</v>
      </c>
      <c r="AG32" s="9">
        <f>W32</f>
        <v>76.78470627147175</v>
      </c>
      <c r="AH32" s="32"/>
      <c r="AI32" s="21" t="str">
        <f>Z32</f>
        <v>N</v>
      </c>
    </row>
    <row r="33" spans="1:35" ht="12.75">
      <c r="A33" s="36">
        <v>20.045</v>
      </c>
      <c r="B33" t="s">
        <v>50</v>
      </c>
      <c r="C33" t="s">
        <v>52</v>
      </c>
      <c r="D33">
        <v>5</v>
      </c>
      <c r="E33" s="2" t="s">
        <v>48</v>
      </c>
      <c r="F33" s="10">
        <v>108</v>
      </c>
      <c r="G33" s="12">
        <v>110</v>
      </c>
      <c r="H33" s="1"/>
      <c r="I33" s="25"/>
      <c r="J33" s="2">
        <v>270</v>
      </c>
      <c r="K33" s="8">
        <v>32</v>
      </c>
      <c r="L33" s="8">
        <v>0</v>
      </c>
      <c r="M33" s="8">
        <v>9</v>
      </c>
      <c r="N33" s="8"/>
      <c r="O33" s="30"/>
      <c r="P33" s="24">
        <f t="shared" si="0"/>
        <v>-0.13266395025061675</v>
      </c>
      <c r="Q33" s="24">
        <f t="shared" si="1"/>
        <v>0.5233950787398904</v>
      </c>
      <c r="R33" s="24">
        <f t="shared" si="2"/>
        <v>0.8376072168376062</v>
      </c>
      <c r="S33" s="9">
        <f t="shared" si="3"/>
        <v>104.22310852732804</v>
      </c>
      <c r="T33" s="9">
        <f t="shared" si="10"/>
        <v>57.1929732037443</v>
      </c>
      <c r="U33" s="17">
        <f t="shared" si="4"/>
        <v>284.223108527328</v>
      </c>
      <c r="V33" s="9">
        <f t="shared" si="11"/>
        <v>194.223108527328</v>
      </c>
      <c r="W33" s="18">
        <f t="shared" si="6"/>
        <v>32.8070267962557</v>
      </c>
      <c r="X33" s="31"/>
      <c r="Y33" s="33"/>
      <c r="Z33" s="21"/>
      <c r="AA33" s="2">
        <v>60</v>
      </c>
      <c r="AB33" s="8">
        <v>145</v>
      </c>
      <c r="AC33" s="53">
        <v>23.1</v>
      </c>
      <c r="AD33" s="54">
        <v>43.7</v>
      </c>
      <c r="AE33" s="17">
        <f>IF(AD33&gt;=0,IF(U33&gt;=AC33,U33-AC33,U33-AC33+360),IF((U33-AC33-180)&lt;0,IF(U33-AC33+180&lt;0,U33-AC33+540,U33-AC33+180),U33-AC33-180))</f>
        <v>261.123108527328</v>
      </c>
      <c r="AF33" s="9">
        <f>IF(AE33-90&lt;0,AE33+270,AE33-90)</f>
        <v>171.123108527328</v>
      </c>
      <c r="AG33" s="9">
        <f>W33</f>
        <v>32.8070267962557</v>
      </c>
      <c r="AH33" s="32"/>
      <c r="AI33" s="21"/>
    </row>
    <row r="34" spans="1:35" ht="12.75">
      <c r="A34" s="36">
        <v>20.125</v>
      </c>
      <c r="B34" t="s">
        <v>50</v>
      </c>
      <c r="C34" t="s">
        <v>52</v>
      </c>
      <c r="D34">
        <v>5</v>
      </c>
      <c r="E34" s="2" t="s">
        <v>53</v>
      </c>
      <c r="F34" s="10">
        <v>116</v>
      </c>
      <c r="G34" s="12">
        <v>130</v>
      </c>
      <c r="H34" s="1"/>
      <c r="I34" s="25"/>
      <c r="J34" s="2">
        <v>90</v>
      </c>
      <c r="K34" s="8">
        <v>23</v>
      </c>
      <c r="L34" s="8">
        <v>71</v>
      </c>
      <c r="M34" s="8">
        <v>0</v>
      </c>
      <c r="N34" s="8"/>
      <c r="O34" s="30"/>
      <c r="P34" s="24">
        <f t="shared" si="0"/>
        <v>-0.3694435400514917</v>
      </c>
      <c r="Q34" s="24">
        <f t="shared" si="1"/>
        <v>0.12720961239121503</v>
      </c>
      <c r="R34" s="24">
        <f t="shared" si="2"/>
        <v>-0.2996870663073665</v>
      </c>
      <c r="S34" s="9">
        <f t="shared" si="3"/>
        <v>161</v>
      </c>
      <c r="T34" s="9">
        <f t="shared" si="10"/>
        <v>-37.487863676450914</v>
      </c>
      <c r="U34" s="17">
        <f t="shared" si="4"/>
        <v>161</v>
      </c>
      <c r="V34" s="9">
        <f t="shared" si="11"/>
        <v>71</v>
      </c>
      <c r="W34" s="18">
        <f t="shared" si="6"/>
        <v>52.512136323549086</v>
      </c>
      <c r="X34" s="31"/>
      <c r="Y34" s="33"/>
      <c r="Z34" s="21" t="s">
        <v>54</v>
      </c>
      <c r="AA34" s="2">
        <v>60</v>
      </c>
      <c r="AB34" s="8">
        <v>145</v>
      </c>
      <c r="AC34" s="53">
        <v>17.6</v>
      </c>
      <c r="AD34" s="54">
        <v>26.1</v>
      </c>
      <c r="AE34" s="17">
        <f>IF(AD34&gt;=0,IF(U34&gt;=AC34,U34-AC34,U34-AC34+360),IF((U34-AC34-180)&lt;0,IF(U34-AC34+180&lt;0,U34-AC34+540,U34-AC34+180),U34-AC34-180))</f>
        <v>143.4</v>
      </c>
      <c r="AF34" s="9">
        <f>IF(AE34-90&lt;0,AE34+270,AE34-90)</f>
        <v>53.400000000000006</v>
      </c>
      <c r="AG34" s="9">
        <f>W34</f>
        <v>52.512136323549086</v>
      </c>
      <c r="AH34" s="32"/>
      <c r="AI34" s="21" t="str">
        <f>Z34</f>
        <v>N</v>
      </c>
    </row>
    <row r="35" spans="1:35" ht="12.75">
      <c r="A35" s="36">
        <v>20.48</v>
      </c>
      <c r="B35" t="s">
        <v>50</v>
      </c>
      <c r="C35" t="s">
        <v>52</v>
      </c>
      <c r="D35">
        <v>6</v>
      </c>
      <c r="E35" s="2" t="s">
        <v>53</v>
      </c>
      <c r="F35" s="10">
        <v>5</v>
      </c>
      <c r="G35" s="12">
        <v>18</v>
      </c>
      <c r="H35" s="1"/>
      <c r="I35" s="25"/>
      <c r="J35" s="2">
        <v>270</v>
      </c>
      <c r="K35" s="8">
        <v>71</v>
      </c>
      <c r="L35" s="8">
        <v>166</v>
      </c>
      <c r="M35" s="8">
        <v>0</v>
      </c>
      <c r="N35" s="8"/>
      <c r="O35" s="30"/>
      <c r="P35" s="24">
        <f t="shared" si="0"/>
        <v>-0.22874164613368445</v>
      </c>
      <c r="Q35" s="24">
        <f t="shared" si="1"/>
        <v>-0.9174326330185847</v>
      </c>
      <c r="R35" s="24">
        <f t="shared" si="2"/>
        <v>-0.3158973888813427</v>
      </c>
      <c r="S35" s="9">
        <f t="shared" si="3"/>
        <v>256</v>
      </c>
      <c r="T35" s="9">
        <f t="shared" si="10"/>
        <v>-18.47445379538139</v>
      </c>
      <c r="U35" s="17">
        <f t="shared" si="4"/>
        <v>256</v>
      </c>
      <c r="V35" s="9">
        <f t="shared" si="11"/>
        <v>166</v>
      </c>
      <c r="W35" s="18">
        <f t="shared" si="6"/>
        <v>71.5255462046186</v>
      </c>
      <c r="X35" s="31"/>
      <c r="Y35" s="33"/>
      <c r="Z35" s="21" t="s">
        <v>54</v>
      </c>
      <c r="AA35" s="2">
        <v>0</v>
      </c>
      <c r="AB35" s="8">
        <v>45</v>
      </c>
      <c r="AC35" s="53">
        <v>12.9</v>
      </c>
      <c r="AD35" s="54">
        <v>35.9</v>
      </c>
      <c r="AE35" s="17">
        <f>IF(AD35&gt;=0,IF(U35&gt;=AC35,U35-AC35,U35-AC35+360),IF((U35-AC35-180)&lt;0,IF(U35-AC35+180&lt;0,U35-AC35+540,U35-AC35+180),U35-AC35-180))</f>
        <v>243.1</v>
      </c>
      <c r="AF35" s="9">
        <f>IF(AE35-90&lt;0,AE35+270,AE35-90)</f>
        <v>153.1</v>
      </c>
      <c r="AG35" s="9">
        <f>W35</f>
        <v>71.5255462046186</v>
      </c>
      <c r="AH35" s="32"/>
      <c r="AI35" s="21" t="str">
        <f>Z35</f>
        <v>N</v>
      </c>
    </row>
    <row r="36" spans="1:35" ht="12.75">
      <c r="A36" s="36">
        <v>20.85</v>
      </c>
      <c r="B36" t="s">
        <v>50</v>
      </c>
      <c r="C36" t="s">
        <v>52</v>
      </c>
      <c r="D36">
        <v>6</v>
      </c>
      <c r="E36" s="2" t="s">
        <v>48</v>
      </c>
      <c r="F36" s="10">
        <v>42</v>
      </c>
      <c r="G36" s="12">
        <v>44</v>
      </c>
      <c r="H36" s="1"/>
      <c r="I36" s="25"/>
      <c r="J36" s="2">
        <v>270</v>
      </c>
      <c r="K36" s="8">
        <v>29</v>
      </c>
      <c r="L36" s="8">
        <v>180</v>
      </c>
      <c r="M36" s="8">
        <v>17</v>
      </c>
      <c r="N36" s="8"/>
      <c r="O36" s="30"/>
      <c r="P36" s="24">
        <f t="shared" si="0"/>
        <v>-0.25571405476044595</v>
      </c>
      <c r="Q36" s="24">
        <f t="shared" si="1"/>
        <v>-0.4636257455782052</v>
      </c>
      <c r="R36" s="24">
        <f t="shared" si="2"/>
        <v>-0.8364029855964014</v>
      </c>
      <c r="S36" s="9">
        <f t="shared" si="3"/>
        <v>241.12094701512513</v>
      </c>
      <c r="T36" s="9">
        <f t="shared" si="10"/>
        <v>-57.66487219861268</v>
      </c>
      <c r="U36" s="17">
        <f t="shared" si="4"/>
        <v>241.12094701512513</v>
      </c>
      <c r="V36" s="9">
        <f aca="true" t="shared" si="12" ref="V36:V44">IF(U36-90&lt;0,U36+270,U36-90)</f>
        <v>151.12094701512513</v>
      </c>
      <c r="W36" s="18">
        <f t="shared" si="6"/>
        <v>32.33512780138732</v>
      </c>
      <c r="X36" s="31"/>
      <c r="Y36" s="33"/>
      <c r="Z36" s="21"/>
      <c r="AA36" s="2">
        <v>0</v>
      </c>
      <c r="AB36" s="8">
        <v>140</v>
      </c>
      <c r="AC36" s="53">
        <v>6.8</v>
      </c>
      <c r="AD36" s="54">
        <v>25.2</v>
      </c>
      <c r="AE36" s="17">
        <f aca="true" t="shared" si="13" ref="AE36:AE44">IF(AD36&gt;=0,IF(U36&gt;=AC36,U36-AC36,U36-AC36+360),IF((U36-AC36-180)&lt;0,IF(U36-AC36+180&lt;0,U36-AC36+540,U36-AC36+180),U36-AC36-180))</f>
        <v>234.3209470151251</v>
      </c>
      <c r="AF36" s="9">
        <f aca="true" t="shared" si="14" ref="AF36:AF44">IF(AE36-90&lt;0,AE36+270,AE36-90)</f>
        <v>144.3209470151251</v>
      </c>
      <c r="AG36" s="9">
        <f aca="true" t="shared" si="15" ref="AG36:AG44">W36</f>
        <v>32.33512780138732</v>
      </c>
      <c r="AH36" s="32"/>
      <c r="AI36" s="21"/>
    </row>
    <row r="37" spans="1:35" ht="12.75">
      <c r="A37" s="36">
        <v>22.055</v>
      </c>
      <c r="B37" t="s">
        <v>50</v>
      </c>
      <c r="C37" t="s">
        <v>52</v>
      </c>
      <c r="D37">
        <v>8</v>
      </c>
      <c r="E37" s="2" t="s">
        <v>53</v>
      </c>
      <c r="F37" s="10">
        <v>17</v>
      </c>
      <c r="G37" s="12">
        <v>39</v>
      </c>
      <c r="H37" s="1"/>
      <c r="I37" s="25"/>
      <c r="J37" s="2">
        <v>270</v>
      </c>
      <c r="K37" s="8">
        <v>72</v>
      </c>
      <c r="L37" s="8">
        <v>168</v>
      </c>
      <c r="M37" s="8">
        <v>0</v>
      </c>
      <c r="N37" s="8"/>
      <c r="O37" s="30"/>
      <c r="P37" s="24">
        <f t="shared" si="0"/>
        <v>-0.1977357683661732</v>
      </c>
      <c r="Q37" s="24">
        <f t="shared" si="1"/>
        <v>-0.930273649576356</v>
      </c>
      <c r="R37" s="24">
        <f t="shared" si="2"/>
        <v>-0.30226423163382676</v>
      </c>
      <c r="S37" s="9">
        <f t="shared" si="3"/>
        <v>258</v>
      </c>
      <c r="T37" s="9">
        <f t="shared" si="10"/>
        <v>-17.631267302639234</v>
      </c>
      <c r="U37" s="17">
        <f t="shared" si="4"/>
        <v>258</v>
      </c>
      <c r="V37" s="9">
        <f t="shared" si="12"/>
        <v>168</v>
      </c>
      <c r="W37" s="18">
        <f t="shared" si="6"/>
        <v>72.36873269736077</v>
      </c>
      <c r="X37" s="31"/>
      <c r="Y37" s="33"/>
      <c r="Z37" s="21"/>
      <c r="AA37" s="2">
        <v>0</v>
      </c>
      <c r="AB37" s="8">
        <v>140</v>
      </c>
      <c r="AC37" s="53">
        <v>343</v>
      </c>
      <c r="AD37" s="54">
        <v>18.9</v>
      </c>
      <c r="AE37" s="17">
        <f t="shared" si="13"/>
        <v>275</v>
      </c>
      <c r="AF37" s="9">
        <f t="shared" si="14"/>
        <v>185</v>
      </c>
      <c r="AG37" s="9">
        <f t="shared" si="15"/>
        <v>72.36873269736077</v>
      </c>
      <c r="AH37" s="32"/>
      <c r="AI37" s="21"/>
    </row>
    <row r="38" spans="1:35" ht="12.75">
      <c r="A38" s="36">
        <v>22.435</v>
      </c>
      <c r="B38" t="s">
        <v>50</v>
      </c>
      <c r="C38" t="s">
        <v>52</v>
      </c>
      <c r="D38">
        <v>8</v>
      </c>
      <c r="E38" s="2" t="s">
        <v>48</v>
      </c>
      <c r="F38" s="10">
        <v>55</v>
      </c>
      <c r="G38" s="12">
        <v>60</v>
      </c>
      <c r="H38" s="1"/>
      <c r="I38" s="25"/>
      <c r="J38" s="2">
        <v>270</v>
      </c>
      <c r="K38" s="8">
        <v>31</v>
      </c>
      <c r="L38" s="8">
        <v>180</v>
      </c>
      <c r="M38" s="8">
        <v>13</v>
      </c>
      <c r="N38" s="8"/>
      <c r="O38" s="30"/>
      <c r="P38" s="24">
        <f t="shared" si="0"/>
        <v>-0.192820688042025</v>
      </c>
      <c r="Q38" s="24">
        <f t="shared" si="1"/>
        <v>-0.5018376824169724</v>
      </c>
      <c r="R38" s="24">
        <f t="shared" si="2"/>
        <v>-0.8351981583169024</v>
      </c>
      <c r="S38" s="9">
        <f t="shared" si="3"/>
        <v>248.98176715033546</v>
      </c>
      <c r="T38" s="9">
        <f t="shared" si="10"/>
        <v>-57.23112234954442</v>
      </c>
      <c r="U38" s="17">
        <f t="shared" si="4"/>
        <v>248.98176715033546</v>
      </c>
      <c r="V38" s="9">
        <f t="shared" si="12"/>
        <v>158.98176715033546</v>
      </c>
      <c r="W38" s="18">
        <f t="shared" si="6"/>
        <v>32.76887765045558</v>
      </c>
      <c r="X38" s="31"/>
      <c r="Y38" s="33"/>
      <c r="Z38" s="21"/>
      <c r="AA38" s="2">
        <v>0</v>
      </c>
      <c r="AB38" s="8">
        <v>140</v>
      </c>
      <c r="AC38" s="53">
        <v>15.1</v>
      </c>
      <c r="AD38" s="54">
        <v>37.7</v>
      </c>
      <c r="AE38" s="17">
        <f t="shared" si="13"/>
        <v>233.88176715033546</v>
      </c>
      <c r="AF38" s="9">
        <f t="shared" si="14"/>
        <v>143.88176715033546</v>
      </c>
      <c r="AG38" s="9">
        <f t="shared" si="15"/>
        <v>32.76887765045558</v>
      </c>
      <c r="AH38" s="32"/>
      <c r="AI38" s="21"/>
    </row>
    <row r="39" spans="1:35" ht="12.75">
      <c r="A39" s="36">
        <v>22.945</v>
      </c>
      <c r="B39" t="s">
        <v>50</v>
      </c>
      <c r="C39" t="s">
        <v>52</v>
      </c>
      <c r="D39">
        <v>8</v>
      </c>
      <c r="E39" s="2" t="s">
        <v>48</v>
      </c>
      <c r="F39" s="10">
        <v>106</v>
      </c>
      <c r="G39" s="12">
        <v>110</v>
      </c>
      <c r="H39" s="1"/>
      <c r="I39" s="25"/>
      <c r="J39" s="2">
        <v>270</v>
      </c>
      <c r="K39" s="8">
        <v>29</v>
      </c>
      <c r="L39" s="8">
        <v>180</v>
      </c>
      <c r="M39" s="8">
        <v>14</v>
      </c>
      <c r="N39" s="8"/>
      <c r="O39" s="30"/>
      <c r="P39" s="24">
        <f t="shared" si="0"/>
        <v>-0.21158965747998892</v>
      </c>
      <c r="Q39" s="24">
        <f t="shared" si="1"/>
        <v>-0.4704087025825096</v>
      </c>
      <c r="R39" s="24">
        <f t="shared" si="2"/>
        <v>-0.8486397639541193</v>
      </c>
      <c r="S39" s="9">
        <f t="shared" si="3"/>
        <v>245.78180276373354</v>
      </c>
      <c r="T39" s="9">
        <f t="shared" si="10"/>
        <v>-58.70869223669973</v>
      </c>
      <c r="U39" s="17">
        <f t="shared" si="4"/>
        <v>245.78180276373354</v>
      </c>
      <c r="V39" s="9">
        <f t="shared" si="12"/>
        <v>155.78180276373354</v>
      </c>
      <c r="W39" s="18">
        <f t="shared" si="6"/>
        <v>31.291307763300267</v>
      </c>
      <c r="X39" s="31"/>
      <c r="Y39" s="33"/>
      <c r="Z39" s="21"/>
      <c r="AA39" s="2">
        <v>0</v>
      </c>
      <c r="AB39" s="8">
        <v>140</v>
      </c>
      <c r="AC39" s="53">
        <v>358.9</v>
      </c>
      <c r="AD39" s="54">
        <v>38.8</v>
      </c>
      <c r="AE39" s="17">
        <f t="shared" si="13"/>
        <v>246.88180276373356</v>
      </c>
      <c r="AF39" s="9">
        <f t="shared" si="14"/>
        <v>156.88180276373356</v>
      </c>
      <c r="AG39" s="9">
        <f t="shared" si="15"/>
        <v>31.291307763300267</v>
      </c>
      <c r="AH39" s="32"/>
      <c r="AI39" s="21"/>
    </row>
    <row r="40" spans="1:35" ht="12.75">
      <c r="A40" s="36">
        <v>23.445</v>
      </c>
      <c r="B40" t="s">
        <v>50</v>
      </c>
      <c r="C40" t="s">
        <v>52</v>
      </c>
      <c r="D40">
        <v>9</v>
      </c>
      <c r="E40" s="2" t="s">
        <v>48</v>
      </c>
      <c r="F40" s="10">
        <v>15</v>
      </c>
      <c r="G40" s="12">
        <v>20</v>
      </c>
      <c r="H40" s="1"/>
      <c r="I40" s="25"/>
      <c r="J40" s="2">
        <v>270</v>
      </c>
      <c r="K40" s="8">
        <v>43</v>
      </c>
      <c r="L40" s="8">
        <v>0</v>
      </c>
      <c r="M40" s="8">
        <v>12</v>
      </c>
      <c r="N40" s="8"/>
      <c r="O40" s="30"/>
      <c r="P40" s="24">
        <f t="shared" si="0"/>
        <v>-0.1520569846894688</v>
      </c>
      <c r="Q40" s="24">
        <f t="shared" si="1"/>
        <v>0.667095059599523</v>
      </c>
      <c r="R40" s="24">
        <f t="shared" si="2"/>
        <v>0.7153718685265793</v>
      </c>
      <c r="S40" s="9">
        <f t="shared" si="3"/>
        <v>102.84056078701181</v>
      </c>
      <c r="T40" s="9">
        <f t="shared" si="10"/>
        <v>46.27567596037575</v>
      </c>
      <c r="U40" s="17">
        <f t="shared" si="4"/>
        <v>282.8405607870118</v>
      </c>
      <c r="V40" s="9">
        <f t="shared" si="12"/>
        <v>192.84056078701178</v>
      </c>
      <c r="W40" s="18">
        <f t="shared" si="6"/>
        <v>43.72432403962425</v>
      </c>
      <c r="X40" s="31"/>
      <c r="Y40" s="33"/>
      <c r="Z40" s="21"/>
      <c r="AA40" s="2">
        <v>0</v>
      </c>
      <c r="AB40" s="8">
        <v>150</v>
      </c>
      <c r="AC40" s="53">
        <v>10.9</v>
      </c>
      <c r="AD40" s="54">
        <v>46.2</v>
      </c>
      <c r="AE40" s="17">
        <f t="shared" si="13"/>
        <v>271.9405607870118</v>
      </c>
      <c r="AF40" s="9">
        <f t="shared" si="14"/>
        <v>181.9405607870118</v>
      </c>
      <c r="AG40" s="9">
        <f t="shared" si="15"/>
        <v>43.72432403962425</v>
      </c>
      <c r="AH40" s="32"/>
      <c r="AI40" s="21"/>
    </row>
    <row r="41" spans="1:35" ht="12.75">
      <c r="A41" s="36">
        <v>23.765</v>
      </c>
      <c r="B41" t="s">
        <v>50</v>
      </c>
      <c r="C41" t="s">
        <v>52</v>
      </c>
      <c r="D41">
        <v>9</v>
      </c>
      <c r="E41" s="2" t="s">
        <v>53</v>
      </c>
      <c r="F41" s="10">
        <v>47</v>
      </c>
      <c r="G41" s="12">
        <v>59</v>
      </c>
      <c r="H41" s="1"/>
      <c r="I41" s="25"/>
      <c r="J41" s="2">
        <v>90</v>
      </c>
      <c r="K41" s="8">
        <v>86</v>
      </c>
      <c r="L41" s="8">
        <v>19</v>
      </c>
      <c r="M41" s="8">
        <v>0</v>
      </c>
      <c r="N41" s="8"/>
      <c r="O41" s="30"/>
      <c r="P41" s="24">
        <f t="shared" si="0"/>
        <v>-0.3247750867958972</v>
      </c>
      <c r="Q41" s="24">
        <f t="shared" si="1"/>
        <v>0.9432153398707543</v>
      </c>
      <c r="R41" s="24">
        <f t="shared" si="2"/>
        <v>-0.06595604169337664</v>
      </c>
      <c r="S41" s="9">
        <f t="shared" si="3"/>
        <v>109</v>
      </c>
      <c r="T41" s="9">
        <f t="shared" si="10"/>
        <v>-3.7827251487395017</v>
      </c>
      <c r="U41" s="17">
        <f t="shared" si="4"/>
        <v>109</v>
      </c>
      <c r="V41" s="9">
        <f t="shared" si="12"/>
        <v>19</v>
      </c>
      <c r="W41" s="18">
        <f t="shared" si="6"/>
        <v>86.2172748512605</v>
      </c>
      <c r="X41" s="31"/>
      <c r="Y41" s="33"/>
      <c r="Z41" s="21" t="s">
        <v>54</v>
      </c>
      <c r="AA41" s="2">
        <v>0</v>
      </c>
      <c r="AB41" s="8">
        <v>150</v>
      </c>
      <c r="AC41" s="53">
        <v>24.3</v>
      </c>
      <c r="AD41" s="54">
        <v>44.9</v>
      </c>
      <c r="AE41" s="17">
        <f t="shared" si="13"/>
        <v>84.7</v>
      </c>
      <c r="AF41" s="9">
        <f t="shared" si="14"/>
        <v>354.7</v>
      </c>
      <c r="AG41" s="9">
        <f t="shared" si="15"/>
        <v>86.2172748512605</v>
      </c>
      <c r="AH41" s="32"/>
      <c r="AI41" s="21" t="str">
        <f>Z41</f>
        <v>N</v>
      </c>
    </row>
    <row r="42" spans="1:35" ht="12.75">
      <c r="A42" s="36">
        <v>23.855</v>
      </c>
      <c r="B42" t="s">
        <v>50</v>
      </c>
      <c r="C42" t="s">
        <v>52</v>
      </c>
      <c r="D42">
        <v>9</v>
      </c>
      <c r="E42" s="2" t="s">
        <v>53</v>
      </c>
      <c r="F42" s="10">
        <v>56</v>
      </c>
      <c r="G42" s="12">
        <v>67</v>
      </c>
      <c r="H42" s="1"/>
      <c r="I42" s="25"/>
      <c r="J42" s="2">
        <v>90</v>
      </c>
      <c r="K42" s="8">
        <v>74</v>
      </c>
      <c r="L42" s="8">
        <v>16</v>
      </c>
      <c r="M42" s="8">
        <v>0</v>
      </c>
      <c r="N42" s="8"/>
      <c r="O42" s="30"/>
      <c r="P42" s="24">
        <f aca="true" t="shared" si="16" ref="P42:P47">COS(K42*PI()/180)*SIN(J42*PI()/180)*(SIN(M42*PI()/180))-(COS(M42*PI()/180)*SIN(L42*PI()/180))*(SIN(K42*PI()/180))</f>
        <v>-0.26495963211660245</v>
      </c>
      <c r="Q42" s="24">
        <f aca="true" t="shared" si="17" ref="Q42:Q47">(SIN(K42*PI()/180))*(COS(M42*PI()/180)*COS(L42*PI()/180))-(SIN(M42*PI()/180))*(COS(K42*PI()/180)*COS(J42*PI()/180))</f>
        <v>0.924024048078213</v>
      </c>
      <c r="R42" s="24">
        <f aca="true" t="shared" si="18" ref="R42:R47">(COS(K42*PI()/180)*COS(J42*PI()/180))*(COS(M42*PI()/180)*SIN(L42*PI()/180))-(COS(K42*PI()/180)*SIN(J42*PI()/180))*(COS(M42*PI()/180)*COS(L42*PI()/180))</f>
        <v>-0.26495963211660245</v>
      </c>
      <c r="S42" s="9">
        <f aca="true" t="shared" si="19" ref="S42:S47">IF(P42=0,IF(Q42&gt;=0,90,270),IF(P42&gt;0,IF(Q42&gt;=0,ATAN(Q42/P42)*180/PI(),ATAN(Q42/P42)*180/PI()+360),ATAN(Q42/P42)*180/PI()+180))</f>
        <v>106</v>
      </c>
      <c r="T42" s="9">
        <f t="shared" si="10"/>
        <v>-15.410196019999107</v>
      </c>
      <c r="U42" s="17">
        <f aca="true" t="shared" si="20" ref="U42:U47">IF(R42&lt;0,S42,IF(S42+180&gt;=360,S42-180,S42+180))</f>
        <v>106</v>
      </c>
      <c r="V42" s="9">
        <f t="shared" si="12"/>
        <v>16</v>
      </c>
      <c r="W42" s="18">
        <f aca="true" t="shared" si="21" ref="W42:W47">IF(R42&lt;0,90+T42,90-T42)</f>
        <v>74.5898039800009</v>
      </c>
      <c r="X42" s="31"/>
      <c r="Y42" s="33"/>
      <c r="Z42" s="21" t="s">
        <v>54</v>
      </c>
      <c r="AA42" s="2">
        <v>0</v>
      </c>
      <c r="AB42" s="8">
        <v>150</v>
      </c>
      <c r="AC42" s="53">
        <v>12.2</v>
      </c>
      <c r="AD42" s="54">
        <v>24.1</v>
      </c>
      <c r="AE42" s="17">
        <f t="shared" si="13"/>
        <v>93.8</v>
      </c>
      <c r="AF42" s="9">
        <f t="shared" si="14"/>
        <v>3.799999999999997</v>
      </c>
      <c r="AG42" s="9">
        <f t="shared" si="15"/>
        <v>74.5898039800009</v>
      </c>
      <c r="AH42" s="32"/>
      <c r="AI42" s="21" t="str">
        <f>Z42</f>
        <v>N</v>
      </c>
    </row>
    <row r="43" spans="1:35" ht="12.75">
      <c r="A43" s="36">
        <v>23.855</v>
      </c>
      <c r="B43" t="s">
        <v>50</v>
      </c>
      <c r="C43" t="s">
        <v>52</v>
      </c>
      <c r="D43">
        <v>9</v>
      </c>
      <c r="E43" s="2" t="s">
        <v>53</v>
      </c>
      <c r="F43" s="10">
        <v>56</v>
      </c>
      <c r="G43" s="12">
        <v>73</v>
      </c>
      <c r="H43" s="1"/>
      <c r="I43" s="25"/>
      <c r="J43" s="2">
        <v>90</v>
      </c>
      <c r="K43" s="8">
        <v>68</v>
      </c>
      <c r="L43" s="8">
        <v>139</v>
      </c>
      <c r="M43" s="8">
        <v>0</v>
      </c>
      <c r="N43" s="8"/>
      <c r="O43" s="30"/>
      <c r="P43" s="24">
        <f t="shared" si="16"/>
        <v>-0.6082873393227622</v>
      </c>
      <c r="Q43" s="24">
        <f t="shared" si="17"/>
        <v>-0.6997545376694319</v>
      </c>
      <c r="R43" s="24">
        <f t="shared" si="18"/>
        <v>0.28271918486560554</v>
      </c>
      <c r="S43" s="9">
        <f t="shared" si="19"/>
        <v>229</v>
      </c>
      <c r="T43" s="9">
        <f t="shared" si="10"/>
        <v>16.957641366658805</v>
      </c>
      <c r="U43" s="17">
        <f t="shared" si="20"/>
        <v>49</v>
      </c>
      <c r="V43" s="9">
        <f t="shared" si="12"/>
        <v>319</v>
      </c>
      <c r="W43" s="18">
        <f t="shared" si="21"/>
        <v>73.0423586333412</v>
      </c>
      <c r="X43" s="31"/>
      <c r="Y43" s="33"/>
      <c r="Z43" s="21" t="s">
        <v>54</v>
      </c>
      <c r="AA43" s="2">
        <v>0</v>
      </c>
      <c r="AB43" s="8">
        <v>150</v>
      </c>
      <c r="AC43" s="53">
        <v>29.7</v>
      </c>
      <c r="AD43" s="54">
        <v>20.5</v>
      </c>
      <c r="AE43" s="17">
        <f t="shared" si="13"/>
        <v>19.3</v>
      </c>
      <c r="AF43" s="9">
        <f t="shared" si="14"/>
        <v>289.3</v>
      </c>
      <c r="AG43" s="9">
        <f t="shared" si="15"/>
        <v>73.0423586333412</v>
      </c>
      <c r="AH43" s="32"/>
      <c r="AI43" s="21" t="str">
        <f>Z43</f>
        <v>N</v>
      </c>
    </row>
    <row r="44" spans="1:35" ht="12.75">
      <c r="A44" s="36">
        <v>24.285</v>
      </c>
      <c r="B44" t="s">
        <v>50</v>
      </c>
      <c r="C44" t="s">
        <v>52</v>
      </c>
      <c r="D44">
        <v>9</v>
      </c>
      <c r="E44" s="2" t="s">
        <v>48</v>
      </c>
      <c r="F44" s="10">
        <v>99</v>
      </c>
      <c r="G44" s="12">
        <v>103</v>
      </c>
      <c r="H44" s="1"/>
      <c r="I44" s="25"/>
      <c r="J44" s="2">
        <v>270</v>
      </c>
      <c r="K44" s="8">
        <v>31</v>
      </c>
      <c r="L44" s="8">
        <v>180</v>
      </c>
      <c r="M44" s="8">
        <v>10</v>
      </c>
      <c r="N44" s="8"/>
      <c r="O44" s="30"/>
      <c r="P44" s="24">
        <f t="shared" si="16"/>
        <v>-0.14884553972260356</v>
      </c>
      <c r="Q44" s="24">
        <f t="shared" si="17"/>
        <v>-0.5072134892679037</v>
      </c>
      <c r="R44" s="24">
        <f t="shared" si="18"/>
        <v>-0.8441450033599869</v>
      </c>
      <c r="S44" s="9">
        <f t="shared" si="19"/>
        <v>253.6452846197739</v>
      </c>
      <c r="T44" s="9">
        <f t="shared" si="10"/>
        <v>-57.945259291296644</v>
      </c>
      <c r="U44" s="17">
        <f t="shared" si="20"/>
        <v>253.6452846197739</v>
      </c>
      <c r="V44" s="9">
        <f t="shared" si="12"/>
        <v>163.6452846197739</v>
      </c>
      <c r="W44" s="18">
        <f t="shared" si="21"/>
        <v>32.054740708703356</v>
      </c>
      <c r="X44" s="31"/>
      <c r="Y44" s="33"/>
      <c r="Z44" s="21"/>
      <c r="AA44" s="2">
        <v>0</v>
      </c>
      <c r="AB44" s="8">
        <v>150</v>
      </c>
      <c r="AC44" s="53">
        <v>16.1</v>
      </c>
      <c r="AD44" s="54">
        <v>11.8</v>
      </c>
      <c r="AE44" s="17">
        <f t="shared" si="13"/>
        <v>237.5452846197739</v>
      </c>
      <c r="AF44" s="9">
        <f t="shared" si="14"/>
        <v>147.5452846197739</v>
      </c>
      <c r="AG44" s="9">
        <f t="shared" si="15"/>
        <v>32.054740708703356</v>
      </c>
      <c r="AH44" s="32"/>
      <c r="AI44" s="21"/>
    </row>
    <row r="45" spans="1:35" ht="12.75">
      <c r="A45" s="36">
        <v>24.475</v>
      </c>
      <c r="B45" t="s">
        <v>50</v>
      </c>
      <c r="C45" t="s">
        <v>52</v>
      </c>
      <c r="D45">
        <v>9</v>
      </c>
      <c r="E45" s="2" t="s">
        <v>48</v>
      </c>
      <c r="F45" s="10">
        <v>118</v>
      </c>
      <c r="G45" s="12">
        <v>125</v>
      </c>
      <c r="H45" s="1"/>
      <c r="I45" s="25"/>
      <c r="J45" s="2">
        <v>270</v>
      </c>
      <c r="K45" s="8">
        <v>46</v>
      </c>
      <c r="L45" s="8">
        <v>13</v>
      </c>
      <c r="M45" s="8">
        <v>0</v>
      </c>
      <c r="N45" s="8"/>
      <c r="O45" s="30"/>
      <c r="P45" s="24">
        <f t="shared" si="16"/>
        <v>-0.1618162465176849</v>
      </c>
      <c r="Q45" s="24">
        <f t="shared" si="17"/>
        <v>0.7009031678585697</v>
      </c>
      <c r="R45" s="24">
        <f t="shared" si="18"/>
        <v>0.6768543214277392</v>
      </c>
      <c r="S45" s="9">
        <f t="shared" si="19"/>
        <v>103.00000000000001</v>
      </c>
      <c r="T45" s="9">
        <f t="shared" si="10"/>
        <v>43.25705632163219</v>
      </c>
      <c r="U45" s="17">
        <f t="shared" si="20"/>
        <v>283</v>
      </c>
      <c r="V45" s="9">
        <f aca="true" t="shared" si="22" ref="V45:V174">IF(U45-90&lt;0,U45+270,U45-90)</f>
        <v>193</v>
      </c>
      <c r="W45" s="18">
        <f t="shared" si="21"/>
        <v>46.74294367836781</v>
      </c>
      <c r="X45" s="31"/>
      <c r="Y45" s="33"/>
      <c r="Z45" s="21"/>
      <c r="AA45" s="2">
        <v>0</v>
      </c>
      <c r="AB45" s="8">
        <v>150</v>
      </c>
      <c r="AC45" s="53">
        <v>43.6</v>
      </c>
      <c r="AD45" s="54">
        <v>43.6</v>
      </c>
      <c r="AE45" s="17">
        <f>IF(AD45&gt;=0,IF(U45&gt;=AC45,U45-AC45,U45-AC45+360),IF((U45-AC45-180)&lt;0,IF(U45-AC45+180&lt;0,U45-AC45+540,U45-AC45+180),U45-AC45-180))</f>
        <v>239.4</v>
      </c>
      <c r="AF45" s="9">
        <f>IF(AE45-90&lt;0,AE45+270,AE45-90)</f>
        <v>149.4</v>
      </c>
      <c r="AG45" s="9">
        <f>W45</f>
        <v>46.74294367836781</v>
      </c>
      <c r="AH45" s="32"/>
      <c r="AI45" s="21"/>
    </row>
    <row r="46" spans="1:35" ht="12.75">
      <c r="A46" s="36">
        <v>24.485</v>
      </c>
      <c r="B46" t="s">
        <v>50</v>
      </c>
      <c r="C46" t="s">
        <v>52</v>
      </c>
      <c r="D46">
        <v>9</v>
      </c>
      <c r="E46" s="2" t="s">
        <v>53</v>
      </c>
      <c r="F46" s="10">
        <v>119</v>
      </c>
      <c r="G46" s="12">
        <v>140</v>
      </c>
      <c r="H46" s="1"/>
      <c r="I46" s="25"/>
      <c r="J46" s="2">
        <v>270</v>
      </c>
      <c r="K46" s="8">
        <v>75</v>
      </c>
      <c r="L46" s="8">
        <v>174</v>
      </c>
      <c r="M46" s="8">
        <v>0</v>
      </c>
      <c r="N46" s="8"/>
      <c r="O46" s="30"/>
      <c r="P46" s="24">
        <f t="shared" si="16"/>
        <v>-0.10096674225253496</v>
      </c>
      <c r="Q46" s="24">
        <f t="shared" si="17"/>
        <v>-0.9606343835461697</v>
      </c>
      <c r="R46" s="24">
        <f t="shared" si="18"/>
        <v>-0.25740120729276555</v>
      </c>
      <c r="S46" s="9">
        <f t="shared" si="19"/>
        <v>264</v>
      </c>
      <c r="T46" s="9">
        <f t="shared" si="10"/>
        <v>-14.921503174847956</v>
      </c>
      <c r="U46" s="17">
        <f t="shared" si="20"/>
        <v>264</v>
      </c>
      <c r="V46" s="9">
        <f t="shared" si="22"/>
        <v>174</v>
      </c>
      <c r="W46" s="18">
        <f t="shared" si="21"/>
        <v>75.07849682515204</v>
      </c>
      <c r="X46" s="31"/>
      <c r="Y46" s="33"/>
      <c r="Z46" s="21" t="s">
        <v>54</v>
      </c>
      <c r="AA46" s="2">
        <v>0</v>
      </c>
      <c r="AB46" s="8">
        <v>150</v>
      </c>
      <c r="AC46" s="53">
        <v>332.1</v>
      </c>
      <c r="AD46" s="54">
        <v>53.5</v>
      </c>
      <c r="AE46" s="17">
        <f>IF(AD46&gt;=0,IF(U46&gt;=AC46,U46-AC46,U46-AC46+360),IF((U46-AC46-180)&lt;0,IF(U46-AC46+180&lt;0,U46-AC46+540,U46-AC46+180),U46-AC46-180))</f>
        <v>291.9</v>
      </c>
      <c r="AF46" s="9">
        <f>IF(AE46-90&lt;0,AE46+270,AE46-90)</f>
        <v>201.89999999999998</v>
      </c>
      <c r="AG46" s="9">
        <f>W46</f>
        <v>75.07849682515204</v>
      </c>
      <c r="AH46" s="32"/>
      <c r="AI46" s="21" t="str">
        <f>Z46</f>
        <v>N</v>
      </c>
    </row>
    <row r="47" spans="1:35" ht="12.75">
      <c r="A47" s="36">
        <v>24.895</v>
      </c>
      <c r="B47" t="s">
        <v>50</v>
      </c>
      <c r="C47" t="s">
        <v>52</v>
      </c>
      <c r="D47" t="s">
        <v>55</v>
      </c>
      <c r="E47" s="2" t="s">
        <v>48</v>
      </c>
      <c r="F47" s="10">
        <v>10</v>
      </c>
      <c r="G47" s="12">
        <v>15</v>
      </c>
      <c r="H47" s="1"/>
      <c r="I47" s="25"/>
      <c r="J47" s="2">
        <v>270</v>
      </c>
      <c r="K47" s="8">
        <v>44</v>
      </c>
      <c r="L47" s="8">
        <v>0</v>
      </c>
      <c r="M47" s="8">
        <v>7</v>
      </c>
      <c r="N47" s="8"/>
      <c r="O47" s="30"/>
      <c r="P47" s="24">
        <f t="shared" si="16"/>
        <v>-0.0876654691524613</v>
      </c>
      <c r="Q47" s="24">
        <f t="shared" si="17"/>
        <v>0.6894804923045095</v>
      </c>
      <c r="R47" s="24">
        <f t="shared" si="18"/>
        <v>0.7139779505485652</v>
      </c>
      <c r="S47" s="9">
        <f t="shared" si="19"/>
        <v>97.2461132912558</v>
      </c>
      <c r="T47" s="9">
        <f t="shared" si="10"/>
        <v>45.770395599151286</v>
      </c>
      <c r="U47" s="17">
        <f t="shared" si="20"/>
        <v>277.2461132912558</v>
      </c>
      <c r="V47" s="9">
        <f t="shared" si="22"/>
        <v>187.24611329125582</v>
      </c>
      <c r="W47" s="18">
        <f t="shared" si="21"/>
        <v>44.229604400848714</v>
      </c>
      <c r="X47" s="31"/>
      <c r="Y47" s="33"/>
      <c r="Z47" s="21"/>
      <c r="AA47" s="2">
        <v>5</v>
      </c>
      <c r="AB47" s="8">
        <v>53</v>
      </c>
      <c r="AC47" s="53"/>
      <c r="AD47" s="54"/>
      <c r="AE47" s="17">
        <f>IF(AD47&gt;=0,IF(U47&gt;=AC47,U47-AC47,U47-AC47+360),IF((U47-AC47-180)&lt;0,IF(U47-AC47+180&lt;0,U47-AC47+540,U47-AC47+180),U47-AC47-180))</f>
        <v>277.2461132912558</v>
      </c>
      <c r="AF47" s="9">
        <f>IF(AE47-90&lt;0,AE47+270,AE47-90)</f>
        <v>187.24611329125582</v>
      </c>
      <c r="AG47" s="9">
        <f>W47</f>
        <v>44.229604400848714</v>
      </c>
      <c r="AH47" s="32"/>
      <c r="AI47" s="21"/>
    </row>
    <row r="48" spans="1:35" ht="12.75">
      <c r="A48" s="36">
        <v>25.015</v>
      </c>
      <c r="B48" t="s">
        <v>50</v>
      </c>
      <c r="C48" t="s">
        <v>52</v>
      </c>
      <c r="D48" t="s">
        <v>55</v>
      </c>
      <c r="E48" s="2" t="s">
        <v>53</v>
      </c>
      <c r="F48" s="10">
        <v>22</v>
      </c>
      <c r="G48" s="12">
        <v>30</v>
      </c>
      <c r="H48" s="1"/>
      <c r="I48" s="25"/>
      <c r="J48" s="2">
        <v>90</v>
      </c>
      <c r="K48" s="8">
        <v>67</v>
      </c>
      <c r="L48" s="8">
        <v>8</v>
      </c>
      <c r="M48" s="8">
        <v>0</v>
      </c>
      <c r="N48" s="8"/>
      <c r="O48" s="30"/>
      <c r="P48" s="24">
        <f aca="true" t="shared" si="23" ref="P48:P62">COS(K48*PI()/180)*SIN(J48*PI()/180)*(SIN(M48*PI()/180))-(COS(M48*PI()/180)*SIN(L48*PI()/180))*(SIN(K48*PI()/180))</f>
        <v>-0.1281095149037667</v>
      </c>
      <c r="Q48" s="24">
        <f aca="true" t="shared" si="24" ref="Q48:Q62">(SIN(K48*PI()/180))*(COS(M48*PI()/180)*COS(L48*PI()/180))-(SIN(M48*PI()/180))*(COS(K48*PI()/180)*COS(J48*PI()/180))</f>
        <v>0.9115465634955903</v>
      </c>
      <c r="R48" s="24">
        <f aca="true" t="shared" si="25" ref="R48:R62">(COS(K48*PI()/180)*COS(J48*PI()/180))*(COS(M48*PI()/180)*SIN(L48*PI()/180))-(COS(K48*PI()/180)*SIN(J48*PI()/180))*(COS(M48*PI()/180)*COS(L48*PI()/180))</f>
        <v>-0.3869285600062876</v>
      </c>
      <c r="S48" s="9">
        <f aca="true" t="shared" si="26" ref="S48:S62">IF(P48=0,IF(Q48&gt;=0,90,270),IF(P48&gt;0,IF(Q48&gt;=0,ATAN(Q48/P48)*180/PI(),ATAN(Q48/P48)*180/PI()+360),ATAN(Q48/P48)*180/PI()+180))</f>
        <v>98</v>
      </c>
      <c r="T48" s="9">
        <f t="shared" si="10"/>
        <v>-22.799150975299828</v>
      </c>
      <c r="U48" s="17">
        <f aca="true" t="shared" si="27" ref="U48:U62">IF(R48&lt;0,S48,IF(S48+180&gt;=360,S48-180,S48+180))</f>
        <v>98</v>
      </c>
      <c r="V48" s="9">
        <f t="shared" si="22"/>
        <v>8</v>
      </c>
      <c r="W48" s="18">
        <f aca="true" t="shared" si="28" ref="W48:W62">IF(R48&lt;0,90+T48,90-T48)</f>
        <v>67.20084902470018</v>
      </c>
      <c r="X48" s="31"/>
      <c r="Y48" s="33"/>
      <c r="Z48" s="21" t="s">
        <v>54</v>
      </c>
      <c r="AA48" s="2">
        <v>5</v>
      </c>
      <c r="AB48" s="8">
        <v>53</v>
      </c>
      <c r="AC48" s="53"/>
      <c r="AD48" s="54"/>
      <c r="AE48" s="17">
        <f aca="true" t="shared" si="29" ref="AE48:AE62">IF(AD48&gt;=0,IF(U48&gt;=AC48,U48-AC48,U48-AC48+360),IF((U48-AC48-180)&lt;0,IF(U48-AC48+180&lt;0,U48-AC48+540,U48-AC48+180),U48-AC48-180))</f>
        <v>98</v>
      </c>
      <c r="AF48" s="9">
        <f aca="true" t="shared" si="30" ref="AF48:AF170">IF(AE48-90&lt;0,AE48+270,AE48-90)</f>
        <v>8</v>
      </c>
      <c r="AG48" s="9">
        <f aca="true" t="shared" si="31" ref="AG48:AG62">W48</f>
        <v>67.20084902470018</v>
      </c>
      <c r="AH48" s="32"/>
      <c r="AI48" s="21" t="str">
        <f>Z48</f>
        <v>N</v>
      </c>
    </row>
    <row r="49" spans="1:35" ht="12.75">
      <c r="A49" s="36">
        <v>25.4</v>
      </c>
      <c r="B49" t="s">
        <v>50</v>
      </c>
      <c r="C49" t="s">
        <v>56</v>
      </c>
      <c r="D49">
        <v>1</v>
      </c>
      <c r="E49" s="2" t="s">
        <v>48</v>
      </c>
      <c r="F49" s="10">
        <v>121</v>
      </c>
      <c r="G49" s="12">
        <v>122</v>
      </c>
      <c r="H49" s="1"/>
      <c r="I49" s="25"/>
      <c r="J49" s="2">
        <v>270</v>
      </c>
      <c r="K49" s="8">
        <v>9</v>
      </c>
      <c r="L49" s="8">
        <v>180</v>
      </c>
      <c r="M49" s="8">
        <v>5</v>
      </c>
      <c r="N49" s="8"/>
      <c r="O49" s="30"/>
      <c r="P49" s="24">
        <f t="shared" si="23"/>
        <v>-0.08608271092777123</v>
      </c>
      <c r="Q49" s="24">
        <f t="shared" si="24"/>
        <v>-0.15583918467189647</v>
      </c>
      <c r="R49" s="24">
        <f t="shared" si="25"/>
        <v>-0.9839298882679104</v>
      </c>
      <c r="S49" s="9">
        <f t="shared" si="26"/>
        <v>241.08454363408003</v>
      </c>
      <c r="T49" s="9">
        <f t="shared" si="10"/>
        <v>-79.74377297772563</v>
      </c>
      <c r="U49" s="17">
        <f t="shared" si="27"/>
        <v>241.08454363408003</v>
      </c>
      <c r="V49" s="9">
        <f t="shared" si="22"/>
        <v>151.08454363408003</v>
      </c>
      <c r="W49" s="18">
        <f t="shared" si="28"/>
        <v>10.256227022274373</v>
      </c>
      <c r="X49" s="31"/>
      <c r="Y49" s="33"/>
      <c r="Z49" s="21"/>
      <c r="AA49" s="2">
        <v>88</v>
      </c>
      <c r="AB49" s="8">
        <v>142</v>
      </c>
      <c r="AC49" s="53">
        <v>194.3</v>
      </c>
      <c r="AD49" s="54">
        <v>21.9</v>
      </c>
      <c r="AE49" s="17">
        <f t="shared" si="29"/>
        <v>46.78454363408002</v>
      </c>
      <c r="AF49" s="9">
        <f t="shared" si="30"/>
        <v>316.78454363408</v>
      </c>
      <c r="AG49" s="9">
        <f t="shared" si="31"/>
        <v>10.256227022274373</v>
      </c>
      <c r="AH49" s="32"/>
      <c r="AI49" s="21"/>
    </row>
    <row r="50" spans="1:35" ht="12.75">
      <c r="A50" s="36">
        <v>25.665</v>
      </c>
      <c r="B50" t="s">
        <v>50</v>
      </c>
      <c r="C50" t="s">
        <v>56</v>
      </c>
      <c r="D50">
        <v>2</v>
      </c>
      <c r="E50" s="2" t="s">
        <v>48</v>
      </c>
      <c r="F50" s="10">
        <v>4</v>
      </c>
      <c r="G50" s="12">
        <v>5</v>
      </c>
      <c r="H50" s="1"/>
      <c r="I50" s="25"/>
      <c r="J50" s="2">
        <v>270</v>
      </c>
      <c r="K50" s="8">
        <v>8</v>
      </c>
      <c r="L50" s="8">
        <v>0</v>
      </c>
      <c r="M50" s="8">
        <v>22</v>
      </c>
      <c r="N50" s="8"/>
      <c r="O50" s="30"/>
      <c r="P50" s="24">
        <f t="shared" si="23"/>
        <v>-0.37096094779983385</v>
      </c>
      <c r="Q50" s="24">
        <f t="shared" si="24"/>
        <v>0.1290390522001662</v>
      </c>
      <c r="R50" s="24">
        <f t="shared" si="25"/>
        <v>0.9181605650302176</v>
      </c>
      <c r="S50" s="9">
        <f t="shared" si="26"/>
        <v>160.81973026239302</v>
      </c>
      <c r="T50" s="9">
        <f t="shared" si="10"/>
        <v>66.84011517770342</v>
      </c>
      <c r="U50" s="17">
        <f t="shared" si="27"/>
        <v>340.819730262393</v>
      </c>
      <c r="V50" s="9">
        <f t="shared" si="22"/>
        <v>250.81973026239302</v>
      </c>
      <c r="W50" s="18">
        <f t="shared" si="28"/>
        <v>23.159884822296576</v>
      </c>
      <c r="X50" s="31"/>
      <c r="Y50" s="33"/>
      <c r="Z50" s="21"/>
      <c r="AA50" s="2">
        <v>0</v>
      </c>
      <c r="AB50" s="8">
        <v>65</v>
      </c>
      <c r="AC50" s="53">
        <v>152.7</v>
      </c>
      <c r="AD50" s="54">
        <v>36.7</v>
      </c>
      <c r="AE50" s="17">
        <f t="shared" si="29"/>
        <v>188.11973026239303</v>
      </c>
      <c r="AF50" s="9">
        <f t="shared" si="30"/>
        <v>98.11973026239303</v>
      </c>
      <c r="AG50" s="9">
        <f t="shared" si="31"/>
        <v>23.159884822296576</v>
      </c>
      <c r="AH50" s="32"/>
      <c r="AI50" s="21"/>
    </row>
    <row r="51" spans="1:35" ht="12.75">
      <c r="A51" s="36">
        <v>27.965</v>
      </c>
      <c r="B51" t="s">
        <v>50</v>
      </c>
      <c r="C51" t="s">
        <v>56</v>
      </c>
      <c r="D51">
        <v>3</v>
      </c>
      <c r="E51" s="2" t="s">
        <v>48</v>
      </c>
      <c r="F51" s="10">
        <v>93</v>
      </c>
      <c r="G51" s="12">
        <v>109</v>
      </c>
      <c r="H51" s="1"/>
      <c r="I51" s="25"/>
      <c r="J51" s="2">
        <v>90</v>
      </c>
      <c r="K51" s="8">
        <v>60</v>
      </c>
      <c r="L51" s="8">
        <v>0</v>
      </c>
      <c r="M51" s="8">
        <v>60</v>
      </c>
      <c r="N51" s="8"/>
      <c r="O51" s="30"/>
      <c r="P51" s="24">
        <f t="shared" si="23"/>
        <v>0.4330127018922194</v>
      </c>
      <c r="Q51" s="24">
        <f t="shared" si="24"/>
        <v>0.4330127018922194</v>
      </c>
      <c r="R51" s="24">
        <f t="shared" si="25"/>
        <v>-0.2500000000000001</v>
      </c>
      <c r="S51" s="9">
        <f t="shared" si="26"/>
        <v>45</v>
      </c>
      <c r="T51" s="9">
        <f t="shared" si="10"/>
        <v>-22.207654298596495</v>
      </c>
      <c r="U51" s="17">
        <f t="shared" si="27"/>
        <v>45</v>
      </c>
      <c r="V51" s="9">
        <f t="shared" si="22"/>
        <v>315</v>
      </c>
      <c r="W51" s="18">
        <f t="shared" si="28"/>
        <v>67.7923457014035</v>
      </c>
      <c r="X51" s="31"/>
      <c r="Y51" s="33"/>
      <c r="Z51" s="21"/>
      <c r="AA51" s="2">
        <v>80</v>
      </c>
      <c r="AB51" s="8">
        <v>147</v>
      </c>
      <c r="AC51" s="53">
        <v>231.9</v>
      </c>
      <c r="AD51" s="54">
        <v>-10.2</v>
      </c>
      <c r="AE51" s="17">
        <f t="shared" si="29"/>
        <v>353.1</v>
      </c>
      <c r="AF51" s="9">
        <f t="shared" si="30"/>
        <v>263.1</v>
      </c>
      <c r="AG51" s="9">
        <f t="shared" si="31"/>
        <v>67.7923457014035</v>
      </c>
      <c r="AH51" s="32"/>
      <c r="AI51" s="21"/>
    </row>
    <row r="52" spans="1:35" ht="12.75">
      <c r="A52" s="36">
        <v>28.005</v>
      </c>
      <c r="B52" t="s">
        <v>50</v>
      </c>
      <c r="C52" t="s">
        <v>56</v>
      </c>
      <c r="D52">
        <v>3</v>
      </c>
      <c r="E52" s="2" t="s">
        <v>53</v>
      </c>
      <c r="F52" s="10">
        <v>97</v>
      </c>
      <c r="G52" s="12">
        <v>106</v>
      </c>
      <c r="H52" s="1"/>
      <c r="I52" s="25"/>
      <c r="J52" s="2">
        <v>270</v>
      </c>
      <c r="K52" s="8">
        <v>64</v>
      </c>
      <c r="L52" s="8">
        <v>32</v>
      </c>
      <c r="M52" s="8">
        <v>0</v>
      </c>
      <c r="N52" s="8"/>
      <c r="O52" s="30"/>
      <c r="P52" s="24">
        <f t="shared" si="23"/>
        <v>-0.4762882797120397</v>
      </c>
      <c r="Q52" s="24">
        <f t="shared" si="24"/>
        <v>0.7622205798007392</v>
      </c>
      <c r="R52" s="24">
        <f t="shared" si="25"/>
        <v>0.37175981644438616</v>
      </c>
      <c r="S52" s="9">
        <f t="shared" si="26"/>
        <v>122</v>
      </c>
      <c r="T52" s="9">
        <f t="shared" si="10"/>
        <v>22.470999651075612</v>
      </c>
      <c r="U52" s="17">
        <f t="shared" si="27"/>
        <v>302</v>
      </c>
      <c r="V52" s="9">
        <f t="shared" si="22"/>
        <v>212</v>
      </c>
      <c r="W52" s="18">
        <f t="shared" si="28"/>
        <v>67.52900034892438</v>
      </c>
      <c r="X52" s="31"/>
      <c r="Y52" s="33"/>
      <c r="Z52" s="21" t="s">
        <v>57</v>
      </c>
      <c r="AA52" s="2">
        <v>80</v>
      </c>
      <c r="AB52" s="8">
        <v>147</v>
      </c>
      <c r="AC52" s="53">
        <v>243.5</v>
      </c>
      <c r="AD52" s="54">
        <v>-13.6</v>
      </c>
      <c r="AE52" s="17">
        <f t="shared" si="29"/>
        <v>238.5</v>
      </c>
      <c r="AF52" s="9">
        <f t="shared" si="30"/>
        <v>148.5</v>
      </c>
      <c r="AG52" s="9">
        <f t="shared" si="31"/>
        <v>67.52900034892438</v>
      </c>
      <c r="AH52" s="32"/>
      <c r="AI52" s="21" t="str">
        <f>Z52</f>
        <v>R</v>
      </c>
    </row>
    <row r="53" spans="1:35" ht="12.75">
      <c r="A53" s="36">
        <v>30.435</v>
      </c>
      <c r="B53" t="s">
        <v>50</v>
      </c>
      <c r="C53" t="s">
        <v>56</v>
      </c>
      <c r="D53">
        <v>6</v>
      </c>
      <c r="E53" s="2" t="s">
        <v>48</v>
      </c>
      <c r="F53" s="10">
        <v>28</v>
      </c>
      <c r="G53" s="12">
        <v>29</v>
      </c>
      <c r="H53" s="1"/>
      <c r="I53" s="25"/>
      <c r="J53" s="2">
        <v>270</v>
      </c>
      <c r="K53" s="8">
        <v>5</v>
      </c>
      <c r="L53" s="8">
        <v>0</v>
      </c>
      <c r="M53" s="8">
        <v>66</v>
      </c>
      <c r="N53" s="8"/>
      <c r="O53" s="30"/>
      <c r="P53" s="24">
        <f t="shared" si="23"/>
        <v>-0.9100691413693562</v>
      </c>
      <c r="Q53" s="24">
        <f t="shared" si="24"/>
        <v>0.035449434229960664</v>
      </c>
      <c r="R53" s="24">
        <f t="shared" si="25"/>
        <v>0.4051888873517468</v>
      </c>
      <c r="S53" s="9">
        <f t="shared" si="26"/>
        <v>177.76931603429523</v>
      </c>
      <c r="T53" s="9">
        <f t="shared" si="10"/>
        <v>23.983865091593255</v>
      </c>
      <c r="U53" s="17">
        <f t="shared" si="27"/>
        <v>357.76931603429523</v>
      </c>
      <c r="V53" s="9">
        <f t="shared" si="22"/>
        <v>267.76931603429523</v>
      </c>
      <c r="W53" s="18">
        <f t="shared" si="28"/>
        <v>66.01613490840674</v>
      </c>
      <c r="X53" s="31"/>
      <c r="Y53" s="33"/>
      <c r="Z53" s="21"/>
      <c r="AA53" s="2">
        <v>0</v>
      </c>
      <c r="AB53" s="8">
        <v>49</v>
      </c>
      <c r="AC53" s="53">
        <v>89.4</v>
      </c>
      <c r="AD53" s="54">
        <v>64.7</v>
      </c>
      <c r="AE53" s="17">
        <f t="shared" si="29"/>
        <v>268.36931603429525</v>
      </c>
      <c r="AF53" s="9">
        <f t="shared" si="30"/>
        <v>178.36931603429525</v>
      </c>
      <c r="AG53" s="9">
        <f t="shared" si="31"/>
        <v>66.01613490840674</v>
      </c>
      <c r="AH53" s="32"/>
      <c r="AI53" s="21"/>
    </row>
    <row r="54" spans="1:35" ht="12.75">
      <c r="A54" s="36">
        <v>30.955</v>
      </c>
      <c r="B54" t="s">
        <v>50</v>
      </c>
      <c r="C54" t="s">
        <v>56</v>
      </c>
      <c r="D54">
        <v>6</v>
      </c>
      <c r="E54" s="2" t="s">
        <v>53</v>
      </c>
      <c r="F54" s="10">
        <v>80</v>
      </c>
      <c r="G54" s="12">
        <v>83</v>
      </c>
      <c r="H54" s="1"/>
      <c r="I54" s="25"/>
      <c r="J54" s="2">
        <v>270</v>
      </c>
      <c r="K54" s="8">
        <v>29</v>
      </c>
      <c r="L54" s="8">
        <v>0</v>
      </c>
      <c r="M54" s="8">
        <v>6</v>
      </c>
      <c r="N54" s="8"/>
      <c r="O54" s="30"/>
      <c r="P54" s="24">
        <f t="shared" si="23"/>
        <v>-0.09142265393088615</v>
      </c>
      <c r="Q54" s="24">
        <f t="shared" si="24"/>
        <v>0.48215378242015994</v>
      </c>
      <c r="R54" s="24">
        <f t="shared" si="25"/>
        <v>0.869828448870716</v>
      </c>
      <c r="S54" s="9">
        <f t="shared" si="26"/>
        <v>100.73656797799113</v>
      </c>
      <c r="T54" s="9">
        <f t="shared" si="10"/>
        <v>60.56893329608341</v>
      </c>
      <c r="U54" s="17">
        <f t="shared" si="27"/>
        <v>280.7365679779911</v>
      </c>
      <c r="V54" s="9">
        <f t="shared" si="22"/>
        <v>190.73656797799111</v>
      </c>
      <c r="W54" s="18">
        <f t="shared" si="28"/>
        <v>29.431066703916592</v>
      </c>
      <c r="X54" s="31"/>
      <c r="Y54" s="33"/>
      <c r="Z54" s="21" t="s">
        <v>57</v>
      </c>
      <c r="AA54" s="2">
        <v>53</v>
      </c>
      <c r="AB54" s="8">
        <v>92</v>
      </c>
      <c r="AC54" s="53">
        <v>78.8</v>
      </c>
      <c r="AD54" s="54">
        <v>60.3</v>
      </c>
      <c r="AE54" s="17">
        <f t="shared" si="29"/>
        <v>201.9365679779911</v>
      </c>
      <c r="AF54" s="9">
        <f t="shared" si="30"/>
        <v>111.9365679779911</v>
      </c>
      <c r="AG54" s="9">
        <f t="shared" si="31"/>
        <v>29.431066703916592</v>
      </c>
      <c r="AH54" s="32"/>
      <c r="AI54" s="21" t="str">
        <f>Z54</f>
        <v>R</v>
      </c>
    </row>
    <row r="55" spans="1:35" ht="12.75">
      <c r="A55" s="36">
        <v>31.145</v>
      </c>
      <c r="B55" t="s">
        <v>50</v>
      </c>
      <c r="C55" t="s">
        <v>56</v>
      </c>
      <c r="D55">
        <v>6</v>
      </c>
      <c r="E55" s="2" t="s">
        <v>48</v>
      </c>
      <c r="F55" s="10">
        <v>99</v>
      </c>
      <c r="G55" s="12">
        <v>101</v>
      </c>
      <c r="H55" s="1"/>
      <c r="I55" s="25"/>
      <c r="J55" s="2">
        <v>270</v>
      </c>
      <c r="K55" s="8">
        <v>24</v>
      </c>
      <c r="L55" s="8">
        <v>0</v>
      </c>
      <c r="M55" s="8">
        <v>19</v>
      </c>
      <c r="N55" s="8"/>
      <c r="O55" s="30"/>
      <c r="P55" s="24">
        <f t="shared" si="23"/>
        <v>-0.2974213086574201</v>
      </c>
      <c r="Q55" s="24">
        <f t="shared" si="24"/>
        <v>0.38457705140507836</v>
      </c>
      <c r="R55" s="24">
        <f t="shared" si="25"/>
        <v>0.863774199855458</v>
      </c>
      <c r="S55" s="9">
        <f t="shared" si="26"/>
        <v>127.71737993282525</v>
      </c>
      <c r="T55" s="9">
        <f t="shared" si="10"/>
        <v>60.6274030836645</v>
      </c>
      <c r="U55" s="17">
        <f t="shared" si="27"/>
        <v>307.7173799328252</v>
      </c>
      <c r="V55" s="9">
        <f t="shared" si="22"/>
        <v>217.71737993282522</v>
      </c>
      <c r="W55" s="18">
        <f t="shared" si="28"/>
        <v>29.372596916335503</v>
      </c>
      <c r="X55" s="31"/>
      <c r="Y55" s="33"/>
      <c r="Z55" s="21"/>
      <c r="AA55" s="2">
        <v>96</v>
      </c>
      <c r="AB55" s="8">
        <v>132</v>
      </c>
      <c r="AC55" s="53">
        <v>110.9</v>
      </c>
      <c r="AD55" s="54">
        <v>35.9</v>
      </c>
      <c r="AE55" s="17">
        <f t="shared" si="29"/>
        <v>196.81737993282522</v>
      </c>
      <c r="AF55" s="9">
        <f t="shared" si="30"/>
        <v>106.81737993282522</v>
      </c>
      <c r="AG55" s="9">
        <f t="shared" si="31"/>
        <v>29.372596916335503</v>
      </c>
      <c r="AH55" s="32"/>
      <c r="AI55" s="21"/>
    </row>
    <row r="56" spans="1:35" ht="12.75">
      <c r="A56" s="36">
        <v>34.26</v>
      </c>
      <c r="B56" t="s">
        <v>50</v>
      </c>
      <c r="C56" t="s">
        <v>58</v>
      </c>
      <c r="D56">
        <v>1</v>
      </c>
      <c r="E56" s="2" t="s">
        <v>48</v>
      </c>
      <c r="F56" s="10">
        <v>104</v>
      </c>
      <c r="G56" s="12">
        <v>109</v>
      </c>
      <c r="H56" s="1"/>
      <c r="I56" s="25"/>
      <c r="J56" s="2">
        <v>270</v>
      </c>
      <c r="K56" s="8">
        <v>42</v>
      </c>
      <c r="L56" s="8">
        <v>0</v>
      </c>
      <c r="M56" s="8">
        <v>12</v>
      </c>
      <c r="N56" s="8"/>
      <c r="O56" s="30"/>
      <c r="P56" s="24">
        <f t="shared" si="23"/>
        <v>-0.1545084971874737</v>
      </c>
      <c r="Q56" s="24">
        <f t="shared" si="24"/>
        <v>0.6545084971874737</v>
      </c>
      <c r="R56" s="24">
        <f t="shared" si="25"/>
        <v>0.726905328038456</v>
      </c>
      <c r="S56" s="9">
        <f t="shared" si="26"/>
        <v>103.28252558853899</v>
      </c>
      <c r="T56" s="9">
        <f t="shared" si="10"/>
        <v>47.22645646450147</v>
      </c>
      <c r="U56" s="17">
        <f t="shared" si="27"/>
        <v>283.282525588539</v>
      </c>
      <c r="V56" s="9">
        <f t="shared" si="22"/>
        <v>193.282525588539</v>
      </c>
      <c r="W56" s="18">
        <f t="shared" si="28"/>
        <v>42.77354353549853</v>
      </c>
      <c r="X56" s="31"/>
      <c r="Y56" s="33"/>
      <c r="Z56" s="21"/>
      <c r="AA56" s="2">
        <v>60</v>
      </c>
      <c r="AB56" s="8">
        <v>125</v>
      </c>
      <c r="AC56" s="53">
        <v>258.1</v>
      </c>
      <c r="AD56" s="54">
        <v>-28.8</v>
      </c>
      <c r="AE56" s="17">
        <f t="shared" si="29"/>
        <v>205.18252558853897</v>
      </c>
      <c r="AF56" s="9">
        <f t="shared" si="30"/>
        <v>115.18252558853897</v>
      </c>
      <c r="AG56" s="9">
        <f t="shared" si="31"/>
        <v>42.77354353549853</v>
      </c>
      <c r="AH56" s="32"/>
      <c r="AI56" s="21"/>
    </row>
    <row r="57" spans="1:35" ht="12.75">
      <c r="A57" s="36">
        <v>35.22</v>
      </c>
      <c r="B57" t="s">
        <v>50</v>
      </c>
      <c r="C57" t="s">
        <v>58</v>
      </c>
      <c r="D57">
        <v>2</v>
      </c>
      <c r="E57" s="2" t="s">
        <v>48</v>
      </c>
      <c r="F57" s="10">
        <v>57</v>
      </c>
      <c r="G57" s="12">
        <v>60</v>
      </c>
      <c r="H57" s="1"/>
      <c r="I57" s="25"/>
      <c r="J57" s="2">
        <v>270</v>
      </c>
      <c r="K57" s="8">
        <v>45</v>
      </c>
      <c r="L57" s="8">
        <v>0</v>
      </c>
      <c r="M57" s="8">
        <v>10</v>
      </c>
      <c r="N57" s="8"/>
      <c r="O57" s="30"/>
      <c r="P57" s="24">
        <f t="shared" si="23"/>
        <v>-0.12278780396897285</v>
      </c>
      <c r="Q57" s="24">
        <f t="shared" si="24"/>
        <v>0.6963642403200189</v>
      </c>
      <c r="R57" s="24">
        <f t="shared" si="25"/>
        <v>0.696364240320019</v>
      </c>
      <c r="S57" s="9">
        <f t="shared" si="26"/>
        <v>100</v>
      </c>
      <c r="T57" s="9">
        <f t="shared" si="10"/>
        <v>44.5614514132577</v>
      </c>
      <c r="U57" s="17">
        <f t="shared" si="27"/>
        <v>280</v>
      </c>
      <c r="V57" s="9">
        <f t="shared" si="22"/>
        <v>190</v>
      </c>
      <c r="W57" s="18">
        <f t="shared" si="28"/>
        <v>45.4385485867423</v>
      </c>
      <c r="X57" s="31"/>
      <c r="Y57" s="33"/>
      <c r="Z57" s="21"/>
      <c r="AA57" s="2">
        <v>0</v>
      </c>
      <c r="AB57" s="8">
        <v>68</v>
      </c>
      <c r="AC57" s="53">
        <v>328.7</v>
      </c>
      <c r="AD57" s="54">
        <v>-31.2</v>
      </c>
      <c r="AE57" s="17">
        <f t="shared" si="29"/>
        <v>131.3</v>
      </c>
      <c r="AF57" s="9">
        <f t="shared" si="30"/>
        <v>41.30000000000001</v>
      </c>
      <c r="AG57" s="9">
        <f t="shared" si="31"/>
        <v>45.4385485867423</v>
      </c>
      <c r="AH57" s="32"/>
      <c r="AI57" s="21"/>
    </row>
    <row r="58" spans="1:35" ht="12.75">
      <c r="A58" s="36">
        <v>37.295</v>
      </c>
      <c r="B58" t="s">
        <v>50</v>
      </c>
      <c r="C58" t="s">
        <v>58</v>
      </c>
      <c r="D58">
        <v>4</v>
      </c>
      <c r="E58" s="2" t="s">
        <v>48</v>
      </c>
      <c r="F58" s="10">
        <v>124</v>
      </c>
      <c r="G58" s="12">
        <v>129</v>
      </c>
      <c r="H58" s="1"/>
      <c r="I58" s="25"/>
      <c r="J58" s="2">
        <v>270</v>
      </c>
      <c r="K58" s="8">
        <v>45</v>
      </c>
      <c r="L58" s="8">
        <v>0</v>
      </c>
      <c r="M58" s="8">
        <v>14</v>
      </c>
      <c r="N58" s="8"/>
      <c r="O58" s="30"/>
      <c r="P58" s="24">
        <f t="shared" si="23"/>
        <v>-0.17106461289602906</v>
      </c>
      <c r="Q58" s="24">
        <f t="shared" si="24"/>
        <v>0.6861026878060832</v>
      </c>
      <c r="R58" s="24">
        <f t="shared" si="25"/>
        <v>0.6861026878060833</v>
      </c>
      <c r="S58" s="9">
        <f t="shared" si="26"/>
        <v>104</v>
      </c>
      <c r="T58" s="9">
        <f t="shared" si="10"/>
        <v>44.136271489356744</v>
      </c>
      <c r="U58" s="17">
        <f t="shared" si="27"/>
        <v>284</v>
      </c>
      <c r="V58" s="9">
        <f t="shared" si="22"/>
        <v>194</v>
      </c>
      <c r="W58" s="18">
        <f t="shared" si="28"/>
        <v>45.863728510643256</v>
      </c>
      <c r="X58" s="31"/>
      <c r="Y58" s="33"/>
      <c r="Z58" s="21"/>
      <c r="AA58" s="2">
        <v>22</v>
      </c>
      <c r="AB58" s="8">
        <v>140</v>
      </c>
      <c r="AC58" s="53">
        <v>278.5</v>
      </c>
      <c r="AD58" s="54">
        <v>-61.9</v>
      </c>
      <c r="AE58" s="17">
        <f t="shared" si="29"/>
        <v>185.5</v>
      </c>
      <c r="AF58" s="9">
        <f t="shared" si="30"/>
        <v>95.5</v>
      </c>
      <c r="AG58" s="9">
        <f t="shared" si="31"/>
        <v>45.863728510643256</v>
      </c>
      <c r="AH58" s="32"/>
      <c r="AI58" s="21"/>
    </row>
    <row r="59" spans="1:35" ht="12.75">
      <c r="A59" s="36">
        <v>37.63</v>
      </c>
      <c r="B59" t="s">
        <v>50</v>
      </c>
      <c r="C59" t="s">
        <v>58</v>
      </c>
      <c r="D59">
        <v>5</v>
      </c>
      <c r="E59" s="2" t="s">
        <v>48</v>
      </c>
      <c r="F59" s="10">
        <v>13</v>
      </c>
      <c r="G59" s="12">
        <v>17</v>
      </c>
      <c r="H59" s="1"/>
      <c r="I59" s="25"/>
      <c r="J59" s="2">
        <v>270</v>
      </c>
      <c r="K59" s="8">
        <v>29</v>
      </c>
      <c r="L59" s="8">
        <v>180</v>
      </c>
      <c r="M59" s="8">
        <v>11</v>
      </c>
      <c r="N59" s="8"/>
      <c r="O59" s="30"/>
      <c r="P59" s="24">
        <f t="shared" si="23"/>
        <v>-0.16688530765579598</v>
      </c>
      <c r="Q59" s="24">
        <f t="shared" si="24"/>
        <v>-0.47590230203074335</v>
      </c>
      <c r="R59" s="24">
        <f t="shared" si="25"/>
        <v>-0.8585504797070658</v>
      </c>
      <c r="S59" s="9">
        <f t="shared" si="26"/>
        <v>250.675692702372</v>
      </c>
      <c r="T59" s="9">
        <f t="shared" si="10"/>
        <v>-59.56989805896141</v>
      </c>
      <c r="U59" s="17">
        <f t="shared" si="27"/>
        <v>250.675692702372</v>
      </c>
      <c r="V59" s="9">
        <f t="shared" si="22"/>
        <v>160.675692702372</v>
      </c>
      <c r="W59" s="18">
        <f t="shared" si="28"/>
        <v>30.430101941038593</v>
      </c>
      <c r="X59" s="31"/>
      <c r="Y59" s="33"/>
      <c r="Z59" s="21"/>
      <c r="AA59" s="2">
        <v>0</v>
      </c>
      <c r="AB59" s="8">
        <v>70</v>
      </c>
      <c r="AC59" s="53">
        <v>346.9</v>
      </c>
      <c r="AD59" s="54">
        <v>-57.9</v>
      </c>
      <c r="AE59" s="17">
        <f t="shared" si="29"/>
        <v>83.77569270237203</v>
      </c>
      <c r="AF59" s="9">
        <f t="shared" si="30"/>
        <v>353.775692702372</v>
      </c>
      <c r="AG59" s="9">
        <f t="shared" si="31"/>
        <v>30.430101941038593</v>
      </c>
      <c r="AH59" s="32"/>
      <c r="AI59" s="21"/>
    </row>
    <row r="60" spans="1:35" ht="12.75">
      <c r="A60" s="36">
        <v>37.72</v>
      </c>
      <c r="B60" t="s">
        <v>50</v>
      </c>
      <c r="C60" t="s">
        <v>58</v>
      </c>
      <c r="D60">
        <v>5</v>
      </c>
      <c r="E60" s="2" t="s">
        <v>48</v>
      </c>
      <c r="F60" s="10">
        <v>22</v>
      </c>
      <c r="G60" s="12">
        <v>29</v>
      </c>
      <c r="H60" s="1"/>
      <c r="I60" s="25"/>
      <c r="J60" s="2">
        <v>270</v>
      </c>
      <c r="K60" s="8">
        <v>44</v>
      </c>
      <c r="L60" s="8">
        <v>12</v>
      </c>
      <c r="M60" s="8">
        <v>0</v>
      </c>
      <c r="N60" s="8"/>
      <c r="O60" s="30"/>
      <c r="P60" s="24">
        <f t="shared" si="23"/>
        <v>-0.14442759634283955</v>
      </c>
      <c r="Q60" s="24">
        <f t="shared" si="24"/>
        <v>0.6794784183941234</v>
      </c>
      <c r="R60" s="24">
        <f t="shared" si="25"/>
        <v>0.7036204998135865</v>
      </c>
      <c r="S60" s="9">
        <f t="shared" si="26"/>
        <v>102</v>
      </c>
      <c r="T60" s="9">
        <f t="shared" si="10"/>
        <v>45.36722657194318</v>
      </c>
      <c r="U60" s="17">
        <f t="shared" si="27"/>
        <v>282</v>
      </c>
      <c r="V60" s="9">
        <f t="shared" si="22"/>
        <v>192</v>
      </c>
      <c r="W60" s="18">
        <f t="shared" si="28"/>
        <v>44.63277342805682</v>
      </c>
      <c r="X60" s="31"/>
      <c r="Y60" s="33"/>
      <c r="Z60" s="21"/>
      <c r="AA60" s="2">
        <v>0</v>
      </c>
      <c r="AB60" s="8">
        <v>70</v>
      </c>
      <c r="AC60" s="53">
        <v>279.5</v>
      </c>
      <c r="AD60" s="54">
        <v>-63.9</v>
      </c>
      <c r="AE60" s="17">
        <f t="shared" si="29"/>
        <v>182.5</v>
      </c>
      <c r="AF60" s="9">
        <f t="shared" si="30"/>
        <v>92.5</v>
      </c>
      <c r="AG60" s="9">
        <f t="shared" si="31"/>
        <v>44.63277342805682</v>
      </c>
      <c r="AH60" s="32"/>
      <c r="AI60" s="21"/>
    </row>
    <row r="61" spans="1:35" ht="12.75">
      <c r="A61" s="36">
        <v>38.95</v>
      </c>
      <c r="B61" t="s">
        <v>50</v>
      </c>
      <c r="C61" t="s">
        <v>59</v>
      </c>
      <c r="D61">
        <v>1</v>
      </c>
      <c r="E61" s="2" t="s">
        <v>48</v>
      </c>
      <c r="F61" s="10">
        <v>26</v>
      </c>
      <c r="G61" s="12">
        <v>28</v>
      </c>
      <c r="H61" s="1"/>
      <c r="I61" s="25"/>
      <c r="J61" s="2">
        <v>180</v>
      </c>
      <c r="K61" s="8">
        <v>38</v>
      </c>
      <c r="L61" s="8">
        <v>270</v>
      </c>
      <c r="M61" s="8">
        <v>50</v>
      </c>
      <c r="N61" s="8"/>
      <c r="O61" s="30"/>
      <c r="P61" s="24">
        <f t="shared" si="23"/>
        <v>0.39573956810066824</v>
      </c>
      <c r="Q61" s="24">
        <f t="shared" si="24"/>
        <v>0.6036512589184274</v>
      </c>
      <c r="R61" s="24">
        <f t="shared" si="25"/>
        <v>0.5065235487181534</v>
      </c>
      <c r="S61" s="9">
        <f t="shared" si="26"/>
        <v>56.75209369274186</v>
      </c>
      <c r="T61" s="9">
        <f t="shared" si="10"/>
        <v>35.05903655202038</v>
      </c>
      <c r="U61" s="17">
        <f t="shared" si="27"/>
        <v>236.75209369274185</v>
      </c>
      <c r="V61" s="9">
        <f t="shared" si="22"/>
        <v>146.75209369274185</v>
      </c>
      <c r="W61" s="18">
        <f t="shared" si="28"/>
        <v>54.94096344797962</v>
      </c>
      <c r="X61" s="31"/>
      <c r="Y61" s="33"/>
      <c r="Z61" s="21"/>
      <c r="AA61" s="2">
        <v>0</v>
      </c>
      <c r="AB61" s="8">
        <v>42</v>
      </c>
      <c r="AC61" s="53"/>
      <c r="AD61" s="54"/>
      <c r="AE61" s="17">
        <f t="shared" si="29"/>
        <v>236.75209369274185</v>
      </c>
      <c r="AF61" s="9">
        <f t="shared" si="30"/>
        <v>146.75209369274185</v>
      </c>
      <c r="AG61" s="9">
        <f t="shared" si="31"/>
        <v>54.94096344797962</v>
      </c>
      <c r="AH61" s="32"/>
      <c r="AI61" s="21"/>
    </row>
    <row r="62" spans="1:35" ht="12.75">
      <c r="A62" s="36">
        <v>38.98</v>
      </c>
      <c r="B62" t="s">
        <v>50</v>
      </c>
      <c r="C62" t="s">
        <v>59</v>
      </c>
      <c r="D62">
        <v>1</v>
      </c>
      <c r="E62" s="2" t="s">
        <v>48</v>
      </c>
      <c r="F62" s="10">
        <v>29</v>
      </c>
      <c r="G62" s="12">
        <v>32</v>
      </c>
      <c r="H62" s="1"/>
      <c r="I62" s="25"/>
      <c r="J62" s="2">
        <v>180</v>
      </c>
      <c r="K62" s="8">
        <v>27</v>
      </c>
      <c r="L62" s="8">
        <v>270</v>
      </c>
      <c r="M62" s="8">
        <v>48</v>
      </c>
      <c r="N62" s="8"/>
      <c r="O62" s="30"/>
      <c r="P62" s="24">
        <f t="shared" si="23"/>
        <v>0.3037789383718841</v>
      </c>
      <c r="Q62" s="24">
        <f t="shared" si="24"/>
        <v>0.6621468879171841</v>
      </c>
      <c r="R62" s="24">
        <f t="shared" si="25"/>
        <v>0.5961997357998614</v>
      </c>
      <c r="S62" s="9">
        <f t="shared" si="26"/>
        <v>65.35534746225204</v>
      </c>
      <c r="T62" s="9">
        <f t="shared" si="10"/>
        <v>39.29646566724672</v>
      </c>
      <c r="U62" s="17">
        <f t="shared" si="27"/>
        <v>245.35534746225204</v>
      </c>
      <c r="V62" s="9">
        <f t="shared" si="22"/>
        <v>155.35534746225204</v>
      </c>
      <c r="W62" s="18">
        <f t="shared" si="28"/>
        <v>50.70353433275328</v>
      </c>
      <c r="X62" s="31"/>
      <c r="Y62" s="33"/>
      <c r="Z62" s="21"/>
      <c r="AA62" s="2">
        <v>0</v>
      </c>
      <c r="AB62" s="8">
        <v>42</v>
      </c>
      <c r="AC62" s="53">
        <v>264.1</v>
      </c>
      <c r="AD62" s="54">
        <v>47.7</v>
      </c>
      <c r="AE62" s="17">
        <f t="shared" si="29"/>
        <v>341.255347462252</v>
      </c>
      <c r="AF62" s="9">
        <f t="shared" si="30"/>
        <v>251.25534746225202</v>
      </c>
      <c r="AG62" s="9">
        <f t="shared" si="31"/>
        <v>50.70353433275328</v>
      </c>
      <c r="AH62" s="32"/>
      <c r="AI62" s="21"/>
    </row>
    <row r="63" spans="1:35" ht="12.75">
      <c r="A63" s="36">
        <v>40.745</v>
      </c>
      <c r="B63" t="s">
        <v>50</v>
      </c>
      <c r="C63" t="s">
        <v>59</v>
      </c>
      <c r="D63">
        <v>2</v>
      </c>
      <c r="E63" s="2" t="s">
        <v>48</v>
      </c>
      <c r="F63" s="10">
        <v>65</v>
      </c>
      <c r="G63" s="12">
        <v>69</v>
      </c>
      <c r="H63" s="1"/>
      <c r="I63" s="25"/>
      <c r="J63" s="2">
        <v>90</v>
      </c>
      <c r="K63" s="8">
        <v>45</v>
      </c>
      <c r="L63" s="8">
        <v>180</v>
      </c>
      <c r="M63" s="8">
        <v>13</v>
      </c>
      <c r="N63" s="8"/>
      <c r="O63" s="30"/>
      <c r="P63" s="24">
        <f aca="true" t="shared" si="32" ref="P63:P108">COS(K63*PI()/180)*SIN(J63*PI()/180)*(SIN(M63*PI()/180))-(COS(M63*PI()/180)*SIN(L63*PI()/180))*(SIN(K63*PI()/180))</f>
        <v>0.15906441596161044</v>
      </c>
      <c r="Q63" s="24">
        <f aca="true" t="shared" si="33" ref="Q63:Q108">(SIN(K63*PI()/180))*(COS(M63*PI()/180)*COS(L63*PI()/180))-(SIN(M63*PI()/180))*(COS(K63*PI()/180)*COS(J63*PI()/180))</f>
        <v>-0.6889836801948154</v>
      </c>
      <c r="R63" s="24">
        <f aca="true" t="shared" si="34" ref="R63:R108">(COS(K63*PI()/180)*COS(J63*PI()/180))*(COS(M63*PI()/180)*SIN(L63*PI()/180))-(COS(K63*PI()/180)*SIN(J63*PI()/180))*(COS(M63*PI()/180)*COS(L63*PI()/180))</f>
        <v>0.6889836801948155</v>
      </c>
      <c r="S63" s="9">
        <f aca="true" t="shared" si="35" ref="S63:S108">IF(P63=0,IF(Q63&gt;=0,90,270),IF(P63&gt;0,IF(Q63&gt;=0,ATAN(Q63/P63)*180/PI(),ATAN(Q63/P63)*180/PI()+360),ATAN(Q63/P63)*180/PI()+180))</f>
        <v>283</v>
      </c>
      <c r="T63" s="9">
        <f t="shared" si="10"/>
        <v>44.25626676361922</v>
      </c>
      <c r="U63" s="17">
        <f aca="true" t="shared" si="36" ref="U63:U108">IF(R63&lt;0,S63,IF(S63+180&gt;=360,S63-180,S63+180))</f>
        <v>103</v>
      </c>
      <c r="V63" s="9">
        <f t="shared" si="22"/>
        <v>13</v>
      </c>
      <c r="W63" s="18">
        <f aca="true" t="shared" si="37" ref="W63:W108">IF(R63&lt;0,90+T63,90-T63)</f>
        <v>45.74373323638078</v>
      </c>
      <c r="X63" s="31"/>
      <c r="Y63" s="33"/>
      <c r="Z63" s="21"/>
      <c r="AA63" s="2">
        <v>0</v>
      </c>
      <c r="AB63" s="8">
        <v>114</v>
      </c>
      <c r="AC63" s="53">
        <v>280.3</v>
      </c>
      <c r="AD63" s="54">
        <v>55.3</v>
      </c>
      <c r="AE63" s="17">
        <f aca="true" t="shared" si="38" ref="AE63:AE108">IF(AD63&gt;=0,IF(U63&gt;=AC63,U63-AC63,U63-AC63+360),IF((U63-AC63-180)&lt;0,IF(U63-AC63+180&lt;0,U63-AC63+540,U63-AC63+180),U63-AC63-180))</f>
        <v>182.7</v>
      </c>
      <c r="AF63" s="9">
        <f t="shared" si="30"/>
        <v>92.69999999999999</v>
      </c>
      <c r="AG63" s="9">
        <f aca="true" t="shared" si="39" ref="AG63:AG108">W63</f>
        <v>45.74373323638078</v>
      </c>
      <c r="AH63" s="32"/>
      <c r="AI63" s="21"/>
    </row>
    <row r="64" spans="1:35" ht="12.75">
      <c r="A64" s="36">
        <v>40.945</v>
      </c>
      <c r="B64" t="s">
        <v>50</v>
      </c>
      <c r="C64" t="s">
        <v>59</v>
      </c>
      <c r="D64">
        <v>2</v>
      </c>
      <c r="E64" s="2" t="s">
        <v>48</v>
      </c>
      <c r="F64" s="10">
        <v>85</v>
      </c>
      <c r="G64" s="12">
        <v>90</v>
      </c>
      <c r="H64" s="1"/>
      <c r="I64" s="25"/>
      <c r="J64" s="2">
        <v>90</v>
      </c>
      <c r="K64" s="8">
        <v>20</v>
      </c>
      <c r="L64" s="8">
        <v>180</v>
      </c>
      <c r="M64" s="8">
        <v>32</v>
      </c>
      <c r="N64" s="8"/>
      <c r="O64" s="30"/>
      <c r="P64" s="24">
        <f t="shared" si="32"/>
        <v>0.49796122221224054</v>
      </c>
      <c r="Q64" s="24">
        <f t="shared" si="33"/>
        <v>-0.29004953139448136</v>
      </c>
      <c r="R64" s="24">
        <f t="shared" si="34"/>
        <v>0.7969045380297319</v>
      </c>
      <c r="S64" s="9">
        <f t="shared" si="35"/>
        <v>329.7803066650673</v>
      </c>
      <c r="T64" s="9">
        <f t="shared" si="10"/>
        <v>54.1276842216358</v>
      </c>
      <c r="U64" s="17">
        <f t="shared" si="36"/>
        <v>149.78030666506731</v>
      </c>
      <c r="V64" s="9">
        <f t="shared" si="22"/>
        <v>59.780306665067314</v>
      </c>
      <c r="W64" s="18">
        <f t="shared" si="37"/>
        <v>35.8723157783642</v>
      </c>
      <c r="X64" s="31"/>
      <c r="Y64" s="33"/>
      <c r="Z64" s="21"/>
      <c r="AA64" s="2">
        <v>0</v>
      </c>
      <c r="AB64" s="8">
        <v>114</v>
      </c>
      <c r="AC64" s="53">
        <v>229.9</v>
      </c>
      <c r="AD64" s="54">
        <v>62.8</v>
      </c>
      <c r="AE64" s="17">
        <f t="shared" si="38"/>
        <v>279.88030666506734</v>
      </c>
      <c r="AF64" s="9">
        <f t="shared" si="30"/>
        <v>189.88030666506734</v>
      </c>
      <c r="AG64" s="9">
        <f t="shared" si="39"/>
        <v>35.8723157783642</v>
      </c>
      <c r="AH64" s="32"/>
      <c r="AI64" s="21"/>
    </row>
    <row r="65" spans="1:35" ht="12.75">
      <c r="A65" s="36">
        <v>41.725</v>
      </c>
      <c r="B65" t="s">
        <v>50</v>
      </c>
      <c r="C65" t="s">
        <v>59</v>
      </c>
      <c r="D65">
        <v>3</v>
      </c>
      <c r="E65" s="2" t="s">
        <v>48</v>
      </c>
      <c r="F65" s="10">
        <v>22</v>
      </c>
      <c r="G65" s="12">
        <v>24</v>
      </c>
      <c r="H65" s="1"/>
      <c r="I65" s="25"/>
      <c r="J65" s="2">
        <v>90</v>
      </c>
      <c r="K65" s="8">
        <v>19</v>
      </c>
      <c r="L65" s="8">
        <v>180</v>
      </c>
      <c r="M65" s="8">
        <v>38</v>
      </c>
      <c r="N65" s="8"/>
      <c r="O65" s="30"/>
      <c r="P65" s="24">
        <f t="shared" si="32"/>
        <v>0.5821193612012903</v>
      </c>
      <c r="Q65" s="24">
        <f t="shared" si="33"/>
        <v>-0.25655120674413373</v>
      </c>
      <c r="R65" s="24">
        <f t="shared" si="34"/>
        <v>0.7450788053071721</v>
      </c>
      <c r="S65" s="9">
        <f t="shared" si="35"/>
        <v>336.2159889941082</v>
      </c>
      <c r="T65" s="9">
        <f t="shared" si="10"/>
        <v>49.509410937782484</v>
      </c>
      <c r="U65" s="17">
        <f t="shared" si="36"/>
        <v>156.21598899410822</v>
      </c>
      <c r="V65" s="9">
        <f t="shared" si="22"/>
        <v>66.21598899410822</v>
      </c>
      <c r="W65" s="18">
        <f t="shared" si="37"/>
        <v>40.490589062217516</v>
      </c>
      <c r="X65" s="31"/>
      <c r="Y65" s="33"/>
      <c r="Z65" s="21"/>
      <c r="AA65" s="2">
        <v>0</v>
      </c>
      <c r="AB65" s="8">
        <v>32</v>
      </c>
      <c r="AC65" s="53">
        <v>265.8</v>
      </c>
      <c r="AD65" s="54">
        <v>52.7</v>
      </c>
      <c r="AE65" s="17">
        <f t="shared" si="38"/>
        <v>250.4159889941082</v>
      </c>
      <c r="AF65" s="9">
        <f t="shared" si="30"/>
        <v>160.4159889941082</v>
      </c>
      <c r="AG65" s="9">
        <f t="shared" si="39"/>
        <v>40.490589062217516</v>
      </c>
      <c r="AH65" s="32"/>
      <c r="AI65" s="21"/>
    </row>
    <row r="66" spans="1:35" ht="12.75">
      <c r="A66" s="36">
        <v>49.11</v>
      </c>
      <c r="B66" t="s">
        <v>50</v>
      </c>
      <c r="C66" t="s">
        <v>61</v>
      </c>
      <c r="D66">
        <v>1</v>
      </c>
      <c r="E66" s="2" t="s">
        <v>48</v>
      </c>
      <c r="F66" s="10">
        <v>92</v>
      </c>
      <c r="G66" s="12">
        <v>120</v>
      </c>
      <c r="H66" s="1"/>
      <c r="I66" s="25"/>
      <c r="J66" s="2">
        <v>90</v>
      </c>
      <c r="K66" s="8">
        <v>66</v>
      </c>
      <c r="L66" s="8">
        <v>11</v>
      </c>
      <c r="M66" s="8">
        <v>0</v>
      </c>
      <c r="N66" s="8"/>
      <c r="O66" s="30"/>
      <c r="P66" s="24">
        <f t="shared" si="32"/>
        <v>-0.17431269100359054</v>
      </c>
      <c r="Q66" s="24">
        <f t="shared" si="33"/>
        <v>0.8967610545371135</v>
      </c>
      <c r="R66" s="24">
        <f t="shared" si="34"/>
        <v>-0.3992637453474555</v>
      </c>
      <c r="S66" s="9">
        <f t="shared" si="35"/>
        <v>101</v>
      </c>
      <c r="T66" s="9">
        <f t="shared" si="10"/>
        <v>-23.607664962480264</v>
      </c>
      <c r="U66" s="17">
        <f t="shared" si="36"/>
        <v>101</v>
      </c>
      <c r="V66" s="9">
        <f t="shared" si="22"/>
        <v>11</v>
      </c>
      <c r="W66" s="18">
        <f t="shared" si="37"/>
        <v>66.39233503751973</v>
      </c>
      <c r="X66" s="31"/>
      <c r="Y66" s="33"/>
      <c r="Z66" s="21"/>
      <c r="AA66" s="2">
        <v>90</v>
      </c>
      <c r="AB66" s="8">
        <v>120</v>
      </c>
      <c r="AC66" s="53">
        <v>164.9</v>
      </c>
      <c r="AD66" s="54">
        <v>28.1</v>
      </c>
      <c r="AE66" s="17">
        <f t="shared" si="38"/>
        <v>296.1</v>
      </c>
      <c r="AF66" s="9">
        <f t="shared" si="30"/>
        <v>206.10000000000002</v>
      </c>
      <c r="AG66" s="9">
        <f t="shared" si="39"/>
        <v>66.39233503751973</v>
      </c>
      <c r="AH66" s="32"/>
      <c r="AI66" s="21"/>
    </row>
    <row r="67" spans="1:35" ht="12.75">
      <c r="A67" s="36">
        <v>50.085</v>
      </c>
      <c r="B67" t="s">
        <v>50</v>
      </c>
      <c r="C67" t="s">
        <v>61</v>
      </c>
      <c r="D67">
        <v>2</v>
      </c>
      <c r="E67" s="2" t="s">
        <v>48</v>
      </c>
      <c r="F67" s="10">
        <v>50</v>
      </c>
      <c r="G67" s="12">
        <v>51</v>
      </c>
      <c r="H67" s="1"/>
      <c r="I67" s="25"/>
      <c r="J67" s="2">
        <v>90</v>
      </c>
      <c r="K67" s="8">
        <v>11</v>
      </c>
      <c r="L67" s="8">
        <v>0</v>
      </c>
      <c r="M67" s="8">
        <v>47</v>
      </c>
      <c r="N67" s="8"/>
      <c r="O67" s="30"/>
      <c r="P67" s="24">
        <f t="shared" si="32"/>
        <v>0.7179166742244495</v>
      </c>
      <c r="Q67" s="24">
        <f t="shared" si="33"/>
        <v>0.13013142193197635</v>
      </c>
      <c r="R67" s="24">
        <f t="shared" si="34"/>
        <v>-0.6694681293040762</v>
      </c>
      <c r="S67" s="9">
        <f t="shared" si="35"/>
        <v>10.274027980514013</v>
      </c>
      <c r="T67" s="9">
        <f t="shared" si="10"/>
        <v>-42.538345307881876</v>
      </c>
      <c r="U67" s="17">
        <f t="shared" si="36"/>
        <v>10.274027980514013</v>
      </c>
      <c r="V67" s="9">
        <f t="shared" si="22"/>
        <v>280.274027980514</v>
      </c>
      <c r="W67" s="18">
        <f t="shared" si="37"/>
        <v>47.461654692118124</v>
      </c>
      <c r="X67" s="31"/>
      <c r="Y67" s="33"/>
      <c r="Z67" s="21"/>
      <c r="AA67" s="2">
        <v>0</v>
      </c>
      <c r="AB67" s="8">
        <v>89</v>
      </c>
      <c r="AC67" s="53">
        <v>281.9</v>
      </c>
      <c r="AD67" s="54">
        <v>63.6</v>
      </c>
      <c r="AE67" s="17">
        <f t="shared" si="38"/>
        <v>88.37402798051403</v>
      </c>
      <c r="AF67" s="9">
        <f t="shared" si="30"/>
        <v>358.37402798051403</v>
      </c>
      <c r="AG67" s="9">
        <f t="shared" si="39"/>
        <v>47.461654692118124</v>
      </c>
      <c r="AH67" s="32"/>
      <c r="AI67" s="21"/>
    </row>
    <row r="68" spans="1:35" ht="12.75">
      <c r="A68" s="36">
        <v>50.885</v>
      </c>
      <c r="B68" t="s">
        <v>50</v>
      </c>
      <c r="C68" t="s">
        <v>61</v>
      </c>
      <c r="D68">
        <v>2</v>
      </c>
      <c r="E68" s="2" t="s">
        <v>48</v>
      </c>
      <c r="F68" s="10">
        <v>130</v>
      </c>
      <c r="G68" s="12">
        <v>132</v>
      </c>
      <c r="H68" s="1"/>
      <c r="I68" s="25"/>
      <c r="J68" s="2">
        <v>270</v>
      </c>
      <c r="K68" s="8">
        <v>17</v>
      </c>
      <c r="L68" s="8">
        <v>0</v>
      </c>
      <c r="M68" s="8">
        <v>0</v>
      </c>
      <c r="N68" s="8"/>
      <c r="O68" s="30"/>
      <c r="P68" s="24">
        <f t="shared" si="32"/>
        <v>0</v>
      </c>
      <c r="Q68" s="24">
        <f t="shared" si="33"/>
        <v>0.29237170472273677</v>
      </c>
      <c r="R68" s="24">
        <f t="shared" si="34"/>
        <v>0.9563047559630354</v>
      </c>
      <c r="S68" s="9">
        <f t="shared" si="35"/>
        <v>90</v>
      </c>
      <c r="T68" s="9">
        <f aca="true" t="shared" si="40" ref="T68:T131">ASIN(R68/SQRT(P68^2+Q68^2+R68^2))*180/PI()</f>
        <v>72.99999999999999</v>
      </c>
      <c r="U68" s="17">
        <f t="shared" si="36"/>
        <v>270</v>
      </c>
      <c r="V68" s="9">
        <f t="shared" si="22"/>
        <v>180</v>
      </c>
      <c r="W68" s="18">
        <f t="shared" si="37"/>
        <v>17.000000000000014</v>
      </c>
      <c r="X68" s="31"/>
      <c r="Y68" s="33"/>
      <c r="Z68" s="21"/>
      <c r="AA68" s="2">
        <v>115</v>
      </c>
      <c r="AB68" s="8">
        <v>142</v>
      </c>
      <c r="AC68" s="53">
        <v>356.8</v>
      </c>
      <c r="AD68" s="54">
        <v>-6.4</v>
      </c>
      <c r="AE68" s="17">
        <f t="shared" si="38"/>
        <v>93.19999999999999</v>
      </c>
      <c r="AF68" s="9">
        <f t="shared" si="30"/>
        <v>3.1999999999999886</v>
      </c>
      <c r="AG68" s="9">
        <f t="shared" si="39"/>
        <v>17.000000000000014</v>
      </c>
      <c r="AH68" s="32"/>
      <c r="AI68" s="21"/>
    </row>
    <row r="69" spans="1:35" ht="12.75">
      <c r="A69" s="36">
        <v>52.28</v>
      </c>
      <c r="B69" t="s">
        <v>50</v>
      </c>
      <c r="C69" t="s">
        <v>61</v>
      </c>
      <c r="D69">
        <v>5</v>
      </c>
      <c r="E69" s="2" t="s">
        <v>48</v>
      </c>
      <c r="F69" s="10">
        <v>25</v>
      </c>
      <c r="G69" s="12">
        <v>33</v>
      </c>
      <c r="H69" s="1"/>
      <c r="I69" s="25"/>
      <c r="J69" s="2">
        <v>270</v>
      </c>
      <c r="K69" s="8">
        <v>39</v>
      </c>
      <c r="L69" s="8">
        <v>0</v>
      </c>
      <c r="M69" s="8">
        <v>5</v>
      </c>
      <c r="N69" s="8"/>
      <c r="O69" s="30"/>
      <c r="P69" s="24">
        <f t="shared" si="32"/>
        <v>-0.06773273349412523</v>
      </c>
      <c r="Q69" s="24">
        <f t="shared" si="33"/>
        <v>0.626925636964872</v>
      </c>
      <c r="R69" s="24">
        <f t="shared" si="34"/>
        <v>0.7741886864468465</v>
      </c>
      <c r="S69" s="9">
        <f t="shared" si="35"/>
        <v>96.16628962618627</v>
      </c>
      <c r="T69" s="9">
        <f t="shared" si="40"/>
        <v>50.83730679173237</v>
      </c>
      <c r="U69" s="17">
        <f t="shared" si="36"/>
        <v>276.16628962618626</v>
      </c>
      <c r="V69" s="9">
        <f t="shared" si="22"/>
        <v>186.16628962618626</v>
      </c>
      <c r="W69" s="18">
        <f t="shared" si="37"/>
        <v>39.16269320826763</v>
      </c>
      <c r="X69" s="31"/>
      <c r="Y69" s="33"/>
      <c r="Z69" s="21"/>
      <c r="AA69" s="2">
        <v>0</v>
      </c>
      <c r="AB69" s="8">
        <v>44</v>
      </c>
      <c r="AC69" s="53">
        <v>305.7</v>
      </c>
      <c r="AD69" s="54">
        <v>16.2</v>
      </c>
      <c r="AE69" s="17">
        <f t="shared" si="38"/>
        <v>330.46628962618627</v>
      </c>
      <c r="AF69" s="9">
        <f t="shared" si="30"/>
        <v>240.46628962618627</v>
      </c>
      <c r="AG69" s="9">
        <f t="shared" si="39"/>
        <v>39.16269320826763</v>
      </c>
      <c r="AH69" s="32"/>
      <c r="AI69" s="21"/>
    </row>
    <row r="70" spans="1:35" ht="12.75">
      <c r="A70" s="36">
        <v>51.34</v>
      </c>
      <c r="B70" t="s">
        <v>50</v>
      </c>
      <c r="C70" t="s">
        <v>61</v>
      </c>
      <c r="D70">
        <v>3</v>
      </c>
      <c r="E70" s="2" t="s">
        <v>48</v>
      </c>
      <c r="F70" s="10">
        <v>33</v>
      </c>
      <c r="G70" s="12">
        <v>41</v>
      </c>
      <c r="H70" s="1"/>
      <c r="I70" s="25"/>
      <c r="J70" s="2">
        <v>270</v>
      </c>
      <c r="K70" s="8">
        <v>47</v>
      </c>
      <c r="L70" s="8">
        <v>150</v>
      </c>
      <c r="M70" s="8">
        <v>0</v>
      </c>
      <c r="N70" s="8"/>
      <c r="O70" s="30"/>
      <c r="P70" s="24">
        <f t="shared" si="32"/>
        <v>-0.3656768508095852</v>
      </c>
      <c r="Q70" s="24">
        <f t="shared" si="33"/>
        <v>-0.633370884753986</v>
      </c>
      <c r="R70" s="24">
        <f t="shared" si="34"/>
        <v>-0.5906279051534503</v>
      </c>
      <c r="S70" s="9">
        <f t="shared" si="35"/>
        <v>240</v>
      </c>
      <c r="T70" s="9">
        <f t="shared" si="40"/>
        <v>-38.92370993938231</v>
      </c>
      <c r="U70" s="17">
        <f t="shared" si="36"/>
        <v>240</v>
      </c>
      <c r="V70" s="9">
        <f t="shared" si="22"/>
        <v>150</v>
      </c>
      <c r="W70" s="18">
        <f t="shared" si="37"/>
        <v>51.07629006061769</v>
      </c>
      <c r="X70" s="31"/>
      <c r="Y70" s="33"/>
      <c r="Z70" s="21"/>
      <c r="AA70" s="2">
        <v>0</v>
      </c>
      <c r="AB70" s="8">
        <v>78</v>
      </c>
      <c r="AC70" s="53">
        <v>346.5</v>
      </c>
      <c r="AD70" s="54">
        <v>14.5</v>
      </c>
      <c r="AE70" s="17">
        <f t="shared" si="38"/>
        <v>253.5</v>
      </c>
      <c r="AF70" s="9">
        <f t="shared" si="30"/>
        <v>163.5</v>
      </c>
      <c r="AG70" s="9">
        <f t="shared" si="39"/>
        <v>51.07629006061769</v>
      </c>
      <c r="AH70" s="32"/>
      <c r="AI70" s="21"/>
    </row>
    <row r="71" spans="1:35" ht="12.75">
      <c r="A71" s="36">
        <v>58.34</v>
      </c>
      <c r="B71" t="s">
        <v>50</v>
      </c>
      <c r="C71" t="s">
        <v>60</v>
      </c>
      <c r="D71">
        <v>1</v>
      </c>
      <c r="E71" s="2" t="s">
        <v>48</v>
      </c>
      <c r="F71" s="10">
        <v>65</v>
      </c>
      <c r="G71" s="12">
        <v>65</v>
      </c>
      <c r="H71" s="1"/>
      <c r="I71" s="25"/>
      <c r="J71" s="2">
        <v>270</v>
      </c>
      <c r="K71" s="8">
        <v>10</v>
      </c>
      <c r="L71" s="8">
        <v>0</v>
      </c>
      <c r="M71" s="8">
        <v>12</v>
      </c>
      <c r="N71" s="8"/>
      <c r="O71" s="30"/>
      <c r="P71" s="24">
        <f t="shared" si="32"/>
        <v>-0.20475304505920647</v>
      </c>
      <c r="Q71" s="24">
        <f t="shared" si="33"/>
        <v>0.16985354835670555</v>
      </c>
      <c r="R71" s="24">
        <f t="shared" si="34"/>
        <v>0.9632873407929415</v>
      </c>
      <c r="S71" s="9">
        <f t="shared" si="35"/>
        <v>140.32248706201585</v>
      </c>
      <c r="T71" s="9">
        <f t="shared" si="40"/>
        <v>74.56128769428251</v>
      </c>
      <c r="U71" s="17">
        <f t="shared" si="36"/>
        <v>320.32248706201585</v>
      </c>
      <c r="V71" s="9">
        <f t="shared" si="22"/>
        <v>230.32248706201585</v>
      </c>
      <c r="W71" s="18">
        <f t="shared" si="37"/>
        <v>15.438712305717488</v>
      </c>
      <c r="X71" s="31"/>
      <c r="Y71" s="33"/>
      <c r="Z71" s="21"/>
      <c r="AA71" s="2">
        <v>1</v>
      </c>
      <c r="AB71" s="8">
        <v>70</v>
      </c>
      <c r="AC71" s="53">
        <v>81.4</v>
      </c>
      <c r="AD71" s="54">
        <v>-11.7</v>
      </c>
      <c r="AE71" s="17">
        <f t="shared" si="38"/>
        <v>58.92248706201585</v>
      </c>
      <c r="AF71" s="9">
        <f t="shared" si="30"/>
        <v>328.9224870620159</v>
      </c>
      <c r="AG71" s="9">
        <f t="shared" si="39"/>
        <v>15.438712305717488</v>
      </c>
      <c r="AH71" s="32"/>
      <c r="AI71" s="21"/>
    </row>
    <row r="72" spans="1:35" ht="12.75">
      <c r="A72" s="36">
        <v>59.705</v>
      </c>
      <c r="B72" t="s">
        <v>50</v>
      </c>
      <c r="C72" t="s">
        <v>60</v>
      </c>
      <c r="D72">
        <v>2</v>
      </c>
      <c r="E72" s="2" t="s">
        <v>48</v>
      </c>
      <c r="F72" s="10">
        <v>60</v>
      </c>
      <c r="G72" s="12">
        <v>65</v>
      </c>
      <c r="H72" s="1"/>
      <c r="I72" s="25"/>
      <c r="J72" s="2">
        <v>270</v>
      </c>
      <c r="K72" s="8">
        <v>27</v>
      </c>
      <c r="L72" s="8">
        <v>180</v>
      </c>
      <c r="M72" s="8">
        <v>27</v>
      </c>
      <c r="N72" s="8"/>
      <c r="O72" s="30"/>
      <c r="P72" s="24">
        <f t="shared" si="32"/>
        <v>-0.4045084971874737</v>
      </c>
      <c r="Q72" s="24">
        <f t="shared" si="33"/>
        <v>-0.4045084971874736</v>
      </c>
      <c r="R72" s="24">
        <f t="shared" si="34"/>
        <v>-0.7938926261462367</v>
      </c>
      <c r="S72" s="9">
        <f t="shared" si="35"/>
        <v>225</v>
      </c>
      <c r="T72" s="9">
        <f t="shared" si="40"/>
        <v>-54.224315793490696</v>
      </c>
      <c r="U72" s="17">
        <f t="shared" si="36"/>
        <v>225</v>
      </c>
      <c r="V72" s="9">
        <f t="shared" si="22"/>
        <v>135</v>
      </c>
      <c r="W72" s="18">
        <f t="shared" si="37"/>
        <v>35.775684206509304</v>
      </c>
      <c r="X72" s="31"/>
      <c r="Y72" s="33"/>
      <c r="Z72" s="21"/>
      <c r="AA72" s="2">
        <v>55</v>
      </c>
      <c r="AB72" s="8">
        <v>70</v>
      </c>
      <c r="AC72" s="53">
        <v>227.3</v>
      </c>
      <c r="AD72" s="54">
        <v>-49</v>
      </c>
      <c r="AE72" s="17">
        <f t="shared" si="38"/>
        <v>177.7</v>
      </c>
      <c r="AF72" s="9">
        <f t="shared" si="30"/>
        <v>87.69999999999999</v>
      </c>
      <c r="AG72" s="9">
        <f t="shared" si="39"/>
        <v>35.775684206509304</v>
      </c>
      <c r="AH72" s="32"/>
      <c r="AI72" s="21"/>
    </row>
    <row r="73" spans="1:35" ht="12.75">
      <c r="A73" s="36">
        <v>60.265</v>
      </c>
      <c r="B73" t="s">
        <v>50</v>
      </c>
      <c r="C73" t="s">
        <v>60</v>
      </c>
      <c r="D73">
        <v>2</v>
      </c>
      <c r="E73" s="2" t="s">
        <v>48</v>
      </c>
      <c r="F73" s="10">
        <v>116</v>
      </c>
      <c r="G73" s="12">
        <v>122</v>
      </c>
      <c r="H73" s="1"/>
      <c r="I73" s="25"/>
      <c r="J73" s="2">
        <v>90</v>
      </c>
      <c r="K73" s="8">
        <v>40</v>
      </c>
      <c r="L73" s="8">
        <v>9</v>
      </c>
      <c r="M73" s="8">
        <v>0</v>
      </c>
      <c r="N73" s="8"/>
      <c r="O73" s="30"/>
      <c r="P73" s="24">
        <f t="shared" si="32"/>
        <v>-0.10055413585580249</v>
      </c>
      <c r="Q73" s="24">
        <f t="shared" si="33"/>
        <v>0.6348738275664131</v>
      </c>
      <c r="R73" s="24">
        <f t="shared" si="34"/>
        <v>-0.7566131648463099</v>
      </c>
      <c r="S73" s="9">
        <f t="shared" si="35"/>
        <v>99</v>
      </c>
      <c r="T73" s="9">
        <f t="shared" si="40"/>
        <v>-49.65013188834346</v>
      </c>
      <c r="U73" s="17">
        <f t="shared" si="36"/>
        <v>99</v>
      </c>
      <c r="V73" s="9">
        <f t="shared" si="22"/>
        <v>9</v>
      </c>
      <c r="W73" s="18">
        <f t="shared" si="37"/>
        <v>40.34986811165654</v>
      </c>
      <c r="X73" s="31"/>
      <c r="Y73" s="33"/>
      <c r="Z73" s="21"/>
      <c r="AA73" s="2">
        <v>116</v>
      </c>
      <c r="AB73" s="8">
        <v>130</v>
      </c>
      <c r="AC73" s="53">
        <v>164.4</v>
      </c>
      <c r="AD73" s="54">
        <v>-35.4</v>
      </c>
      <c r="AE73" s="17">
        <f t="shared" si="38"/>
        <v>114.6</v>
      </c>
      <c r="AF73" s="9">
        <f t="shared" si="30"/>
        <v>24.599999999999994</v>
      </c>
      <c r="AG73" s="9">
        <f t="shared" si="39"/>
        <v>40.34986811165654</v>
      </c>
      <c r="AH73" s="32"/>
      <c r="AI73" s="21"/>
    </row>
    <row r="74" spans="1:35" ht="12.75">
      <c r="A74" s="36">
        <v>60.69</v>
      </c>
      <c r="B74" t="s">
        <v>50</v>
      </c>
      <c r="C74" t="s">
        <v>60</v>
      </c>
      <c r="D74">
        <v>3</v>
      </c>
      <c r="E74" s="2" t="s">
        <v>48</v>
      </c>
      <c r="F74" s="10">
        <v>20</v>
      </c>
      <c r="G74" s="12">
        <v>20</v>
      </c>
      <c r="H74" s="8"/>
      <c r="I74" s="25"/>
      <c r="J74" s="2">
        <v>270</v>
      </c>
      <c r="K74" s="8">
        <v>3</v>
      </c>
      <c r="L74" s="8">
        <v>0</v>
      </c>
      <c r="M74" s="8">
        <v>1</v>
      </c>
      <c r="N74" s="8"/>
      <c r="O74" s="30"/>
      <c r="P74" s="24">
        <f t="shared" si="32"/>
        <v>-0.017428488520812163</v>
      </c>
      <c r="Q74" s="24">
        <f t="shared" si="33"/>
        <v>0.05232798522331313</v>
      </c>
      <c r="R74" s="24">
        <f t="shared" si="34"/>
        <v>0.9984774386394599</v>
      </c>
      <c r="S74" s="9">
        <f t="shared" si="35"/>
        <v>108.42098079972503</v>
      </c>
      <c r="T74" s="9">
        <f t="shared" si="40"/>
        <v>86.83829951329471</v>
      </c>
      <c r="U74" s="17">
        <f t="shared" si="36"/>
        <v>288.42098079972504</v>
      </c>
      <c r="V74" s="9">
        <f t="shared" si="22"/>
        <v>198.42098079972504</v>
      </c>
      <c r="W74" s="18">
        <f t="shared" si="37"/>
        <v>3.1617004867052856</v>
      </c>
      <c r="X74" s="31"/>
      <c r="Y74" s="33"/>
      <c r="Z74" s="21"/>
      <c r="AA74" s="2"/>
      <c r="AB74" s="1"/>
      <c r="AC74" s="53">
        <v>202.8</v>
      </c>
      <c r="AD74" s="54">
        <v>-25</v>
      </c>
      <c r="AE74" s="17">
        <f t="shared" si="38"/>
        <v>265.62098079972503</v>
      </c>
      <c r="AF74" s="9">
        <f t="shared" si="30"/>
        <v>175.62098079972503</v>
      </c>
      <c r="AG74" s="9">
        <f t="shared" si="39"/>
        <v>3.1617004867052856</v>
      </c>
      <c r="AH74" s="32"/>
      <c r="AI74" s="21"/>
    </row>
    <row r="75" spans="1:35" s="38" customFormat="1" ht="12.75">
      <c r="A75" s="37">
        <v>65.41</v>
      </c>
      <c r="B75" t="s">
        <v>50</v>
      </c>
      <c r="C75" s="38" t="s">
        <v>62</v>
      </c>
      <c r="D75" s="38">
        <v>1</v>
      </c>
      <c r="E75" s="2" t="s">
        <v>48</v>
      </c>
      <c r="F75" s="40">
        <v>74</v>
      </c>
      <c r="G75" s="41">
        <v>75</v>
      </c>
      <c r="H75" s="42"/>
      <c r="I75" s="43"/>
      <c r="J75" s="39">
        <v>270</v>
      </c>
      <c r="K75" s="44">
        <v>12</v>
      </c>
      <c r="L75" s="44">
        <v>0</v>
      </c>
      <c r="M75" s="44">
        <v>8</v>
      </c>
      <c r="N75" s="44"/>
      <c r="O75" s="45"/>
      <c r="P75" s="46">
        <f t="shared" si="32"/>
        <v>-0.1361318347907717</v>
      </c>
      <c r="Q75" s="46">
        <f t="shared" si="33"/>
        <v>0.20588830853489704</v>
      </c>
      <c r="R75" s="46">
        <f t="shared" si="34"/>
        <v>0.9686283355228664</v>
      </c>
      <c r="S75" s="47">
        <f t="shared" si="35"/>
        <v>123.47238426851001</v>
      </c>
      <c r="T75" s="9">
        <f t="shared" si="40"/>
        <v>75.70426032732</v>
      </c>
      <c r="U75" s="48">
        <f t="shared" si="36"/>
        <v>303.47238426851004</v>
      </c>
      <c r="V75" s="47">
        <f t="shared" si="22"/>
        <v>213.47238426851004</v>
      </c>
      <c r="W75" s="49">
        <f t="shared" si="37"/>
        <v>14.29573967268</v>
      </c>
      <c r="X75" s="50"/>
      <c r="Y75" s="51"/>
      <c r="Z75" s="52"/>
      <c r="AA75" s="39">
        <v>0</v>
      </c>
      <c r="AB75" s="42">
        <v>78</v>
      </c>
      <c r="AC75" s="53">
        <v>136</v>
      </c>
      <c r="AD75" s="54">
        <v>13.9</v>
      </c>
      <c r="AE75" s="48">
        <f t="shared" si="38"/>
        <v>167.47238426851004</v>
      </c>
      <c r="AF75" s="47">
        <f t="shared" si="30"/>
        <v>77.47238426851004</v>
      </c>
      <c r="AG75" s="47">
        <f t="shared" si="39"/>
        <v>14.29573967268</v>
      </c>
      <c r="AH75" s="55"/>
      <c r="AI75" s="52"/>
    </row>
    <row r="76" spans="1:35" s="38" customFormat="1" ht="21">
      <c r="A76" s="37">
        <v>79.53</v>
      </c>
      <c r="B76" t="s">
        <v>50</v>
      </c>
      <c r="C76" s="38" t="s">
        <v>63</v>
      </c>
      <c r="D76" s="38">
        <v>1</v>
      </c>
      <c r="E76" s="2" t="s">
        <v>48</v>
      </c>
      <c r="F76" s="40">
        <v>20</v>
      </c>
      <c r="G76" s="41">
        <v>21</v>
      </c>
      <c r="H76" s="42"/>
      <c r="I76" s="43"/>
      <c r="J76" s="39">
        <v>90</v>
      </c>
      <c r="K76" s="44">
        <v>0</v>
      </c>
      <c r="L76" s="44">
        <v>0</v>
      </c>
      <c r="M76" s="44">
        <v>3</v>
      </c>
      <c r="N76" s="44"/>
      <c r="O76" s="45"/>
      <c r="P76" s="46">
        <f t="shared" si="32"/>
        <v>0.05233595624294383</v>
      </c>
      <c r="Q76" s="46">
        <f t="shared" si="33"/>
        <v>-3.2046530646618547E-18</v>
      </c>
      <c r="R76" s="46">
        <f t="shared" si="34"/>
        <v>-0.9986295347545738</v>
      </c>
      <c r="S76" s="47">
        <f t="shared" si="35"/>
        <v>360</v>
      </c>
      <c r="T76" s="9">
        <f t="shared" si="40"/>
        <v>-87.00000000000007</v>
      </c>
      <c r="U76" s="48">
        <f t="shared" si="36"/>
        <v>360</v>
      </c>
      <c r="V76" s="47">
        <f t="shared" si="22"/>
        <v>270</v>
      </c>
      <c r="W76" s="49">
        <f t="shared" si="37"/>
        <v>2.999999999999929</v>
      </c>
      <c r="X76" s="50"/>
      <c r="Y76" s="51"/>
      <c r="Z76" s="52"/>
      <c r="AA76" s="39">
        <v>4</v>
      </c>
      <c r="AB76" s="42">
        <v>140</v>
      </c>
      <c r="AC76" s="53">
        <v>3.3</v>
      </c>
      <c r="AD76" s="54">
        <v>38.5</v>
      </c>
      <c r="AE76" s="48">
        <f t="shared" si="38"/>
        <v>356.7</v>
      </c>
      <c r="AF76" s="47">
        <f t="shared" si="30"/>
        <v>266.7</v>
      </c>
      <c r="AG76" s="47">
        <f t="shared" si="39"/>
        <v>2.999999999999929</v>
      </c>
      <c r="AH76" s="55"/>
      <c r="AI76" s="52"/>
    </row>
    <row r="77" spans="1:35" s="38" customFormat="1" ht="21">
      <c r="A77" s="37">
        <v>79.93</v>
      </c>
      <c r="B77" t="s">
        <v>50</v>
      </c>
      <c r="C77" s="38" t="s">
        <v>63</v>
      </c>
      <c r="D77" s="38">
        <v>1</v>
      </c>
      <c r="E77" s="2" t="s">
        <v>48</v>
      </c>
      <c r="F77" s="40">
        <v>60</v>
      </c>
      <c r="G77" s="41">
        <v>65</v>
      </c>
      <c r="H77" s="42"/>
      <c r="I77" s="43"/>
      <c r="J77" s="39">
        <v>90</v>
      </c>
      <c r="K77" s="44">
        <v>19</v>
      </c>
      <c r="L77" s="44">
        <v>180</v>
      </c>
      <c r="M77" s="44">
        <v>19</v>
      </c>
      <c r="N77" s="44"/>
      <c r="O77" s="45"/>
      <c r="P77" s="46">
        <f t="shared" si="32"/>
        <v>0.3078307376628291</v>
      </c>
      <c r="Q77" s="46">
        <f t="shared" si="33"/>
        <v>-0.30783073766282915</v>
      </c>
      <c r="R77" s="46">
        <f t="shared" si="34"/>
        <v>0.894005376803361</v>
      </c>
      <c r="S77" s="47">
        <f t="shared" si="35"/>
        <v>315</v>
      </c>
      <c r="T77" s="9">
        <f t="shared" si="40"/>
        <v>64.03610472697835</v>
      </c>
      <c r="U77" s="48">
        <f t="shared" si="36"/>
        <v>135</v>
      </c>
      <c r="V77" s="47">
        <f t="shared" si="22"/>
        <v>45</v>
      </c>
      <c r="W77" s="49">
        <f t="shared" si="37"/>
        <v>25.96389527302165</v>
      </c>
      <c r="X77" s="50"/>
      <c r="Y77" s="51"/>
      <c r="Z77" s="52"/>
      <c r="AA77" s="39">
        <v>4</v>
      </c>
      <c r="AB77" s="42">
        <v>140</v>
      </c>
      <c r="AC77" s="53">
        <v>117.4</v>
      </c>
      <c r="AD77" s="54">
        <v>22.9</v>
      </c>
      <c r="AE77" s="48">
        <f t="shared" si="38"/>
        <v>17.599999999999994</v>
      </c>
      <c r="AF77" s="47">
        <f t="shared" si="30"/>
        <v>287.6</v>
      </c>
      <c r="AG77" s="47">
        <f t="shared" si="39"/>
        <v>25.96389527302165</v>
      </c>
      <c r="AH77" s="55"/>
      <c r="AI77" s="52"/>
    </row>
    <row r="78" spans="1:35" s="38" customFormat="1" ht="12.75">
      <c r="A78" s="37">
        <v>80.12</v>
      </c>
      <c r="B78" t="s">
        <v>50</v>
      </c>
      <c r="C78" s="38" t="s">
        <v>63</v>
      </c>
      <c r="D78" s="38">
        <v>1</v>
      </c>
      <c r="E78" s="2" t="s">
        <v>48</v>
      </c>
      <c r="F78" s="40">
        <v>79</v>
      </c>
      <c r="G78" s="41">
        <v>83</v>
      </c>
      <c r="H78" s="42"/>
      <c r="I78" s="43"/>
      <c r="J78" s="39">
        <v>90</v>
      </c>
      <c r="K78" s="44">
        <v>26</v>
      </c>
      <c r="L78" s="44">
        <v>0</v>
      </c>
      <c r="M78" s="44">
        <v>37</v>
      </c>
      <c r="N78" s="44"/>
      <c r="O78" s="45"/>
      <c r="P78" s="46">
        <f t="shared" si="32"/>
        <v>0.5409077597824563</v>
      </c>
      <c r="Q78" s="46">
        <f t="shared" si="33"/>
        <v>0.3500987644059115</v>
      </c>
      <c r="R78" s="46">
        <f t="shared" si="34"/>
        <v>-0.7178088415936054</v>
      </c>
      <c r="S78" s="47">
        <f t="shared" si="35"/>
        <v>32.912680790009695</v>
      </c>
      <c r="T78" s="9">
        <f t="shared" si="40"/>
        <v>-48.088125433175314</v>
      </c>
      <c r="U78" s="48">
        <f t="shared" si="36"/>
        <v>32.912680790009695</v>
      </c>
      <c r="V78" s="47">
        <f t="shared" si="22"/>
        <v>302.9126807900097</v>
      </c>
      <c r="W78" s="49">
        <f t="shared" si="37"/>
        <v>41.911874566824686</v>
      </c>
      <c r="X78" s="50"/>
      <c r="Y78" s="51"/>
      <c r="Z78" s="52"/>
      <c r="AA78" s="39">
        <v>4</v>
      </c>
      <c r="AB78" s="42">
        <v>140</v>
      </c>
      <c r="AC78" s="53">
        <v>117.4</v>
      </c>
      <c r="AD78" s="54">
        <v>22.9</v>
      </c>
      <c r="AE78" s="48">
        <f t="shared" si="38"/>
        <v>275.51268079000965</v>
      </c>
      <c r="AF78" s="47">
        <f t="shared" si="30"/>
        <v>185.51268079000965</v>
      </c>
      <c r="AG78" s="47">
        <f t="shared" si="39"/>
        <v>41.911874566824686</v>
      </c>
      <c r="AH78" s="55"/>
      <c r="AI78" s="52"/>
    </row>
    <row r="79" spans="1:35" s="38" customFormat="1" ht="12.75">
      <c r="A79" s="37">
        <v>80.98</v>
      </c>
      <c r="B79" t="s">
        <v>50</v>
      </c>
      <c r="C79" s="38" t="s">
        <v>63</v>
      </c>
      <c r="D79" s="38">
        <v>2</v>
      </c>
      <c r="E79" s="2" t="s">
        <v>48</v>
      </c>
      <c r="F79" s="40">
        <v>24</v>
      </c>
      <c r="G79" s="41">
        <v>26</v>
      </c>
      <c r="H79" s="42"/>
      <c r="I79" s="43"/>
      <c r="J79" s="39">
        <v>270</v>
      </c>
      <c r="K79" s="44">
        <v>17</v>
      </c>
      <c r="L79" s="44">
        <v>0</v>
      </c>
      <c r="M79" s="44">
        <v>4</v>
      </c>
      <c r="N79" s="44"/>
      <c r="O79" s="45"/>
      <c r="P79" s="46">
        <f t="shared" si="32"/>
        <v>-0.06670844760071763</v>
      </c>
      <c r="Q79" s="46">
        <f t="shared" si="33"/>
        <v>0.2916595019445827</v>
      </c>
      <c r="R79" s="46">
        <f t="shared" si="34"/>
        <v>0.9539752456412184</v>
      </c>
      <c r="S79" s="47">
        <f t="shared" si="35"/>
        <v>102.88310727389461</v>
      </c>
      <c r="T79" s="9">
        <f t="shared" si="40"/>
        <v>72.5872405063514</v>
      </c>
      <c r="U79" s="48">
        <f t="shared" si="36"/>
        <v>282.8831072738946</v>
      </c>
      <c r="V79" s="47">
        <f t="shared" si="22"/>
        <v>192.8831072738946</v>
      </c>
      <c r="W79" s="49">
        <f t="shared" si="37"/>
        <v>17.412759493648593</v>
      </c>
      <c r="X79" s="50"/>
      <c r="Y79" s="51"/>
      <c r="Z79" s="52"/>
      <c r="AA79" s="39">
        <v>0</v>
      </c>
      <c r="AB79" s="42">
        <v>30</v>
      </c>
      <c r="AC79" s="53">
        <v>152.4</v>
      </c>
      <c r="AD79" s="54">
        <v>3.8</v>
      </c>
      <c r="AE79" s="48">
        <f t="shared" si="38"/>
        <v>130.4831072738946</v>
      </c>
      <c r="AF79" s="47">
        <f t="shared" si="30"/>
        <v>40.4831072738946</v>
      </c>
      <c r="AG79" s="47">
        <f t="shared" si="39"/>
        <v>17.412759493648593</v>
      </c>
      <c r="AH79" s="55"/>
      <c r="AI79" s="52"/>
    </row>
    <row r="80" spans="1:35" s="38" customFormat="1" ht="12.75">
      <c r="A80" s="37">
        <v>81.685</v>
      </c>
      <c r="B80" t="s">
        <v>50</v>
      </c>
      <c r="C80" s="38" t="s">
        <v>63</v>
      </c>
      <c r="D80" s="38">
        <v>3</v>
      </c>
      <c r="E80" s="2" t="s">
        <v>48</v>
      </c>
      <c r="F80" s="40">
        <v>64</v>
      </c>
      <c r="G80" s="41">
        <v>70</v>
      </c>
      <c r="H80" s="42"/>
      <c r="I80" s="43"/>
      <c r="J80" s="39">
        <v>90</v>
      </c>
      <c r="K80" s="44">
        <v>21</v>
      </c>
      <c r="L80" s="44">
        <v>180</v>
      </c>
      <c r="M80" s="44">
        <v>4</v>
      </c>
      <c r="N80" s="44"/>
      <c r="O80" s="45"/>
      <c r="P80" s="46">
        <f t="shared" si="32"/>
        <v>0.06512327850898131</v>
      </c>
      <c r="Q80" s="46">
        <f t="shared" si="33"/>
        <v>-0.3574949832317181</v>
      </c>
      <c r="R80" s="46">
        <f t="shared" si="34"/>
        <v>0.9313062714998427</v>
      </c>
      <c r="S80" s="47">
        <f t="shared" si="35"/>
        <v>280.324112415926</v>
      </c>
      <c r="T80" s="9">
        <f t="shared" si="40"/>
        <v>68.68520635939238</v>
      </c>
      <c r="U80" s="48">
        <f t="shared" si="36"/>
        <v>100.32411241592598</v>
      </c>
      <c r="V80" s="47">
        <f t="shared" si="22"/>
        <v>10.324112415925981</v>
      </c>
      <c r="W80" s="49">
        <f t="shared" si="37"/>
        <v>21.31479364060762</v>
      </c>
      <c r="X80" s="50"/>
      <c r="Y80" s="51"/>
      <c r="Z80" s="52"/>
      <c r="AA80" s="39">
        <v>48</v>
      </c>
      <c r="AB80" s="42">
        <v>70</v>
      </c>
      <c r="AC80" s="53">
        <v>150.9</v>
      </c>
      <c r="AD80" s="54">
        <v>-21.6</v>
      </c>
      <c r="AE80" s="48">
        <f t="shared" si="38"/>
        <v>129.42411241592598</v>
      </c>
      <c r="AF80" s="47">
        <f t="shared" si="30"/>
        <v>39.424112415925975</v>
      </c>
      <c r="AG80" s="47">
        <f t="shared" si="39"/>
        <v>21.31479364060762</v>
      </c>
      <c r="AH80" s="55"/>
      <c r="AI80" s="52"/>
    </row>
    <row r="81" spans="1:35" s="38" customFormat="1" ht="12.75">
      <c r="A81" s="37">
        <v>82.113</v>
      </c>
      <c r="B81" t="s">
        <v>50</v>
      </c>
      <c r="C81" s="38" t="s">
        <v>63</v>
      </c>
      <c r="D81" s="38">
        <v>5</v>
      </c>
      <c r="E81" s="2" t="s">
        <v>48</v>
      </c>
      <c r="F81" s="40">
        <v>14</v>
      </c>
      <c r="G81" s="41">
        <v>18</v>
      </c>
      <c r="H81" s="42"/>
      <c r="I81" s="43"/>
      <c r="J81" s="39">
        <v>270</v>
      </c>
      <c r="K81" s="44">
        <v>12</v>
      </c>
      <c r="L81" s="44">
        <v>0</v>
      </c>
      <c r="M81" s="44">
        <v>25</v>
      </c>
      <c r="N81" s="44"/>
      <c r="O81" s="45"/>
      <c r="P81" s="46">
        <f t="shared" si="32"/>
        <v>-0.4133830387479567</v>
      </c>
      <c r="Q81" s="46">
        <f t="shared" si="33"/>
        <v>0.1884319844040917</v>
      </c>
      <c r="R81" s="46">
        <f t="shared" si="34"/>
        <v>0.8865027874162641</v>
      </c>
      <c r="S81" s="47">
        <f t="shared" si="35"/>
        <v>155.49512489445115</v>
      </c>
      <c r="T81" s="9">
        <f t="shared" si="40"/>
        <v>62.86632694694765</v>
      </c>
      <c r="U81" s="48">
        <f t="shared" si="36"/>
        <v>335.4951248944511</v>
      </c>
      <c r="V81" s="47">
        <f t="shared" si="22"/>
        <v>245.49512489445112</v>
      </c>
      <c r="W81" s="49">
        <f t="shared" si="37"/>
        <v>27.133673053052348</v>
      </c>
      <c r="X81" s="50"/>
      <c r="Y81" s="51"/>
      <c r="Z81" s="52"/>
      <c r="AA81" s="39">
        <v>0</v>
      </c>
      <c r="AB81" s="42">
        <v>130</v>
      </c>
      <c r="AC81" s="53">
        <v>130.3</v>
      </c>
      <c r="AD81" s="54">
        <v>4.7</v>
      </c>
      <c r="AE81" s="48">
        <f t="shared" si="38"/>
        <v>205.1951248944511</v>
      </c>
      <c r="AF81" s="47">
        <f t="shared" si="30"/>
        <v>115.19512489445111</v>
      </c>
      <c r="AG81" s="47">
        <f t="shared" si="39"/>
        <v>27.133673053052348</v>
      </c>
      <c r="AH81" s="55"/>
      <c r="AI81" s="52"/>
    </row>
    <row r="82" spans="1:35" s="38" customFormat="1" ht="12.75">
      <c r="A82" s="37">
        <v>83.238</v>
      </c>
      <c r="B82" t="s">
        <v>50</v>
      </c>
      <c r="C82" s="38" t="s">
        <v>63</v>
      </c>
      <c r="D82" s="38">
        <v>6</v>
      </c>
      <c r="E82" s="2" t="s">
        <v>48</v>
      </c>
      <c r="F82" s="40">
        <v>22</v>
      </c>
      <c r="G82" s="41">
        <v>25</v>
      </c>
      <c r="H82" s="42"/>
      <c r="I82" s="43"/>
      <c r="J82" s="39">
        <v>90</v>
      </c>
      <c r="K82" s="44">
        <v>17</v>
      </c>
      <c r="L82" s="44">
        <v>0</v>
      </c>
      <c r="M82" s="44">
        <v>27</v>
      </c>
      <c r="N82" s="44"/>
      <c r="O82" s="45"/>
      <c r="P82" s="46">
        <f t="shared" si="32"/>
        <v>0.4341532740629638</v>
      </c>
      <c r="Q82" s="46">
        <f t="shared" si="33"/>
        <v>0.26050509639603353</v>
      </c>
      <c r="R82" s="46">
        <f t="shared" si="34"/>
        <v>-0.8520737766754296</v>
      </c>
      <c r="S82" s="47">
        <f t="shared" si="35"/>
        <v>30.96503081053239</v>
      </c>
      <c r="T82" s="9">
        <f t="shared" si="40"/>
        <v>-59.280727002131286</v>
      </c>
      <c r="U82" s="48">
        <f t="shared" si="36"/>
        <v>30.96503081053239</v>
      </c>
      <c r="V82" s="47">
        <f t="shared" si="22"/>
        <v>300.96503081053237</v>
      </c>
      <c r="W82" s="49">
        <f t="shared" si="37"/>
        <v>30.719272997868714</v>
      </c>
      <c r="X82" s="50"/>
      <c r="Y82" s="51"/>
      <c r="Z82" s="52"/>
      <c r="AA82" s="39">
        <v>1</v>
      </c>
      <c r="AB82" s="42">
        <v>32</v>
      </c>
      <c r="AC82" s="53">
        <v>172.1</v>
      </c>
      <c r="AD82" s="54">
        <v>49.4</v>
      </c>
      <c r="AE82" s="48">
        <f t="shared" si="38"/>
        <v>218.8650308105324</v>
      </c>
      <c r="AF82" s="47">
        <f t="shared" si="30"/>
        <v>128.8650308105324</v>
      </c>
      <c r="AG82" s="47">
        <f t="shared" si="39"/>
        <v>30.719272997868714</v>
      </c>
      <c r="AH82" s="55"/>
      <c r="AI82" s="52"/>
    </row>
    <row r="83" spans="1:35" s="38" customFormat="1" ht="12.75">
      <c r="A83" s="37">
        <v>83.628</v>
      </c>
      <c r="B83" t="s">
        <v>50</v>
      </c>
      <c r="C83" s="38" t="s">
        <v>63</v>
      </c>
      <c r="D83" s="38">
        <v>6</v>
      </c>
      <c r="E83" s="2" t="s">
        <v>48</v>
      </c>
      <c r="F83" s="40">
        <v>61</v>
      </c>
      <c r="G83" s="41">
        <v>63</v>
      </c>
      <c r="H83" s="42"/>
      <c r="I83" s="43"/>
      <c r="J83" s="39">
        <v>270</v>
      </c>
      <c r="K83" s="44">
        <v>22</v>
      </c>
      <c r="L83" s="44">
        <v>0</v>
      </c>
      <c r="M83" s="44">
        <v>13</v>
      </c>
      <c r="N83" s="44"/>
      <c r="O83" s="45"/>
      <c r="P83" s="46">
        <f t="shared" si="32"/>
        <v>-0.20857098565540763</v>
      </c>
      <c r="Q83" s="46">
        <f t="shared" si="33"/>
        <v>0.3650054506956385</v>
      </c>
      <c r="R83" s="46">
        <f t="shared" si="34"/>
        <v>0.9034201924420648</v>
      </c>
      <c r="S83" s="47">
        <f t="shared" si="35"/>
        <v>119.74446031365657</v>
      </c>
      <c r="T83" s="9">
        <f t="shared" si="40"/>
        <v>65.04575975106134</v>
      </c>
      <c r="U83" s="48">
        <f t="shared" si="36"/>
        <v>299.7444603136566</v>
      </c>
      <c r="V83" s="47">
        <f t="shared" si="22"/>
        <v>209.7444603136566</v>
      </c>
      <c r="W83" s="49">
        <f t="shared" si="37"/>
        <v>24.95424024893866</v>
      </c>
      <c r="X83" s="50"/>
      <c r="Y83" s="51"/>
      <c r="Z83" s="52"/>
      <c r="AA83" s="39">
        <v>52</v>
      </c>
      <c r="AB83" s="42">
        <v>77</v>
      </c>
      <c r="AC83" s="53">
        <v>194</v>
      </c>
      <c r="AD83" s="54">
        <v>35.1</v>
      </c>
      <c r="AE83" s="48">
        <f t="shared" si="38"/>
        <v>105.74446031365659</v>
      </c>
      <c r="AF83" s="47">
        <f t="shared" si="30"/>
        <v>15.744460313656589</v>
      </c>
      <c r="AG83" s="47">
        <f t="shared" si="39"/>
        <v>24.95424024893866</v>
      </c>
      <c r="AH83" s="55"/>
      <c r="AI83" s="52"/>
    </row>
    <row r="84" spans="1:35" s="38" customFormat="1" ht="12.75">
      <c r="A84" s="37">
        <v>84.55799999999999</v>
      </c>
      <c r="B84" t="s">
        <v>50</v>
      </c>
      <c r="C84" s="38" t="s">
        <v>63</v>
      </c>
      <c r="D84" s="38">
        <v>7</v>
      </c>
      <c r="E84" s="2" t="s">
        <v>48</v>
      </c>
      <c r="F84" s="40">
        <v>13</v>
      </c>
      <c r="G84" s="41">
        <v>15</v>
      </c>
      <c r="H84" s="42"/>
      <c r="I84" s="43"/>
      <c r="J84" s="39">
        <v>270</v>
      </c>
      <c r="K84" s="44">
        <v>10</v>
      </c>
      <c r="L84" s="44">
        <v>0</v>
      </c>
      <c r="M84" s="44">
        <v>45</v>
      </c>
      <c r="N84" s="44"/>
      <c r="O84" s="45"/>
      <c r="P84" s="46">
        <f t="shared" si="32"/>
        <v>-0.6963642403200189</v>
      </c>
      <c r="Q84" s="46">
        <f t="shared" si="33"/>
        <v>0.12278780396897297</v>
      </c>
      <c r="R84" s="46">
        <f t="shared" si="34"/>
        <v>0.696364240320019</v>
      </c>
      <c r="S84" s="47">
        <f t="shared" si="35"/>
        <v>170</v>
      </c>
      <c r="T84" s="9">
        <f t="shared" si="40"/>
        <v>44.5614514132577</v>
      </c>
      <c r="U84" s="48">
        <f t="shared" si="36"/>
        <v>350</v>
      </c>
      <c r="V84" s="47">
        <f t="shared" si="22"/>
        <v>260</v>
      </c>
      <c r="W84" s="49">
        <f t="shared" si="37"/>
        <v>45.4385485867423</v>
      </c>
      <c r="X84" s="50"/>
      <c r="Y84" s="51"/>
      <c r="Z84" s="52"/>
      <c r="AA84" s="39">
        <v>1</v>
      </c>
      <c r="AB84" s="42">
        <v>28</v>
      </c>
      <c r="AC84" s="53">
        <v>133.3</v>
      </c>
      <c r="AD84" s="54">
        <v>-34.6</v>
      </c>
      <c r="AE84" s="48">
        <f t="shared" si="38"/>
        <v>36.69999999999999</v>
      </c>
      <c r="AF84" s="47">
        <f t="shared" si="30"/>
        <v>306.7</v>
      </c>
      <c r="AG84" s="47">
        <f t="shared" si="39"/>
        <v>45.4385485867423</v>
      </c>
      <c r="AH84" s="55"/>
      <c r="AI84" s="52"/>
    </row>
    <row r="85" spans="1:35" s="38" customFormat="1" ht="12.75">
      <c r="A85" s="37">
        <v>89.06</v>
      </c>
      <c r="B85" t="s">
        <v>50</v>
      </c>
      <c r="C85" s="38" t="s">
        <v>64</v>
      </c>
      <c r="D85" s="38">
        <v>1</v>
      </c>
      <c r="E85" s="2" t="s">
        <v>48</v>
      </c>
      <c r="F85" s="40">
        <v>23</v>
      </c>
      <c r="G85" s="41">
        <v>25</v>
      </c>
      <c r="H85" s="42"/>
      <c r="I85" s="43"/>
      <c r="J85" s="39">
        <v>270</v>
      </c>
      <c r="K85" s="44">
        <v>23</v>
      </c>
      <c r="L85" s="44">
        <v>0</v>
      </c>
      <c r="M85" s="44">
        <v>22</v>
      </c>
      <c r="N85" s="44"/>
      <c r="O85" s="45"/>
      <c r="P85" s="46">
        <f t="shared" si="32"/>
        <v>-0.344827187374632</v>
      </c>
      <c r="Q85" s="46">
        <f t="shared" si="33"/>
        <v>0.36227959381191555</v>
      </c>
      <c r="R85" s="46">
        <f t="shared" si="34"/>
        <v>0.8534772381714695</v>
      </c>
      <c r="S85" s="47">
        <f t="shared" si="35"/>
        <v>133.58614528295615</v>
      </c>
      <c r="T85" s="9">
        <f t="shared" si="40"/>
        <v>59.62896731108048</v>
      </c>
      <c r="U85" s="48">
        <f t="shared" si="36"/>
        <v>313.5861452829562</v>
      </c>
      <c r="V85" s="47">
        <f t="shared" si="22"/>
        <v>223.58614528295618</v>
      </c>
      <c r="W85" s="49">
        <f t="shared" si="37"/>
        <v>30.37103268891952</v>
      </c>
      <c r="X85" s="50"/>
      <c r="Y85" s="51"/>
      <c r="Z85" s="52"/>
      <c r="AA85" s="39">
        <v>46</v>
      </c>
      <c r="AB85" s="42">
        <v>95</v>
      </c>
      <c r="AC85" s="53">
        <v>23.2</v>
      </c>
      <c r="AD85" s="54">
        <v>-39.8</v>
      </c>
      <c r="AE85" s="48">
        <f t="shared" si="38"/>
        <v>110.38614528295619</v>
      </c>
      <c r="AF85" s="47">
        <f t="shared" si="30"/>
        <v>20.386145282956193</v>
      </c>
      <c r="AG85" s="47">
        <f t="shared" si="39"/>
        <v>30.37103268891952</v>
      </c>
      <c r="AH85" s="55"/>
      <c r="AI85" s="52"/>
    </row>
    <row r="86" spans="1:35" s="38" customFormat="1" ht="21">
      <c r="A86" s="37">
        <v>90.37</v>
      </c>
      <c r="B86" t="s">
        <v>50</v>
      </c>
      <c r="C86" s="38" t="s">
        <v>64</v>
      </c>
      <c r="D86" s="38">
        <v>3</v>
      </c>
      <c r="E86" s="2" t="s">
        <v>48</v>
      </c>
      <c r="F86" s="40">
        <v>3</v>
      </c>
      <c r="G86" s="41">
        <v>5</v>
      </c>
      <c r="H86" s="42"/>
      <c r="I86" s="43"/>
      <c r="J86" s="39">
        <v>90</v>
      </c>
      <c r="K86" s="44">
        <v>20</v>
      </c>
      <c r="L86" s="44">
        <v>0</v>
      </c>
      <c r="M86" s="44">
        <v>35</v>
      </c>
      <c r="N86" s="44"/>
      <c r="O86" s="45"/>
      <c r="P86" s="46">
        <f t="shared" si="32"/>
        <v>0.5389855446957562</v>
      </c>
      <c r="Q86" s="46">
        <f t="shared" si="33"/>
        <v>0.2801664995932354</v>
      </c>
      <c r="R86" s="46">
        <f t="shared" si="34"/>
        <v>-0.7697511313200572</v>
      </c>
      <c r="S86" s="47">
        <f t="shared" si="35"/>
        <v>27.465562540631453</v>
      </c>
      <c r="T86" s="9">
        <f t="shared" si="40"/>
        <v>-51.721102350181404</v>
      </c>
      <c r="U86" s="48">
        <f t="shared" si="36"/>
        <v>27.465562540631453</v>
      </c>
      <c r="V86" s="47">
        <f t="shared" si="22"/>
        <v>297.4655625406315</v>
      </c>
      <c r="W86" s="49">
        <f t="shared" si="37"/>
        <v>38.278897649818596</v>
      </c>
      <c r="X86" s="50"/>
      <c r="Y86" s="51"/>
      <c r="Z86" s="52"/>
      <c r="AA86" s="39">
        <v>0</v>
      </c>
      <c r="AB86" s="42">
        <v>35</v>
      </c>
      <c r="AC86" s="53">
        <v>171.5</v>
      </c>
      <c r="AD86" s="54">
        <v>-4.2</v>
      </c>
      <c r="AE86" s="48">
        <f t="shared" si="38"/>
        <v>35.96556254063145</v>
      </c>
      <c r="AF86" s="47">
        <f t="shared" si="30"/>
        <v>305.9655625406315</v>
      </c>
      <c r="AG86" s="47">
        <f t="shared" si="39"/>
        <v>38.278897649818596</v>
      </c>
      <c r="AH86" s="55"/>
      <c r="AI86" s="52"/>
    </row>
    <row r="87" spans="1:35" s="38" customFormat="1" ht="12.75">
      <c r="A87" s="37">
        <v>90.56</v>
      </c>
      <c r="B87" t="s">
        <v>50</v>
      </c>
      <c r="C87" s="38" t="s">
        <v>64</v>
      </c>
      <c r="D87" s="38">
        <v>3</v>
      </c>
      <c r="E87" s="2" t="s">
        <v>48</v>
      </c>
      <c r="F87" s="40">
        <v>22</v>
      </c>
      <c r="G87" s="41">
        <v>24</v>
      </c>
      <c r="H87" s="42"/>
      <c r="I87" s="43"/>
      <c r="J87" s="39">
        <v>270</v>
      </c>
      <c r="K87" s="44">
        <v>26</v>
      </c>
      <c r="L87" s="44">
        <v>180</v>
      </c>
      <c r="M87" s="44">
        <v>43</v>
      </c>
      <c r="N87" s="44"/>
      <c r="O87" s="45"/>
      <c r="P87" s="46">
        <f t="shared" si="32"/>
        <v>-0.6129760656099692</v>
      </c>
      <c r="Q87" s="46">
        <f t="shared" si="33"/>
        <v>-0.32060436088723243</v>
      </c>
      <c r="R87" s="46">
        <f t="shared" si="34"/>
        <v>-0.657336352754168</v>
      </c>
      <c r="S87" s="47">
        <f t="shared" si="35"/>
        <v>207.61087937435747</v>
      </c>
      <c r="T87" s="9">
        <f t="shared" si="40"/>
        <v>-43.53850559314542</v>
      </c>
      <c r="U87" s="48">
        <f t="shared" si="36"/>
        <v>207.61087937435747</v>
      </c>
      <c r="V87" s="47">
        <f t="shared" si="22"/>
        <v>117.61087937435747</v>
      </c>
      <c r="W87" s="49">
        <f t="shared" si="37"/>
        <v>46.46149440685458</v>
      </c>
      <c r="X87" s="50"/>
      <c r="Y87" s="51"/>
      <c r="Z87" s="52"/>
      <c r="AA87" s="39"/>
      <c r="AB87" s="42"/>
      <c r="AC87" s="53"/>
      <c r="AD87" s="54"/>
      <c r="AE87" s="48">
        <f t="shared" si="38"/>
        <v>207.61087937435747</v>
      </c>
      <c r="AF87" s="47">
        <f t="shared" si="30"/>
        <v>117.61087937435747</v>
      </c>
      <c r="AG87" s="47">
        <f t="shared" si="39"/>
        <v>46.46149440685458</v>
      </c>
      <c r="AH87" s="55"/>
      <c r="AI87" s="52"/>
    </row>
    <row r="88" spans="1:35" s="38" customFormat="1" ht="12.75">
      <c r="A88" s="37">
        <v>99.17</v>
      </c>
      <c r="B88" t="s">
        <v>50</v>
      </c>
      <c r="C88" s="38" t="s">
        <v>65</v>
      </c>
      <c r="D88" s="38">
        <v>1</v>
      </c>
      <c r="E88" s="2" t="s">
        <v>48</v>
      </c>
      <c r="F88" s="40">
        <v>84</v>
      </c>
      <c r="G88" s="41">
        <v>85</v>
      </c>
      <c r="H88" s="42"/>
      <c r="I88" s="43"/>
      <c r="J88" s="39">
        <v>270</v>
      </c>
      <c r="K88" s="44">
        <v>10</v>
      </c>
      <c r="L88" s="44">
        <v>180</v>
      </c>
      <c r="M88" s="44">
        <v>26</v>
      </c>
      <c r="N88" s="44"/>
      <c r="O88" s="45"/>
      <c r="P88" s="46">
        <f t="shared" si="32"/>
        <v>-0.4317113040547361</v>
      </c>
      <c r="Q88" s="46">
        <f t="shared" si="33"/>
        <v>-0.15607394823773688</v>
      </c>
      <c r="R88" s="46">
        <f t="shared" si="34"/>
        <v>-0.8851393451566332</v>
      </c>
      <c r="S88" s="47">
        <f t="shared" si="35"/>
        <v>199.87613360979105</v>
      </c>
      <c r="T88" s="9">
        <f t="shared" si="40"/>
        <v>-62.587512472399396</v>
      </c>
      <c r="U88" s="48">
        <f t="shared" si="36"/>
        <v>199.87613360979105</v>
      </c>
      <c r="V88" s="47">
        <f t="shared" si="22"/>
        <v>109.87613360979105</v>
      </c>
      <c r="W88" s="49">
        <f t="shared" si="37"/>
        <v>27.412487527600604</v>
      </c>
      <c r="X88" s="50"/>
      <c r="Y88" s="51"/>
      <c r="Z88" s="52"/>
      <c r="AA88" s="39"/>
      <c r="AB88" s="42"/>
      <c r="AC88" s="53">
        <v>54.6</v>
      </c>
      <c r="AD88" s="54">
        <v>-22.8</v>
      </c>
      <c r="AE88" s="48">
        <f t="shared" si="38"/>
        <v>325.27613360979103</v>
      </c>
      <c r="AF88" s="47">
        <f t="shared" si="30"/>
        <v>235.27613360979103</v>
      </c>
      <c r="AG88" s="47">
        <f t="shared" si="39"/>
        <v>27.412487527600604</v>
      </c>
      <c r="AH88" s="55"/>
      <c r="AI88" s="52"/>
    </row>
    <row r="89" spans="1:35" s="38" customFormat="1" ht="12.75">
      <c r="A89" s="37">
        <v>100.97</v>
      </c>
      <c r="B89" t="s">
        <v>50</v>
      </c>
      <c r="C89" s="38" t="s">
        <v>65</v>
      </c>
      <c r="D89" s="38">
        <v>4</v>
      </c>
      <c r="E89" s="2" t="s">
        <v>48</v>
      </c>
      <c r="F89" s="40">
        <v>52</v>
      </c>
      <c r="G89" s="41">
        <v>53</v>
      </c>
      <c r="H89" s="42"/>
      <c r="I89" s="43"/>
      <c r="J89" s="39">
        <v>90</v>
      </c>
      <c r="K89" s="44">
        <v>1</v>
      </c>
      <c r="L89" s="44">
        <v>0</v>
      </c>
      <c r="M89" s="44">
        <v>9</v>
      </c>
      <c r="N89" s="44"/>
      <c r="O89" s="45"/>
      <c r="P89" s="46">
        <f t="shared" si="32"/>
        <v>0.1564106393134979</v>
      </c>
      <c r="Q89" s="46">
        <f t="shared" si="33"/>
        <v>0.017237538353432443</v>
      </c>
      <c r="R89" s="46">
        <f t="shared" si="34"/>
        <v>-0.9875379108768892</v>
      </c>
      <c r="S89" s="47">
        <f t="shared" si="35"/>
        <v>6.289013411462289</v>
      </c>
      <c r="T89" s="9">
        <f t="shared" si="40"/>
        <v>-80.9464097574264</v>
      </c>
      <c r="U89" s="48">
        <f t="shared" si="36"/>
        <v>6.289013411462289</v>
      </c>
      <c r="V89" s="47">
        <f t="shared" si="22"/>
        <v>276.2890134114623</v>
      </c>
      <c r="W89" s="49">
        <f t="shared" si="37"/>
        <v>9.053590242573605</v>
      </c>
      <c r="X89" s="50"/>
      <c r="Y89" s="51"/>
      <c r="Z89" s="52"/>
      <c r="AA89" s="39">
        <v>0</v>
      </c>
      <c r="AB89" s="42">
        <v>61</v>
      </c>
      <c r="AC89" s="53">
        <v>1.1</v>
      </c>
      <c r="AD89" s="54">
        <v>-25.6</v>
      </c>
      <c r="AE89" s="48">
        <f t="shared" si="38"/>
        <v>185.1890134114623</v>
      </c>
      <c r="AF89" s="47">
        <f t="shared" si="30"/>
        <v>95.1890134114623</v>
      </c>
      <c r="AG89" s="47">
        <f t="shared" si="39"/>
        <v>9.053590242573605</v>
      </c>
      <c r="AH89" s="55"/>
      <c r="AI89" s="52"/>
    </row>
    <row r="90" spans="1:35" s="38" customFormat="1" ht="21">
      <c r="A90" s="37">
        <v>101.275</v>
      </c>
      <c r="B90" t="s">
        <v>50</v>
      </c>
      <c r="C90" s="38" t="s">
        <v>65</v>
      </c>
      <c r="D90" s="38">
        <v>5</v>
      </c>
      <c r="E90" s="2" t="s">
        <v>48</v>
      </c>
      <c r="F90" s="40">
        <v>10</v>
      </c>
      <c r="G90" s="41">
        <v>11</v>
      </c>
      <c r="H90" s="42"/>
      <c r="I90" s="43"/>
      <c r="J90" s="39">
        <v>90</v>
      </c>
      <c r="K90" s="44">
        <v>5</v>
      </c>
      <c r="L90" s="44">
        <v>0</v>
      </c>
      <c r="M90" s="44">
        <v>2</v>
      </c>
      <c r="N90" s="44"/>
      <c r="O90" s="45"/>
      <c r="P90" s="46">
        <f t="shared" si="32"/>
        <v>0.03476669358110182</v>
      </c>
      <c r="Q90" s="46">
        <f t="shared" si="33"/>
        <v>0.08710264982404566</v>
      </c>
      <c r="R90" s="46">
        <f t="shared" si="34"/>
        <v>-0.995587843197948</v>
      </c>
      <c r="S90" s="47">
        <f t="shared" si="35"/>
        <v>68.24077352044239</v>
      </c>
      <c r="T90" s="9">
        <f t="shared" si="40"/>
        <v>-84.61859152100902</v>
      </c>
      <c r="U90" s="48">
        <f t="shared" si="36"/>
        <v>68.24077352044239</v>
      </c>
      <c r="V90" s="47">
        <f t="shared" si="22"/>
        <v>338.2407735204424</v>
      </c>
      <c r="W90" s="49">
        <f t="shared" si="37"/>
        <v>5.381408478990977</v>
      </c>
      <c r="X90" s="50"/>
      <c r="Y90" s="51"/>
      <c r="Z90" s="52"/>
      <c r="AA90" s="39">
        <v>0</v>
      </c>
      <c r="AB90" s="42">
        <v>27</v>
      </c>
      <c r="AC90" s="53"/>
      <c r="AD90" s="54"/>
      <c r="AE90" s="48">
        <f t="shared" si="38"/>
        <v>68.24077352044239</v>
      </c>
      <c r="AF90" s="47">
        <f t="shared" si="30"/>
        <v>338.2407735204424</v>
      </c>
      <c r="AG90" s="47">
        <f t="shared" si="39"/>
        <v>5.381408478990977</v>
      </c>
      <c r="AH90" s="55"/>
      <c r="AI90" s="52"/>
    </row>
    <row r="91" spans="1:35" s="38" customFormat="1" ht="12.75">
      <c r="A91" s="37">
        <v>101.945</v>
      </c>
      <c r="B91" t="s">
        <v>50</v>
      </c>
      <c r="C91" s="38" t="s">
        <v>65</v>
      </c>
      <c r="D91" s="38" t="s">
        <v>55</v>
      </c>
      <c r="E91" s="2" t="s">
        <v>48</v>
      </c>
      <c r="F91" s="40">
        <v>29</v>
      </c>
      <c r="G91" s="41">
        <v>30</v>
      </c>
      <c r="H91" s="42"/>
      <c r="I91" s="43"/>
      <c r="J91" s="39">
        <v>180</v>
      </c>
      <c r="K91" s="44">
        <v>5</v>
      </c>
      <c r="L91" s="44">
        <v>180</v>
      </c>
      <c r="M91" s="44">
        <v>19</v>
      </c>
      <c r="N91" s="44"/>
      <c r="O91" s="45"/>
      <c r="P91" s="46">
        <f t="shared" si="32"/>
        <v>2.9626887508979326E-17</v>
      </c>
      <c r="Q91" s="46">
        <f t="shared" si="33"/>
        <v>0.2419218955996677</v>
      </c>
      <c r="R91" s="46">
        <f t="shared" si="34"/>
        <v>0</v>
      </c>
      <c r="S91" s="47">
        <f t="shared" si="35"/>
        <v>89.99999999999999</v>
      </c>
      <c r="T91" s="9">
        <f t="shared" si="40"/>
        <v>0</v>
      </c>
      <c r="U91" s="48">
        <f t="shared" si="36"/>
        <v>270</v>
      </c>
      <c r="V91" s="47">
        <f t="shared" si="22"/>
        <v>180</v>
      </c>
      <c r="W91" s="49">
        <f t="shared" si="37"/>
        <v>90</v>
      </c>
      <c r="X91" s="50"/>
      <c r="Y91" s="51"/>
      <c r="Z91" s="52"/>
      <c r="AA91" s="39"/>
      <c r="AB91" s="42"/>
      <c r="AC91" s="53"/>
      <c r="AD91" s="54"/>
      <c r="AE91" s="48">
        <f t="shared" si="38"/>
        <v>270</v>
      </c>
      <c r="AF91" s="47">
        <f t="shared" si="30"/>
        <v>180</v>
      </c>
      <c r="AG91" s="47">
        <f t="shared" si="39"/>
        <v>90</v>
      </c>
      <c r="AH91" s="55"/>
      <c r="AI91" s="52"/>
    </row>
    <row r="92" spans="1:35" s="38" customFormat="1" ht="21">
      <c r="A92" s="37">
        <v>107.1</v>
      </c>
      <c r="B92" t="s">
        <v>50</v>
      </c>
      <c r="C92" s="38" t="s">
        <v>66</v>
      </c>
      <c r="D92" s="38">
        <v>1</v>
      </c>
      <c r="E92" s="2" t="s">
        <v>48</v>
      </c>
      <c r="F92" s="40">
        <v>77</v>
      </c>
      <c r="G92" s="41">
        <v>79</v>
      </c>
      <c r="H92" s="42"/>
      <c r="I92" s="43"/>
      <c r="J92" s="39">
        <v>270</v>
      </c>
      <c r="K92" s="44">
        <v>16</v>
      </c>
      <c r="L92" s="44">
        <v>180</v>
      </c>
      <c r="M92" s="44">
        <v>29</v>
      </c>
      <c r="N92" s="44"/>
      <c r="O92" s="45"/>
      <c r="P92" s="46">
        <f t="shared" si="32"/>
        <v>-0.4660289177652064</v>
      </c>
      <c r="Q92" s="46">
        <f t="shared" si="33"/>
        <v>-0.24107786342134113</v>
      </c>
      <c r="R92" s="46">
        <f t="shared" si="34"/>
        <v>-0.8407384229858913</v>
      </c>
      <c r="S92" s="47">
        <f t="shared" si="35"/>
        <v>207.35263261452647</v>
      </c>
      <c r="T92" s="9">
        <f t="shared" si="40"/>
        <v>-58.03235298804938</v>
      </c>
      <c r="U92" s="48">
        <f t="shared" si="36"/>
        <v>207.35263261452647</v>
      </c>
      <c r="V92" s="47">
        <f t="shared" si="22"/>
        <v>117.35263261452647</v>
      </c>
      <c r="W92" s="49">
        <f t="shared" si="37"/>
        <v>31.967647011950618</v>
      </c>
      <c r="X92" s="50"/>
      <c r="Y92" s="51"/>
      <c r="Z92" s="52"/>
      <c r="AA92" s="39">
        <v>0</v>
      </c>
      <c r="AB92" s="42">
        <v>110</v>
      </c>
      <c r="AC92" s="53">
        <v>66.2</v>
      </c>
      <c r="AD92" s="54">
        <v>46.3</v>
      </c>
      <c r="AE92" s="48">
        <f t="shared" si="38"/>
        <v>141.15263261452645</v>
      </c>
      <c r="AF92" s="47">
        <f t="shared" si="30"/>
        <v>51.15263261452645</v>
      </c>
      <c r="AG92" s="47">
        <f t="shared" si="39"/>
        <v>31.967647011950618</v>
      </c>
      <c r="AH92" s="55"/>
      <c r="AI92" s="52"/>
    </row>
    <row r="93" spans="1:35" s="38" customFormat="1" ht="12.75">
      <c r="A93" s="37">
        <v>107.54</v>
      </c>
      <c r="B93" t="s">
        <v>50</v>
      </c>
      <c r="C93" s="38" t="s">
        <v>66</v>
      </c>
      <c r="D93" s="38">
        <v>1</v>
      </c>
      <c r="E93" s="2" t="s">
        <v>48</v>
      </c>
      <c r="F93" s="40">
        <v>121</v>
      </c>
      <c r="G93" s="41">
        <v>123</v>
      </c>
      <c r="H93" s="42"/>
      <c r="I93" s="43"/>
      <c r="J93" s="39">
        <v>270</v>
      </c>
      <c r="K93" s="44">
        <v>12</v>
      </c>
      <c r="L93" s="44">
        <v>180</v>
      </c>
      <c r="M93" s="44">
        <v>7</v>
      </c>
      <c r="N93" s="44"/>
      <c r="O93" s="45"/>
      <c r="P93" s="46">
        <f t="shared" si="32"/>
        <v>-0.11920620585474928</v>
      </c>
      <c r="Q93" s="46">
        <f t="shared" si="33"/>
        <v>-0.20636194860240736</v>
      </c>
      <c r="R93" s="46">
        <f t="shared" si="34"/>
        <v>-0.9708566368455311</v>
      </c>
      <c r="S93" s="47">
        <f t="shared" si="35"/>
        <v>239.98686640841754</v>
      </c>
      <c r="T93" s="9">
        <f t="shared" si="40"/>
        <v>-76.20820774763338</v>
      </c>
      <c r="U93" s="48">
        <f t="shared" si="36"/>
        <v>239.98686640841754</v>
      </c>
      <c r="V93" s="47">
        <f t="shared" si="22"/>
        <v>149.98686640841754</v>
      </c>
      <c r="W93" s="49">
        <f t="shared" si="37"/>
        <v>13.79179225236662</v>
      </c>
      <c r="X93" s="50"/>
      <c r="Y93" s="51"/>
      <c r="Z93" s="52"/>
      <c r="AA93" s="39">
        <v>112</v>
      </c>
      <c r="AB93" s="42">
        <v>136</v>
      </c>
      <c r="AC93" s="53">
        <v>66.2</v>
      </c>
      <c r="AD93" s="54">
        <v>23.1</v>
      </c>
      <c r="AE93" s="48">
        <f t="shared" si="38"/>
        <v>173.78686640841755</v>
      </c>
      <c r="AF93" s="47">
        <f t="shared" si="30"/>
        <v>83.78686640841755</v>
      </c>
      <c r="AG93" s="47">
        <f t="shared" si="39"/>
        <v>13.79179225236662</v>
      </c>
      <c r="AH93" s="55"/>
      <c r="AI93" s="52"/>
    </row>
    <row r="94" spans="1:35" s="38" customFormat="1" ht="21">
      <c r="A94" s="37">
        <v>116.33</v>
      </c>
      <c r="B94" t="s">
        <v>50</v>
      </c>
      <c r="C94" s="38" t="s">
        <v>67</v>
      </c>
      <c r="D94" s="38">
        <v>1</v>
      </c>
      <c r="E94" s="2" t="s">
        <v>68</v>
      </c>
      <c r="F94" s="40">
        <v>50</v>
      </c>
      <c r="G94" s="41">
        <v>80</v>
      </c>
      <c r="H94" s="42"/>
      <c r="I94" s="43"/>
      <c r="J94" s="39">
        <v>90</v>
      </c>
      <c r="K94" s="44">
        <v>1</v>
      </c>
      <c r="L94" s="44">
        <v>180</v>
      </c>
      <c r="M94" s="44">
        <v>12</v>
      </c>
      <c r="N94" s="44"/>
      <c r="O94" s="45"/>
      <c r="P94" s="46">
        <f t="shared" si="32"/>
        <v>0.20788002486020488</v>
      </c>
      <c r="Q94" s="46">
        <f t="shared" si="33"/>
        <v>-0.017071029483660106</v>
      </c>
      <c r="R94" s="46">
        <f t="shared" si="34"/>
        <v>0.9779986241164497</v>
      </c>
      <c r="S94" s="47">
        <f t="shared" si="35"/>
        <v>355.305426045184</v>
      </c>
      <c r="T94" s="9">
        <f t="shared" si="40"/>
        <v>77.96078282984092</v>
      </c>
      <c r="U94" s="48">
        <f t="shared" si="36"/>
        <v>175.305426045184</v>
      </c>
      <c r="V94" s="47">
        <f t="shared" si="22"/>
        <v>85.30542604518399</v>
      </c>
      <c r="W94" s="49">
        <f t="shared" si="37"/>
        <v>12.039217170159077</v>
      </c>
      <c r="X94" s="50"/>
      <c r="Y94" s="51"/>
      <c r="Z94" s="52"/>
      <c r="AA94" s="39"/>
      <c r="AB94" s="42"/>
      <c r="AC94" s="53">
        <v>323.4</v>
      </c>
      <c r="AD94" s="54">
        <v>9.4</v>
      </c>
      <c r="AE94" s="48">
        <f t="shared" si="38"/>
        <v>211.90542604518402</v>
      </c>
      <c r="AF94" s="47">
        <f t="shared" si="30"/>
        <v>121.90542604518402</v>
      </c>
      <c r="AG94" s="47">
        <f t="shared" si="39"/>
        <v>12.039217170159077</v>
      </c>
      <c r="AH94" s="55"/>
      <c r="AI94" s="52"/>
    </row>
    <row r="95" spans="1:35" s="38" customFormat="1" ht="12.75">
      <c r="A95" s="37">
        <v>116.55</v>
      </c>
      <c r="B95" t="s">
        <v>50</v>
      </c>
      <c r="C95" s="38" t="s">
        <v>67</v>
      </c>
      <c r="D95" s="38">
        <v>1</v>
      </c>
      <c r="E95" s="2" t="s">
        <v>48</v>
      </c>
      <c r="F95" s="40">
        <v>72</v>
      </c>
      <c r="G95" s="41">
        <v>72</v>
      </c>
      <c r="H95" s="42"/>
      <c r="I95" s="43"/>
      <c r="J95" s="39">
        <v>270</v>
      </c>
      <c r="K95" s="44">
        <v>3</v>
      </c>
      <c r="L95" s="44">
        <v>180</v>
      </c>
      <c r="M95" s="44">
        <v>8</v>
      </c>
      <c r="N95" s="44"/>
      <c r="O95" s="45"/>
      <c r="P95" s="46">
        <f t="shared" si="32"/>
        <v>-0.13898236906210149</v>
      </c>
      <c r="Q95" s="46">
        <f t="shared" si="33"/>
        <v>-0.05182662631444329</v>
      </c>
      <c r="R95" s="46">
        <f t="shared" si="34"/>
        <v>-0.9889109407697048</v>
      </c>
      <c r="S95" s="47">
        <f t="shared" si="35"/>
        <v>200.45052195012667</v>
      </c>
      <c r="T95" s="9">
        <f t="shared" si="40"/>
        <v>-81.46955163874233</v>
      </c>
      <c r="U95" s="48">
        <f t="shared" si="36"/>
        <v>200.45052195012667</v>
      </c>
      <c r="V95" s="47">
        <f t="shared" si="22"/>
        <v>110.45052195012667</v>
      </c>
      <c r="W95" s="49">
        <f t="shared" si="37"/>
        <v>8.530448361257669</v>
      </c>
      <c r="X95" s="50"/>
      <c r="Y95" s="51"/>
      <c r="Z95" s="52"/>
      <c r="AA95" s="39">
        <v>15</v>
      </c>
      <c r="AB95" s="42">
        <v>80</v>
      </c>
      <c r="AC95" s="53">
        <v>316.9</v>
      </c>
      <c r="AD95" s="54">
        <v>15.3</v>
      </c>
      <c r="AE95" s="48">
        <f t="shared" si="38"/>
        <v>243.5505219501267</v>
      </c>
      <c r="AF95" s="47">
        <f t="shared" si="30"/>
        <v>153.5505219501267</v>
      </c>
      <c r="AG95" s="47">
        <f t="shared" si="39"/>
        <v>8.530448361257669</v>
      </c>
      <c r="AH95" s="55"/>
      <c r="AI95" s="52"/>
    </row>
    <row r="96" spans="1:35" s="38" customFormat="1" ht="12.75">
      <c r="A96" s="37">
        <v>117.94</v>
      </c>
      <c r="B96" t="s">
        <v>50</v>
      </c>
      <c r="C96" s="38" t="s">
        <v>67</v>
      </c>
      <c r="D96" s="38">
        <v>3</v>
      </c>
      <c r="E96" s="2" t="s">
        <v>48</v>
      </c>
      <c r="F96" s="40">
        <v>68</v>
      </c>
      <c r="G96" s="41">
        <v>70</v>
      </c>
      <c r="H96" s="42"/>
      <c r="I96" s="43"/>
      <c r="J96" s="39">
        <v>90</v>
      </c>
      <c r="K96" s="44">
        <v>11</v>
      </c>
      <c r="L96" s="44">
        <v>180</v>
      </c>
      <c r="M96" s="44">
        <v>13</v>
      </c>
      <c r="N96" s="44"/>
      <c r="O96" s="45"/>
      <c r="P96" s="46">
        <f t="shared" si="32"/>
        <v>0.22081806988915056</v>
      </c>
      <c r="Q96" s="46">
        <f t="shared" si="33"/>
        <v>-0.18591857318664962</v>
      </c>
      <c r="R96" s="46">
        <f t="shared" si="34"/>
        <v>0.9564681423308483</v>
      </c>
      <c r="S96" s="47">
        <f t="shared" si="35"/>
        <v>319.9041764061025</v>
      </c>
      <c r="T96" s="9">
        <f t="shared" si="40"/>
        <v>73.20613481592667</v>
      </c>
      <c r="U96" s="48">
        <f t="shared" si="36"/>
        <v>139.90417640610252</v>
      </c>
      <c r="V96" s="47">
        <f t="shared" si="22"/>
        <v>49.90417640610252</v>
      </c>
      <c r="W96" s="49">
        <f t="shared" si="37"/>
        <v>16.793865184073326</v>
      </c>
      <c r="X96" s="50"/>
      <c r="Y96" s="51"/>
      <c r="Z96" s="52"/>
      <c r="AA96" s="39">
        <v>0</v>
      </c>
      <c r="AB96" s="42">
        <v>98</v>
      </c>
      <c r="AC96" s="53">
        <v>216.5</v>
      </c>
      <c r="AD96" s="54">
        <v>77.7</v>
      </c>
      <c r="AE96" s="48">
        <f t="shared" si="38"/>
        <v>283.4041764061025</v>
      </c>
      <c r="AF96" s="47">
        <f t="shared" si="30"/>
        <v>193.40417640610252</v>
      </c>
      <c r="AG96" s="47">
        <f t="shared" si="39"/>
        <v>16.793865184073326</v>
      </c>
      <c r="AH96" s="55"/>
      <c r="AI96" s="52"/>
    </row>
    <row r="97" spans="1:35" s="38" customFormat="1" ht="12.75">
      <c r="A97" s="37">
        <v>118.685</v>
      </c>
      <c r="B97" t="s">
        <v>50</v>
      </c>
      <c r="C97" s="38" t="s">
        <v>67</v>
      </c>
      <c r="D97" s="38">
        <v>4</v>
      </c>
      <c r="E97" s="2" t="s">
        <v>48</v>
      </c>
      <c r="F97" s="40">
        <v>2</v>
      </c>
      <c r="G97" s="41">
        <v>4</v>
      </c>
      <c r="H97" s="42"/>
      <c r="I97" s="43"/>
      <c r="J97" s="39">
        <v>90</v>
      </c>
      <c r="K97" s="44">
        <v>17</v>
      </c>
      <c r="L97" s="44">
        <v>0</v>
      </c>
      <c r="M97" s="44">
        <v>12</v>
      </c>
      <c r="N97" s="44"/>
      <c r="O97" s="45"/>
      <c r="P97" s="46">
        <f t="shared" si="32"/>
        <v>0.1988269387493394</v>
      </c>
      <c r="Q97" s="46">
        <f t="shared" si="33"/>
        <v>0.2859826814969977</v>
      </c>
      <c r="R97" s="46">
        <f t="shared" si="34"/>
        <v>-0.9354072026155706</v>
      </c>
      <c r="S97" s="47">
        <f t="shared" si="35"/>
        <v>55.19138245497522</v>
      </c>
      <c r="T97" s="9">
        <f t="shared" si="40"/>
        <v>-69.5767109282735</v>
      </c>
      <c r="U97" s="48">
        <f t="shared" si="36"/>
        <v>55.19138245497522</v>
      </c>
      <c r="V97" s="47">
        <f t="shared" si="22"/>
        <v>325.1913824549752</v>
      </c>
      <c r="W97" s="49">
        <f t="shared" si="37"/>
        <v>20.4232890717265</v>
      </c>
      <c r="X97" s="50"/>
      <c r="Y97" s="51"/>
      <c r="Z97" s="52"/>
      <c r="AA97" s="39">
        <v>0</v>
      </c>
      <c r="AB97" s="42">
        <v>95</v>
      </c>
      <c r="AC97" s="53">
        <v>102.1</v>
      </c>
      <c r="AD97" s="54">
        <v>73.1</v>
      </c>
      <c r="AE97" s="48">
        <f t="shared" si="38"/>
        <v>313.09138245497525</v>
      </c>
      <c r="AF97" s="47">
        <f t="shared" si="30"/>
        <v>223.09138245497525</v>
      </c>
      <c r="AG97" s="47">
        <f t="shared" si="39"/>
        <v>20.4232890717265</v>
      </c>
      <c r="AH97" s="55"/>
      <c r="AI97" s="52"/>
    </row>
    <row r="98" spans="1:35" s="38" customFormat="1" ht="21">
      <c r="A98" s="37">
        <v>119.375</v>
      </c>
      <c r="B98" t="s">
        <v>50</v>
      </c>
      <c r="C98" s="38" t="s">
        <v>67</v>
      </c>
      <c r="D98" s="38">
        <v>4</v>
      </c>
      <c r="E98" s="2" t="s">
        <v>48</v>
      </c>
      <c r="F98" s="40">
        <v>71</v>
      </c>
      <c r="G98" s="41">
        <v>73</v>
      </c>
      <c r="H98" s="42"/>
      <c r="I98" s="43"/>
      <c r="J98" s="39">
        <v>90</v>
      </c>
      <c r="K98" s="44">
        <v>21</v>
      </c>
      <c r="L98" s="44">
        <v>0</v>
      </c>
      <c r="M98" s="44">
        <v>0</v>
      </c>
      <c r="N98" s="44"/>
      <c r="O98" s="45"/>
      <c r="P98" s="46">
        <f t="shared" si="32"/>
        <v>0</v>
      </c>
      <c r="Q98" s="46">
        <f t="shared" si="33"/>
        <v>0.35836794954530027</v>
      </c>
      <c r="R98" s="46">
        <f t="shared" si="34"/>
        <v>-0.9335804264972017</v>
      </c>
      <c r="S98" s="47">
        <f t="shared" si="35"/>
        <v>90</v>
      </c>
      <c r="T98" s="9">
        <f t="shared" si="40"/>
        <v>-68.99999999999999</v>
      </c>
      <c r="U98" s="48">
        <f t="shared" si="36"/>
        <v>90</v>
      </c>
      <c r="V98" s="47">
        <f t="shared" si="22"/>
        <v>0</v>
      </c>
      <c r="W98" s="49">
        <f t="shared" si="37"/>
        <v>21.000000000000014</v>
      </c>
      <c r="X98" s="50"/>
      <c r="Y98" s="51"/>
      <c r="Z98" s="52"/>
      <c r="AA98" s="39">
        <v>0</v>
      </c>
      <c r="AB98" s="42">
        <v>95</v>
      </c>
      <c r="AC98" s="53">
        <v>102.1</v>
      </c>
      <c r="AD98" s="54">
        <v>73.1</v>
      </c>
      <c r="AE98" s="48">
        <f t="shared" si="38"/>
        <v>347.9</v>
      </c>
      <c r="AF98" s="47">
        <f t="shared" si="30"/>
        <v>257.9</v>
      </c>
      <c r="AG98" s="47">
        <f t="shared" si="39"/>
        <v>21.000000000000014</v>
      </c>
      <c r="AH98" s="55"/>
      <c r="AI98" s="52"/>
    </row>
    <row r="99" spans="1:35" ht="12.75">
      <c r="A99" s="36">
        <v>120.27</v>
      </c>
      <c r="B99" t="s">
        <v>50</v>
      </c>
      <c r="C99" s="38" t="s">
        <v>67</v>
      </c>
      <c r="D99" s="38">
        <v>6</v>
      </c>
      <c r="E99" s="2" t="s">
        <v>48</v>
      </c>
      <c r="F99" s="10">
        <v>19</v>
      </c>
      <c r="G99" s="12">
        <v>21</v>
      </c>
      <c r="H99" s="1"/>
      <c r="I99" s="25"/>
      <c r="J99" s="2">
        <v>270</v>
      </c>
      <c r="K99" s="44">
        <v>9</v>
      </c>
      <c r="L99" s="44">
        <v>180</v>
      </c>
      <c r="M99" s="44">
        <v>4</v>
      </c>
      <c r="N99" s="8"/>
      <c r="O99" s="30"/>
      <c r="P99" s="24">
        <f t="shared" si="32"/>
        <v>-0.06889765579810343</v>
      </c>
      <c r="Q99" s="24">
        <f t="shared" si="33"/>
        <v>-0.15605339854576158</v>
      </c>
      <c r="R99" s="24">
        <f t="shared" si="34"/>
        <v>-0.9852823814384903</v>
      </c>
      <c r="S99" s="9">
        <f t="shared" si="35"/>
        <v>246.17851690749245</v>
      </c>
      <c r="T99" s="9">
        <f t="shared" si="40"/>
        <v>-80.17752295184955</v>
      </c>
      <c r="U99" s="17">
        <f t="shared" si="36"/>
        <v>246.17851690749245</v>
      </c>
      <c r="V99" s="9">
        <f t="shared" si="22"/>
        <v>156.17851690749245</v>
      </c>
      <c r="W99" s="18">
        <f t="shared" si="37"/>
        <v>9.822477048150446</v>
      </c>
      <c r="X99" s="31"/>
      <c r="Y99" s="33"/>
      <c r="Z99" s="21"/>
      <c r="AA99" s="2">
        <v>0</v>
      </c>
      <c r="AB99" s="44">
        <v>38</v>
      </c>
      <c r="AC99" s="53">
        <v>346.4</v>
      </c>
      <c r="AD99" s="54">
        <v>14.7</v>
      </c>
      <c r="AE99" s="17">
        <f t="shared" si="38"/>
        <v>259.7785169074925</v>
      </c>
      <c r="AF99" s="9">
        <f t="shared" si="30"/>
        <v>169.77851690749247</v>
      </c>
      <c r="AG99" s="9">
        <f t="shared" si="39"/>
        <v>9.822477048150446</v>
      </c>
      <c r="AH99" s="32"/>
      <c r="AI99" s="21"/>
    </row>
    <row r="100" spans="1:35" ht="12.75">
      <c r="A100" s="36">
        <v>125.33</v>
      </c>
      <c r="B100" t="s">
        <v>50</v>
      </c>
      <c r="C100" s="38" t="s">
        <v>69</v>
      </c>
      <c r="D100" s="38">
        <v>1</v>
      </c>
      <c r="E100" s="2" t="s">
        <v>68</v>
      </c>
      <c r="F100" s="10">
        <v>0</v>
      </c>
      <c r="G100" s="12">
        <v>14</v>
      </c>
      <c r="H100" s="1"/>
      <c r="I100" s="25"/>
      <c r="J100" s="2">
        <v>270</v>
      </c>
      <c r="K100" s="44">
        <v>11</v>
      </c>
      <c r="L100" s="44">
        <v>180</v>
      </c>
      <c r="M100" s="44">
        <v>24</v>
      </c>
      <c r="N100" s="8"/>
      <c r="O100" s="30"/>
      <c r="P100" s="24">
        <f t="shared" si="32"/>
        <v>-0.3992637453474555</v>
      </c>
      <c r="Q100" s="24">
        <f t="shared" si="33"/>
        <v>-0.17431269100359045</v>
      </c>
      <c r="R100" s="24">
        <f t="shared" si="34"/>
        <v>-0.8967610545371135</v>
      </c>
      <c r="S100" s="9">
        <f t="shared" si="35"/>
        <v>203.58537530775692</v>
      </c>
      <c r="T100" s="9">
        <f t="shared" si="40"/>
        <v>-64.0890105580699</v>
      </c>
      <c r="U100" s="17">
        <f t="shared" si="36"/>
        <v>203.58537530775692</v>
      </c>
      <c r="V100" s="9">
        <f t="shared" si="22"/>
        <v>113.58537530775692</v>
      </c>
      <c r="W100" s="18">
        <f t="shared" si="37"/>
        <v>25.9109894419301</v>
      </c>
      <c r="X100" s="31"/>
      <c r="Y100" s="33"/>
      <c r="Z100" s="21"/>
      <c r="AA100" s="2">
        <v>0</v>
      </c>
      <c r="AB100" s="44">
        <v>37</v>
      </c>
      <c r="AC100" s="53">
        <v>16.7</v>
      </c>
      <c r="AD100" s="54">
        <v>-0.6</v>
      </c>
      <c r="AE100" s="17">
        <f t="shared" si="38"/>
        <v>6.885375307756931</v>
      </c>
      <c r="AF100" s="9">
        <f t="shared" si="30"/>
        <v>276.88537530775693</v>
      </c>
      <c r="AG100" s="9">
        <f t="shared" si="39"/>
        <v>25.9109894419301</v>
      </c>
      <c r="AH100" s="32"/>
      <c r="AI100" s="21"/>
    </row>
    <row r="101" spans="1:35" ht="12.75">
      <c r="A101" s="36">
        <v>125.48</v>
      </c>
      <c r="B101" t="s">
        <v>50</v>
      </c>
      <c r="C101" s="38" t="s">
        <v>69</v>
      </c>
      <c r="D101" s="38">
        <v>1</v>
      </c>
      <c r="E101" s="2" t="s">
        <v>48</v>
      </c>
      <c r="F101" s="10">
        <v>15</v>
      </c>
      <c r="G101" s="12">
        <v>15</v>
      </c>
      <c r="H101" s="1"/>
      <c r="I101" s="25"/>
      <c r="J101" s="2">
        <v>90</v>
      </c>
      <c r="K101" s="44">
        <v>0</v>
      </c>
      <c r="L101" s="44">
        <v>0</v>
      </c>
      <c r="M101" s="44">
        <v>2</v>
      </c>
      <c r="N101" s="8"/>
      <c r="O101" s="30"/>
      <c r="P101" s="24">
        <f t="shared" si="32"/>
        <v>0.03489949670250097</v>
      </c>
      <c r="Q101" s="24">
        <f t="shared" si="33"/>
        <v>-2.136977846428571E-18</v>
      </c>
      <c r="R101" s="24">
        <f t="shared" si="34"/>
        <v>-0.9993908270190958</v>
      </c>
      <c r="S101" s="9">
        <f t="shared" si="35"/>
        <v>360</v>
      </c>
      <c r="T101" s="9">
        <f t="shared" si="40"/>
        <v>-88.00000000000024</v>
      </c>
      <c r="U101" s="17">
        <f t="shared" si="36"/>
        <v>360</v>
      </c>
      <c r="V101" s="9">
        <f t="shared" si="22"/>
        <v>270</v>
      </c>
      <c r="W101" s="18">
        <f t="shared" si="37"/>
        <v>1.9999999999997584</v>
      </c>
      <c r="X101" s="31"/>
      <c r="Y101" s="33"/>
      <c r="Z101" s="21"/>
      <c r="AA101" s="2">
        <v>0</v>
      </c>
      <c r="AB101" s="44">
        <v>37</v>
      </c>
      <c r="AC101" s="53">
        <v>16.7</v>
      </c>
      <c r="AD101" s="54">
        <v>-0.6</v>
      </c>
      <c r="AE101" s="17">
        <f t="shared" si="38"/>
        <v>163.3</v>
      </c>
      <c r="AF101" s="9">
        <f t="shared" si="30"/>
        <v>73.30000000000001</v>
      </c>
      <c r="AG101" s="9">
        <f t="shared" si="39"/>
        <v>1.9999999999997584</v>
      </c>
      <c r="AH101" s="32"/>
      <c r="AI101" s="21"/>
    </row>
    <row r="102" spans="1:35" ht="12.75">
      <c r="A102" s="36">
        <v>126.905</v>
      </c>
      <c r="B102" t="s">
        <v>50</v>
      </c>
      <c r="C102" s="38" t="s">
        <v>69</v>
      </c>
      <c r="D102" s="38">
        <v>2</v>
      </c>
      <c r="E102" s="2" t="s">
        <v>48</v>
      </c>
      <c r="F102" s="10">
        <v>16</v>
      </c>
      <c r="G102" s="12">
        <v>19</v>
      </c>
      <c r="H102" s="1"/>
      <c r="I102" s="25"/>
      <c r="J102" s="2">
        <v>270</v>
      </c>
      <c r="K102" s="44">
        <v>30</v>
      </c>
      <c r="L102" s="44">
        <v>0</v>
      </c>
      <c r="M102" s="44">
        <v>10</v>
      </c>
      <c r="N102" s="8"/>
      <c r="O102" s="30"/>
      <c r="P102" s="24">
        <f t="shared" si="32"/>
        <v>-0.1503837331804353</v>
      </c>
      <c r="Q102" s="24">
        <f t="shared" si="33"/>
        <v>0.49240387650610395</v>
      </c>
      <c r="R102" s="24">
        <f t="shared" si="34"/>
        <v>0.8528685319524433</v>
      </c>
      <c r="S102" s="9">
        <f t="shared" si="35"/>
        <v>106.98305334596864</v>
      </c>
      <c r="T102" s="9">
        <f t="shared" si="40"/>
        <v>58.881633577545294</v>
      </c>
      <c r="U102" s="17">
        <f t="shared" si="36"/>
        <v>286.98305334596864</v>
      </c>
      <c r="V102" s="9">
        <f t="shared" si="22"/>
        <v>196.98305334596864</v>
      </c>
      <c r="W102" s="18">
        <f t="shared" si="37"/>
        <v>31.118366422454706</v>
      </c>
      <c r="X102" s="31"/>
      <c r="Y102" s="33"/>
      <c r="Z102" s="21"/>
      <c r="AA102" s="2">
        <v>0</v>
      </c>
      <c r="AB102" s="44">
        <v>121</v>
      </c>
      <c r="AC102" s="53">
        <v>318.9</v>
      </c>
      <c r="AD102" s="54">
        <v>3.1</v>
      </c>
      <c r="AE102" s="17">
        <f t="shared" si="38"/>
        <v>328.08305334596866</v>
      </c>
      <c r="AF102" s="9">
        <f t="shared" si="30"/>
        <v>238.08305334596866</v>
      </c>
      <c r="AG102" s="9">
        <f t="shared" si="39"/>
        <v>31.118366422454706</v>
      </c>
      <c r="AH102" s="32"/>
      <c r="AI102" s="21"/>
    </row>
    <row r="103" spans="1:35" ht="12.75">
      <c r="A103" s="36">
        <v>128.3</v>
      </c>
      <c r="B103" t="s">
        <v>50</v>
      </c>
      <c r="C103" s="38" t="s">
        <v>69</v>
      </c>
      <c r="D103" s="38">
        <v>3</v>
      </c>
      <c r="E103" s="2" t="s">
        <v>48</v>
      </c>
      <c r="F103" s="10">
        <v>14</v>
      </c>
      <c r="G103" s="12">
        <v>19</v>
      </c>
      <c r="H103" s="1"/>
      <c r="I103" s="25"/>
      <c r="J103" s="2">
        <v>90</v>
      </c>
      <c r="K103" s="44">
        <v>33</v>
      </c>
      <c r="L103" s="44">
        <v>0</v>
      </c>
      <c r="M103" s="44">
        <v>21</v>
      </c>
      <c r="N103" s="8"/>
      <c r="O103" s="30"/>
      <c r="P103" s="24">
        <f t="shared" si="32"/>
        <v>0.300552651778594</v>
      </c>
      <c r="Q103" s="24">
        <f t="shared" si="33"/>
        <v>0.5084643425963534</v>
      </c>
      <c r="R103" s="24">
        <f t="shared" si="34"/>
        <v>-0.7829664265131394</v>
      </c>
      <c r="S103" s="9">
        <f t="shared" si="35"/>
        <v>59.412718277324885</v>
      </c>
      <c r="T103" s="9">
        <f t="shared" si="40"/>
        <v>-52.97000645219059</v>
      </c>
      <c r="U103" s="17">
        <f t="shared" si="36"/>
        <v>59.412718277324885</v>
      </c>
      <c r="V103" s="9">
        <f t="shared" si="22"/>
        <v>329.41271827732487</v>
      </c>
      <c r="W103" s="18">
        <f t="shared" si="37"/>
        <v>37.02999354780941</v>
      </c>
      <c r="X103" s="31"/>
      <c r="Y103" s="33"/>
      <c r="Z103" s="21"/>
      <c r="AA103" s="2">
        <v>18</v>
      </c>
      <c r="AB103" s="44">
        <v>143</v>
      </c>
      <c r="AC103" s="53"/>
      <c r="AD103" s="54"/>
      <c r="AE103" s="17">
        <f t="shared" si="38"/>
        <v>59.412718277324885</v>
      </c>
      <c r="AF103" s="9">
        <f t="shared" si="30"/>
        <v>329.41271827732487</v>
      </c>
      <c r="AG103" s="9">
        <f t="shared" si="39"/>
        <v>37.02999354780941</v>
      </c>
      <c r="AH103" s="32"/>
      <c r="AI103" s="21"/>
    </row>
    <row r="104" spans="1:35" ht="12.75">
      <c r="A104" s="36">
        <v>130.53</v>
      </c>
      <c r="B104" t="s">
        <v>50</v>
      </c>
      <c r="C104" s="38" t="s">
        <v>69</v>
      </c>
      <c r="D104" s="38">
        <v>4</v>
      </c>
      <c r="E104" s="2" t="s">
        <v>48</v>
      </c>
      <c r="F104" s="10">
        <v>94</v>
      </c>
      <c r="G104" s="12">
        <v>99</v>
      </c>
      <c r="H104" s="1"/>
      <c r="I104" s="25"/>
      <c r="J104" s="2">
        <v>270</v>
      </c>
      <c r="K104" s="44">
        <v>17</v>
      </c>
      <c r="L104" s="44">
        <v>0</v>
      </c>
      <c r="M104" s="44">
        <v>4</v>
      </c>
      <c r="N104" s="8"/>
      <c r="O104" s="30"/>
      <c r="P104" s="24">
        <f t="shared" si="32"/>
        <v>-0.06670844760071763</v>
      </c>
      <c r="Q104" s="24">
        <f t="shared" si="33"/>
        <v>0.2916595019445827</v>
      </c>
      <c r="R104" s="24">
        <f t="shared" si="34"/>
        <v>0.9539752456412184</v>
      </c>
      <c r="S104" s="9">
        <f t="shared" si="35"/>
        <v>102.88310727389461</v>
      </c>
      <c r="T104" s="9">
        <f t="shared" si="40"/>
        <v>72.5872405063514</v>
      </c>
      <c r="U104" s="17">
        <f t="shared" si="36"/>
        <v>282.8831072738946</v>
      </c>
      <c r="V104" s="9">
        <f t="shared" si="22"/>
        <v>192.8831072738946</v>
      </c>
      <c r="W104" s="18">
        <f t="shared" si="37"/>
        <v>17.412759493648593</v>
      </c>
      <c r="X104" s="31"/>
      <c r="Y104" s="33"/>
      <c r="Z104" s="21"/>
      <c r="AA104" s="2">
        <v>34</v>
      </c>
      <c r="AB104" s="44">
        <v>140</v>
      </c>
      <c r="AC104" s="53">
        <v>269.7</v>
      </c>
      <c r="AD104" s="54">
        <v>-15.3</v>
      </c>
      <c r="AE104" s="17">
        <f t="shared" si="38"/>
        <v>193.18310727389462</v>
      </c>
      <c r="AF104" s="9">
        <f t="shared" si="30"/>
        <v>103.18310727389462</v>
      </c>
      <c r="AG104" s="9">
        <f t="shared" si="39"/>
        <v>17.412759493648593</v>
      </c>
      <c r="AH104" s="32"/>
      <c r="AI104" s="21"/>
    </row>
    <row r="105" spans="1:35" ht="12.75">
      <c r="A105" s="36">
        <v>130.11</v>
      </c>
      <c r="B105" t="s">
        <v>50</v>
      </c>
      <c r="C105" s="38" t="s">
        <v>69</v>
      </c>
      <c r="D105" s="38">
        <v>4</v>
      </c>
      <c r="E105" s="2" t="s">
        <v>48</v>
      </c>
      <c r="F105" s="10">
        <v>52</v>
      </c>
      <c r="G105" s="12">
        <v>54</v>
      </c>
      <c r="H105" s="1"/>
      <c r="I105" s="25"/>
      <c r="J105" s="2">
        <v>90</v>
      </c>
      <c r="K105" s="44">
        <v>0</v>
      </c>
      <c r="L105" s="44">
        <v>0</v>
      </c>
      <c r="M105" s="44">
        <v>6</v>
      </c>
      <c r="N105" s="8"/>
      <c r="O105" s="30"/>
      <c r="P105" s="24">
        <f t="shared" si="32"/>
        <v>0.10452846326765346</v>
      </c>
      <c r="Q105" s="24">
        <f t="shared" si="33"/>
        <v>-6.4005223980261746E-18</v>
      </c>
      <c r="R105" s="24">
        <f t="shared" si="34"/>
        <v>-0.9945218953682733</v>
      </c>
      <c r="S105" s="9">
        <f t="shared" si="35"/>
        <v>360</v>
      </c>
      <c r="T105" s="9">
        <f t="shared" si="40"/>
        <v>-84.0000000000001</v>
      </c>
      <c r="U105" s="17">
        <f t="shared" si="36"/>
        <v>360</v>
      </c>
      <c r="V105" s="9">
        <f t="shared" si="22"/>
        <v>270</v>
      </c>
      <c r="W105" s="18">
        <f t="shared" si="37"/>
        <v>5.9999999999999005</v>
      </c>
      <c r="X105" s="31"/>
      <c r="Y105" s="33"/>
      <c r="Z105" s="21"/>
      <c r="AA105" s="2">
        <v>34</v>
      </c>
      <c r="AB105" s="44">
        <v>140</v>
      </c>
      <c r="AC105" s="53">
        <v>137.8</v>
      </c>
      <c r="AD105" s="54">
        <v>23.5</v>
      </c>
      <c r="AE105" s="17">
        <f t="shared" si="38"/>
        <v>222.2</v>
      </c>
      <c r="AF105" s="9">
        <f t="shared" si="30"/>
        <v>132.2</v>
      </c>
      <c r="AG105" s="9">
        <f t="shared" si="39"/>
        <v>5.9999999999999005</v>
      </c>
      <c r="AH105" s="32"/>
      <c r="AI105" s="21"/>
    </row>
    <row r="106" spans="1:35" ht="12.75">
      <c r="A106" s="36">
        <v>131.685</v>
      </c>
      <c r="B106" t="s">
        <v>50</v>
      </c>
      <c r="C106" s="38" t="s">
        <v>69</v>
      </c>
      <c r="D106" s="38">
        <v>5</v>
      </c>
      <c r="E106" s="2" t="s">
        <v>48</v>
      </c>
      <c r="F106" s="10">
        <v>68</v>
      </c>
      <c r="G106" s="12">
        <v>72</v>
      </c>
      <c r="H106" s="1"/>
      <c r="I106" s="25"/>
      <c r="J106" s="2">
        <v>90</v>
      </c>
      <c r="K106" s="44">
        <v>30</v>
      </c>
      <c r="L106" s="44">
        <v>0</v>
      </c>
      <c r="M106" s="44">
        <v>21</v>
      </c>
      <c r="N106" s="8"/>
      <c r="O106" s="30"/>
      <c r="P106" s="24">
        <f t="shared" si="32"/>
        <v>0.31035574820837003</v>
      </c>
      <c r="Q106" s="24">
        <f t="shared" si="33"/>
        <v>0.4667902132486008</v>
      </c>
      <c r="R106" s="24">
        <f t="shared" si="34"/>
        <v>-0.8085043658224876</v>
      </c>
      <c r="S106" s="9">
        <f t="shared" si="35"/>
        <v>56.3811787819391</v>
      </c>
      <c r="T106" s="9">
        <f t="shared" si="40"/>
        <v>-55.265871037200675</v>
      </c>
      <c r="U106" s="17">
        <f t="shared" si="36"/>
        <v>56.3811787819391</v>
      </c>
      <c r="V106" s="9">
        <f t="shared" si="22"/>
        <v>326.38117878193907</v>
      </c>
      <c r="W106" s="18">
        <f t="shared" si="37"/>
        <v>34.734128962799325</v>
      </c>
      <c r="X106" s="31"/>
      <c r="Y106" s="33"/>
      <c r="Z106" s="21"/>
      <c r="AA106" s="2">
        <v>58</v>
      </c>
      <c r="AB106" s="44">
        <v>98</v>
      </c>
      <c r="AC106" s="53">
        <v>270.3</v>
      </c>
      <c r="AD106" s="54">
        <v>-49.8</v>
      </c>
      <c r="AE106" s="17">
        <f t="shared" si="38"/>
        <v>326.0811787819391</v>
      </c>
      <c r="AF106" s="9">
        <f t="shared" si="30"/>
        <v>236.08117878193912</v>
      </c>
      <c r="AG106" s="9">
        <f t="shared" si="39"/>
        <v>34.734128962799325</v>
      </c>
      <c r="AH106" s="32"/>
      <c r="AI106" s="21"/>
    </row>
    <row r="107" spans="1:35" ht="12.75">
      <c r="A107" s="36">
        <v>135.14</v>
      </c>
      <c r="B107" t="s">
        <v>50</v>
      </c>
      <c r="C107" s="38" t="s">
        <v>70</v>
      </c>
      <c r="D107" s="38">
        <v>1</v>
      </c>
      <c r="E107" s="2" t="s">
        <v>48</v>
      </c>
      <c r="F107" s="10">
        <v>31</v>
      </c>
      <c r="G107" s="12">
        <v>32</v>
      </c>
      <c r="H107" s="1"/>
      <c r="I107" s="25"/>
      <c r="J107" s="2">
        <v>270</v>
      </c>
      <c r="K107" s="44">
        <v>4</v>
      </c>
      <c r="L107" s="44">
        <v>180</v>
      </c>
      <c r="M107" s="44">
        <v>1</v>
      </c>
      <c r="N107" s="8"/>
      <c r="O107" s="30"/>
      <c r="P107" s="24">
        <f t="shared" si="32"/>
        <v>-0.017409893252357176</v>
      </c>
      <c r="Q107" s="24">
        <f t="shared" si="33"/>
        <v>-0.06974584949530101</v>
      </c>
      <c r="R107" s="24">
        <f t="shared" si="34"/>
        <v>-0.9974121164231596</v>
      </c>
      <c r="S107" s="9">
        <f t="shared" si="35"/>
        <v>255.98430083594644</v>
      </c>
      <c r="T107" s="9">
        <f t="shared" si="40"/>
        <v>-85.87768053918494</v>
      </c>
      <c r="U107" s="17">
        <f t="shared" si="36"/>
        <v>255.98430083594644</v>
      </c>
      <c r="V107" s="9">
        <f t="shared" si="22"/>
        <v>165.98430083594644</v>
      </c>
      <c r="W107" s="18">
        <f t="shared" si="37"/>
        <v>4.1223194608150635</v>
      </c>
      <c r="X107" s="31"/>
      <c r="Y107" s="33"/>
      <c r="Z107" s="21"/>
      <c r="AA107" s="2">
        <v>0</v>
      </c>
      <c r="AB107" s="44">
        <v>144</v>
      </c>
      <c r="AC107" s="53">
        <v>129.3</v>
      </c>
      <c r="AD107" s="54">
        <v>-5.1</v>
      </c>
      <c r="AE107" s="17">
        <f t="shared" si="38"/>
        <v>306.68430083594643</v>
      </c>
      <c r="AF107" s="9">
        <f t="shared" si="30"/>
        <v>216.68430083594643</v>
      </c>
      <c r="AG107" s="9">
        <f t="shared" si="39"/>
        <v>4.1223194608150635</v>
      </c>
      <c r="AH107" s="32"/>
      <c r="AI107" s="21"/>
    </row>
    <row r="108" spans="1:35" s="38" customFormat="1" ht="21">
      <c r="A108" s="37">
        <v>135.96</v>
      </c>
      <c r="B108" t="s">
        <v>50</v>
      </c>
      <c r="C108" s="38" t="s">
        <v>70</v>
      </c>
      <c r="D108" s="38">
        <v>1</v>
      </c>
      <c r="E108" s="2" t="s">
        <v>48</v>
      </c>
      <c r="F108" s="40">
        <v>113</v>
      </c>
      <c r="G108" s="41">
        <v>113</v>
      </c>
      <c r="H108" s="42"/>
      <c r="I108" s="43"/>
      <c r="J108" s="39">
        <v>90</v>
      </c>
      <c r="K108" s="44">
        <v>0</v>
      </c>
      <c r="L108" s="44">
        <v>0</v>
      </c>
      <c r="M108" s="44">
        <v>0</v>
      </c>
      <c r="N108" s="44"/>
      <c r="O108" s="45"/>
      <c r="P108" s="46">
        <f t="shared" si="32"/>
        <v>0</v>
      </c>
      <c r="Q108" s="46">
        <f t="shared" si="33"/>
        <v>0</v>
      </c>
      <c r="R108" s="46">
        <f t="shared" si="34"/>
        <v>-1</v>
      </c>
      <c r="S108" s="47">
        <f t="shared" si="35"/>
        <v>90</v>
      </c>
      <c r="T108" s="9">
        <f t="shared" si="40"/>
        <v>-90</v>
      </c>
      <c r="U108" s="48">
        <f t="shared" si="36"/>
        <v>90</v>
      </c>
      <c r="V108" s="47">
        <f t="shared" si="22"/>
        <v>0</v>
      </c>
      <c r="W108" s="49">
        <f t="shared" si="37"/>
        <v>0</v>
      </c>
      <c r="X108" s="50"/>
      <c r="Y108" s="51"/>
      <c r="Z108" s="52"/>
      <c r="AA108" s="2">
        <v>0</v>
      </c>
      <c r="AB108" s="44">
        <v>144</v>
      </c>
      <c r="AC108" s="53">
        <v>167.3</v>
      </c>
      <c r="AD108" s="54">
        <v>24.5</v>
      </c>
      <c r="AE108" s="48">
        <f t="shared" si="38"/>
        <v>282.7</v>
      </c>
      <c r="AF108" s="47">
        <f t="shared" si="30"/>
        <v>192.7</v>
      </c>
      <c r="AG108" s="47">
        <f t="shared" si="39"/>
        <v>0</v>
      </c>
      <c r="AH108" s="55"/>
      <c r="AI108" s="52"/>
    </row>
    <row r="109" spans="1:35" s="38" customFormat="1" ht="21">
      <c r="A109" s="37">
        <v>136.61</v>
      </c>
      <c r="B109" t="s">
        <v>50</v>
      </c>
      <c r="C109" s="38" t="s">
        <v>70</v>
      </c>
      <c r="D109" s="38">
        <v>2</v>
      </c>
      <c r="E109" s="2" t="s">
        <v>48</v>
      </c>
      <c r="F109" s="40">
        <v>33</v>
      </c>
      <c r="G109" s="41">
        <v>34</v>
      </c>
      <c r="H109" s="42"/>
      <c r="I109" s="43"/>
      <c r="J109" s="39">
        <v>90</v>
      </c>
      <c r="K109" s="44">
        <v>17</v>
      </c>
      <c r="L109" s="44">
        <v>0</v>
      </c>
      <c r="M109" s="44">
        <v>1</v>
      </c>
      <c r="N109" s="44"/>
      <c r="O109" s="45"/>
      <c r="P109" s="46">
        <f aca="true" t="shared" si="41" ref="P109:P114">COS(K109*PI()/180)*SIN(J109*PI()/180)*(SIN(M109*PI()/180))-(COS(M109*PI()/180)*SIN(L109*PI()/180))*(SIN(K109*PI()/180))</f>
        <v>0.016689819278974116</v>
      </c>
      <c r="Q109" s="46">
        <f aca="true" t="shared" si="42" ref="Q109:Q114">(SIN(K109*PI()/180))*(COS(M109*PI()/180)*COS(L109*PI()/180))-(SIN(M109*PI()/180))*(COS(K109*PI()/180)*COS(J109*PI()/180))</f>
        <v>0.29232717509597334</v>
      </c>
      <c r="R109" s="46">
        <f aca="true" t="shared" si="43" ref="R109:R114">(COS(K109*PI()/180)*COS(J109*PI()/180))*(COS(M109*PI()/180)*SIN(L109*PI()/180))-(COS(K109*PI()/180)*SIN(J109*PI()/180))*(COS(M109*PI()/180)*COS(L109*PI()/180))</f>
        <v>-0.9561591061167362</v>
      </c>
      <c r="S109" s="47">
        <f aca="true" t="shared" si="44" ref="S109:S114">IF(P109=0,IF(Q109&gt;=0,90,270),IF(P109&gt;0,IF(Q109&gt;=0,ATAN(Q109/P109)*180/PI(),ATAN(Q109/P109)*180/PI()+360),ATAN(Q109/P109)*180/PI()+180))</f>
        <v>86.73236254238739</v>
      </c>
      <c r="T109" s="9">
        <f t="shared" si="40"/>
        <v>-72.97391593796989</v>
      </c>
      <c r="U109" s="48">
        <f aca="true" t="shared" si="45" ref="U109:U114">IF(R109&lt;0,S109,IF(S109+180&gt;=360,S109-180,S109+180))</f>
        <v>86.73236254238739</v>
      </c>
      <c r="V109" s="47">
        <f t="shared" si="22"/>
        <v>356.73236254238736</v>
      </c>
      <c r="W109" s="49">
        <f aca="true" t="shared" si="46" ref="W109:W114">IF(R109&lt;0,90+T109,90-T109)</f>
        <v>17.026084062030108</v>
      </c>
      <c r="X109" s="50"/>
      <c r="Y109" s="51"/>
      <c r="Z109" s="52"/>
      <c r="AA109" s="39">
        <v>0</v>
      </c>
      <c r="AB109" s="42">
        <v>110</v>
      </c>
      <c r="AC109" s="53">
        <v>121.2</v>
      </c>
      <c r="AD109" s="54">
        <v>23</v>
      </c>
      <c r="AE109" s="48">
        <f aca="true" t="shared" si="47" ref="AE109:AE114">IF(AD109&gt;=0,IF(U109&gt;=AC109,U109-AC109,U109-AC109+360),IF((U109-AC109-180)&lt;0,IF(U109-AC109+180&lt;0,U109-AC109+540,U109-AC109+180),U109-AC109-180))</f>
        <v>325.5323625423874</v>
      </c>
      <c r="AF109" s="47">
        <f t="shared" si="30"/>
        <v>235.53236254238738</v>
      </c>
      <c r="AG109" s="47">
        <f aca="true" t="shared" si="48" ref="AG109:AG114">W109</f>
        <v>17.026084062030108</v>
      </c>
      <c r="AH109" s="55"/>
      <c r="AI109" s="52"/>
    </row>
    <row r="110" spans="1:35" s="38" customFormat="1" ht="12.75">
      <c r="A110" s="37">
        <v>137.22</v>
      </c>
      <c r="B110" t="s">
        <v>50</v>
      </c>
      <c r="C110" s="38" t="s">
        <v>70</v>
      </c>
      <c r="D110" s="38">
        <v>2</v>
      </c>
      <c r="E110" s="2" t="s">
        <v>48</v>
      </c>
      <c r="F110" s="40">
        <v>94</v>
      </c>
      <c r="G110" s="41">
        <v>94</v>
      </c>
      <c r="H110" s="42"/>
      <c r="I110" s="43"/>
      <c r="J110" s="39">
        <v>90</v>
      </c>
      <c r="K110" s="44">
        <v>0</v>
      </c>
      <c r="L110" s="44">
        <v>0</v>
      </c>
      <c r="M110" s="44">
        <v>0</v>
      </c>
      <c r="N110" s="44"/>
      <c r="O110" s="45"/>
      <c r="P110" s="46">
        <f t="shared" si="41"/>
        <v>0</v>
      </c>
      <c r="Q110" s="46">
        <f t="shared" si="42"/>
        <v>0</v>
      </c>
      <c r="R110" s="46">
        <f t="shared" si="43"/>
        <v>-1</v>
      </c>
      <c r="S110" s="47">
        <f t="shared" si="44"/>
        <v>90</v>
      </c>
      <c r="T110" s="9">
        <f t="shared" si="40"/>
        <v>-90</v>
      </c>
      <c r="U110" s="48">
        <f t="shared" si="45"/>
        <v>90</v>
      </c>
      <c r="V110" s="47">
        <f t="shared" si="22"/>
        <v>0</v>
      </c>
      <c r="W110" s="49">
        <f t="shared" si="46"/>
        <v>0</v>
      </c>
      <c r="X110" s="50"/>
      <c r="Y110" s="51"/>
      <c r="Z110" s="52"/>
      <c r="AA110" s="39">
        <v>0</v>
      </c>
      <c r="AB110" s="42">
        <v>110</v>
      </c>
      <c r="AC110" s="53">
        <v>121.2</v>
      </c>
      <c r="AD110" s="54">
        <v>23</v>
      </c>
      <c r="AE110" s="48">
        <f t="shared" si="47"/>
        <v>328.8</v>
      </c>
      <c r="AF110" s="47">
        <f t="shared" si="30"/>
        <v>238.8</v>
      </c>
      <c r="AG110" s="47">
        <f t="shared" si="48"/>
        <v>0</v>
      </c>
      <c r="AH110" s="55"/>
      <c r="AI110" s="52"/>
    </row>
    <row r="111" spans="1:35" s="38" customFormat="1" ht="12.75">
      <c r="A111" s="37">
        <v>137.955</v>
      </c>
      <c r="B111" t="s">
        <v>50</v>
      </c>
      <c r="C111" s="38" t="s">
        <v>70</v>
      </c>
      <c r="D111" s="38">
        <v>4</v>
      </c>
      <c r="E111" s="2" t="s">
        <v>48</v>
      </c>
      <c r="F111" s="40">
        <v>26</v>
      </c>
      <c r="G111" s="41">
        <v>27</v>
      </c>
      <c r="H111" s="42"/>
      <c r="I111" s="43"/>
      <c r="J111" s="39">
        <v>270</v>
      </c>
      <c r="K111" s="44">
        <v>15</v>
      </c>
      <c r="L111" s="44">
        <v>0</v>
      </c>
      <c r="M111" s="44">
        <v>17</v>
      </c>
      <c r="N111" s="44"/>
      <c r="O111" s="45"/>
      <c r="P111" s="46">
        <f t="shared" si="41"/>
        <v>-0.282409380467853</v>
      </c>
      <c r="Q111" s="46">
        <f t="shared" si="42"/>
        <v>0.24750988376535202</v>
      </c>
      <c r="R111" s="46">
        <f t="shared" si="43"/>
        <v>0.9237194615877609</v>
      </c>
      <c r="S111" s="47">
        <f t="shared" si="44"/>
        <v>138.76795214015263</v>
      </c>
      <c r="T111" s="9">
        <f t="shared" si="40"/>
        <v>67.87669944423355</v>
      </c>
      <c r="U111" s="48">
        <f t="shared" si="45"/>
        <v>318.7679521401526</v>
      </c>
      <c r="V111" s="47">
        <f t="shared" si="22"/>
        <v>228.7679521401526</v>
      </c>
      <c r="W111" s="49">
        <f t="shared" si="46"/>
        <v>22.12330055576645</v>
      </c>
      <c r="X111" s="50"/>
      <c r="Y111" s="51"/>
      <c r="Z111" s="52"/>
      <c r="AA111" s="39">
        <v>0</v>
      </c>
      <c r="AB111" s="42">
        <v>141</v>
      </c>
      <c r="AC111" s="53">
        <v>67.2</v>
      </c>
      <c r="AD111" s="54">
        <v>47.1</v>
      </c>
      <c r="AE111" s="48">
        <f t="shared" si="47"/>
        <v>251.5679521401526</v>
      </c>
      <c r="AF111" s="47">
        <f t="shared" si="30"/>
        <v>161.5679521401526</v>
      </c>
      <c r="AG111" s="47">
        <f t="shared" si="48"/>
        <v>22.12330055576645</v>
      </c>
      <c r="AH111" s="55"/>
      <c r="AI111" s="52"/>
    </row>
    <row r="112" spans="1:35" s="38" customFormat="1" ht="12.75">
      <c r="A112" s="37">
        <v>138.315</v>
      </c>
      <c r="B112" t="s">
        <v>50</v>
      </c>
      <c r="C112" s="38" t="s">
        <v>70</v>
      </c>
      <c r="D112" s="38">
        <v>4</v>
      </c>
      <c r="E112" s="2" t="s">
        <v>48</v>
      </c>
      <c r="F112" s="40">
        <v>62</v>
      </c>
      <c r="G112" s="41">
        <v>62</v>
      </c>
      <c r="H112" s="42"/>
      <c r="I112" s="43"/>
      <c r="J112" s="39">
        <v>90</v>
      </c>
      <c r="K112" s="44">
        <v>0</v>
      </c>
      <c r="L112" s="44">
        <v>0</v>
      </c>
      <c r="M112" s="44">
        <v>0</v>
      </c>
      <c r="N112" s="44"/>
      <c r="O112" s="45"/>
      <c r="P112" s="46">
        <f t="shared" si="41"/>
        <v>0</v>
      </c>
      <c r="Q112" s="46">
        <f t="shared" si="42"/>
        <v>0</v>
      </c>
      <c r="R112" s="46">
        <f t="shared" si="43"/>
        <v>-1</v>
      </c>
      <c r="S112" s="47">
        <f t="shared" si="44"/>
        <v>90</v>
      </c>
      <c r="T112" s="9">
        <f t="shared" si="40"/>
        <v>-90</v>
      </c>
      <c r="U112" s="48">
        <f t="shared" si="45"/>
        <v>90</v>
      </c>
      <c r="V112" s="47">
        <f t="shared" si="22"/>
        <v>0</v>
      </c>
      <c r="W112" s="49">
        <f t="shared" si="46"/>
        <v>0</v>
      </c>
      <c r="X112" s="50"/>
      <c r="Y112" s="51"/>
      <c r="Z112" s="52"/>
      <c r="AA112" s="39">
        <v>0</v>
      </c>
      <c r="AB112" s="42">
        <v>141</v>
      </c>
      <c r="AC112" s="53">
        <v>67.2</v>
      </c>
      <c r="AD112" s="54">
        <v>47.1</v>
      </c>
      <c r="AE112" s="48">
        <f t="shared" si="47"/>
        <v>22.799999999999997</v>
      </c>
      <c r="AF112" s="47">
        <f t="shared" si="30"/>
        <v>292.8</v>
      </c>
      <c r="AG112" s="47">
        <f t="shared" si="48"/>
        <v>0</v>
      </c>
      <c r="AH112" s="55"/>
      <c r="AI112" s="52"/>
    </row>
    <row r="113" spans="1:35" s="38" customFormat="1" ht="12.75">
      <c r="A113" s="37">
        <v>139.065</v>
      </c>
      <c r="B113" t="s">
        <v>50</v>
      </c>
      <c r="C113" s="38" t="s">
        <v>70</v>
      </c>
      <c r="D113" s="38">
        <v>4</v>
      </c>
      <c r="E113" s="2" t="s">
        <v>48</v>
      </c>
      <c r="F113" s="40">
        <v>137</v>
      </c>
      <c r="G113" s="41">
        <v>137</v>
      </c>
      <c r="H113" s="42"/>
      <c r="I113" s="43"/>
      <c r="J113" s="39">
        <v>90</v>
      </c>
      <c r="K113" s="44">
        <v>2</v>
      </c>
      <c r="L113" s="44">
        <v>0</v>
      </c>
      <c r="M113" s="44">
        <v>10</v>
      </c>
      <c r="N113" s="44"/>
      <c r="O113" s="45"/>
      <c r="P113" s="46">
        <f t="shared" si="41"/>
        <v>0.17354239588891238</v>
      </c>
      <c r="Q113" s="46">
        <f t="shared" si="42"/>
        <v>0.03436929492884693</v>
      </c>
      <c r="R113" s="46">
        <f t="shared" si="43"/>
        <v>-0.9842078347376879</v>
      </c>
      <c r="S113" s="47">
        <f t="shared" si="44"/>
        <v>11.202215998811244</v>
      </c>
      <c r="T113" s="9">
        <f t="shared" si="40"/>
        <v>-79.80980839139353</v>
      </c>
      <c r="U113" s="48">
        <f t="shared" si="45"/>
        <v>11.202215998811244</v>
      </c>
      <c r="V113" s="47">
        <f t="shared" si="22"/>
        <v>281.20221599881125</v>
      </c>
      <c r="W113" s="49">
        <f t="shared" si="46"/>
        <v>10.190191608606469</v>
      </c>
      <c r="X113" s="50"/>
      <c r="Y113" s="51"/>
      <c r="Z113" s="52"/>
      <c r="AA113" s="39">
        <v>0</v>
      </c>
      <c r="AB113" s="42">
        <v>141</v>
      </c>
      <c r="AC113" s="53">
        <v>42</v>
      </c>
      <c r="AD113" s="54">
        <v>-35.7</v>
      </c>
      <c r="AE113" s="48">
        <f t="shared" si="47"/>
        <v>149.20221599881125</v>
      </c>
      <c r="AF113" s="47">
        <f t="shared" si="30"/>
        <v>59.202215998811255</v>
      </c>
      <c r="AG113" s="47">
        <f t="shared" si="48"/>
        <v>10.190191608606469</v>
      </c>
      <c r="AH113" s="55"/>
      <c r="AI113" s="52"/>
    </row>
    <row r="114" spans="1:35" s="38" customFormat="1" ht="12.75">
      <c r="A114" s="37">
        <v>145.44</v>
      </c>
      <c r="B114" t="s">
        <v>50</v>
      </c>
      <c r="C114" s="38" t="s">
        <v>71</v>
      </c>
      <c r="D114" s="38">
        <v>1</v>
      </c>
      <c r="E114" s="2" t="s">
        <v>48</v>
      </c>
      <c r="F114" s="40">
        <v>111</v>
      </c>
      <c r="G114" s="41">
        <v>112</v>
      </c>
      <c r="H114" s="42"/>
      <c r="I114" s="43"/>
      <c r="J114" s="39">
        <v>270</v>
      </c>
      <c r="K114" s="44">
        <v>4</v>
      </c>
      <c r="L114" s="44">
        <v>0</v>
      </c>
      <c r="M114" s="44">
        <v>13</v>
      </c>
      <c r="N114" s="44"/>
      <c r="O114" s="45"/>
      <c r="P114" s="46">
        <f t="shared" si="41"/>
        <v>-0.2244030848814838</v>
      </c>
      <c r="Q114" s="46">
        <f t="shared" si="42"/>
        <v>0.06796861984125298</v>
      </c>
      <c r="R114" s="46">
        <f t="shared" si="43"/>
        <v>0.9719965482790865</v>
      </c>
      <c r="S114" s="47">
        <f t="shared" si="44"/>
        <v>163.149158433115</v>
      </c>
      <c r="T114" s="9">
        <f t="shared" si="40"/>
        <v>76.43787781462116</v>
      </c>
      <c r="U114" s="48">
        <f t="shared" si="45"/>
        <v>343.14915843311496</v>
      </c>
      <c r="V114" s="47">
        <f t="shared" si="22"/>
        <v>253.14915843311496</v>
      </c>
      <c r="W114" s="49">
        <f t="shared" si="46"/>
        <v>13.56212218537884</v>
      </c>
      <c r="X114" s="50"/>
      <c r="Y114" s="51"/>
      <c r="Z114" s="52"/>
      <c r="AA114" s="39">
        <v>0</v>
      </c>
      <c r="AB114" s="42">
        <v>136</v>
      </c>
      <c r="AC114" s="53">
        <v>167.3</v>
      </c>
      <c r="AD114" s="54">
        <v>24.5</v>
      </c>
      <c r="AE114" s="48">
        <f t="shared" si="47"/>
        <v>175.84915843311495</v>
      </c>
      <c r="AF114" s="47">
        <f t="shared" si="30"/>
        <v>85.84915843311495</v>
      </c>
      <c r="AG114" s="47">
        <f t="shared" si="48"/>
        <v>13.56212218537884</v>
      </c>
      <c r="AH114" s="55"/>
      <c r="AI114" s="52"/>
    </row>
    <row r="115" spans="1:35" s="38" customFormat="1" ht="12.75">
      <c r="A115" s="37">
        <v>146.41</v>
      </c>
      <c r="B115" t="s">
        <v>50</v>
      </c>
      <c r="C115" s="38" t="s">
        <v>71</v>
      </c>
      <c r="D115" s="38">
        <v>2</v>
      </c>
      <c r="E115" s="2" t="s">
        <v>48</v>
      </c>
      <c r="F115" s="40">
        <v>67</v>
      </c>
      <c r="G115" s="41">
        <v>73</v>
      </c>
      <c r="H115" s="42"/>
      <c r="I115" s="43"/>
      <c r="J115" s="39">
        <v>90</v>
      </c>
      <c r="K115" s="44">
        <v>37</v>
      </c>
      <c r="L115" s="44">
        <v>0</v>
      </c>
      <c r="M115" s="44">
        <v>32</v>
      </c>
      <c r="N115" s="44"/>
      <c r="O115" s="45"/>
      <c r="P115" s="46">
        <f aca="true" t="shared" si="49" ref="P115:P160">COS(K115*PI()/180)*SIN(J115*PI()/180)*(SIN(M115*PI()/180))-(COS(M115*PI()/180)*SIN(L115*PI()/180))*(SIN(K115*PI()/180))</f>
        <v>0.42321234187477175</v>
      </c>
      <c r="Q115" s="46">
        <f aca="true" t="shared" si="50" ref="Q115:Q160">(SIN(K115*PI()/180))*(COS(M115*PI()/180)*COS(L115*PI()/180))-(SIN(M115*PI()/180))*(COS(K115*PI()/180)*COS(J115*PI()/180))</f>
        <v>0.51036808462243</v>
      </c>
      <c r="R115" s="46">
        <f aca="true" t="shared" si="51" ref="R115:R160">(COS(K115*PI()/180)*COS(J115*PI()/180))*(COS(M115*PI()/180)*SIN(L115*PI()/180))-(COS(K115*PI()/180)*SIN(J115*PI()/180))*(COS(M115*PI()/180)*COS(L115*PI()/180))</f>
        <v>-0.6772813238185229</v>
      </c>
      <c r="S115" s="47">
        <f aca="true" t="shared" si="52" ref="S115:S160">IF(P115=0,IF(Q115&gt;=0,90,270),IF(P115&gt;0,IF(Q115&gt;=0,ATAN(Q115/P115)*180/PI(),ATAN(Q115/P115)*180/PI()+360),ATAN(Q115/P115)*180/PI()+180))</f>
        <v>50.33347121877699</v>
      </c>
      <c r="T115" s="9">
        <f t="shared" si="40"/>
        <v>-45.609992790391026</v>
      </c>
      <c r="U115" s="48">
        <f aca="true" t="shared" si="53" ref="U115:U160">IF(R115&lt;0,S115,IF(S115+180&gt;=360,S115-180,S115+180))</f>
        <v>50.33347121877699</v>
      </c>
      <c r="V115" s="47">
        <f t="shared" si="22"/>
        <v>320.333471218777</v>
      </c>
      <c r="W115" s="49">
        <f aca="true" t="shared" si="54" ref="W115:W160">IF(R115&lt;0,90+T115,90-T115)</f>
        <v>44.390007209608974</v>
      </c>
      <c r="X115" s="50"/>
      <c r="Y115" s="51"/>
      <c r="Z115" s="52"/>
      <c r="AA115" s="39">
        <v>32</v>
      </c>
      <c r="AB115" s="42">
        <v>107</v>
      </c>
      <c r="AC115" s="53"/>
      <c r="AD115" s="54"/>
      <c r="AE115" s="48">
        <f aca="true" t="shared" si="55" ref="AE115:AE160">IF(AD115&gt;=0,IF(U115&gt;=AC115,U115-AC115,U115-AC115+360),IF((U115-AC115-180)&lt;0,IF(U115-AC115+180&lt;0,U115-AC115+540,U115-AC115+180),U115-AC115-180))</f>
        <v>50.33347121877699</v>
      </c>
      <c r="AF115" s="47">
        <f t="shared" si="30"/>
        <v>320.333471218777</v>
      </c>
      <c r="AG115" s="47">
        <f aca="true" t="shared" si="56" ref="AG115:AG160">W115</f>
        <v>44.390007209608974</v>
      </c>
      <c r="AH115" s="55"/>
      <c r="AI115" s="52"/>
    </row>
    <row r="116" spans="1:35" s="38" customFormat="1" ht="12.75">
      <c r="A116" s="37">
        <v>146.6</v>
      </c>
      <c r="B116" t="s">
        <v>50</v>
      </c>
      <c r="C116" s="38" t="s">
        <v>71</v>
      </c>
      <c r="D116" s="38">
        <v>2</v>
      </c>
      <c r="E116" s="2" t="s">
        <v>48</v>
      </c>
      <c r="F116" s="40">
        <v>86</v>
      </c>
      <c r="G116" s="41">
        <v>88</v>
      </c>
      <c r="H116" s="42"/>
      <c r="I116" s="43"/>
      <c r="J116" s="39">
        <v>270</v>
      </c>
      <c r="K116" s="44">
        <v>160</v>
      </c>
      <c r="L116" s="44">
        <v>0</v>
      </c>
      <c r="M116" s="44">
        <v>18</v>
      </c>
      <c r="N116" s="44"/>
      <c r="O116" s="45"/>
      <c r="P116" s="46">
        <f t="shared" si="49"/>
        <v>0.29038098931157863</v>
      </c>
      <c r="Q116" s="46">
        <f t="shared" si="50"/>
        <v>0.3252804860140797</v>
      </c>
      <c r="R116" s="46">
        <f t="shared" si="51"/>
        <v>-0.8937007903129087</v>
      </c>
      <c r="S116" s="47">
        <f t="shared" si="52"/>
        <v>48.244406687538884</v>
      </c>
      <c r="T116" s="9">
        <f t="shared" si="40"/>
        <v>-63.99221718194484</v>
      </c>
      <c r="U116" s="48">
        <f t="shared" si="53"/>
        <v>48.244406687538884</v>
      </c>
      <c r="V116" s="47">
        <f t="shared" si="22"/>
        <v>318.2444066875389</v>
      </c>
      <c r="W116" s="49">
        <f t="shared" si="54"/>
        <v>26.007782818055162</v>
      </c>
      <c r="X116" s="50"/>
      <c r="Y116" s="51"/>
      <c r="Z116" s="52"/>
      <c r="AA116" s="39">
        <v>32</v>
      </c>
      <c r="AB116" s="42">
        <v>107</v>
      </c>
      <c r="AC116" s="53"/>
      <c r="AD116" s="54"/>
      <c r="AE116" s="48">
        <f t="shared" si="55"/>
        <v>48.244406687538884</v>
      </c>
      <c r="AF116" s="47">
        <f t="shared" si="30"/>
        <v>318.2444066875389</v>
      </c>
      <c r="AG116" s="47">
        <f t="shared" si="56"/>
        <v>26.007782818055162</v>
      </c>
      <c r="AH116" s="55"/>
      <c r="AI116" s="52"/>
    </row>
    <row r="117" spans="1:35" s="38" customFormat="1" ht="12.75">
      <c r="A117" s="37">
        <v>148.095</v>
      </c>
      <c r="B117" t="s">
        <v>50</v>
      </c>
      <c r="C117" s="38" t="s">
        <v>71</v>
      </c>
      <c r="D117" s="38">
        <v>4</v>
      </c>
      <c r="E117" s="2" t="s">
        <v>48</v>
      </c>
      <c r="F117" s="40">
        <v>92</v>
      </c>
      <c r="G117" s="41">
        <v>97</v>
      </c>
      <c r="H117" s="42"/>
      <c r="I117" s="43"/>
      <c r="J117" s="39">
        <v>90</v>
      </c>
      <c r="K117" s="44">
        <v>40</v>
      </c>
      <c r="L117" s="44">
        <v>0</v>
      </c>
      <c r="M117" s="44">
        <v>12</v>
      </c>
      <c r="N117" s="44"/>
      <c r="O117" s="45"/>
      <c r="P117" s="46">
        <f t="shared" si="49"/>
        <v>0.1592695954104156</v>
      </c>
      <c r="Q117" s="46">
        <f t="shared" si="50"/>
        <v>0.6287411581963063</v>
      </c>
      <c r="R117" s="46">
        <f t="shared" si="51"/>
        <v>-0.7493045340922927</v>
      </c>
      <c r="S117" s="47">
        <f t="shared" si="52"/>
        <v>75.78513112835228</v>
      </c>
      <c r="T117" s="9">
        <f t="shared" si="40"/>
        <v>-49.12043926700032</v>
      </c>
      <c r="U117" s="48">
        <f t="shared" si="53"/>
        <v>75.78513112835228</v>
      </c>
      <c r="V117" s="47">
        <f t="shared" si="22"/>
        <v>345.7851311283523</v>
      </c>
      <c r="W117" s="49">
        <f t="shared" si="54"/>
        <v>40.87956073299968</v>
      </c>
      <c r="X117" s="50"/>
      <c r="Y117" s="51"/>
      <c r="Z117" s="52"/>
      <c r="AA117" s="39">
        <v>47</v>
      </c>
      <c r="AB117" s="42">
        <v>100</v>
      </c>
      <c r="AC117" s="53">
        <v>185</v>
      </c>
      <c r="AD117" s="54">
        <v>45.8</v>
      </c>
      <c r="AE117" s="48">
        <f t="shared" si="55"/>
        <v>250.78513112835228</v>
      </c>
      <c r="AF117" s="47">
        <f t="shared" si="30"/>
        <v>160.78513112835228</v>
      </c>
      <c r="AG117" s="47">
        <f t="shared" si="56"/>
        <v>40.87956073299968</v>
      </c>
      <c r="AH117" s="55"/>
      <c r="AI117" s="52"/>
    </row>
    <row r="118" spans="1:35" s="38" customFormat="1" ht="21">
      <c r="A118" s="37">
        <v>149.205</v>
      </c>
      <c r="B118" t="s">
        <v>50</v>
      </c>
      <c r="C118" s="38" t="s">
        <v>71</v>
      </c>
      <c r="D118" s="38">
        <v>5</v>
      </c>
      <c r="E118" s="2" t="s">
        <v>48</v>
      </c>
      <c r="F118" s="40">
        <v>62</v>
      </c>
      <c r="G118" s="41">
        <v>64</v>
      </c>
      <c r="H118" s="42"/>
      <c r="I118" s="43"/>
      <c r="J118" s="39">
        <v>270</v>
      </c>
      <c r="K118" s="44">
        <v>9</v>
      </c>
      <c r="L118" s="44">
        <v>0</v>
      </c>
      <c r="M118" s="44">
        <v>16</v>
      </c>
      <c r="N118" s="44"/>
      <c r="O118" s="45"/>
      <c r="P118" s="46">
        <f t="shared" si="49"/>
        <v>-0.27224380257292347</v>
      </c>
      <c r="Q118" s="46">
        <f t="shared" si="50"/>
        <v>0.15037445916777603</v>
      </c>
      <c r="R118" s="46">
        <f t="shared" si="51"/>
        <v>0.9494269693389861</v>
      </c>
      <c r="S118" s="47">
        <f t="shared" si="52"/>
        <v>151.08583858532464</v>
      </c>
      <c r="T118" s="9">
        <f t="shared" si="40"/>
        <v>71.86224763411478</v>
      </c>
      <c r="U118" s="48">
        <f t="shared" si="53"/>
        <v>331.0858385853246</v>
      </c>
      <c r="V118" s="47">
        <f t="shared" si="22"/>
        <v>241.0858385853246</v>
      </c>
      <c r="W118" s="49">
        <f t="shared" si="54"/>
        <v>18.13775236588522</v>
      </c>
      <c r="X118" s="50"/>
      <c r="Y118" s="51"/>
      <c r="Z118" s="52"/>
      <c r="AA118" s="39">
        <v>0</v>
      </c>
      <c r="AB118" s="42">
        <v>141</v>
      </c>
      <c r="AC118" s="53"/>
      <c r="AD118" s="54"/>
      <c r="AE118" s="48">
        <f t="shared" si="55"/>
        <v>331.0858385853246</v>
      </c>
      <c r="AF118" s="47">
        <f t="shared" si="30"/>
        <v>241.0858385853246</v>
      </c>
      <c r="AG118" s="47">
        <f t="shared" si="56"/>
        <v>18.13775236588522</v>
      </c>
      <c r="AH118" s="55"/>
      <c r="AI118" s="52"/>
    </row>
    <row r="119" spans="1:35" s="38" customFormat="1" ht="12.75">
      <c r="A119" s="37">
        <v>149.545</v>
      </c>
      <c r="B119" t="s">
        <v>50</v>
      </c>
      <c r="C119" s="38" t="s">
        <v>71</v>
      </c>
      <c r="D119" s="38">
        <v>5</v>
      </c>
      <c r="E119" s="2" t="s">
        <v>48</v>
      </c>
      <c r="F119" s="40">
        <v>96</v>
      </c>
      <c r="G119" s="41">
        <v>100</v>
      </c>
      <c r="H119" s="42"/>
      <c r="I119" s="43"/>
      <c r="J119" s="39">
        <v>90</v>
      </c>
      <c r="K119" s="44">
        <v>22</v>
      </c>
      <c r="L119" s="44">
        <v>0</v>
      </c>
      <c r="M119" s="44">
        <v>39</v>
      </c>
      <c r="N119" s="44"/>
      <c r="O119" s="45"/>
      <c r="P119" s="46">
        <f t="shared" si="49"/>
        <v>0.5834957059310663</v>
      </c>
      <c r="Q119" s="46">
        <f t="shared" si="50"/>
        <v>0.2911240012083295</v>
      </c>
      <c r="R119" s="46">
        <f t="shared" si="51"/>
        <v>-0.7205571881046863</v>
      </c>
      <c r="S119" s="47">
        <f t="shared" si="52"/>
        <v>26.51602342017334</v>
      </c>
      <c r="T119" s="9">
        <f t="shared" si="40"/>
        <v>-47.855559630285185</v>
      </c>
      <c r="U119" s="48">
        <f t="shared" si="53"/>
        <v>26.51602342017334</v>
      </c>
      <c r="V119" s="47">
        <f t="shared" si="22"/>
        <v>296.5160234201733</v>
      </c>
      <c r="W119" s="49">
        <f t="shared" si="54"/>
        <v>42.144440369714815</v>
      </c>
      <c r="X119" s="50"/>
      <c r="Y119" s="51"/>
      <c r="Z119" s="52"/>
      <c r="AA119" s="39">
        <v>0</v>
      </c>
      <c r="AB119" s="42">
        <v>141</v>
      </c>
      <c r="AC119" s="53"/>
      <c r="AD119" s="54"/>
      <c r="AE119" s="48">
        <f t="shared" si="55"/>
        <v>26.51602342017334</v>
      </c>
      <c r="AF119" s="47">
        <f t="shared" si="30"/>
        <v>296.5160234201733</v>
      </c>
      <c r="AG119" s="47">
        <f t="shared" si="56"/>
        <v>42.144440369714815</v>
      </c>
      <c r="AH119" s="55"/>
      <c r="AI119" s="52"/>
    </row>
    <row r="120" spans="1:35" s="38" customFormat="1" ht="12.75">
      <c r="A120" s="37">
        <v>151.605</v>
      </c>
      <c r="B120" t="s">
        <v>50</v>
      </c>
      <c r="C120" s="38" t="s">
        <v>71</v>
      </c>
      <c r="D120" s="38" t="s">
        <v>55</v>
      </c>
      <c r="E120" s="2" t="s">
        <v>68</v>
      </c>
      <c r="F120" s="40">
        <v>22</v>
      </c>
      <c r="G120" s="41">
        <v>30</v>
      </c>
      <c r="H120" s="42"/>
      <c r="I120" s="43"/>
      <c r="J120" s="39">
        <v>90</v>
      </c>
      <c r="K120" s="44">
        <v>0</v>
      </c>
      <c r="L120" s="44">
        <v>0</v>
      </c>
      <c r="M120" s="44">
        <v>6</v>
      </c>
      <c r="N120" s="44"/>
      <c r="O120" s="45"/>
      <c r="P120" s="46">
        <f t="shared" si="49"/>
        <v>0.10452846326765346</v>
      </c>
      <c r="Q120" s="46">
        <f t="shared" si="50"/>
        <v>-6.4005223980261746E-18</v>
      </c>
      <c r="R120" s="46">
        <f t="shared" si="51"/>
        <v>-0.9945218953682733</v>
      </c>
      <c r="S120" s="47">
        <f t="shared" si="52"/>
        <v>360</v>
      </c>
      <c r="T120" s="9">
        <f t="shared" si="40"/>
        <v>-84.0000000000001</v>
      </c>
      <c r="U120" s="48">
        <f t="shared" si="53"/>
        <v>360</v>
      </c>
      <c r="V120" s="47">
        <f t="shared" si="22"/>
        <v>270</v>
      </c>
      <c r="W120" s="49">
        <f t="shared" si="54"/>
        <v>5.9999999999999005</v>
      </c>
      <c r="X120" s="50"/>
      <c r="Y120" s="51"/>
      <c r="Z120" s="52"/>
      <c r="AA120" s="39">
        <v>6</v>
      </c>
      <c r="AB120" s="42">
        <v>30</v>
      </c>
      <c r="AC120" s="53"/>
      <c r="AD120" s="54"/>
      <c r="AE120" s="48">
        <f t="shared" si="55"/>
        <v>360</v>
      </c>
      <c r="AF120" s="47">
        <f t="shared" si="30"/>
        <v>270</v>
      </c>
      <c r="AG120" s="47">
        <f t="shared" si="56"/>
        <v>5.9999999999999005</v>
      </c>
      <c r="AH120" s="55"/>
      <c r="AI120" s="52"/>
    </row>
    <row r="121" spans="1:35" s="38" customFormat="1" ht="12.75">
      <c r="A121" s="37">
        <v>151.595</v>
      </c>
      <c r="B121" t="s">
        <v>50</v>
      </c>
      <c r="C121" s="38" t="s">
        <v>71</v>
      </c>
      <c r="D121" s="38" t="s">
        <v>55</v>
      </c>
      <c r="E121" s="2" t="s">
        <v>48</v>
      </c>
      <c r="F121" s="40">
        <v>21</v>
      </c>
      <c r="G121" s="41">
        <v>23</v>
      </c>
      <c r="H121" s="42"/>
      <c r="I121" s="43"/>
      <c r="J121" s="39">
        <v>270</v>
      </c>
      <c r="K121" s="44">
        <v>10</v>
      </c>
      <c r="L121" s="44">
        <v>0</v>
      </c>
      <c r="M121" s="44">
        <v>0</v>
      </c>
      <c r="N121" s="44"/>
      <c r="O121" s="45"/>
      <c r="P121" s="46">
        <f t="shared" si="49"/>
        <v>0</v>
      </c>
      <c r="Q121" s="46">
        <f t="shared" si="50"/>
        <v>0.17364817766693033</v>
      </c>
      <c r="R121" s="46">
        <f t="shared" si="51"/>
        <v>0.984807753012208</v>
      </c>
      <c r="S121" s="47">
        <f t="shared" si="52"/>
        <v>90</v>
      </c>
      <c r="T121" s="9">
        <f t="shared" si="40"/>
        <v>80.00000000000003</v>
      </c>
      <c r="U121" s="48">
        <f t="shared" si="53"/>
        <v>270</v>
      </c>
      <c r="V121" s="47">
        <f t="shared" si="22"/>
        <v>180</v>
      </c>
      <c r="W121" s="49">
        <f t="shared" si="54"/>
        <v>9.999999999999972</v>
      </c>
      <c r="X121" s="50"/>
      <c r="Y121" s="51"/>
      <c r="Z121" s="52"/>
      <c r="AA121" s="39">
        <v>6</v>
      </c>
      <c r="AB121" s="42">
        <v>30</v>
      </c>
      <c r="AC121" s="53"/>
      <c r="AD121" s="54"/>
      <c r="AE121" s="48">
        <f t="shared" si="55"/>
        <v>270</v>
      </c>
      <c r="AF121" s="47">
        <f t="shared" si="30"/>
        <v>180</v>
      </c>
      <c r="AG121" s="47">
        <f t="shared" si="56"/>
        <v>9.999999999999972</v>
      </c>
      <c r="AH121" s="55"/>
      <c r="AI121" s="52"/>
    </row>
    <row r="122" spans="1:35" s="38" customFormat="1" ht="21">
      <c r="A122" s="37">
        <v>154.96</v>
      </c>
      <c r="B122" t="s">
        <v>50</v>
      </c>
      <c r="C122" s="38" t="s">
        <v>72</v>
      </c>
      <c r="D122" s="38">
        <v>1</v>
      </c>
      <c r="E122" s="2" t="s">
        <v>48</v>
      </c>
      <c r="F122" s="40">
        <v>113</v>
      </c>
      <c r="G122" s="41">
        <v>115</v>
      </c>
      <c r="H122" s="42"/>
      <c r="I122" s="43"/>
      <c r="J122" s="39">
        <v>270</v>
      </c>
      <c r="K122" s="44">
        <v>15</v>
      </c>
      <c r="L122" s="44">
        <v>0</v>
      </c>
      <c r="M122" s="44">
        <v>5</v>
      </c>
      <c r="N122" s="44"/>
      <c r="O122" s="45"/>
      <c r="P122" s="46">
        <f t="shared" si="49"/>
        <v>-0.08418598282936919</v>
      </c>
      <c r="Q122" s="46">
        <f t="shared" si="50"/>
        <v>0.25783416049629954</v>
      </c>
      <c r="R122" s="46">
        <f t="shared" si="51"/>
        <v>0.9622501868990583</v>
      </c>
      <c r="S122" s="47">
        <f t="shared" si="52"/>
        <v>108.08248883403498</v>
      </c>
      <c r="T122" s="9">
        <f t="shared" si="40"/>
        <v>74.2584161615752</v>
      </c>
      <c r="U122" s="48">
        <f t="shared" si="53"/>
        <v>288.08248883403496</v>
      </c>
      <c r="V122" s="47">
        <f t="shared" si="22"/>
        <v>198.08248883403496</v>
      </c>
      <c r="W122" s="49">
        <f t="shared" si="54"/>
        <v>15.741583838424802</v>
      </c>
      <c r="X122" s="50"/>
      <c r="Y122" s="51"/>
      <c r="Z122" s="52"/>
      <c r="AA122" s="39">
        <v>103</v>
      </c>
      <c r="AB122" s="42">
        <v>140</v>
      </c>
      <c r="AC122" s="53">
        <v>350.9</v>
      </c>
      <c r="AD122" s="54">
        <v>71.8</v>
      </c>
      <c r="AE122" s="48">
        <f t="shared" si="55"/>
        <v>297.182488834035</v>
      </c>
      <c r="AF122" s="47">
        <f t="shared" si="30"/>
        <v>207.18248883403498</v>
      </c>
      <c r="AG122" s="47">
        <f t="shared" si="56"/>
        <v>15.741583838424802</v>
      </c>
      <c r="AH122" s="55"/>
      <c r="AI122" s="52"/>
    </row>
    <row r="123" spans="1:35" s="38" customFormat="1" ht="12.75">
      <c r="A123" s="37">
        <v>155.405</v>
      </c>
      <c r="B123" t="s">
        <v>50</v>
      </c>
      <c r="C123" s="38" t="s">
        <v>72</v>
      </c>
      <c r="D123" s="38">
        <v>2</v>
      </c>
      <c r="E123" s="2" t="s">
        <v>48</v>
      </c>
      <c r="F123" s="40">
        <v>17</v>
      </c>
      <c r="G123" s="41">
        <v>19</v>
      </c>
      <c r="H123" s="42"/>
      <c r="I123" s="43"/>
      <c r="J123" s="39">
        <v>90</v>
      </c>
      <c r="K123" s="44">
        <v>15</v>
      </c>
      <c r="L123" s="44">
        <v>0</v>
      </c>
      <c r="M123" s="44">
        <v>0</v>
      </c>
      <c r="N123" s="44"/>
      <c r="O123" s="45"/>
      <c r="P123" s="46">
        <f t="shared" si="49"/>
        <v>0</v>
      </c>
      <c r="Q123" s="46">
        <f t="shared" si="50"/>
        <v>0.25881904510252074</v>
      </c>
      <c r="R123" s="46">
        <f t="shared" si="51"/>
        <v>-0.9659258262890683</v>
      </c>
      <c r="S123" s="47">
        <f t="shared" si="52"/>
        <v>90</v>
      </c>
      <c r="T123" s="9">
        <f t="shared" si="40"/>
        <v>-74.99999999999999</v>
      </c>
      <c r="U123" s="48">
        <f t="shared" si="53"/>
        <v>90</v>
      </c>
      <c r="V123" s="47">
        <f t="shared" si="22"/>
        <v>0</v>
      </c>
      <c r="W123" s="49">
        <f t="shared" si="54"/>
        <v>15.000000000000014</v>
      </c>
      <c r="X123" s="50"/>
      <c r="Y123" s="51"/>
      <c r="Z123" s="52"/>
      <c r="AA123" s="39">
        <v>0</v>
      </c>
      <c r="AB123" s="42">
        <v>141</v>
      </c>
      <c r="AC123" s="53">
        <v>338</v>
      </c>
      <c r="AD123" s="54">
        <v>66.1</v>
      </c>
      <c r="AE123" s="48">
        <f t="shared" si="55"/>
        <v>112</v>
      </c>
      <c r="AF123" s="47">
        <f t="shared" si="30"/>
        <v>22</v>
      </c>
      <c r="AG123" s="47">
        <f t="shared" si="56"/>
        <v>15.000000000000014</v>
      </c>
      <c r="AH123" s="55"/>
      <c r="AI123" s="52"/>
    </row>
    <row r="124" spans="1:35" s="38" customFormat="1" ht="21">
      <c r="A124" s="37">
        <v>155.585</v>
      </c>
      <c r="B124" t="s">
        <v>50</v>
      </c>
      <c r="C124" s="38" t="s">
        <v>72</v>
      </c>
      <c r="D124" s="38">
        <v>2</v>
      </c>
      <c r="E124" s="2" t="s">
        <v>48</v>
      </c>
      <c r="F124" s="40">
        <v>35</v>
      </c>
      <c r="G124" s="41">
        <v>37</v>
      </c>
      <c r="H124" s="42"/>
      <c r="I124" s="43"/>
      <c r="J124" s="39">
        <v>270</v>
      </c>
      <c r="K124" s="44">
        <v>17</v>
      </c>
      <c r="L124" s="44">
        <v>0</v>
      </c>
      <c r="M124" s="44">
        <v>6</v>
      </c>
      <c r="N124" s="44"/>
      <c r="O124" s="45"/>
      <c r="P124" s="46">
        <f t="shared" si="49"/>
        <v>-0.09996106655636446</v>
      </c>
      <c r="Q124" s="46">
        <f t="shared" si="50"/>
        <v>0.29077006193290933</v>
      </c>
      <c r="R124" s="46">
        <f t="shared" si="51"/>
        <v>0.951066018450052</v>
      </c>
      <c r="S124" s="47">
        <f t="shared" si="52"/>
        <v>108.9719687534641</v>
      </c>
      <c r="T124" s="9">
        <f t="shared" si="40"/>
        <v>72.08436017996883</v>
      </c>
      <c r="U124" s="48">
        <f t="shared" si="53"/>
        <v>288.9719687534641</v>
      </c>
      <c r="V124" s="47">
        <f t="shared" si="22"/>
        <v>198.97196875346413</v>
      </c>
      <c r="W124" s="49">
        <f t="shared" si="54"/>
        <v>17.915639820031174</v>
      </c>
      <c r="X124" s="50"/>
      <c r="Y124" s="51"/>
      <c r="Z124" s="52"/>
      <c r="AA124" s="39">
        <v>0</v>
      </c>
      <c r="AB124" s="42">
        <v>141</v>
      </c>
      <c r="AC124" s="53">
        <v>344.7</v>
      </c>
      <c r="AD124" s="54">
        <v>45.9</v>
      </c>
      <c r="AE124" s="48">
        <f t="shared" si="55"/>
        <v>304.27196875346414</v>
      </c>
      <c r="AF124" s="47">
        <f t="shared" si="30"/>
        <v>214.27196875346414</v>
      </c>
      <c r="AG124" s="47">
        <f t="shared" si="56"/>
        <v>17.915639820031174</v>
      </c>
      <c r="AH124" s="55"/>
      <c r="AI124" s="52"/>
    </row>
    <row r="125" spans="1:35" s="38" customFormat="1" ht="12.75">
      <c r="A125" s="37">
        <v>156.115</v>
      </c>
      <c r="B125" t="s">
        <v>50</v>
      </c>
      <c r="C125" s="38" t="s">
        <v>72</v>
      </c>
      <c r="D125" s="38">
        <v>2</v>
      </c>
      <c r="E125" s="2" t="s">
        <v>48</v>
      </c>
      <c r="F125" s="40">
        <v>88</v>
      </c>
      <c r="G125" s="41">
        <v>90</v>
      </c>
      <c r="H125" s="42"/>
      <c r="I125" s="43"/>
      <c r="J125" s="39">
        <v>270</v>
      </c>
      <c r="K125" s="44">
        <v>12</v>
      </c>
      <c r="L125" s="44">
        <v>180</v>
      </c>
      <c r="M125" s="44">
        <v>19</v>
      </c>
      <c r="N125" s="44"/>
      <c r="O125" s="45"/>
      <c r="P125" s="46">
        <f t="shared" si="49"/>
        <v>-0.31845370915760085</v>
      </c>
      <c r="Q125" s="46">
        <f t="shared" si="50"/>
        <v>-0.1965843657524533</v>
      </c>
      <c r="R125" s="46">
        <f t="shared" si="51"/>
        <v>-0.9248567261717172</v>
      </c>
      <c r="S125" s="47">
        <f t="shared" si="52"/>
        <v>211.68741016841312</v>
      </c>
      <c r="T125" s="9">
        <f t="shared" si="40"/>
        <v>-67.96927174958715</v>
      </c>
      <c r="U125" s="48">
        <f t="shared" si="53"/>
        <v>211.68741016841312</v>
      </c>
      <c r="V125" s="47">
        <f t="shared" si="22"/>
        <v>121.68741016841312</v>
      </c>
      <c r="W125" s="49">
        <f t="shared" si="54"/>
        <v>22.03072825041285</v>
      </c>
      <c r="X125" s="50"/>
      <c r="Y125" s="51"/>
      <c r="Z125" s="52"/>
      <c r="AA125" s="39">
        <v>0</v>
      </c>
      <c r="AB125" s="42">
        <v>141</v>
      </c>
      <c r="AC125" s="53">
        <v>320.8</v>
      </c>
      <c r="AD125" s="54">
        <v>59.4</v>
      </c>
      <c r="AE125" s="48">
        <f t="shared" si="55"/>
        <v>250.8874101684131</v>
      </c>
      <c r="AF125" s="47">
        <f t="shared" si="30"/>
        <v>160.8874101684131</v>
      </c>
      <c r="AG125" s="47">
        <f t="shared" si="56"/>
        <v>22.03072825041285</v>
      </c>
      <c r="AH125" s="55"/>
      <c r="AI125" s="52"/>
    </row>
    <row r="126" spans="1:35" s="38" customFormat="1" ht="21">
      <c r="A126" s="37">
        <v>156.215</v>
      </c>
      <c r="B126" t="s">
        <v>50</v>
      </c>
      <c r="C126" s="38" t="s">
        <v>72</v>
      </c>
      <c r="D126" s="38">
        <v>2</v>
      </c>
      <c r="E126" s="2" t="s">
        <v>48</v>
      </c>
      <c r="F126" s="40">
        <v>98</v>
      </c>
      <c r="G126" s="41">
        <v>99</v>
      </c>
      <c r="H126" s="42"/>
      <c r="I126" s="43"/>
      <c r="J126" s="39">
        <v>270</v>
      </c>
      <c r="K126" s="44">
        <v>9</v>
      </c>
      <c r="L126" s="44">
        <v>90</v>
      </c>
      <c r="M126" s="44">
        <v>2</v>
      </c>
      <c r="N126" s="44"/>
      <c r="O126" s="45"/>
      <c r="P126" s="46">
        <f t="shared" si="49"/>
        <v>-0.19080899537654483</v>
      </c>
      <c r="Q126" s="46">
        <f t="shared" si="50"/>
        <v>1.59050174778756E-17</v>
      </c>
      <c r="R126" s="46">
        <f t="shared" si="51"/>
        <v>-1.2088325278893908E-16</v>
      </c>
      <c r="S126" s="47">
        <f t="shared" si="52"/>
        <v>180</v>
      </c>
      <c r="T126" s="9">
        <f t="shared" si="40"/>
        <v>-3.629860418766524E-14</v>
      </c>
      <c r="U126" s="48">
        <f t="shared" si="53"/>
        <v>180</v>
      </c>
      <c r="V126" s="47">
        <f t="shared" si="22"/>
        <v>90</v>
      </c>
      <c r="W126" s="49">
        <f t="shared" si="54"/>
        <v>89.99999999999996</v>
      </c>
      <c r="X126" s="50"/>
      <c r="Y126" s="51"/>
      <c r="Z126" s="52"/>
      <c r="AA126" s="39">
        <v>0</v>
      </c>
      <c r="AB126" s="42">
        <v>141</v>
      </c>
      <c r="AC126" s="53">
        <v>6.7</v>
      </c>
      <c r="AD126" s="54">
        <v>24.1</v>
      </c>
      <c r="AE126" s="48">
        <f t="shared" si="55"/>
        <v>173.3</v>
      </c>
      <c r="AF126" s="47">
        <f t="shared" si="30"/>
        <v>83.30000000000001</v>
      </c>
      <c r="AG126" s="47">
        <f t="shared" si="56"/>
        <v>89.99999999999996</v>
      </c>
      <c r="AH126" s="55"/>
      <c r="AI126" s="52"/>
    </row>
    <row r="127" spans="1:35" s="38" customFormat="1" ht="12.75">
      <c r="A127" s="37">
        <v>157.695</v>
      </c>
      <c r="B127" t="s">
        <v>50</v>
      </c>
      <c r="C127" s="38" t="s">
        <v>72</v>
      </c>
      <c r="D127" s="38">
        <v>3</v>
      </c>
      <c r="E127" s="2" t="s">
        <v>48</v>
      </c>
      <c r="F127" s="40">
        <v>105</v>
      </c>
      <c r="G127" s="41">
        <v>107</v>
      </c>
      <c r="H127" s="42"/>
      <c r="I127" s="43"/>
      <c r="J127" s="39">
        <v>90</v>
      </c>
      <c r="K127" s="44">
        <v>13</v>
      </c>
      <c r="L127" s="44">
        <v>180</v>
      </c>
      <c r="M127" s="44">
        <v>19</v>
      </c>
      <c r="N127" s="44"/>
      <c r="O127" s="45"/>
      <c r="P127" s="46">
        <f t="shared" si="49"/>
        <v>0.3172238637504292</v>
      </c>
      <c r="Q127" s="46">
        <f t="shared" si="50"/>
        <v>-0.21269540048277577</v>
      </c>
      <c r="R127" s="46">
        <f t="shared" si="51"/>
        <v>0.9212849957623497</v>
      </c>
      <c r="S127" s="47">
        <f t="shared" si="52"/>
        <v>326.1585459303781</v>
      </c>
      <c r="T127" s="9">
        <f t="shared" si="40"/>
        <v>67.48296322306945</v>
      </c>
      <c r="U127" s="48">
        <f t="shared" si="53"/>
        <v>146.15854593037812</v>
      </c>
      <c r="V127" s="47">
        <f t="shared" si="22"/>
        <v>56.158545930378125</v>
      </c>
      <c r="W127" s="49">
        <f t="shared" si="54"/>
        <v>22.517036776930553</v>
      </c>
      <c r="X127" s="50"/>
      <c r="Y127" s="51"/>
      <c r="Z127" s="52"/>
      <c r="AA127" s="39">
        <v>70</v>
      </c>
      <c r="AB127" s="42">
        <v>110</v>
      </c>
      <c r="AC127" s="53">
        <v>314.1</v>
      </c>
      <c r="AD127" s="54">
        <v>30.1</v>
      </c>
      <c r="AE127" s="48">
        <f t="shared" si="55"/>
        <v>192.0585459303781</v>
      </c>
      <c r="AF127" s="47">
        <f t="shared" si="30"/>
        <v>102.0585459303781</v>
      </c>
      <c r="AG127" s="47">
        <f t="shared" si="56"/>
        <v>22.517036776930553</v>
      </c>
      <c r="AH127" s="55"/>
      <c r="AI127" s="52"/>
    </row>
    <row r="128" spans="1:35" s="38" customFormat="1" ht="12.75">
      <c r="A128" s="37">
        <v>158.385</v>
      </c>
      <c r="B128" t="s">
        <v>50</v>
      </c>
      <c r="C128" s="38" t="s">
        <v>72</v>
      </c>
      <c r="D128" s="38">
        <v>5</v>
      </c>
      <c r="E128" s="2" t="s">
        <v>48</v>
      </c>
      <c r="F128" s="40">
        <v>31</v>
      </c>
      <c r="G128" s="41">
        <v>32</v>
      </c>
      <c r="H128" s="42"/>
      <c r="I128" s="43"/>
      <c r="J128" s="39">
        <v>270</v>
      </c>
      <c r="K128" s="44">
        <v>7</v>
      </c>
      <c r="L128" s="44">
        <v>180</v>
      </c>
      <c r="M128" s="44">
        <v>7</v>
      </c>
      <c r="N128" s="44"/>
      <c r="O128" s="45"/>
      <c r="P128" s="46">
        <f t="shared" si="49"/>
        <v>-0.12096094779983387</v>
      </c>
      <c r="Q128" s="46">
        <f t="shared" si="50"/>
        <v>-0.12096094779983382</v>
      </c>
      <c r="R128" s="46">
        <f t="shared" si="51"/>
        <v>-0.9851478631379982</v>
      </c>
      <c r="S128" s="47">
        <f t="shared" si="52"/>
        <v>225</v>
      </c>
      <c r="T128" s="9">
        <f t="shared" si="40"/>
        <v>-80.1491789724212</v>
      </c>
      <c r="U128" s="48">
        <f t="shared" si="53"/>
        <v>225</v>
      </c>
      <c r="V128" s="47">
        <f t="shared" si="22"/>
        <v>135</v>
      </c>
      <c r="W128" s="49">
        <f t="shared" si="54"/>
        <v>9.850821027578803</v>
      </c>
      <c r="X128" s="50"/>
      <c r="Y128" s="51"/>
      <c r="Z128" s="52"/>
      <c r="AA128" s="39">
        <v>0</v>
      </c>
      <c r="AB128" s="42">
        <v>75</v>
      </c>
      <c r="AC128" s="53">
        <v>327.9</v>
      </c>
      <c r="AD128" s="54">
        <v>-14.8</v>
      </c>
      <c r="AE128" s="48">
        <f t="shared" si="55"/>
        <v>77.10000000000002</v>
      </c>
      <c r="AF128" s="47">
        <f t="shared" si="30"/>
        <v>347.1</v>
      </c>
      <c r="AG128" s="47">
        <f t="shared" si="56"/>
        <v>9.850821027578803</v>
      </c>
      <c r="AH128" s="55"/>
      <c r="AI128" s="52"/>
    </row>
    <row r="129" spans="1:35" s="38" customFormat="1" ht="12.75">
      <c r="A129" s="37">
        <v>159.275</v>
      </c>
      <c r="B129" t="s">
        <v>50</v>
      </c>
      <c r="C129" s="38" t="s">
        <v>72</v>
      </c>
      <c r="D129" s="38">
        <v>5</v>
      </c>
      <c r="E129" s="2" t="s">
        <v>48</v>
      </c>
      <c r="F129" s="40">
        <v>120</v>
      </c>
      <c r="G129" s="41">
        <v>122</v>
      </c>
      <c r="H129" s="42"/>
      <c r="I129" s="43"/>
      <c r="J129" s="39">
        <v>270</v>
      </c>
      <c r="K129" s="44">
        <v>9</v>
      </c>
      <c r="L129" s="44">
        <v>0</v>
      </c>
      <c r="M129" s="44">
        <v>7</v>
      </c>
      <c r="N129" s="44"/>
      <c r="O129" s="45"/>
      <c r="P129" s="46">
        <f t="shared" si="49"/>
        <v>-0.12036892955724911</v>
      </c>
      <c r="Q129" s="46">
        <f t="shared" si="50"/>
        <v>0.1552684262597501</v>
      </c>
      <c r="R129" s="46">
        <f t="shared" si="51"/>
        <v>0.9803262614787073</v>
      </c>
      <c r="S129" s="47">
        <f t="shared" si="52"/>
        <v>127.78395965097147</v>
      </c>
      <c r="T129" s="9">
        <f t="shared" si="40"/>
        <v>78.66782357766516</v>
      </c>
      <c r="U129" s="48">
        <f t="shared" si="53"/>
        <v>307.7839596509715</v>
      </c>
      <c r="V129" s="47">
        <f t="shared" si="22"/>
        <v>217.7839596509715</v>
      </c>
      <c r="W129" s="49">
        <f t="shared" si="54"/>
        <v>11.33217642233484</v>
      </c>
      <c r="X129" s="50"/>
      <c r="Y129" s="51"/>
      <c r="Z129" s="52"/>
      <c r="AA129" s="39">
        <v>92</v>
      </c>
      <c r="AB129" s="42">
        <v>140</v>
      </c>
      <c r="AC129" s="53">
        <v>34</v>
      </c>
      <c r="AD129" s="54">
        <v>48.3</v>
      </c>
      <c r="AE129" s="48">
        <f t="shared" si="55"/>
        <v>273.7839596509715</v>
      </c>
      <c r="AF129" s="47">
        <f t="shared" si="30"/>
        <v>183.7839596509715</v>
      </c>
      <c r="AG129" s="47">
        <f t="shared" si="56"/>
        <v>11.33217642233484</v>
      </c>
      <c r="AH129" s="55"/>
      <c r="AI129" s="52"/>
    </row>
    <row r="130" spans="1:35" s="38" customFormat="1" ht="21">
      <c r="A130" s="37">
        <v>161.315</v>
      </c>
      <c r="B130" t="s">
        <v>50</v>
      </c>
      <c r="C130" s="38" t="s">
        <v>72</v>
      </c>
      <c r="D130" s="38">
        <v>7</v>
      </c>
      <c r="E130" s="2" t="s">
        <v>48</v>
      </c>
      <c r="F130" s="40">
        <v>42</v>
      </c>
      <c r="G130" s="41">
        <v>42</v>
      </c>
      <c r="H130" s="42"/>
      <c r="I130" s="43"/>
      <c r="J130" s="39">
        <v>270</v>
      </c>
      <c r="K130" s="44">
        <v>4</v>
      </c>
      <c r="L130" s="44">
        <v>180</v>
      </c>
      <c r="M130" s="44">
        <v>5</v>
      </c>
      <c r="N130" s="44"/>
      <c r="O130" s="45"/>
      <c r="P130" s="46">
        <f t="shared" si="49"/>
        <v>-0.0869434357387572</v>
      </c>
      <c r="Q130" s="46">
        <f t="shared" si="50"/>
        <v>-0.06949102930147366</v>
      </c>
      <c r="R130" s="46">
        <f t="shared" si="51"/>
        <v>-0.9937680178757644</v>
      </c>
      <c r="S130" s="47">
        <f t="shared" si="52"/>
        <v>218.63419479866783</v>
      </c>
      <c r="T130" s="9">
        <f t="shared" si="40"/>
        <v>-83.60949830070751</v>
      </c>
      <c r="U130" s="48">
        <f t="shared" si="53"/>
        <v>218.63419479866783</v>
      </c>
      <c r="V130" s="47">
        <f t="shared" si="22"/>
        <v>128.63419479866783</v>
      </c>
      <c r="W130" s="49">
        <f t="shared" si="54"/>
        <v>6.390501699292486</v>
      </c>
      <c r="X130" s="50"/>
      <c r="Y130" s="51"/>
      <c r="Z130" s="52"/>
      <c r="AA130" s="39">
        <v>0</v>
      </c>
      <c r="AB130" s="42">
        <v>108</v>
      </c>
      <c r="AC130" s="53">
        <v>45.6</v>
      </c>
      <c r="AD130" s="54">
        <v>-75.4</v>
      </c>
      <c r="AE130" s="48">
        <f t="shared" si="55"/>
        <v>353.03419479866784</v>
      </c>
      <c r="AF130" s="47">
        <f t="shared" si="30"/>
        <v>263.03419479866784</v>
      </c>
      <c r="AG130" s="47">
        <f t="shared" si="56"/>
        <v>6.390501699292486</v>
      </c>
      <c r="AH130" s="55"/>
      <c r="AI130" s="52"/>
    </row>
    <row r="131" spans="1:35" s="38" customFormat="1" ht="12.75">
      <c r="A131" s="37">
        <v>161.665</v>
      </c>
      <c r="B131" t="s">
        <v>50</v>
      </c>
      <c r="C131" s="38" t="s">
        <v>72</v>
      </c>
      <c r="D131" s="38">
        <v>7</v>
      </c>
      <c r="E131" s="2" t="s">
        <v>48</v>
      </c>
      <c r="F131" s="40">
        <v>77</v>
      </c>
      <c r="G131" s="41">
        <v>78</v>
      </c>
      <c r="H131" s="42"/>
      <c r="I131" s="43"/>
      <c r="J131" s="39">
        <v>270</v>
      </c>
      <c r="K131" s="44">
        <v>7</v>
      </c>
      <c r="L131" s="44">
        <v>0</v>
      </c>
      <c r="M131" s="44">
        <v>7</v>
      </c>
      <c r="N131" s="44"/>
      <c r="O131" s="45"/>
      <c r="P131" s="46">
        <f t="shared" si="49"/>
        <v>-0.12096094779983385</v>
      </c>
      <c r="Q131" s="46">
        <f t="shared" si="50"/>
        <v>0.12096094779983388</v>
      </c>
      <c r="R131" s="46">
        <f t="shared" si="51"/>
        <v>0.9851478631379982</v>
      </c>
      <c r="S131" s="47">
        <f t="shared" si="52"/>
        <v>135</v>
      </c>
      <c r="T131" s="9">
        <f t="shared" si="40"/>
        <v>80.1491789724212</v>
      </c>
      <c r="U131" s="48">
        <f t="shared" si="53"/>
        <v>315</v>
      </c>
      <c r="V131" s="47">
        <f t="shared" si="22"/>
        <v>225</v>
      </c>
      <c r="W131" s="49">
        <f t="shared" si="54"/>
        <v>9.850821027578803</v>
      </c>
      <c r="X131" s="50"/>
      <c r="Y131" s="51"/>
      <c r="Z131" s="52"/>
      <c r="AA131" s="39">
        <v>0</v>
      </c>
      <c r="AB131" s="42">
        <v>108</v>
      </c>
      <c r="AC131" s="53">
        <v>359.8</v>
      </c>
      <c r="AD131" s="54">
        <v>-33.8</v>
      </c>
      <c r="AE131" s="48">
        <f t="shared" si="55"/>
        <v>135.2</v>
      </c>
      <c r="AF131" s="47">
        <f t="shared" si="30"/>
        <v>45.19999999999999</v>
      </c>
      <c r="AG131" s="47">
        <f t="shared" si="56"/>
        <v>9.850821027578803</v>
      </c>
      <c r="AH131" s="55"/>
      <c r="AI131" s="52"/>
    </row>
    <row r="132" spans="1:35" s="38" customFormat="1" ht="12.75">
      <c r="A132" s="37">
        <v>163.66</v>
      </c>
      <c r="B132" t="s">
        <v>50</v>
      </c>
      <c r="C132" s="38" t="s">
        <v>73</v>
      </c>
      <c r="D132" s="38">
        <v>1</v>
      </c>
      <c r="E132" s="39" t="s">
        <v>48</v>
      </c>
      <c r="F132" s="40">
        <v>33</v>
      </c>
      <c r="G132" s="41">
        <v>35</v>
      </c>
      <c r="H132" s="42"/>
      <c r="I132" s="43"/>
      <c r="J132" s="39">
        <v>270</v>
      </c>
      <c r="K132" s="44">
        <v>8</v>
      </c>
      <c r="L132" s="44">
        <v>0</v>
      </c>
      <c r="M132" s="44">
        <v>9</v>
      </c>
      <c r="N132" s="44"/>
      <c r="O132" s="45"/>
      <c r="P132" s="46">
        <f t="shared" si="49"/>
        <v>-0.15491205558001012</v>
      </c>
      <c r="Q132" s="46">
        <f t="shared" si="50"/>
        <v>0.13745964914272663</v>
      </c>
      <c r="R132" s="46">
        <f t="shared" si="51"/>
        <v>0.9780762255597134</v>
      </c>
      <c r="S132" s="47">
        <f t="shared" si="52"/>
        <v>138.41607643764075</v>
      </c>
      <c r="T132" s="9">
        <f aca="true" t="shared" si="57" ref="T132:T195">ASIN(R132/SQRT(P132^2+Q132^2+R132^2))*180/PI()</f>
        <v>78.04431351289409</v>
      </c>
      <c r="U132" s="48">
        <f t="shared" si="53"/>
        <v>318.41607643764075</v>
      </c>
      <c r="V132" s="47">
        <f t="shared" si="22"/>
        <v>228.41607643764075</v>
      </c>
      <c r="W132" s="49">
        <f t="shared" si="54"/>
        <v>11.955686487105908</v>
      </c>
      <c r="X132" s="50"/>
      <c r="Y132" s="51"/>
      <c r="Z132" s="52"/>
      <c r="AA132" s="39">
        <v>0</v>
      </c>
      <c r="AB132" s="42">
        <v>115</v>
      </c>
      <c r="AC132" s="53">
        <v>177</v>
      </c>
      <c r="AD132" s="54">
        <v>33.4</v>
      </c>
      <c r="AE132" s="48">
        <f t="shared" si="55"/>
        <v>141.41607643764075</v>
      </c>
      <c r="AF132" s="47">
        <f t="shared" si="30"/>
        <v>51.416076437640754</v>
      </c>
      <c r="AG132" s="47">
        <f t="shared" si="56"/>
        <v>11.955686487105908</v>
      </c>
      <c r="AH132" s="55"/>
      <c r="AI132" s="52"/>
    </row>
    <row r="133" spans="1:35" s="38" customFormat="1" ht="21">
      <c r="A133" s="37">
        <v>163.89</v>
      </c>
      <c r="B133" t="s">
        <v>50</v>
      </c>
      <c r="C133" s="38" t="s">
        <v>73</v>
      </c>
      <c r="D133" s="38">
        <v>1</v>
      </c>
      <c r="E133" s="39" t="s">
        <v>48</v>
      </c>
      <c r="F133" s="40">
        <v>56</v>
      </c>
      <c r="G133" s="41">
        <v>57</v>
      </c>
      <c r="H133" s="42"/>
      <c r="I133" s="43"/>
      <c r="J133" s="39">
        <v>270</v>
      </c>
      <c r="K133" s="44">
        <v>3</v>
      </c>
      <c r="L133" s="44">
        <v>0</v>
      </c>
      <c r="M133" s="44">
        <v>3</v>
      </c>
      <c r="N133" s="44"/>
      <c r="O133" s="45"/>
      <c r="P133" s="46">
        <f t="shared" si="49"/>
        <v>-0.05226423163382673</v>
      </c>
      <c r="Q133" s="46">
        <f t="shared" si="50"/>
        <v>0.052264231633826735</v>
      </c>
      <c r="R133" s="46">
        <f t="shared" si="51"/>
        <v>0.9972609476841365</v>
      </c>
      <c r="S133" s="47">
        <f t="shared" si="52"/>
        <v>135</v>
      </c>
      <c r="T133" s="9">
        <f t="shared" si="57"/>
        <v>85.76122797743554</v>
      </c>
      <c r="U133" s="48">
        <f t="shared" si="53"/>
        <v>315</v>
      </c>
      <c r="V133" s="47">
        <f t="shared" si="22"/>
        <v>225</v>
      </c>
      <c r="W133" s="49">
        <f t="shared" si="54"/>
        <v>4.238772022564461</v>
      </c>
      <c r="X133" s="50"/>
      <c r="Y133" s="51"/>
      <c r="Z133" s="52"/>
      <c r="AA133" s="39">
        <v>0</v>
      </c>
      <c r="AB133" s="42">
        <v>115</v>
      </c>
      <c r="AC133" s="53">
        <v>118.5</v>
      </c>
      <c r="AD133" s="54">
        <v>12.8</v>
      </c>
      <c r="AE133" s="48">
        <f t="shared" si="55"/>
        <v>196.5</v>
      </c>
      <c r="AF133" s="47">
        <f t="shared" si="30"/>
        <v>106.5</v>
      </c>
      <c r="AG133" s="47">
        <f t="shared" si="56"/>
        <v>4.238772022564461</v>
      </c>
      <c r="AH133" s="55"/>
      <c r="AI133" s="52"/>
    </row>
    <row r="134" spans="1:35" s="38" customFormat="1" ht="21">
      <c r="A134" s="37">
        <v>164.18</v>
      </c>
      <c r="B134" t="s">
        <v>50</v>
      </c>
      <c r="C134" s="38" t="s">
        <v>74</v>
      </c>
      <c r="D134" s="38">
        <v>1</v>
      </c>
      <c r="E134" s="39" t="s">
        <v>48</v>
      </c>
      <c r="F134" s="40">
        <v>85</v>
      </c>
      <c r="G134" s="41">
        <v>88</v>
      </c>
      <c r="H134" s="42"/>
      <c r="I134" s="43"/>
      <c r="J134" s="39">
        <v>270</v>
      </c>
      <c r="K134" s="44">
        <v>11</v>
      </c>
      <c r="L134" s="44">
        <v>0</v>
      </c>
      <c r="M134" s="44">
        <v>12</v>
      </c>
      <c r="N134" s="44"/>
      <c r="O134" s="45"/>
      <c r="P134" s="46">
        <f t="shared" si="49"/>
        <v>-0.20409176746327862</v>
      </c>
      <c r="Q134" s="46">
        <f t="shared" si="50"/>
        <v>0.18663936102599515</v>
      </c>
      <c r="R134" s="46">
        <f t="shared" si="51"/>
        <v>0.9601762743044159</v>
      </c>
      <c r="S134" s="47">
        <f t="shared" si="52"/>
        <v>137.55747486965748</v>
      </c>
      <c r="T134" s="9">
        <f t="shared" si="57"/>
        <v>73.93176285150105</v>
      </c>
      <c r="U134" s="48">
        <f t="shared" si="53"/>
        <v>317.5574748696575</v>
      </c>
      <c r="V134" s="47">
        <f t="shared" si="22"/>
        <v>227.55747486965748</v>
      </c>
      <c r="W134" s="49">
        <f t="shared" si="54"/>
        <v>16.06823714849895</v>
      </c>
      <c r="X134" s="50"/>
      <c r="Y134" s="51"/>
      <c r="Z134" s="52"/>
      <c r="AA134" s="39">
        <v>83</v>
      </c>
      <c r="AB134" s="42">
        <v>88</v>
      </c>
      <c r="AC134" s="53">
        <v>79.6</v>
      </c>
      <c r="AD134" s="54">
        <v>-26.5</v>
      </c>
      <c r="AE134" s="48">
        <f t="shared" si="55"/>
        <v>57.95747486965749</v>
      </c>
      <c r="AF134" s="47">
        <f t="shared" si="30"/>
        <v>327.9574748696575</v>
      </c>
      <c r="AG134" s="47">
        <f t="shared" si="56"/>
        <v>16.06823714849895</v>
      </c>
      <c r="AH134" s="55"/>
      <c r="AI134" s="52"/>
    </row>
    <row r="135" spans="1:35" s="38" customFormat="1" ht="21">
      <c r="A135" s="37">
        <v>176.34</v>
      </c>
      <c r="B135" t="s">
        <v>50</v>
      </c>
      <c r="C135" s="38" t="s">
        <v>74</v>
      </c>
      <c r="D135" s="38">
        <v>3</v>
      </c>
      <c r="E135" s="39" t="s">
        <v>48</v>
      </c>
      <c r="F135" s="40">
        <v>70</v>
      </c>
      <c r="G135" s="41">
        <v>72</v>
      </c>
      <c r="H135" s="42"/>
      <c r="I135" s="43"/>
      <c r="J135" s="39">
        <v>90</v>
      </c>
      <c r="K135" s="44">
        <v>22</v>
      </c>
      <c r="L135" s="44">
        <v>0</v>
      </c>
      <c r="M135" s="44">
        <v>10</v>
      </c>
      <c r="N135" s="44"/>
      <c r="O135" s="45"/>
      <c r="P135" s="46">
        <f t="shared" si="49"/>
        <v>0.1610037867077228</v>
      </c>
      <c r="Q135" s="46">
        <f t="shared" si="50"/>
        <v>0.3689154775254821</v>
      </c>
      <c r="R135" s="46">
        <f t="shared" si="51"/>
        <v>-0.9130978484451158</v>
      </c>
      <c r="S135" s="47">
        <f t="shared" si="52"/>
        <v>66.42236001489648</v>
      </c>
      <c r="T135" s="9">
        <f t="shared" si="57"/>
        <v>-66.21082219439339</v>
      </c>
      <c r="U135" s="48">
        <f t="shared" si="53"/>
        <v>66.42236001489648</v>
      </c>
      <c r="V135" s="47">
        <f t="shared" si="22"/>
        <v>336.42236001489647</v>
      </c>
      <c r="W135" s="49">
        <f t="shared" si="54"/>
        <v>23.789177805606613</v>
      </c>
      <c r="X135" s="50"/>
      <c r="Y135" s="51"/>
      <c r="Z135" s="52"/>
      <c r="AA135" s="39">
        <v>68</v>
      </c>
      <c r="AB135" s="42">
        <v>70</v>
      </c>
      <c r="AC135" s="53">
        <v>32.2</v>
      </c>
      <c r="AD135" s="54">
        <v>45.7</v>
      </c>
      <c r="AE135" s="48">
        <f t="shared" si="55"/>
        <v>34.22236001489648</v>
      </c>
      <c r="AF135" s="47">
        <f t="shared" si="30"/>
        <v>304.2223600148965</v>
      </c>
      <c r="AG135" s="47">
        <f t="shared" si="56"/>
        <v>23.789177805606613</v>
      </c>
      <c r="AH135" s="55"/>
      <c r="AI135" s="52"/>
    </row>
    <row r="136" spans="1:35" s="38" customFormat="1" ht="12.75">
      <c r="A136" s="37">
        <v>178.36</v>
      </c>
      <c r="B136" t="s">
        <v>50</v>
      </c>
      <c r="C136" s="38" t="s">
        <v>74</v>
      </c>
      <c r="D136" s="38">
        <v>4</v>
      </c>
      <c r="E136" s="39" t="s">
        <v>48</v>
      </c>
      <c r="F136" s="40">
        <v>131</v>
      </c>
      <c r="G136" s="41">
        <v>132</v>
      </c>
      <c r="H136" s="42"/>
      <c r="I136" s="43"/>
      <c r="J136" s="39">
        <v>270</v>
      </c>
      <c r="K136" s="44">
        <v>24</v>
      </c>
      <c r="L136" s="44">
        <v>0</v>
      </c>
      <c r="M136" s="44">
        <v>1</v>
      </c>
      <c r="N136" s="44"/>
      <c r="O136" s="45"/>
      <c r="P136" s="46">
        <f t="shared" si="49"/>
        <v>-0.01594356662571284</v>
      </c>
      <c r="Q136" s="46">
        <f t="shared" si="50"/>
        <v>0.40667469511498655</v>
      </c>
      <c r="R136" s="46">
        <f t="shared" si="51"/>
        <v>0.9134063202445452</v>
      </c>
      <c r="S136" s="47">
        <f t="shared" si="52"/>
        <v>92.24511507871881</v>
      </c>
      <c r="T136" s="9">
        <f t="shared" si="57"/>
        <v>65.98364725077003</v>
      </c>
      <c r="U136" s="48">
        <f t="shared" si="53"/>
        <v>272.2451150787188</v>
      </c>
      <c r="V136" s="47">
        <f t="shared" si="22"/>
        <v>182.2451150787188</v>
      </c>
      <c r="W136" s="49">
        <f t="shared" si="54"/>
        <v>24.016352749229966</v>
      </c>
      <c r="X136" s="50"/>
      <c r="Y136" s="51"/>
      <c r="Z136" s="52"/>
      <c r="AA136" s="39">
        <v>130</v>
      </c>
      <c r="AB136" s="42">
        <v>141</v>
      </c>
      <c r="AC136" s="53"/>
      <c r="AD136" s="54"/>
      <c r="AE136" s="48">
        <f t="shared" si="55"/>
        <v>272.2451150787188</v>
      </c>
      <c r="AF136" s="47">
        <f t="shared" si="30"/>
        <v>182.2451150787188</v>
      </c>
      <c r="AG136" s="47">
        <f t="shared" si="56"/>
        <v>24.016352749229966</v>
      </c>
      <c r="AH136" s="55"/>
      <c r="AI136" s="52"/>
    </row>
    <row r="137" spans="1:35" s="38" customFormat="1" ht="12.75">
      <c r="A137" s="37">
        <v>179.087</v>
      </c>
      <c r="B137" t="s">
        <v>50</v>
      </c>
      <c r="C137" s="38" t="s">
        <v>74</v>
      </c>
      <c r="D137" s="38">
        <v>5</v>
      </c>
      <c r="E137" s="39" t="s">
        <v>48</v>
      </c>
      <c r="F137" s="40">
        <v>63</v>
      </c>
      <c r="G137" s="41">
        <v>65</v>
      </c>
      <c r="H137" s="42"/>
      <c r="I137" s="43"/>
      <c r="J137" s="39">
        <v>270</v>
      </c>
      <c r="K137" s="44">
        <v>15</v>
      </c>
      <c r="L137" s="44">
        <v>0</v>
      </c>
      <c r="M137" s="44">
        <v>14</v>
      </c>
      <c r="N137" s="44"/>
      <c r="O137" s="45"/>
      <c r="P137" s="46">
        <f t="shared" si="49"/>
        <v>-0.23367860690452677</v>
      </c>
      <c r="Q137" s="46">
        <f t="shared" si="50"/>
        <v>0.2511310133418103</v>
      </c>
      <c r="R137" s="46">
        <f t="shared" si="51"/>
        <v>0.9372337011478935</v>
      </c>
      <c r="S137" s="47">
        <f t="shared" si="52"/>
        <v>132.9383296379492</v>
      </c>
      <c r="T137" s="9">
        <f t="shared" si="57"/>
        <v>69.89701371234179</v>
      </c>
      <c r="U137" s="48">
        <f t="shared" si="53"/>
        <v>312.9383296379492</v>
      </c>
      <c r="V137" s="47">
        <f t="shared" si="22"/>
        <v>222.9383296379492</v>
      </c>
      <c r="W137" s="49">
        <f t="shared" si="54"/>
        <v>20.10298628765821</v>
      </c>
      <c r="X137" s="50"/>
      <c r="Y137" s="51"/>
      <c r="Z137" s="52"/>
      <c r="AA137" s="39">
        <v>62</v>
      </c>
      <c r="AB137" s="42">
        <v>66</v>
      </c>
      <c r="AC137" s="53">
        <v>356.3</v>
      </c>
      <c r="AD137" s="54">
        <v>46.3</v>
      </c>
      <c r="AE137" s="48">
        <f t="shared" si="55"/>
        <v>316.6383296379492</v>
      </c>
      <c r="AF137" s="47">
        <f t="shared" si="30"/>
        <v>226.6383296379492</v>
      </c>
      <c r="AG137" s="47">
        <f t="shared" si="56"/>
        <v>20.10298628765821</v>
      </c>
      <c r="AH137" s="55"/>
      <c r="AI137" s="52"/>
    </row>
    <row r="138" spans="1:35" s="38" customFormat="1" ht="21">
      <c r="A138" s="37">
        <v>184.92</v>
      </c>
      <c r="B138" t="s">
        <v>50</v>
      </c>
      <c r="C138" s="38" t="s">
        <v>75</v>
      </c>
      <c r="D138" s="38">
        <v>2</v>
      </c>
      <c r="E138" s="39" t="s">
        <v>48</v>
      </c>
      <c r="F138" s="40">
        <v>110</v>
      </c>
      <c r="G138" s="41">
        <v>110</v>
      </c>
      <c r="H138" s="42"/>
      <c r="I138" s="43"/>
      <c r="J138" s="39">
        <v>90</v>
      </c>
      <c r="K138" s="44">
        <v>2</v>
      </c>
      <c r="L138" s="44">
        <v>0</v>
      </c>
      <c r="M138" s="44">
        <v>9</v>
      </c>
      <c r="N138" s="44"/>
      <c r="O138" s="45"/>
      <c r="P138" s="46">
        <f t="shared" si="49"/>
        <v>0.15633916939084616</v>
      </c>
      <c r="Q138" s="46">
        <f t="shared" si="50"/>
        <v>0.03446982598569866</v>
      </c>
      <c r="R138" s="46">
        <f t="shared" si="51"/>
        <v>-0.987086667544493</v>
      </c>
      <c r="S138" s="47">
        <f t="shared" si="52"/>
        <v>12.433706200551148</v>
      </c>
      <c r="T138" s="9">
        <f t="shared" si="57"/>
        <v>-80.78750626027328</v>
      </c>
      <c r="U138" s="48">
        <f t="shared" si="53"/>
        <v>12.433706200551148</v>
      </c>
      <c r="V138" s="47">
        <f t="shared" si="22"/>
        <v>282.43370620055117</v>
      </c>
      <c r="W138" s="49">
        <f t="shared" si="54"/>
        <v>9.212493739726725</v>
      </c>
      <c r="X138" s="50"/>
      <c r="Y138" s="51"/>
      <c r="Z138" s="52"/>
      <c r="AA138" s="39">
        <v>90</v>
      </c>
      <c r="AB138" s="42">
        <v>115</v>
      </c>
      <c r="AC138" s="53">
        <v>328.9</v>
      </c>
      <c r="AD138" s="54">
        <v>43.9</v>
      </c>
      <c r="AE138" s="48">
        <f t="shared" si="55"/>
        <v>43.533706200551194</v>
      </c>
      <c r="AF138" s="47">
        <f t="shared" si="30"/>
        <v>313.5337062005512</v>
      </c>
      <c r="AG138" s="47">
        <f t="shared" si="56"/>
        <v>9.212493739726725</v>
      </c>
      <c r="AH138" s="55"/>
      <c r="AI138" s="52"/>
    </row>
    <row r="139" spans="1:35" s="38" customFormat="1" ht="12.75">
      <c r="A139" s="37">
        <v>185.615</v>
      </c>
      <c r="B139" t="s">
        <v>50</v>
      </c>
      <c r="C139" s="38" t="s">
        <v>75</v>
      </c>
      <c r="D139" s="38">
        <v>3</v>
      </c>
      <c r="E139" s="39" t="s">
        <v>48</v>
      </c>
      <c r="F139" s="40">
        <v>38</v>
      </c>
      <c r="G139" s="41">
        <v>38</v>
      </c>
      <c r="H139" s="42"/>
      <c r="I139" s="43"/>
      <c r="J139" s="39">
        <v>90</v>
      </c>
      <c r="K139" s="44">
        <v>0</v>
      </c>
      <c r="L139" s="44">
        <v>0</v>
      </c>
      <c r="M139" s="44">
        <v>0</v>
      </c>
      <c r="N139" s="44"/>
      <c r="O139" s="45"/>
      <c r="P139" s="46">
        <f t="shared" si="49"/>
        <v>0</v>
      </c>
      <c r="Q139" s="46">
        <f t="shared" si="50"/>
        <v>0</v>
      </c>
      <c r="R139" s="46">
        <f t="shared" si="51"/>
        <v>-1</v>
      </c>
      <c r="S139" s="47">
        <f t="shared" si="52"/>
        <v>90</v>
      </c>
      <c r="T139" s="9">
        <f t="shared" si="57"/>
        <v>-90</v>
      </c>
      <c r="U139" s="48">
        <f t="shared" si="53"/>
        <v>90</v>
      </c>
      <c r="V139" s="47">
        <f t="shared" si="22"/>
        <v>0</v>
      </c>
      <c r="W139" s="49">
        <f t="shared" si="54"/>
        <v>0</v>
      </c>
      <c r="X139" s="50"/>
      <c r="Y139" s="51"/>
      <c r="Z139" s="52"/>
      <c r="AA139" s="39"/>
      <c r="AB139" s="42"/>
      <c r="AC139" s="53">
        <v>321.1</v>
      </c>
      <c r="AD139" s="54">
        <v>61.2</v>
      </c>
      <c r="AE139" s="48">
        <f t="shared" si="55"/>
        <v>128.89999999999998</v>
      </c>
      <c r="AF139" s="47">
        <f t="shared" si="30"/>
        <v>38.89999999999998</v>
      </c>
      <c r="AG139" s="47">
        <f t="shared" si="56"/>
        <v>0</v>
      </c>
      <c r="AH139" s="55"/>
      <c r="AI139" s="52"/>
    </row>
    <row r="140" spans="1:35" s="38" customFormat="1" ht="21">
      <c r="A140" s="37">
        <v>189.63199999999998</v>
      </c>
      <c r="B140" t="s">
        <v>50</v>
      </c>
      <c r="C140" s="38" t="s">
        <v>76</v>
      </c>
      <c r="D140" s="38">
        <v>7</v>
      </c>
      <c r="E140" s="39" t="s">
        <v>48</v>
      </c>
      <c r="F140" s="40">
        <v>17</v>
      </c>
      <c r="G140" s="41">
        <v>19</v>
      </c>
      <c r="H140" s="42"/>
      <c r="I140" s="43"/>
      <c r="J140" s="39">
        <v>270</v>
      </c>
      <c r="K140" s="44">
        <v>16</v>
      </c>
      <c r="L140" s="44">
        <v>0</v>
      </c>
      <c r="M140" s="44">
        <v>6</v>
      </c>
      <c r="N140" s="44"/>
      <c r="O140" s="45"/>
      <c r="P140" s="46">
        <f t="shared" si="49"/>
        <v>-0.10047920787449083</v>
      </c>
      <c r="Q140" s="46">
        <f t="shared" si="50"/>
        <v>0.27412738554142113</v>
      </c>
      <c r="R140" s="46">
        <f t="shared" si="51"/>
        <v>0.9559958037894977</v>
      </c>
      <c r="S140" s="47">
        <f t="shared" si="52"/>
        <v>110.13000823479483</v>
      </c>
      <c r="T140" s="9">
        <f t="shared" si="57"/>
        <v>73.01727233987191</v>
      </c>
      <c r="U140" s="48">
        <f t="shared" si="53"/>
        <v>290.13000823479484</v>
      </c>
      <c r="V140" s="47">
        <f t="shared" si="22"/>
        <v>200.13000823479484</v>
      </c>
      <c r="W140" s="49">
        <f t="shared" si="54"/>
        <v>16.98272766012809</v>
      </c>
      <c r="X140" s="50"/>
      <c r="Y140" s="51"/>
      <c r="Z140" s="52"/>
      <c r="AA140" s="39">
        <v>15</v>
      </c>
      <c r="AB140" s="42">
        <v>21</v>
      </c>
      <c r="AC140" s="53">
        <v>346</v>
      </c>
      <c r="AD140" s="54">
        <v>-21</v>
      </c>
      <c r="AE140" s="48">
        <f t="shared" si="55"/>
        <v>124.13000823479484</v>
      </c>
      <c r="AF140" s="47">
        <f t="shared" si="30"/>
        <v>34.13000823479484</v>
      </c>
      <c r="AG140" s="47">
        <f t="shared" si="56"/>
        <v>16.98272766012809</v>
      </c>
      <c r="AH140" s="55"/>
      <c r="AI140" s="52"/>
    </row>
    <row r="141" spans="1:35" s="38" customFormat="1" ht="21">
      <c r="A141" s="37">
        <v>191.717</v>
      </c>
      <c r="B141" t="s">
        <v>50</v>
      </c>
      <c r="C141" s="38" t="s">
        <v>76</v>
      </c>
      <c r="D141" s="38">
        <v>8</v>
      </c>
      <c r="E141" s="39" t="s">
        <v>48</v>
      </c>
      <c r="F141" s="40">
        <v>84</v>
      </c>
      <c r="G141" s="41">
        <v>85</v>
      </c>
      <c r="H141" s="42"/>
      <c r="I141" s="43"/>
      <c r="J141" s="39">
        <v>270</v>
      </c>
      <c r="K141" s="44">
        <v>10</v>
      </c>
      <c r="L141" s="44">
        <v>0</v>
      </c>
      <c r="M141" s="44">
        <v>2</v>
      </c>
      <c r="N141" s="44"/>
      <c r="O141" s="45"/>
      <c r="P141" s="46">
        <f t="shared" si="49"/>
        <v>-0.034369294928846945</v>
      </c>
      <c r="Q141" s="46">
        <f t="shared" si="50"/>
        <v>0.17354239588891238</v>
      </c>
      <c r="R141" s="46">
        <f t="shared" si="51"/>
        <v>0.9842078347376879</v>
      </c>
      <c r="S141" s="47">
        <f t="shared" si="52"/>
        <v>101.20221599881125</v>
      </c>
      <c r="T141" s="9">
        <f t="shared" si="57"/>
        <v>79.80980839139355</v>
      </c>
      <c r="U141" s="48">
        <f t="shared" si="53"/>
        <v>281.20221599881125</v>
      </c>
      <c r="V141" s="47">
        <f t="shared" si="22"/>
        <v>191.20221599881125</v>
      </c>
      <c r="W141" s="49">
        <f t="shared" si="54"/>
        <v>10.190191608606455</v>
      </c>
      <c r="X141" s="50"/>
      <c r="Y141" s="51"/>
      <c r="Z141" s="52"/>
      <c r="AA141" s="39">
        <v>83</v>
      </c>
      <c r="AB141" s="42">
        <v>91</v>
      </c>
      <c r="AC141" s="53"/>
      <c r="AD141" s="54"/>
      <c r="AE141" s="48">
        <f t="shared" si="55"/>
        <v>281.20221599881125</v>
      </c>
      <c r="AF141" s="47">
        <f t="shared" si="30"/>
        <v>191.20221599881125</v>
      </c>
      <c r="AG141" s="47">
        <f t="shared" si="56"/>
        <v>10.190191608606455</v>
      </c>
      <c r="AH141" s="55"/>
      <c r="AI141" s="52"/>
    </row>
    <row r="142" spans="1:35" s="38" customFormat="1" ht="12.75">
      <c r="A142" s="37">
        <v>191.84</v>
      </c>
      <c r="B142" t="s">
        <v>50</v>
      </c>
      <c r="C142" s="38" t="s">
        <v>77</v>
      </c>
      <c r="D142" s="38">
        <v>1</v>
      </c>
      <c r="E142" s="39" t="s">
        <v>68</v>
      </c>
      <c r="F142" s="40">
        <v>1</v>
      </c>
      <c r="G142" s="41">
        <v>35</v>
      </c>
      <c r="H142" s="42"/>
      <c r="I142" s="43"/>
      <c r="J142" s="39">
        <v>270</v>
      </c>
      <c r="K142" s="44">
        <v>4</v>
      </c>
      <c r="L142" s="44">
        <v>180</v>
      </c>
      <c r="M142" s="44">
        <v>1</v>
      </c>
      <c r="N142" s="44"/>
      <c r="O142" s="45"/>
      <c r="P142" s="46">
        <f t="shared" si="49"/>
        <v>-0.017409893252357176</v>
      </c>
      <c r="Q142" s="46">
        <f t="shared" si="50"/>
        <v>-0.06974584949530101</v>
      </c>
      <c r="R142" s="46">
        <f t="shared" si="51"/>
        <v>-0.9974121164231596</v>
      </c>
      <c r="S142" s="47">
        <f t="shared" si="52"/>
        <v>255.98430083594644</v>
      </c>
      <c r="T142" s="9">
        <f t="shared" si="57"/>
        <v>-85.87768053918494</v>
      </c>
      <c r="U142" s="48">
        <f t="shared" si="53"/>
        <v>255.98430083594644</v>
      </c>
      <c r="V142" s="47">
        <f t="shared" si="22"/>
        <v>165.98430083594644</v>
      </c>
      <c r="W142" s="49">
        <f t="shared" si="54"/>
        <v>4.1223194608150635</v>
      </c>
      <c r="X142" s="50"/>
      <c r="Y142" s="51"/>
      <c r="Z142" s="52"/>
      <c r="AA142" s="39">
        <v>1</v>
      </c>
      <c r="AB142" s="42">
        <v>35</v>
      </c>
      <c r="AC142" s="53"/>
      <c r="AD142" s="54"/>
      <c r="AE142" s="48">
        <f t="shared" si="55"/>
        <v>255.98430083594644</v>
      </c>
      <c r="AF142" s="47">
        <f t="shared" si="30"/>
        <v>165.98430083594644</v>
      </c>
      <c r="AG142" s="47">
        <f t="shared" si="56"/>
        <v>4.1223194608150635</v>
      </c>
      <c r="AH142" s="55"/>
      <c r="AI142" s="52"/>
    </row>
    <row r="143" spans="1:35" s="38" customFormat="1" ht="12.75">
      <c r="A143" s="37">
        <v>194.08</v>
      </c>
      <c r="B143" t="s">
        <v>50</v>
      </c>
      <c r="C143" s="38" t="s">
        <v>77</v>
      </c>
      <c r="D143" s="38">
        <v>2</v>
      </c>
      <c r="E143" s="39" t="s">
        <v>48</v>
      </c>
      <c r="F143" s="40">
        <v>84</v>
      </c>
      <c r="G143" s="41">
        <v>85</v>
      </c>
      <c r="H143" s="42"/>
      <c r="I143" s="43"/>
      <c r="J143" s="39">
        <v>90</v>
      </c>
      <c r="K143" s="44">
        <v>9</v>
      </c>
      <c r="L143" s="44">
        <v>0</v>
      </c>
      <c r="M143" s="44">
        <v>9</v>
      </c>
      <c r="N143" s="44"/>
      <c r="O143" s="45"/>
      <c r="P143" s="46">
        <f t="shared" si="49"/>
        <v>0.15450849718747373</v>
      </c>
      <c r="Q143" s="46">
        <f t="shared" si="50"/>
        <v>0.15450849718747373</v>
      </c>
      <c r="R143" s="46">
        <f t="shared" si="51"/>
        <v>-0.9755282581475768</v>
      </c>
      <c r="S143" s="47">
        <f t="shared" si="52"/>
        <v>45</v>
      </c>
      <c r="T143" s="9">
        <f t="shared" si="57"/>
        <v>-77.37474015373698</v>
      </c>
      <c r="U143" s="48">
        <f t="shared" si="53"/>
        <v>45</v>
      </c>
      <c r="V143" s="47">
        <f t="shared" si="22"/>
        <v>315</v>
      </c>
      <c r="W143" s="49">
        <f t="shared" si="54"/>
        <v>12.62525984626302</v>
      </c>
      <c r="X143" s="50"/>
      <c r="Y143" s="51"/>
      <c r="Z143" s="52"/>
      <c r="AA143" s="39">
        <v>64</v>
      </c>
      <c r="AB143" s="42">
        <v>102</v>
      </c>
      <c r="AC143" s="53"/>
      <c r="AD143" s="54"/>
      <c r="AE143" s="48">
        <f t="shared" si="55"/>
        <v>45</v>
      </c>
      <c r="AF143" s="47">
        <f t="shared" si="30"/>
        <v>315</v>
      </c>
      <c r="AG143" s="47">
        <f t="shared" si="56"/>
        <v>12.62525984626302</v>
      </c>
      <c r="AH143" s="55"/>
      <c r="AI143" s="52"/>
    </row>
    <row r="144" spans="1:35" s="38" customFormat="1" ht="12.75">
      <c r="A144" s="37">
        <v>194.03</v>
      </c>
      <c r="B144" t="s">
        <v>50</v>
      </c>
      <c r="C144" s="38" t="s">
        <v>77</v>
      </c>
      <c r="D144" s="38">
        <v>2</v>
      </c>
      <c r="E144" s="39" t="s">
        <v>78</v>
      </c>
      <c r="F144" s="40">
        <v>79</v>
      </c>
      <c r="G144" s="41">
        <v>83</v>
      </c>
      <c r="H144" s="42"/>
      <c r="I144" s="43"/>
      <c r="J144" s="39">
        <v>270</v>
      </c>
      <c r="K144" s="44">
        <v>52</v>
      </c>
      <c r="L144" s="44">
        <v>0</v>
      </c>
      <c r="M144" s="44">
        <v>39</v>
      </c>
      <c r="N144" s="44"/>
      <c r="O144" s="45"/>
      <c r="P144" s="46">
        <f t="shared" si="49"/>
        <v>-0.3874483204062631</v>
      </c>
      <c r="Q144" s="46">
        <f t="shared" si="50"/>
        <v>0.6123993747501282</v>
      </c>
      <c r="R144" s="46">
        <f t="shared" si="51"/>
        <v>0.47845882917397586</v>
      </c>
      <c r="S144" s="47">
        <f t="shared" si="52"/>
        <v>122.32041704566763</v>
      </c>
      <c r="T144" s="9">
        <f t="shared" si="57"/>
        <v>33.43447294640084</v>
      </c>
      <c r="U144" s="48">
        <f t="shared" si="53"/>
        <v>302.3204170456676</v>
      </c>
      <c r="V144" s="47">
        <f t="shared" si="22"/>
        <v>212.32041704566763</v>
      </c>
      <c r="W144" s="49">
        <f t="shared" si="54"/>
        <v>56.56552705359916</v>
      </c>
      <c r="X144" s="50"/>
      <c r="Y144" s="51"/>
      <c r="Z144" s="52"/>
      <c r="AA144" s="39">
        <v>64</v>
      </c>
      <c r="AB144" s="42">
        <v>102</v>
      </c>
      <c r="AC144" s="53"/>
      <c r="AD144" s="54"/>
      <c r="AE144" s="48">
        <f t="shared" si="55"/>
        <v>302.3204170456676</v>
      </c>
      <c r="AF144" s="47">
        <f t="shared" si="30"/>
        <v>212.32041704566763</v>
      </c>
      <c r="AG144" s="47">
        <f t="shared" si="56"/>
        <v>56.56552705359916</v>
      </c>
      <c r="AH144" s="55"/>
      <c r="AI144" s="52"/>
    </row>
    <row r="145" spans="1:35" s="38" customFormat="1" ht="12.75">
      <c r="A145" s="37">
        <v>194.07</v>
      </c>
      <c r="B145" t="s">
        <v>50</v>
      </c>
      <c r="C145" s="38" t="s">
        <v>77</v>
      </c>
      <c r="D145" s="38">
        <v>2</v>
      </c>
      <c r="E145" s="39" t="s">
        <v>78</v>
      </c>
      <c r="F145" s="40">
        <v>83</v>
      </c>
      <c r="G145" s="41">
        <v>86</v>
      </c>
      <c r="H145" s="42"/>
      <c r="I145" s="43"/>
      <c r="J145" s="39">
        <v>270</v>
      </c>
      <c r="K145" s="44">
        <v>89</v>
      </c>
      <c r="L145" s="44">
        <v>6</v>
      </c>
      <c r="M145" s="44">
        <v>0</v>
      </c>
      <c r="N145" s="44"/>
      <c r="O145" s="45"/>
      <c r="P145" s="46">
        <f t="shared" si="49"/>
        <v>-0.10451254307640281</v>
      </c>
      <c r="Q145" s="46">
        <f t="shared" si="50"/>
        <v>0.9943704248665338</v>
      </c>
      <c r="R145" s="46">
        <f t="shared" si="51"/>
        <v>0.017356800328744516</v>
      </c>
      <c r="S145" s="47">
        <f t="shared" si="52"/>
        <v>96</v>
      </c>
      <c r="T145" s="9">
        <f t="shared" si="57"/>
        <v>0.9945229986625519</v>
      </c>
      <c r="U145" s="48">
        <f t="shared" si="53"/>
        <v>276</v>
      </c>
      <c r="V145" s="47">
        <f t="shared" si="22"/>
        <v>186</v>
      </c>
      <c r="W145" s="49">
        <f t="shared" si="54"/>
        <v>89.00547700133745</v>
      </c>
      <c r="X145" s="50"/>
      <c r="Y145" s="51"/>
      <c r="Z145" s="52"/>
      <c r="AA145" s="39">
        <v>64</v>
      </c>
      <c r="AB145" s="42">
        <v>102</v>
      </c>
      <c r="AC145" s="53"/>
      <c r="AD145" s="54"/>
      <c r="AE145" s="48">
        <f t="shared" si="55"/>
        <v>276</v>
      </c>
      <c r="AF145" s="47">
        <f t="shared" si="30"/>
        <v>186</v>
      </c>
      <c r="AG145" s="47">
        <f t="shared" si="56"/>
        <v>89.00547700133745</v>
      </c>
      <c r="AH145" s="55"/>
      <c r="AI145" s="52"/>
    </row>
    <row r="146" spans="1:35" s="38" customFormat="1" ht="12.75">
      <c r="A146" s="37">
        <v>194.38</v>
      </c>
      <c r="B146" t="s">
        <v>50</v>
      </c>
      <c r="C146" s="38" t="s">
        <v>77</v>
      </c>
      <c r="D146" s="38">
        <v>2</v>
      </c>
      <c r="E146" s="39" t="s">
        <v>78</v>
      </c>
      <c r="F146" s="40">
        <v>114</v>
      </c>
      <c r="G146" s="41">
        <v>119</v>
      </c>
      <c r="H146" s="42"/>
      <c r="I146" s="43"/>
      <c r="J146" s="39">
        <v>90</v>
      </c>
      <c r="K146" s="44">
        <v>43</v>
      </c>
      <c r="L146" s="44">
        <v>180</v>
      </c>
      <c r="M146" s="44">
        <v>7</v>
      </c>
      <c r="N146" s="44"/>
      <c r="O146" s="45"/>
      <c r="P146" s="46">
        <f t="shared" si="49"/>
        <v>0.08912959541325238</v>
      </c>
      <c r="Q146" s="46">
        <f t="shared" si="50"/>
        <v>-0.6769148477057255</v>
      </c>
      <c r="R146" s="46">
        <f t="shared" si="51"/>
        <v>0.7259023020307435</v>
      </c>
      <c r="S146" s="47">
        <f t="shared" si="52"/>
        <v>277.5010038161202</v>
      </c>
      <c r="T146" s="9">
        <f t="shared" si="57"/>
        <v>46.75432197978231</v>
      </c>
      <c r="U146" s="48">
        <f t="shared" si="53"/>
        <v>97.5010038161202</v>
      </c>
      <c r="V146" s="47">
        <f t="shared" si="22"/>
        <v>7.501003816120203</v>
      </c>
      <c r="W146" s="49">
        <f t="shared" si="54"/>
        <v>43.24567802021769</v>
      </c>
      <c r="X146" s="50"/>
      <c r="Y146" s="51"/>
      <c r="Z146" s="52"/>
      <c r="AA146" s="39">
        <v>107</v>
      </c>
      <c r="AB146" s="42">
        <v>124</v>
      </c>
      <c r="AC146" s="53"/>
      <c r="AD146" s="54"/>
      <c r="AE146" s="48">
        <f t="shared" si="55"/>
        <v>97.5010038161202</v>
      </c>
      <c r="AF146" s="47">
        <f t="shared" si="30"/>
        <v>7.501003816120203</v>
      </c>
      <c r="AG146" s="47">
        <f t="shared" si="56"/>
        <v>43.24567802021769</v>
      </c>
      <c r="AH146" s="55"/>
      <c r="AI146" s="52"/>
    </row>
    <row r="147" spans="1:35" s="38" customFormat="1" ht="12.75">
      <c r="A147" s="37">
        <v>194.655</v>
      </c>
      <c r="B147" t="s">
        <v>50</v>
      </c>
      <c r="C147" s="38" t="s">
        <v>77</v>
      </c>
      <c r="D147" s="38">
        <v>3</v>
      </c>
      <c r="E147" s="39" t="s">
        <v>68</v>
      </c>
      <c r="F147" s="40">
        <v>0</v>
      </c>
      <c r="G147" s="41">
        <v>4</v>
      </c>
      <c r="H147" s="42"/>
      <c r="I147" s="43"/>
      <c r="J147" s="39">
        <v>270</v>
      </c>
      <c r="K147" s="44">
        <v>7</v>
      </c>
      <c r="L147" s="44">
        <v>180</v>
      </c>
      <c r="M147" s="44">
        <v>9</v>
      </c>
      <c r="N147" s="44"/>
      <c r="O147" s="45"/>
      <c r="P147" s="46">
        <f t="shared" si="49"/>
        <v>-0.1552684262597501</v>
      </c>
      <c r="Q147" s="46">
        <f t="shared" si="50"/>
        <v>-0.12036892955724908</v>
      </c>
      <c r="R147" s="46">
        <f t="shared" si="51"/>
        <v>-0.9803262614787073</v>
      </c>
      <c r="S147" s="47">
        <f t="shared" si="52"/>
        <v>217.78395965097144</v>
      </c>
      <c r="T147" s="9">
        <f t="shared" si="57"/>
        <v>-78.66782357766513</v>
      </c>
      <c r="U147" s="48">
        <f t="shared" si="53"/>
        <v>217.78395965097144</v>
      </c>
      <c r="V147" s="47">
        <f t="shared" si="22"/>
        <v>127.78395965097144</v>
      </c>
      <c r="W147" s="49">
        <f t="shared" si="54"/>
        <v>11.332176422334868</v>
      </c>
      <c r="X147" s="50"/>
      <c r="Y147" s="51"/>
      <c r="Z147" s="52"/>
      <c r="AA147" s="39">
        <v>0</v>
      </c>
      <c r="AB147" s="42">
        <v>6</v>
      </c>
      <c r="AC147" s="53">
        <v>49.3</v>
      </c>
      <c r="AD147" s="54">
        <v>-27.5</v>
      </c>
      <c r="AE147" s="48">
        <f t="shared" si="55"/>
        <v>348.4839596509714</v>
      </c>
      <c r="AF147" s="47">
        <f t="shared" si="30"/>
        <v>258.4839596509714</v>
      </c>
      <c r="AG147" s="47">
        <f t="shared" si="56"/>
        <v>11.332176422334868</v>
      </c>
      <c r="AH147" s="55"/>
      <c r="AI147" s="52"/>
    </row>
    <row r="148" spans="1:35" s="38" customFormat="1" ht="12.75">
      <c r="A148" s="37">
        <v>194.965</v>
      </c>
      <c r="B148" t="s">
        <v>50</v>
      </c>
      <c r="C148" s="38" t="s">
        <v>77</v>
      </c>
      <c r="D148" s="38">
        <v>3</v>
      </c>
      <c r="E148" s="39" t="s">
        <v>78</v>
      </c>
      <c r="F148" s="40">
        <v>31</v>
      </c>
      <c r="G148" s="41">
        <v>33</v>
      </c>
      <c r="H148" s="42"/>
      <c r="I148" s="43"/>
      <c r="J148" s="39">
        <v>90</v>
      </c>
      <c r="K148" s="44">
        <v>49</v>
      </c>
      <c r="L148" s="44">
        <v>180</v>
      </c>
      <c r="M148" s="44">
        <v>30</v>
      </c>
      <c r="N148" s="44"/>
      <c r="O148" s="45"/>
      <c r="P148" s="46">
        <f t="shared" si="49"/>
        <v>0.3280295144952536</v>
      </c>
      <c r="Q148" s="46">
        <f t="shared" si="50"/>
        <v>-0.6535976689524102</v>
      </c>
      <c r="R148" s="46">
        <f t="shared" si="51"/>
        <v>0.5681637854879309</v>
      </c>
      <c r="S148" s="47">
        <f t="shared" si="52"/>
        <v>296.6512934056821</v>
      </c>
      <c r="T148" s="9">
        <f t="shared" si="57"/>
        <v>37.844621981975706</v>
      </c>
      <c r="U148" s="48">
        <f t="shared" si="53"/>
        <v>116.65129340568211</v>
      </c>
      <c r="V148" s="47">
        <f t="shared" si="22"/>
        <v>26.65129340568211</v>
      </c>
      <c r="W148" s="49">
        <f t="shared" si="54"/>
        <v>52.155378018024294</v>
      </c>
      <c r="X148" s="50"/>
      <c r="Y148" s="51"/>
      <c r="Z148" s="52"/>
      <c r="AA148" s="39">
        <v>22</v>
      </c>
      <c r="AB148" s="42">
        <v>58</v>
      </c>
      <c r="AC148" s="53">
        <v>35.6</v>
      </c>
      <c r="AD148" s="54">
        <v>5.8</v>
      </c>
      <c r="AE148" s="48">
        <f t="shared" si="55"/>
        <v>81.05129340568212</v>
      </c>
      <c r="AF148" s="47">
        <f t="shared" si="30"/>
        <v>351.05129340568215</v>
      </c>
      <c r="AG148" s="47">
        <f t="shared" si="56"/>
        <v>52.155378018024294</v>
      </c>
      <c r="AH148" s="55"/>
      <c r="AI148" s="52"/>
    </row>
    <row r="149" spans="1:35" s="38" customFormat="1" ht="12.75">
      <c r="A149" s="37">
        <v>194.965</v>
      </c>
      <c r="B149" t="s">
        <v>50</v>
      </c>
      <c r="C149" s="38" t="s">
        <v>77</v>
      </c>
      <c r="D149" s="38">
        <v>3</v>
      </c>
      <c r="E149" s="39" t="s">
        <v>78</v>
      </c>
      <c r="F149" s="40">
        <v>31</v>
      </c>
      <c r="G149" s="41">
        <v>33</v>
      </c>
      <c r="H149" s="42"/>
      <c r="I149" s="43"/>
      <c r="J149" s="39">
        <v>90</v>
      </c>
      <c r="K149" s="44">
        <v>49</v>
      </c>
      <c r="L149" s="44">
        <v>180</v>
      </c>
      <c r="M149" s="44">
        <v>38</v>
      </c>
      <c r="N149" s="44"/>
      <c r="O149" s="45"/>
      <c r="P149" s="46">
        <f t="shared" si="49"/>
        <v>0.4039102696890145</v>
      </c>
      <c r="Q149" s="46">
        <f t="shared" si="50"/>
        <v>-0.5947192650655593</v>
      </c>
      <c r="R149" s="46">
        <f t="shared" si="51"/>
        <v>0.516981569845304</v>
      </c>
      <c r="S149" s="47">
        <f t="shared" si="52"/>
        <v>304.18282704907705</v>
      </c>
      <c r="T149" s="9">
        <f t="shared" si="57"/>
        <v>35.720538454460026</v>
      </c>
      <c r="U149" s="48">
        <f t="shared" si="53"/>
        <v>124.18282704907705</v>
      </c>
      <c r="V149" s="47">
        <f t="shared" si="22"/>
        <v>34.18282704907705</v>
      </c>
      <c r="W149" s="49">
        <f t="shared" si="54"/>
        <v>54.279461545539974</v>
      </c>
      <c r="X149" s="50"/>
      <c r="Y149" s="51"/>
      <c r="Z149" s="52"/>
      <c r="AA149" s="39">
        <v>22</v>
      </c>
      <c r="AB149" s="42">
        <v>58</v>
      </c>
      <c r="AC149" s="53">
        <v>35.6</v>
      </c>
      <c r="AD149" s="54">
        <v>5.8</v>
      </c>
      <c r="AE149" s="48">
        <f t="shared" si="55"/>
        <v>88.58282704907705</v>
      </c>
      <c r="AF149" s="47">
        <f t="shared" si="30"/>
        <v>358.5828270490771</v>
      </c>
      <c r="AG149" s="47">
        <f t="shared" si="56"/>
        <v>54.279461545539974</v>
      </c>
      <c r="AH149" s="55"/>
      <c r="AI149" s="52"/>
    </row>
    <row r="150" spans="1:35" s="38" customFormat="1" ht="21">
      <c r="A150" s="37">
        <v>195.675</v>
      </c>
      <c r="B150" t="s">
        <v>50</v>
      </c>
      <c r="C150" s="38" t="s">
        <v>77</v>
      </c>
      <c r="D150" s="38">
        <v>3</v>
      </c>
      <c r="E150" s="39" t="s">
        <v>78</v>
      </c>
      <c r="F150" s="40">
        <v>102</v>
      </c>
      <c r="G150" s="41">
        <v>109</v>
      </c>
      <c r="H150" s="42"/>
      <c r="I150" s="43"/>
      <c r="J150" s="39">
        <v>90</v>
      </c>
      <c r="K150" s="44">
        <v>54</v>
      </c>
      <c r="L150" s="44">
        <v>180</v>
      </c>
      <c r="M150" s="44">
        <v>45</v>
      </c>
      <c r="N150" s="44"/>
      <c r="O150" s="45"/>
      <c r="P150" s="46">
        <f t="shared" si="49"/>
        <v>0.4156269377774534</v>
      </c>
      <c r="Q150" s="46">
        <f t="shared" si="50"/>
        <v>-0.5720614028176843</v>
      </c>
      <c r="R150" s="46">
        <f t="shared" si="51"/>
        <v>0.4156269377774535</v>
      </c>
      <c r="S150" s="47">
        <f t="shared" si="52"/>
        <v>306</v>
      </c>
      <c r="T150" s="9">
        <f t="shared" si="57"/>
        <v>30.446384317065238</v>
      </c>
      <c r="U150" s="48">
        <f t="shared" si="53"/>
        <v>126</v>
      </c>
      <c r="V150" s="47">
        <f t="shared" si="22"/>
        <v>36</v>
      </c>
      <c r="W150" s="49">
        <f t="shared" si="54"/>
        <v>59.55361568293476</v>
      </c>
      <c r="X150" s="50"/>
      <c r="Y150" s="51"/>
      <c r="Z150" s="52"/>
      <c r="AA150" s="39">
        <v>91</v>
      </c>
      <c r="AB150" s="42">
        <v>110</v>
      </c>
      <c r="AC150" s="53">
        <v>318.9</v>
      </c>
      <c r="AD150" s="54">
        <v>47.5</v>
      </c>
      <c r="AE150" s="48">
        <f t="shared" si="55"/>
        <v>167.10000000000002</v>
      </c>
      <c r="AF150" s="47">
        <f t="shared" si="30"/>
        <v>77.10000000000002</v>
      </c>
      <c r="AG150" s="47">
        <f t="shared" si="56"/>
        <v>59.55361568293476</v>
      </c>
      <c r="AH150" s="55"/>
      <c r="AI150" s="52"/>
    </row>
    <row r="151" spans="1:35" s="38" customFormat="1" ht="12.75">
      <c r="A151" s="37">
        <v>195.745</v>
      </c>
      <c r="B151" t="s">
        <v>50</v>
      </c>
      <c r="C151" s="38" t="s">
        <v>77</v>
      </c>
      <c r="D151" s="38">
        <v>3</v>
      </c>
      <c r="E151" s="39" t="s">
        <v>48</v>
      </c>
      <c r="F151" s="40">
        <v>109</v>
      </c>
      <c r="G151" s="41">
        <v>109</v>
      </c>
      <c r="H151" s="42"/>
      <c r="I151" s="43"/>
      <c r="J151" s="39">
        <v>90</v>
      </c>
      <c r="K151" s="44">
        <v>3</v>
      </c>
      <c r="L151" s="44">
        <v>180</v>
      </c>
      <c r="M151" s="44">
        <v>16</v>
      </c>
      <c r="N151" s="44"/>
      <c r="O151" s="45"/>
      <c r="P151" s="46">
        <f t="shared" si="49"/>
        <v>0.2752596044005108</v>
      </c>
      <c r="Q151" s="46">
        <f t="shared" si="50"/>
        <v>-0.05030855005664585</v>
      </c>
      <c r="R151" s="46">
        <f t="shared" si="51"/>
        <v>0.959944320192276</v>
      </c>
      <c r="S151" s="47">
        <f t="shared" si="52"/>
        <v>349.64250283869166</v>
      </c>
      <c r="T151" s="9">
        <f t="shared" si="57"/>
        <v>73.74884617916501</v>
      </c>
      <c r="U151" s="48">
        <f t="shared" si="53"/>
        <v>169.64250283869166</v>
      </c>
      <c r="V151" s="47">
        <f t="shared" si="22"/>
        <v>79.64250283869166</v>
      </c>
      <c r="W151" s="49">
        <f t="shared" si="54"/>
        <v>16.251153820834986</v>
      </c>
      <c r="X151" s="50"/>
      <c r="Y151" s="51"/>
      <c r="Z151" s="52"/>
      <c r="AA151" s="39">
        <v>91</v>
      </c>
      <c r="AB151" s="42">
        <v>110</v>
      </c>
      <c r="AC151" s="53">
        <v>318.9</v>
      </c>
      <c r="AD151" s="54">
        <v>47.5</v>
      </c>
      <c r="AE151" s="48">
        <f t="shared" si="55"/>
        <v>210.74250283869168</v>
      </c>
      <c r="AF151" s="47">
        <f t="shared" si="30"/>
        <v>120.74250283869168</v>
      </c>
      <c r="AG151" s="47">
        <f t="shared" si="56"/>
        <v>16.251153820834986</v>
      </c>
      <c r="AH151" s="55"/>
      <c r="AI151" s="52"/>
    </row>
    <row r="152" spans="1:35" s="38" customFormat="1" ht="12.75">
      <c r="A152" s="37">
        <v>198.205</v>
      </c>
      <c r="B152" t="s">
        <v>50</v>
      </c>
      <c r="C152" s="38" t="s">
        <v>77</v>
      </c>
      <c r="D152" s="38">
        <v>6</v>
      </c>
      <c r="E152" s="39" t="s">
        <v>48</v>
      </c>
      <c r="F152" s="40">
        <v>34</v>
      </c>
      <c r="G152" s="41">
        <v>36</v>
      </c>
      <c r="H152" s="42"/>
      <c r="I152" s="43"/>
      <c r="J152" s="39">
        <v>90</v>
      </c>
      <c r="K152" s="44">
        <v>20</v>
      </c>
      <c r="L152" s="44">
        <v>0</v>
      </c>
      <c r="M152" s="44">
        <v>1</v>
      </c>
      <c r="N152" s="44"/>
      <c r="O152" s="45"/>
      <c r="P152" s="46">
        <f t="shared" si="49"/>
        <v>0.0163998975440718</v>
      </c>
      <c r="Q152" s="46">
        <f t="shared" si="50"/>
        <v>0.3419680520012285</v>
      </c>
      <c r="R152" s="46">
        <f t="shared" si="51"/>
        <v>-0.9395495010482594</v>
      </c>
      <c r="S152" s="47">
        <f t="shared" si="52"/>
        <v>87.2543472004908</v>
      </c>
      <c r="T152" s="9">
        <f t="shared" si="57"/>
        <v>-69.97883913382098</v>
      </c>
      <c r="U152" s="48">
        <f t="shared" si="53"/>
        <v>87.2543472004908</v>
      </c>
      <c r="V152" s="47">
        <f t="shared" si="22"/>
        <v>357.25434720049077</v>
      </c>
      <c r="W152" s="49">
        <f t="shared" si="54"/>
        <v>20.021160866179017</v>
      </c>
      <c r="X152" s="50"/>
      <c r="Y152" s="51"/>
      <c r="Z152" s="52"/>
      <c r="AA152" s="39">
        <v>28</v>
      </c>
      <c r="AB152" s="42">
        <v>37</v>
      </c>
      <c r="AC152" s="53">
        <v>88.2</v>
      </c>
      <c r="AD152" s="54">
        <v>51.6</v>
      </c>
      <c r="AE152" s="48">
        <f t="shared" si="55"/>
        <v>359.0543472004908</v>
      </c>
      <c r="AF152" s="47">
        <f t="shared" si="30"/>
        <v>269.0543472004908</v>
      </c>
      <c r="AG152" s="47">
        <f t="shared" si="56"/>
        <v>20.021160866179017</v>
      </c>
      <c r="AH152" s="55"/>
      <c r="AI152" s="52"/>
    </row>
    <row r="153" spans="1:35" s="38" customFormat="1" ht="12.75">
      <c r="A153" s="37">
        <v>198.605</v>
      </c>
      <c r="B153" t="s">
        <v>50</v>
      </c>
      <c r="C153" s="38" t="s">
        <v>77</v>
      </c>
      <c r="D153" s="38">
        <v>6</v>
      </c>
      <c r="E153" s="39" t="s">
        <v>48</v>
      </c>
      <c r="F153" s="40">
        <v>74</v>
      </c>
      <c r="G153" s="41">
        <v>75</v>
      </c>
      <c r="H153" s="42"/>
      <c r="I153" s="43"/>
      <c r="J153" s="39">
        <v>270</v>
      </c>
      <c r="K153" s="44">
        <v>6</v>
      </c>
      <c r="L153" s="44">
        <v>0</v>
      </c>
      <c r="M153" s="44">
        <v>5</v>
      </c>
      <c r="N153" s="44"/>
      <c r="O153" s="45"/>
      <c r="P153" s="46">
        <f t="shared" si="49"/>
        <v>-0.08667829446963064</v>
      </c>
      <c r="Q153" s="46">
        <f t="shared" si="50"/>
        <v>0.10413070090691416</v>
      </c>
      <c r="R153" s="46">
        <f t="shared" si="51"/>
        <v>0.9907374393020275</v>
      </c>
      <c r="S153" s="47">
        <f t="shared" si="52"/>
        <v>129.77396414379353</v>
      </c>
      <c r="T153" s="9">
        <f t="shared" si="57"/>
        <v>82.21297801271761</v>
      </c>
      <c r="U153" s="48">
        <f t="shared" si="53"/>
        <v>309.77396414379353</v>
      </c>
      <c r="V153" s="47">
        <f t="shared" si="22"/>
        <v>219.77396414379353</v>
      </c>
      <c r="W153" s="49">
        <f t="shared" si="54"/>
        <v>7.787021987282387</v>
      </c>
      <c r="X153" s="50"/>
      <c r="Y153" s="51"/>
      <c r="Z153" s="52"/>
      <c r="AA153" s="39">
        <v>45</v>
      </c>
      <c r="AB153" s="42">
        <v>75</v>
      </c>
      <c r="AC153" s="53">
        <v>65.4</v>
      </c>
      <c r="AD153" s="54">
        <v>72.9</v>
      </c>
      <c r="AE153" s="48">
        <f t="shared" si="55"/>
        <v>244.37396414379353</v>
      </c>
      <c r="AF153" s="47">
        <f t="shared" si="30"/>
        <v>154.37396414379353</v>
      </c>
      <c r="AG153" s="47">
        <f t="shared" si="56"/>
        <v>7.787021987282387</v>
      </c>
      <c r="AH153" s="55"/>
      <c r="AI153" s="52"/>
    </row>
    <row r="154" spans="1:35" s="38" customFormat="1" ht="21">
      <c r="A154" s="37">
        <v>199.075</v>
      </c>
      <c r="B154" t="s">
        <v>50</v>
      </c>
      <c r="C154" s="38" t="s">
        <v>77</v>
      </c>
      <c r="D154" s="38">
        <v>7</v>
      </c>
      <c r="E154" s="39" t="s">
        <v>68</v>
      </c>
      <c r="F154" s="40">
        <v>16</v>
      </c>
      <c r="G154" s="41">
        <v>18</v>
      </c>
      <c r="H154" s="42"/>
      <c r="I154" s="43"/>
      <c r="J154" s="39">
        <v>270</v>
      </c>
      <c r="K154" s="44">
        <v>1</v>
      </c>
      <c r="L154" s="44">
        <v>0</v>
      </c>
      <c r="M154" s="44">
        <v>5</v>
      </c>
      <c r="N154" s="44"/>
      <c r="O154" s="45"/>
      <c r="P154" s="46">
        <f t="shared" si="49"/>
        <v>-0.08714246850588939</v>
      </c>
      <c r="Q154" s="46">
        <f t="shared" si="50"/>
        <v>0.0173859947617641</v>
      </c>
      <c r="R154" s="46">
        <f t="shared" si="51"/>
        <v>0.9960429728140489</v>
      </c>
      <c r="S154" s="47">
        <f t="shared" si="52"/>
        <v>168.71693817947002</v>
      </c>
      <c r="T154" s="9">
        <f t="shared" si="57"/>
        <v>84.90197245232007</v>
      </c>
      <c r="U154" s="48">
        <f t="shared" si="53"/>
        <v>348.71693817947005</v>
      </c>
      <c r="V154" s="47">
        <f t="shared" si="22"/>
        <v>258.71693817947005</v>
      </c>
      <c r="W154" s="49">
        <f t="shared" si="54"/>
        <v>5.0980275476799335</v>
      </c>
      <c r="X154" s="50"/>
      <c r="Y154" s="51"/>
      <c r="Z154" s="52"/>
      <c r="AA154" s="39">
        <v>16</v>
      </c>
      <c r="AB154" s="42">
        <v>22</v>
      </c>
      <c r="AC154" s="53">
        <v>92.6</v>
      </c>
      <c r="AD154" s="54">
        <v>-35.2</v>
      </c>
      <c r="AE154" s="48">
        <f t="shared" si="55"/>
        <v>76.11693817947003</v>
      </c>
      <c r="AF154" s="47">
        <f t="shared" si="30"/>
        <v>346.11693817947</v>
      </c>
      <c r="AG154" s="47">
        <f t="shared" si="56"/>
        <v>5.0980275476799335</v>
      </c>
      <c r="AH154" s="55"/>
      <c r="AI154" s="52"/>
    </row>
    <row r="155" spans="1:35" s="38" customFormat="1" ht="12.75">
      <c r="A155" s="37">
        <v>199.445</v>
      </c>
      <c r="B155" t="s">
        <v>50</v>
      </c>
      <c r="C155" s="38" t="s">
        <v>77</v>
      </c>
      <c r="D155" s="38">
        <v>7</v>
      </c>
      <c r="E155" s="39" t="s">
        <v>48</v>
      </c>
      <c r="F155" s="40">
        <v>53</v>
      </c>
      <c r="G155" s="41">
        <v>56</v>
      </c>
      <c r="H155" s="42"/>
      <c r="I155" s="43"/>
      <c r="J155" s="39">
        <v>270</v>
      </c>
      <c r="K155" s="44">
        <v>8</v>
      </c>
      <c r="L155" s="44">
        <v>0</v>
      </c>
      <c r="M155" s="44">
        <v>5</v>
      </c>
      <c r="N155" s="44"/>
      <c r="O155" s="45"/>
      <c r="P155" s="46">
        <f t="shared" si="49"/>
        <v>-0.08630754905046058</v>
      </c>
      <c r="Q155" s="46">
        <f t="shared" si="50"/>
        <v>0.13864350529340444</v>
      </c>
      <c r="R155" s="46">
        <f t="shared" si="51"/>
        <v>0.9864997997699047</v>
      </c>
      <c r="S155" s="47">
        <f t="shared" si="52"/>
        <v>121.9028496622962</v>
      </c>
      <c r="T155" s="9">
        <f t="shared" si="57"/>
        <v>80.60007656802671</v>
      </c>
      <c r="U155" s="48">
        <f t="shared" si="53"/>
        <v>301.9028496622962</v>
      </c>
      <c r="V155" s="47">
        <f t="shared" si="22"/>
        <v>211.9028496622962</v>
      </c>
      <c r="W155" s="49">
        <f t="shared" si="54"/>
        <v>9.399923431973292</v>
      </c>
      <c r="X155" s="50"/>
      <c r="Y155" s="51"/>
      <c r="Z155" s="52"/>
      <c r="AA155" s="39">
        <v>32</v>
      </c>
      <c r="AB155" s="42">
        <v>85</v>
      </c>
      <c r="AC155" s="53">
        <v>244.9</v>
      </c>
      <c r="AD155" s="54">
        <v>59.8</v>
      </c>
      <c r="AE155" s="48">
        <f t="shared" si="55"/>
        <v>57.0028496622962</v>
      </c>
      <c r="AF155" s="47">
        <f t="shared" si="30"/>
        <v>327.00284966229617</v>
      </c>
      <c r="AG155" s="47">
        <f t="shared" si="56"/>
        <v>9.399923431973292</v>
      </c>
      <c r="AH155" s="55"/>
      <c r="AI155" s="52"/>
    </row>
    <row r="156" spans="1:35" s="38" customFormat="1" ht="21">
      <c r="A156" s="37">
        <v>199.465</v>
      </c>
      <c r="B156" t="s">
        <v>50</v>
      </c>
      <c r="C156" s="38" t="s">
        <v>77</v>
      </c>
      <c r="D156" s="38">
        <v>7</v>
      </c>
      <c r="E156" s="39" t="s">
        <v>68</v>
      </c>
      <c r="F156" s="40">
        <v>55</v>
      </c>
      <c r="G156" s="41">
        <v>56</v>
      </c>
      <c r="H156" s="42"/>
      <c r="I156" s="43"/>
      <c r="J156" s="39">
        <v>270</v>
      </c>
      <c r="K156" s="44">
        <v>5</v>
      </c>
      <c r="L156" s="44">
        <v>0</v>
      </c>
      <c r="M156" s="44">
        <v>33</v>
      </c>
      <c r="N156" s="44"/>
      <c r="O156" s="45"/>
      <c r="P156" s="46">
        <f t="shared" si="49"/>
        <v>-0.5425665190557746</v>
      </c>
      <c r="Q156" s="46">
        <f t="shared" si="50"/>
        <v>0.07309495626988384</v>
      </c>
      <c r="R156" s="46">
        <f t="shared" si="51"/>
        <v>0.8354791732328245</v>
      </c>
      <c r="S156" s="47">
        <f t="shared" si="52"/>
        <v>172.3272675351933</v>
      </c>
      <c r="T156" s="9">
        <f t="shared" si="57"/>
        <v>56.76420226051446</v>
      </c>
      <c r="U156" s="48">
        <f t="shared" si="53"/>
        <v>352.3272675351933</v>
      </c>
      <c r="V156" s="47">
        <f t="shared" si="22"/>
        <v>262.3272675351933</v>
      </c>
      <c r="W156" s="49">
        <f t="shared" si="54"/>
        <v>33.23579773948554</v>
      </c>
      <c r="X156" s="50"/>
      <c r="Y156" s="51"/>
      <c r="Z156" s="52"/>
      <c r="AA156" s="39">
        <v>32</v>
      </c>
      <c r="AB156" s="42">
        <v>85</v>
      </c>
      <c r="AC156" s="53">
        <v>244.9</v>
      </c>
      <c r="AD156" s="54">
        <v>59.8</v>
      </c>
      <c r="AE156" s="48">
        <f t="shared" si="55"/>
        <v>107.4272675351933</v>
      </c>
      <c r="AF156" s="47">
        <f t="shared" si="30"/>
        <v>17.427267535193295</v>
      </c>
      <c r="AG156" s="47">
        <f t="shared" si="56"/>
        <v>33.23579773948554</v>
      </c>
      <c r="AH156" s="55"/>
      <c r="AI156" s="52"/>
    </row>
    <row r="157" spans="1:35" s="38" customFormat="1" ht="12.75">
      <c r="A157" s="37">
        <v>200.725</v>
      </c>
      <c r="B157" t="s">
        <v>50</v>
      </c>
      <c r="C157" s="38" t="s">
        <v>77</v>
      </c>
      <c r="D157" s="38">
        <v>8</v>
      </c>
      <c r="E157" s="39" t="s">
        <v>48</v>
      </c>
      <c r="F157" s="40">
        <v>41</v>
      </c>
      <c r="G157" s="41">
        <v>41</v>
      </c>
      <c r="H157" s="42"/>
      <c r="I157" s="43"/>
      <c r="J157" s="39">
        <v>270</v>
      </c>
      <c r="K157" s="44">
        <v>5</v>
      </c>
      <c r="L157" s="44">
        <v>0</v>
      </c>
      <c r="M157" s="44">
        <v>4</v>
      </c>
      <c r="N157" s="44"/>
      <c r="O157" s="45"/>
      <c r="P157" s="46">
        <f t="shared" si="49"/>
        <v>-0.06949102930147368</v>
      </c>
      <c r="Q157" s="46">
        <f t="shared" si="50"/>
        <v>0.0869434357387572</v>
      </c>
      <c r="R157" s="46">
        <f t="shared" si="51"/>
        <v>0.9937680178757644</v>
      </c>
      <c r="S157" s="47">
        <f t="shared" si="52"/>
        <v>128.63419479866783</v>
      </c>
      <c r="T157" s="9">
        <f t="shared" si="57"/>
        <v>83.60949830070747</v>
      </c>
      <c r="U157" s="48">
        <f t="shared" si="53"/>
        <v>308.63419479866786</v>
      </c>
      <c r="V157" s="47">
        <f t="shared" si="22"/>
        <v>218.63419479866786</v>
      </c>
      <c r="W157" s="49">
        <f t="shared" si="54"/>
        <v>6.390501699292528</v>
      </c>
      <c r="X157" s="50"/>
      <c r="Y157" s="51"/>
      <c r="Z157" s="52"/>
      <c r="AA157" s="39">
        <v>16</v>
      </c>
      <c r="AB157" s="42">
        <v>42</v>
      </c>
      <c r="AC157" s="53">
        <v>266.2</v>
      </c>
      <c r="AD157" s="54">
        <v>-51.4</v>
      </c>
      <c r="AE157" s="48">
        <f t="shared" si="55"/>
        <v>222.43419479866787</v>
      </c>
      <c r="AF157" s="47">
        <f t="shared" si="30"/>
        <v>132.43419479866787</v>
      </c>
      <c r="AG157" s="47">
        <f t="shared" si="56"/>
        <v>6.390501699292528</v>
      </c>
      <c r="AH157" s="55"/>
      <c r="AI157" s="52"/>
    </row>
    <row r="158" spans="1:35" s="38" customFormat="1" ht="21">
      <c r="A158" s="37">
        <v>201.54</v>
      </c>
      <c r="B158" t="s">
        <v>50</v>
      </c>
      <c r="C158" s="38" t="s">
        <v>77</v>
      </c>
      <c r="D158" s="38" t="s">
        <v>55</v>
      </c>
      <c r="E158" s="39" t="s">
        <v>68</v>
      </c>
      <c r="F158" s="40">
        <v>7</v>
      </c>
      <c r="G158" s="41">
        <v>8</v>
      </c>
      <c r="H158" s="42"/>
      <c r="I158" s="43"/>
      <c r="J158" s="39">
        <v>270</v>
      </c>
      <c r="K158" s="44">
        <v>7</v>
      </c>
      <c r="L158" s="44">
        <v>0</v>
      </c>
      <c r="M158" s="44">
        <v>10</v>
      </c>
      <c r="N158" s="44"/>
      <c r="O158" s="45"/>
      <c r="P158" s="46">
        <f t="shared" si="49"/>
        <v>-0.17235383048284025</v>
      </c>
      <c r="Q158" s="46">
        <f t="shared" si="50"/>
        <v>0.12001787423989646</v>
      </c>
      <c r="R158" s="46">
        <f t="shared" si="51"/>
        <v>0.9774671453588046</v>
      </c>
      <c r="S158" s="47">
        <f t="shared" si="52"/>
        <v>145.14873625054898</v>
      </c>
      <c r="T158" s="9">
        <f t="shared" si="57"/>
        <v>77.87347698248591</v>
      </c>
      <c r="U158" s="48">
        <f t="shared" si="53"/>
        <v>325.14873625054895</v>
      </c>
      <c r="V158" s="47">
        <f t="shared" si="22"/>
        <v>235.14873625054895</v>
      </c>
      <c r="W158" s="49">
        <f t="shared" si="54"/>
        <v>12.126523017514089</v>
      </c>
      <c r="X158" s="50"/>
      <c r="Y158" s="51"/>
      <c r="Z158" s="52"/>
      <c r="AA158" s="39">
        <v>4</v>
      </c>
      <c r="AB158" s="42">
        <v>19</v>
      </c>
      <c r="AC158" s="53"/>
      <c r="AD158" s="54"/>
      <c r="AE158" s="48">
        <f t="shared" si="55"/>
        <v>325.14873625054895</v>
      </c>
      <c r="AF158" s="47">
        <f t="shared" si="30"/>
        <v>235.14873625054895</v>
      </c>
      <c r="AG158" s="47">
        <f t="shared" si="56"/>
        <v>12.126523017514089</v>
      </c>
      <c r="AH158" s="55"/>
      <c r="AI158" s="52"/>
    </row>
    <row r="159" spans="1:35" s="38" customFormat="1" ht="12.75">
      <c r="A159" s="37">
        <v>201.77</v>
      </c>
      <c r="B159" t="s">
        <v>50</v>
      </c>
      <c r="C159" s="38" t="s">
        <v>77</v>
      </c>
      <c r="D159" s="38" t="s">
        <v>55</v>
      </c>
      <c r="E159" s="39" t="s">
        <v>68</v>
      </c>
      <c r="F159" s="40">
        <v>30</v>
      </c>
      <c r="G159" s="41">
        <v>31</v>
      </c>
      <c r="H159" s="42"/>
      <c r="I159" s="43"/>
      <c r="J159" s="39">
        <v>270</v>
      </c>
      <c r="K159" s="44">
        <v>8</v>
      </c>
      <c r="L159" s="44">
        <v>0</v>
      </c>
      <c r="M159" s="44">
        <v>10</v>
      </c>
      <c r="N159" s="44"/>
      <c r="O159" s="45"/>
      <c r="P159" s="46">
        <f t="shared" si="49"/>
        <v>-0.17195824553872419</v>
      </c>
      <c r="Q159" s="46">
        <f t="shared" si="50"/>
        <v>0.13705874883622324</v>
      </c>
      <c r="R159" s="46">
        <f t="shared" si="51"/>
        <v>0.9752236716571246</v>
      </c>
      <c r="S159" s="47">
        <f t="shared" si="52"/>
        <v>141.44351898440559</v>
      </c>
      <c r="T159" s="9">
        <f t="shared" si="57"/>
        <v>77.29323689420146</v>
      </c>
      <c r="U159" s="48">
        <f t="shared" si="53"/>
        <v>321.4435189844056</v>
      </c>
      <c r="V159" s="47">
        <f t="shared" si="22"/>
        <v>231.4435189844056</v>
      </c>
      <c r="W159" s="49">
        <f t="shared" si="54"/>
        <v>12.706763105798544</v>
      </c>
      <c r="X159" s="50"/>
      <c r="Y159" s="51"/>
      <c r="Z159" s="52"/>
      <c r="AA159" s="39">
        <v>30</v>
      </c>
      <c r="AB159" s="42">
        <v>31</v>
      </c>
      <c r="AC159" s="53"/>
      <c r="AD159" s="54"/>
      <c r="AE159" s="48">
        <f t="shared" si="55"/>
        <v>321.4435189844056</v>
      </c>
      <c r="AF159" s="47">
        <f t="shared" si="30"/>
        <v>231.4435189844056</v>
      </c>
      <c r="AG159" s="47">
        <f t="shared" si="56"/>
        <v>12.706763105798544</v>
      </c>
      <c r="AH159" s="55"/>
      <c r="AI159" s="52"/>
    </row>
    <row r="160" spans="1:35" s="38" customFormat="1" ht="12.75">
      <c r="A160" s="37">
        <v>201.45</v>
      </c>
      <c r="B160" t="s">
        <v>50</v>
      </c>
      <c r="C160" s="38" t="s">
        <v>79</v>
      </c>
      <c r="D160" s="38">
        <v>1</v>
      </c>
      <c r="E160" s="39" t="s">
        <v>68</v>
      </c>
      <c r="F160" s="40">
        <v>12</v>
      </c>
      <c r="G160" s="41">
        <v>15</v>
      </c>
      <c r="H160" s="42"/>
      <c r="I160" s="43"/>
      <c r="J160" s="39">
        <v>270</v>
      </c>
      <c r="K160" s="44">
        <v>25</v>
      </c>
      <c r="L160" s="44">
        <v>180</v>
      </c>
      <c r="M160" s="44">
        <v>11</v>
      </c>
      <c r="N160" s="44"/>
      <c r="O160" s="45"/>
      <c r="P160" s="46">
        <f t="shared" si="49"/>
        <v>-0.17293167834640275</v>
      </c>
      <c r="Q160" s="46">
        <f t="shared" si="50"/>
        <v>-0.41485357394607036</v>
      </c>
      <c r="R160" s="46">
        <f t="shared" si="51"/>
        <v>-0.8896563603254719</v>
      </c>
      <c r="S160" s="47">
        <f t="shared" si="52"/>
        <v>247.37118928301868</v>
      </c>
      <c r="T160" s="9">
        <f t="shared" si="57"/>
        <v>-63.19711722640064</v>
      </c>
      <c r="U160" s="48">
        <f t="shared" si="53"/>
        <v>247.37118928301868</v>
      </c>
      <c r="V160" s="47">
        <f t="shared" si="22"/>
        <v>157.37118928301868</v>
      </c>
      <c r="W160" s="49">
        <f t="shared" si="54"/>
        <v>26.802882773599357</v>
      </c>
      <c r="X160" s="50"/>
      <c r="Y160" s="51"/>
      <c r="Z160" s="52"/>
      <c r="AA160" s="39">
        <v>0</v>
      </c>
      <c r="AB160" s="42">
        <v>16</v>
      </c>
      <c r="AC160" s="53">
        <v>74.9</v>
      </c>
      <c r="AD160" s="54">
        <v>73.9</v>
      </c>
      <c r="AE160" s="48">
        <f t="shared" si="55"/>
        <v>172.47118928301867</v>
      </c>
      <c r="AF160" s="47">
        <f t="shared" si="30"/>
        <v>82.47118928301867</v>
      </c>
      <c r="AG160" s="47">
        <f t="shared" si="56"/>
        <v>26.802882773599357</v>
      </c>
      <c r="AH160" s="55"/>
      <c r="AI160" s="52"/>
    </row>
    <row r="161" spans="1:35" s="38" customFormat="1" ht="12.75">
      <c r="A161" s="37">
        <v>202.32</v>
      </c>
      <c r="B161" t="s">
        <v>50</v>
      </c>
      <c r="C161" s="38" t="s">
        <v>79</v>
      </c>
      <c r="D161" s="38">
        <v>1</v>
      </c>
      <c r="E161" s="39" t="s">
        <v>48</v>
      </c>
      <c r="F161" s="40">
        <v>99</v>
      </c>
      <c r="G161" s="41">
        <v>101</v>
      </c>
      <c r="H161" s="42"/>
      <c r="I161" s="43"/>
      <c r="J161" s="39">
        <v>270</v>
      </c>
      <c r="K161" s="44">
        <v>8</v>
      </c>
      <c r="L161" s="44">
        <v>180</v>
      </c>
      <c r="M161" s="44">
        <v>6</v>
      </c>
      <c r="N161" s="44"/>
      <c r="O161" s="45"/>
      <c r="P161" s="46">
        <f aca="true" t="shared" si="58" ref="P161:P223">COS(K161*PI()/180)*SIN(J161*PI()/180)*(SIN(M161*PI()/180))-(COS(M161*PI()/180)*SIN(L161*PI()/180))*(SIN(K161*PI()/180))</f>
        <v>-0.10351119944858338</v>
      </c>
      <c r="Q161" s="46">
        <f aca="true" t="shared" si="59" ref="Q161:Q223">(SIN(K161*PI()/180))*(COS(M161*PI()/180)*COS(L161*PI()/180))-(SIN(M161*PI()/180))*(COS(K161*PI()/180)*COS(J161*PI()/180))</f>
        <v>-0.1384106961510843</v>
      </c>
      <c r="R161" s="46">
        <f aca="true" t="shared" si="60" ref="R161:R223">(COS(K161*PI()/180)*COS(J161*PI()/180))*(COS(M161*PI()/180)*SIN(L161*PI()/180))-(COS(K161*PI()/180)*SIN(J161*PI()/180))*(COS(M161*PI()/180)*COS(L161*PI()/180))</f>
        <v>-0.9848432766475461</v>
      </c>
      <c r="S161" s="47">
        <f aca="true" t="shared" si="61" ref="S161:S223">IF(P161=0,IF(Q161&gt;=0,90,270),IF(P161&gt;0,IF(Q161&gt;=0,ATAN(Q161/P161)*180/PI(),ATAN(Q161/P161)*180/PI()+360),ATAN(Q161/P161)*180/PI()+180))</f>
        <v>233.20882089165738</v>
      </c>
      <c r="T161" s="9">
        <f t="shared" si="57"/>
        <v>-80.04621733697256</v>
      </c>
      <c r="U161" s="48">
        <f aca="true" t="shared" si="62" ref="U161:U223">IF(R161&lt;0,S161,IF(S161+180&gt;=360,S161-180,S161+180))</f>
        <v>233.20882089165738</v>
      </c>
      <c r="V161" s="47">
        <f t="shared" si="22"/>
        <v>143.20882089165738</v>
      </c>
      <c r="W161" s="49">
        <f aca="true" t="shared" si="63" ref="W161:W223">IF(R161&lt;0,90+T161,90-T161)</f>
        <v>9.95378266302744</v>
      </c>
      <c r="X161" s="50"/>
      <c r="Y161" s="51"/>
      <c r="Z161" s="52"/>
      <c r="AA161" s="39">
        <v>34</v>
      </c>
      <c r="AB161" s="42">
        <v>78</v>
      </c>
      <c r="AC161" s="53"/>
      <c r="AD161" s="54"/>
      <c r="AE161" s="48">
        <f aca="true" t="shared" si="64" ref="AE161:AE223">IF(AD161&gt;=0,IF(U161&gt;=AC161,U161-AC161,U161-AC161+360),IF((U161-AC161-180)&lt;0,IF(U161-AC161+180&lt;0,U161-AC161+540,U161-AC161+180),U161-AC161-180))</f>
        <v>233.20882089165738</v>
      </c>
      <c r="AF161" s="47">
        <f t="shared" si="30"/>
        <v>143.20882089165738</v>
      </c>
      <c r="AG161" s="47">
        <f aca="true" t="shared" si="65" ref="AG161:AG223">W161</f>
        <v>9.95378266302744</v>
      </c>
      <c r="AH161" s="55"/>
      <c r="AI161" s="52"/>
    </row>
    <row r="162" spans="1:35" s="38" customFormat="1" ht="21">
      <c r="A162" s="37">
        <v>202.58</v>
      </c>
      <c r="B162" t="s">
        <v>50</v>
      </c>
      <c r="C162" s="38" t="s">
        <v>79</v>
      </c>
      <c r="D162" s="38">
        <v>1</v>
      </c>
      <c r="E162" s="39" t="s">
        <v>48</v>
      </c>
      <c r="F162" s="40">
        <v>125</v>
      </c>
      <c r="G162" s="41">
        <v>126</v>
      </c>
      <c r="H162" s="42"/>
      <c r="I162" s="43"/>
      <c r="J162" s="39">
        <v>270</v>
      </c>
      <c r="K162" s="44">
        <v>4</v>
      </c>
      <c r="L162" s="44">
        <v>0</v>
      </c>
      <c r="M162" s="44">
        <v>10</v>
      </c>
      <c r="N162" s="44"/>
      <c r="O162" s="45"/>
      <c r="P162" s="46">
        <f t="shared" si="58"/>
        <v>-0.17322517943366056</v>
      </c>
      <c r="Q162" s="46">
        <f t="shared" si="59"/>
        <v>0.06869671616600716</v>
      </c>
      <c r="R162" s="46">
        <f t="shared" si="60"/>
        <v>0.9824088108221348</v>
      </c>
      <c r="S162" s="47">
        <f t="shared" si="61"/>
        <v>158.36797774921638</v>
      </c>
      <c r="T162" s="9">
        <f t="shared" si="57"/>
        <v>79.25937103879266</v>
      </c>
      <c r="U162" s="48">
        <f t="shared" si="62"/>
        <v>338.3679777492164</v>
      </c>
      <c r="V162" s="47">
        <f t="shared" si="22"/>
        <v>248.36797774921638</v>
      </c>
      <c r="W162" s="49">
        <f t="shared" si="63"/>
        <v>10.740628961207335</v>
      </c>
      <c r="X162" s="50"/>
      <c r="Y162" s="51"/>
      <c r="Z162" s="52"/>
      <c r="AA162" s="39">
        <v>94</v>
      </c>
      <c r="AB162" s="42">
        <v>142</v>
      </c>
      <c r="AC162" s="53">
        <v>24.4</v>
      </c>
      <c r="AD162" s="54">
        <v>-49</v>
      </c>
      <c r="AE162" s="48">
        <f t="shared" si="64"/>
        <v>133.9679777492164</v>
      </c>
      <c r="AF162" s="47">
        <f t="shared" si="30"/>
        <v>43.9679777492164</v>
      </c>
      <c r="AG162" s="47">
        <f t="shared" si="65"/>
        <v>10.740628961207335</v>
      </c>
      <c r="AH162" s="55"/>
      <c r="AI162" s="52"/>
    </row>
    <row r="163" spans="1:35" s="38" customFormat="1" ht="12.75">
      <c r="A163" s="37">
        <v>202.33</v>
      </c>
      <c r="B163" t="s">
        <v>50</v>
      </c>
      <c r="C163" s="38" t="s">
        <v>79</v>
      </c>
      <c r="D163" s="38">
        <v>1</v>
      </c>
      <c r="E163" s="39" t="s">
        <v>68</v>
      </c>
      <c r="F163" s="40">
        <v>100</v>
      </c>
      <c r="G163" s="41">
        <v>142</v>
      </c>
      <c r="H163" s="42"/>
      <c r="I163" s="43"/>
      <c r="J163" s="39">
        <v>90</v>
      </c>
      <c r="K163" s="44">
        <v>1</v>
      </c>
      <c r="L163" s="44">
        <v>180</v>
      </c>
      <c r="M163" s="44">
        <v>22</v>
      </c>
      <c r="N163" s="44"/>
      <c r="O163" s="45"/>
      <c r="P163" s="46">
        <f t="shared" si="58"/>
        <v>0.374549539017287</v>
      </c>
      <c r="Q163" s="46">
        <f t="shared" si="59"/>
        <v>-0.016181589471986765</v>
      </c>
      <c r="R163" s="46">
        <f t="shared" si="60"/>
        <v>0.9270426399748211</v>
      </c>
      <c r="S163" s="47">
        <f t="shared" si="61"/>
        <v>357.5262001334986</v>
      </c>
      <c r="T163" s="9">
        <f t="shared" si="57"/>
        <v>67.981439128317</v>
      </c>
      <c r="U163" s="48">
        <f t="shared" si="62"/>
        <v>177.5262001334986</v>
      </c>
      <c r="V163" s="47">
        <f t="shared" si="22"/>
        <v>87.5262001334986</v>
      </c>
      <c r="W163" s="49">
        <f t="shared" si="63"/>
        <v>22.018560871682993</v>
      </c>
      <c r="X163" s="50"/>
      <c r="Y163" s="51"/>
      <c r="Z163" s="52"/>
      <c r="AA163" s="39">
        <v>94</v>
      </c>
      <c r="AB163" s="42">
        <v>142</v>
      </c>
      <c r="AC163" s="53">
        <v>24.4</v>
      </c>
      <c r="AD163" s="54">
        <v>-49</v>
      </c>
      <c r="AE163" s="48">
        <f t="shared" si="64"/>
        <v>333.1262001334986</v>
      </c>
      <c r="AF163" s="47">
        <f t="shared" si="30"/>
        <v>243.12620013349863</v>
      </c>
      <c r="AG163" s="47">
        <f t="shared" si="65"/>
        <v>22.018560871682993</v>
      </c>
      <c r="AH163" s="55"/>
      <c r="AI163" s="52"/>
    </row>
    <row r="164" spans="1:35" s="38" customFormat="1" ht="12.75">
      <c r="A164" s="37">
        <v>202.79</v>
      </c>
      <c r="B164" t="s">
        <v>50</v>
      </c>
      <c r="C164" s="38" t="s">
        <v>79</v>
      </c>
      <c r="D164" s="38">
        <v>2</v>
      </c>
      <c r="E164" s="39" t="s">
        <v>48</v>
      </c>
      <c r="F164" s="40">
        <v>5</v>
      </c>
      <c r="G164" s="41">
        <v>7</v>
      </c>
      <c r="H164" s="42"/>
      <c r="I164" s="43"/>
      <c r="J164" s="39">
        <v>90</v>
      </c>
      <c r="K164" s="44">
        <v>8</v>
      </c>
      <c r="L164" s="44">
        <v>0</v>
      </c>
      <c r="M164" s="44">
        <v>1</v>
      </c>
      <c r="N164" s="44"/>
      <c r="O164" s="45"/>
      <c r="P164" s="46">
        <f t="shared" si="58"/>
        <v>0.017282560817541693</v>
      </c>
      <c r="Q164" s="46">
        <f t="shared" si="59"/>
        <v>0.13915190422268917</v>
      </c>
      <c r="R164" s="46">
        <f t="shared" si="60"/>
        <v>-0.9901172461182299</v>
      </c>
      <c r="S164" s="47">
        <f t="shared" si="61"/>
        <v>82.9201623862014</v>
      </c>
      <c r="T164" s="9">
        <f t="shared" si="57"/>
        <v>-81.93933913248243</v>
      </c>
      <c r="U164" s="48">
        <f t="shared" si="62"/>
        <v>82.9201623862014</v>
      </c>
      <c r="V164" s="47">
        <f t="shared" si="22"/>
        <v>352.9201623862014</v>
      </c>
      <c r="W164" s="49">
        <f t="shared" si="63"/>
        <v>8.06066086751757</v>
      </c>
      <c r="X164" s="50"/>
      <c r="Y164" s="51"/>
      <c r="Z164" s="52"/>
      <c r="AA164" s="39">
        <v>0</v>
      </c>
      <c r="AB164" s="42">
        <v>14</v>
      </c>
      <c r="AC164" s="53"/>
      <c r="AD164" s="54"/>
      <c r="AE164" s="48">
        <f t="shared" si="64"/>
        <v>82.9201623862014</v>
      </c>
      <c r="AF164" s="47">
        <f t="shared" si="30"/>
        <v>352.9201623862014</v>
      </c>
      <c r="AG164" s="47">
        <f t="shared" si="65"/>
        <v>8.06066086751757</v>
      </c>
      <c r="AH164" s="55"/>
      <c r="AI164" s="52"/>
    </row>
    <row r="165" spans="1:35" s="38" customFormat="1" ht="21">
      <c r="A165" s="37">
        <v>203.13</v>
      </c>
      <c r="B165" t="s">
        <v>50</v>
      </c>
      <c r="C165" s="38" t="s">
        <v>79</v>
      </c>
      <c r="D165" s="38">
        <v>2</v>
      </c>
      <c r="E165" s="39" t="s">
        <v>68</v>
      </c>
      <c r="F165" s="40">
        <v>39</v>
      </c>
      <c r="G165" s="41">
        <v>52</v>
      </c>
      <c r="H165" s="42"/>
      <c r="I165" s="43"/>
      <c r="J165" s="39">
        <v>90</v>
      </c>
      <c r="K165" s="44">
        <v>0</v>
      </c>
      <c r="L165" s="44">
        <v>180</v>
      </c>
      <c r="M165" s="44">
        <v>6</v>
      </c>
      <c r="N165" s="44"/>
      <c r="O165" s="45"/>
      <c r="P165" s="46">
        <f t="shared" si="58"/>
        <v>0.10452846326765346</v>
      </c>
      <c r="Q165" s="46">
        <f t="shared" si="59"/>
        <v>-6.4005223980261746E-18</v>
      </c>
      <c r="R165" s="46">
        <f t="shared" si="60"/>
        <v>0.9945218953682733</v>
      </c>
      <c r="S165" s="47">
        <f t="shared" si="61"/>
        <v>360</v>
      </c>
      <c r="T165" s="9">
        <f t="shared" si="57"/>
        <v>84.00000000000003</v>
      </c>
      <c r="U165" s="48">
        <f t="shared" si="62"/>
        <v>180</v>
      </c>
      <c r="V165" s="47">
        <f t="shared" si="22"/>
        <v>90</v>
      </c>
      <c r="W165" s="49">
        <f t="shared" si="63"/>
        <v>5.999999999999972</v>
      </c>
      <c r="X165" s="50"/>
      <c r="Y165" s="51"/>
      <c r="Z165" s="52"/>
      <c r="AA165" s="39">
        <v>39</v>
      </c>
      <c r="AB165" s="42">
        <v>52</v>
      </c>
      <c r="AC165" s="53">
        <v>7.5</v>
      </c>
      <c r="AD165" s="54">
        <v>-70</v>
      </c>
      <c r="AE165" s="48">
        <f t="shared" si="64"/>
        <v>352.5</v>
      </c>
      <c r="AF165" s="47">
        <f t="shared" si="30"/>
        <v>262.5</v>
      </c>
      <c r="AG165" s="47">
        <f t="shared" si="65"/>
        <v>5.999999999999972</v>
      </c>
      <c r="AH165" s="55"/>
      <c r="AI165" s="52"/>
    </row>
    <row r="166" spans="1:35" s="38" customFormat="1" ht="21">
      <c r="A166" s="37">
        <v>203.17</v>
      </c>
      <c r="B166" t="s">
        <v>50</v>
      </c>
      <c r="C166" s="38" t="s">
        <v>79</v>
      </c>
      <c r="D166" s="38">
        <v>2</v>
      </c>
      <c r="E166" s="39" t="s">
        <v>78</v>
      </c>
      <c r="F166" s="40">
        <v>43</v>
      </c>
      <c r="G166" s="41">
        <v>47</v>
      </c>
      <c r="H166" s="42"/>
      <c r="I166" s="43"/>
      <c r="J166" s="39">
        <v>270</v>
      </c>
      <c r="K166" s="44">
        <v>43</v>
      </c>
      <c r="L166" s="44">
        <v>0</v>
      </c>
      <c r="M166" s="44">
        <v>15</v>
      </c>
      <c r="N166" s="44"/>
      <c r="O166" s="45"/>
      <c r="P166" s="46">
        <f t="shared" si="58"/>
        <v>-0.1892882666852676</v>
      </c>
      <c r="Q166" s="46">
        <f t="shared" si="59"/>
        <v>0.6587598294711584</v>
      </c>
      <c r="R166" s="46">
        <f t="shared" si="60"/>
        <v>0.7064334285460661</v>
      </c>
      <c r="S166" s="47">
        <f t="shared" si="61"/>
        <v>106.03149296536418</v>
      </c>
      <c r="T166" s="9">
        <f t="shared" si="57"/>
        <v>45.86513741162304</v>
      </c>
      <c r="U166" s="48">
        <f t="shared" si="62"/>
        <v>286.0314929653642</v>
      </c>
      <c r="V166" s="47">
        <f t="shared" si="22"/>
        <v>196.03149296536418</v>
      </c>
      <c r="W166" s="49">
        <f t="shared" si="63"/>
        <v>44.13486258837696</v>
      </c>
      <c r="X166" s="50"/>
      <c r="Y166" s="51"/>
      <c r="Z166" s="52"/>
      <c r="AA166" s="39">
        <v>43</v>
      </c>
      <c r="AB166" s="42">
        <v>47</v>
      </c>
      <c r="AC166" s="53">
        <v>296.2</v>
      </c>
      <c r="AD166" s="54">
        <v>-39.7</v>
      </c>
      <c r="AE166" s="48">
        <f t="shared" si="64"/>
        <v>169.8314929653642</v>
      </c>
      <c r="AF166" s="47">
        <f t="shared" si="30"/>
        <v>79.83149296536419</v>
      </c>
      <c r="AG166" s="47">
        <f t="shared" si="65"/>
        <v>44.13486258837696</v>
      </c>
      <c r="AH166" s="55"/>
      <c r="AI166" s="52"/>
    </row>
    <row r="167" spans="1:35" s="38" customFormat="1" ht="21">
      <c r="A167" s="37">
        <v>203.17</v>
      </c>
      <c r="B167" t="s">
        <v>50</v>
      </c>
      <c r="C167" s="38" t="s">
        <v>79</v>
      </c>
      <c r="D167" s="38">
        <v>2</v>
      </c>
      <c r="E167" s="39" t="s">
        <v>78</v>
      </c>
      <c r="F167" s="40">
        <v>43</v>
      </c>
      <c r="G167" s="41">
        <v>47</v>
      </c>
      <c r="H167" s="42"/>
      <c r="I167" s="43"/>
      <c r="J167" s="39">
        <v>90</v>
      </c>
      <c r="K167" s="44">
        <v>32</v>
      </c>
      <c r="L167" s="44">
        <v>180</v>
      </c>
      <c r="M167" s="44">
        <v>16</v>
      </c>
      <c r="N167" s="44"/>
      <c r="O167" s="45"/>
      <c r="P167" s="46">
        <f t="shared" si="58"/>
        <v>0.23375373483019746</v>
      </c>
      <c r="Q167" s="46">
        <f t="shared" si="59"/>
        <v>-0.5093910906471967</v>
      </c>
      <c r="R167" s="46">
        <f t="shared" si="60"/>
        <v>0.8151961511485886</v>
      </c>
      <c r="S167" s="47">
        <f t="shared" si="61"/>
        <v>294.64984791867647</v>
      </c>
      <c r="T167" s="9">
        <f t="shared" si="57"/>
        <v>55.490674195787236</v>
      </c>
      <c r="U167" s="48">
        <f t="shared" si="62"/>
        <v>114.64984791867647</v>
      </c>
      <c r="V167" s="47">
        <f t="shared" si="22"/>
        <v>24.64984791867647</v>
      </c>
      <c r="W167" s="49">
        <f t="shared" si="63"/>
        <v>34.509325804212764</v>
      </c>
      <c r="X167" s="50"/>
      <c r="Y167" s="51"/>
      <c r="Z167" s="52"/>
      <c r="AA167" s="39">
        <v>43</v>
      </c>
      <c r="AB167" s="42">
        <v>47</v>
      </c>
      <c r="AC167" s="53">
        <v>296.2</v>
      </c>
      <c r="AD167" s="54">
        <v>-39.7</v>
      </c>
      <c r="AE167" s="48">
        <f t="shared" si="64"/>
        <v>358.4498479186765</v>
      </c>
      <c r="AF167" s="47">
        <f t="shared" si="30"/>
        <v>268.4498479186765</v>
      </c>
      <c r="AG167" s="47">
        <f t="shared" si="65"/>
        <v>34.509325804212764</v>
      </c>
      <c r="AH167" s="55"/>
      <c r="AI167" s="52"/>
    </row>
    <row r="168" spans="1:35" s="38" customFormat="1" ht="12.75">
      <c r="A168" s="37">
        <v>203.61</v>
      </c>
      <c r="B168" t="s">
        <v>50</v>
      </c>
      <c r="C168" s="38" t="s">
        <v>79</v>
      </c>
      <c r="D168" s="38">
        <v>2</v>
      </c>
      <c r="E168" s="39" t="s">
        <v>48</v>
      </c>
      <c r="F168" s="40">
        <v>87</v>
      </c>
      <c r="G168" s="41">
        <v>90</v>
      </c>
      <c r="H168" s="42"/>
      <c r="I168" s="43"/>
      <c r="J168" s="39">
        <v>270</v>
      </c>
      <c r="K168" s="44">
        <v>17</v>
      </c>
      <c r="L168" s="44">
        <v>0</v>
      </c>
      <c r="M168" s="44">
        <v>8</v>
      </c>
      <c r="N168" s="44"/>
      <c r="O168" s="45"/>
      <c r="P168" s="46">
        <f t="shared" si="58"/>
        <v>-0.13309189835023427</v>
      </c>
      <c r="Q168" s="46">
        <f t="shared" si="59"/>
        <v>0.2895263633904652</v>
      </c>
      <c r="R168" s="46">
        <f t="shared" si="60"/>
        <v>0.9469980638158938</v>
      </c>
      <c r="S168" s="47">
        <f t="shared" si="61"/>
        <v>114.68769109748257</v>
      </c>
      <c r="T168" s="9">
        <f t="shared" si="57"/>
        <v>71.40262289278921</v>
      </c>
      <c r="U168" s="48">
        <f t="shared" si="62"/>
        <v>294.68769109748257</v>
      </c>
      <c r="V168" s="47">
        <f t="shared" si="22"/>
        <v>204.68769109748257</v>
      </c>
      <c r="W168" s="49">
        <f t="shared" si="63"/>
        <v>18.59737710721079</v>
      </c>
      <c r="X168" s="50"/>
      <c r="Y168" s="51"/>
      <c r="Z168" s="52"/>
      <c r="AA168" s="39">
        <v>87</v>
      </c>
      <c r="AB168" s="42">
        <v>90</v>
      </c>
      <c r="AC168" s="53">
        <v>350.6</v>
      </c>
      <c r="AD168" s="54">
        <v>-41.3</v>
      </c>
      <c r="AE168" s="48">
        <f t="shared" si="64"/>
        <v>124.08769109748255</v>
      </c>
      <c r="AF168" s="47">
        <f t="shared" si="30"/>
        <v>34.08769109748255</v>
      </c>
      <c r="AG168" s="47">
        <f t="shared" si="65"/>
        <v>18.59737710721079</v>
      </c>
      <c r="AH168" s="55"/>
      <c r="AI168" s="52"/>
    </row>
    <row r="169" spans="1:35" s="38" customFormat="1" ht="12.75">
      <c r="A169" s="37">
        <v>204.425</v>
      </c>
      <c r="B169" t="s">
        <v>50</v>
      </c>
      <c r="C169" s="38" t="s">
        <v>79</v>
      </c>
      <c r="D169" s="38">
        <v>4</v>
      </c>
      <c r="E169" s="39" t="s">
        <v>48</v>
      </c>
      <c r="F169" s="40">
        <v>26</v>
      </c>
      <c r="G169" s="41">
        <v>26</v>
      </c>
      <c r="H169" s="42"/>
      <c r="I169" s="43"/>
      <c r="J169" s="39">
        <v>90</v>
      </c>
      <c r="K169" s="44">
        <v>1</v>
      </c>
      <c r="L169" s="44">
        <v>0</v>
      </c>
      <c r="M169" s="44">
        <v>3</v>
      </c>
      <c r="N169" s="44"/>
      <c r="O169" s="45"/>
      <c r="P169" s="46">
        <f t="shared" si="58"/>
        <v>0.05232798522331313</v>
      </c>
      <c r="Q169" s="46">
        <f t="shared" si="59"/>
        <v>0.01742848852081216</v>
      </c>
      <c r="R169" s="46">
        <f t="shared" si="60"/>
        <v>-0.9984774386394599</v>
      </c>
      <c r="S169" s="47">
        <f t="shared" si="61"/>
        <v>18.420980799725044</v>
      </c>
      <c r="T169" s="9">
        <f t="shared" si="57"/>
        <v>-86.83829951329471</v>
      </c>
      <c r="U169" s="48">
        <f t="shared" si="62"/>
        <v>18.420980799725044</v>
      </c>
      <c r="V169" s="47">
        <f t="shared" si="22"/>
        <v>288.42098079972504</v>
      </c>
      <c r="W169" s="49">
        <f t="shared" si="63"/>
        <v>3.1617004867052856</v>
      </c>
      <c r="X169" s="50"/>
      <c r="Y169" s="51"/>
      <c r="Z169" s="52"/>
      <c r="AA169" s="39">
        <v>12</v>
      </c>
      <c r="AB169" s="42">
        <v>30</v>
      </c>
      <c r="AC169" s="53"/>
      <c r="AD169" s="54"/>
      <c r="AE169" s="48">
        <f t="shared" si="64"/>
        <v>18.420980799725044</v>
      </c>
      <c r="AF169" s="47">
        <f t="shared" si="30"/>
        <v>288.42098079972504</v>
      </c>
      <c r="AG169" s="47">
        <f t="shared" si="65"/>
        <v>3.1617004867052856</v>
      </c>
      <c r="AH169" s="55"/>
      <c r="AI169" s="52"/>
    </row>
    <row r="170" spans="1:35" s="38" customFormat="1" ht="21">
      <c r="A170" s="37">
        <v>204.425</v>
      </c>
      <c r="B170" t="s">
        <v>50</v>
      </c>
      <c r="C170" s="38" t="s">
        <v>79</v>
      </c>
      <c r="D170" s="38">
        <v>4</v>
      </c>
      <c r="E170" s="39" t="s">
        <v>68</v>
      </c>
      <c r="F170" s="40">
        <v>26</v>
      </c>
      <c r="G170" s="41">
        <v>55</v>
      </c>
      <c r="H170" s="42"/>
      <c r="I170" s="43"/>
      <c r="J170" s="39">
        <v>90</v>
      </c>
      <c r="K170" s="44">
        <v>0</v>
      </c>
      <c r="L170" s="44">
        <v>180</v>
      </c>
      <c r="M170" s="44">
        <v>18</v>
      </c>
      <c r="N170" s="44"/>
      <c r="O170" s="45"/>
      <c r="P170" s="46">
        <f t="shared" si="58"/>
        <v>0.3090169943749474</v>
      </c>
      <c r="Q170" s="46">
        <f t="shared" si="59"/>
        <v>-1.892183365217075E-17</v>
      </c>
      <c r="R170" s="46">
        <f t="shared" si="60"/>
        <v>0.9510565162951535</v>
      </c>
      <c r="S170" s="47">
        <f t="shared" si="61"/>
        <v>360</v>
      </c>
      <c r="T170" s="9">
        <f t="shared" si="57"/>
        <v>72.00000000000001</v>
      </c>
      <c r="U170" s="48">
        <f t="shared" si="62"/>
        <v>180</v>
      </c>
      <c r="V170" s="47">
        <f t="shared" si="22"/>
        <v>90</v>
      </c>
      <c r="W170" s="49">
        <f t="shared" si="63"/>
        <v>17.999999999999986</v>
      </c>
      <c r="X170" s="50"/>
      <c r="Y170" s="51"/>
      <c r="Z170" s="52"/>
      <c r="AA170" s="39">
        <v>26</v>
      </c>
      <c r="AB170" s="42">
        <v>55</v>
      </c>
      <c r="AC170" s="53">
        <v>213</v>
      </c>
      <c r="AD170" s="54">
        <v>-62.2</v>
      </c>
      <c r="AE170" s="48">
        <f t="shared" si="64"/>
        <v>147</v>
      </c>
      <c r="AF170" s="47">
        <f t="shared" si="30"/>
        <v>57</v>
      </c>
      <c r="AG170" s="47">
        <f t="shared" si="65"/>
        <v>17.999999999999986</v>
      </c>
      <c r="AH170" s="55"/>
      <c r="AI170" s="52"/>
    </row>
    <row r="171" spans="1:35" s="38" customFormat="1" ht="12.75">
      <c r="A171" s="37">
        <v>210.83</v>
      </c>
      <c r="B171" t="s">
        <v>50</v>
      </c>
      <c r="C171" s="38" t="s">
        <v>80</v>
      </c>
      <c r="D171" s="38">
        <v>1</v>
      </c>
      <c r="E171" s="39" t="s">
        <v>68</v>
      </c>
      <c r="F171" s="40">
        <v>0</v>
      </c>
      <c r="G171" s="41">
        <v>141</v>
      </c>
      <c r="H171" s="42"/>
      <c r="I171" s="43"/>
      <c r="J171" s="39">
        <v>90</v>
      </c>
      <c r="K171" s="44">
        <v>0</v>
      </c>
      <c r="L171" s="44">
        <v>0</v>
      </c>
      <c r="M171" s="44">
        <v>0</v>
      </c>
      <c r="N171" s="44"/>
      <c r="O171" s="45"/>
      <c r="P171" s="46">
        <f t="shared" si="58"/>
        <v>0</v>
      </c>
      <c r="Q171" s="46">
        <f t="shared" si="59"/>
        <v>0</v>
      </c>
      <c r="R171" s="46">
        <f t="shared" si="60"/>
        <v>-1</v>
      </c>
      <c r="S171" s="47">
        <f t="shared" si="61"/>
        <v>90</v>
      </c>
      <c r="T171" s="9">
        <f t="shared" si="57"/>
        <v>-90</v>
      </c>
      <c r="U171" s="48">
        <f t="shared" si="62"/>
        <v>90</v>
      </c>
      <c r="V171" s="47">
        <f t="shared" si="22"/>
        <v>0</v>
      </c>
      <c r="W171" s="49">
        <f t="shared" si="63"/>
        <v>0</v>
      </c>
      <c r="X171" s="50"/>
      <c r="Y171" s="51"/>
      <c r="Z171" s="52"/>
      <c r="AA171" s="39">
        <v>0</v>
      </c>
      <c r="AB171" s="42">
        <v>141</v>
      </c>
      <c r="AC171" s="53"/>
      <c r="AD171" s="54"/>
      <c r="AE171" s="48">
        <f t="shared" si="64"/>
        <v>90</v>
      </c>
      <c r="AF171" s="47">
        <f>IF(AE171-90&lt;0,AE171+270,AE171-90)</f>
        <v>0</v>
      </c>
      <c r="AG171" s="47">
        <f t="shared" si="65"/>
        <v>0</v>
      </c>
      <c r="AH171" s="55"/>
      <c r="AI171" s="52"/>
    </row>
    <row r="172" spans="1:35" s="38" customFormat="1" ht="21">
      <c r="A172" s="37">
        <v>211.63</v>
      </c>
      <c r="B172" t="s">
        <v>50</v>
      </c>
      <c r="C172" s="38" t="s">
        <v>80</v>
      </c>
      <c r="D172" s="38">
        <v>1</v>
      </c>
      <c r="E172" s="39" t="s">
        <v>68</v>
      </c>
      <c r="F172" s="40">
        <v>80</v>
      </c>
      <c r="G172" s="41">
        <v>81</v>
      </c>
      <c r="H172" s="42"/>
      <c r="I172" s="43"/>
      <c r="J172" s="39">
        <v>270</v>
      </c>
      <c r="K172" s="44">
        <v>8</v>
      </c>
      <c r="L172" s="44">
        <v>180</v>
      </c>
      <c r="M172" s="44">
        <v>2</v>
      </c>
      <c r="N172" s="44"/>
      <c r="O172" s="45"/>
      <c r="P172" s="46">
        <f t="shared" si="58"/>
        <v>-0.03455985719963845</v>
      </c>
      <c r="Q172" s="46">
        <f t="shared" si="59"/>
        <v>-0.13908832046729191</v>
      </c>
      <c r="R172" s="46">
        <f t="shared" si="60"/>
        <v>-0.9896648241902408</v>
      </c>
      <c r="S172" s="47">
        <f t="shared" si="61"/>
        <v>256.0460662206013</v>
      </c>
      <c r="T172" s="9">
        <f t="shared" si="57"/>
        <v>-81.76003283137152</v>
      </c>
      <c r="U172" s="48">
        <f t="shared" si="62"/>
        <v>256.0460662206013</v>
      </c>
      <c r="V172" s="47">
        <f t="shared" si="22"/>
        <v>166.0460662206013</v>
      </c>
      <c r="W172" s="49">
        <f t="shared" si="63"/>
        <v>8.239967168628482</v>
      </c>
      <c r="X172" s="50"/>
      <c r="Y172" s="51"/>
      <c r="Z172" s="52"/>
      <c r="AA172" s="39">
        <v>78</v>
      </c>
      <c r="AB172" s="42">
        <v>85</v>
      </c>
      <c r="AC172" s="53">
        <v>181.9</v>
      </c>
      <c r="AD172" s="54">
        <v>-28.3</v>
      </c>
      <c r="AE172" s="48">
        <f t="shared" si="64"/>
        <v>254.14606622060128</v>
      </c>
      <c r="AF172" s="47">
        <f>IF(AE172-90&lt;0,AE172+270,AE172-90)</f>
        <v>164.14606622060128</v>
      </c>
      <c r="AG172" s="47">
        <f t="shared" si="65"/>
        <v>8.239967168628482</v>
      </c>
      <c r="AH172" s="55"/>
      <c r="AI172" s="52"/>
    </row>
    <row r="173" spans="1:35" s="38" customFormat="1" ht="21">
      <c r="A173" s="37">
        <v>212.13</v>
      </c>
      <c r="B173" t="s">
        <v>50</v>
      </c>
      <c r="C173" s="38" t="s">
        <v>80</v>
      </c>
      <c r="D173" s="38">
        <v>1</v>
      </c>
      <c r="E173" s="39" t="s">
        <v>48</v>
      </c>
      <c r="F173" s="40">
        <v>130</v>
      </c>
      <c r="G173" s="41">
        <v>130</v>
      </c>
      <c r="H173" s="42"/>
      <c r="I173" s="43"/>
      <c r="J173" s="39">
        <v>90</v>
      </c>
      <c r="K173" s="44">
        <v>0</v>
      </c>
      <c r="L173" s="44">
        <v>0</v>
      </c>
      <c r="M173" s="44">
        <v>0</v>
      </c>
      <c r="N173" s="44"/>
      <c r="O173" s="45"/>
      <c r="P173" s="46">
        <f t="shared" si="58"/>
        <v>0</v>
      </c>
      <c r="Q173" s="46">
        <f t="shared" si="59"/>
        <v>0</v>
      </c>
      <c r="R173" s="46">
        <f t="shared" si="60"/>
        <v>-1</v>
      </c>
      <c r="S173" s="47">
        <f t="shared" si="61"/>
        <v>90</v>
      </c>
      <c r="T173" s="9">
        <f t="shared" si="57"/>
        <v>-90</v>
      </c>
      <c r="U173" s="48">
        <f t="shared" si="62"/>
        <v>90</v>
      </c>
      <c r="V173" s="47">
        <f t="shared" si="22"/>
        <v>0</v>
      </c>
      <c r="W173" s="49">
        <f t="shared" si="63"/>
        <v>0</v>
      </c>
      <c r="X173" s="50"/>
      <c r="Y173" s="51"/>
      <c r="Z173" s="52"/>
      <c r="AA173" s="39">
        <v>130</v>
      </c>
      <c r="AB173" s="42">
        <v>135</v>
      </c>
      <c r="AC173" s="53">
        <v>54.4</v>
      </c>
      <c r="AD173" s="54">
        <v>37.9</v>
      </c>
      <c r="AE173" s="48">
        <f t="shared" si="64"/>
        <v>35.6</v>
      </c>
      <c r="AF173" s="47">
        <f>IF(AE173-90&lt;0,AE173+270,AE173-90)</f>
        <v>305.6</v>
      </c>
      <c r="AG173" s="47">
        <f t="shared" si="65"/>
        <v>0</v>
      </c>
      <c r="AH173" s="55"/>
      <c r="AI173" s="52"/>
    </row>
    <row r="174" spans="1:35" s="38" customFormat="1" ht="12.75">
      <c r="A174" s="37">
        <v>212.43</v>
      </c>
      <c r="B174" t="s">
        <v>50</v>
      </c>
      <c r="C174" s="38" t="s">
        <v>80</v>
      </c>
      <c r="D174" s="38">
        <v>2</v>
      </c>
      <c r="E174" s="39" t="s">
        <v>48</v>
      </c>
      <c r="F174" s="40">
        <v>17</v>
      </c>
      <c r="G174" s="41">
        <v>19</v>
      </c>
      <c r="H174" s="42"/>
      <c r="I174" s="43"/>
      <c r="J174" s="39">
        <v>90</v>
      </c>
      <c r="K174" s="44">
        <v>13</v>
      </c>
      <c r="L174" s="44">
        <v>0</v>
      </c>
      <c r="M174" s="44">
        <v>10</v>
      </c>
      <c r="N174" s="44"/>
      <c r="O174" s="45"/>
      <c r="P174" s="46">
        <f t="shared" si="58"/>
        <v>0.16919758612316493</v>
      </c>
      <c r="Q174" s="46">
        <f t="shared" si="59"/>
        <v>0.22153354236610878</v>
      </c>
      <c r="R174" s="46">
        <f t="shared" si="60"/>
        <v>-0.9595671941035071</v>
      </c>
      <c r="S174" s="47">
        <f t="shared" si="61"/>
        <v>52.62899877458101</v>
      </c>
      <c r="T174" s="9">
        <f t="shared" si="57"/>
        <v>-73.80132118109368</v>
      </c>
      <c r="U174" s="48">
        <f t="shared" si="62"/>
        <v>52.62899877458101</v>
      </c>
      <c r="V174" s="47">
        <f t="shared" si="22"/>
        <v>322.628998774581</v>
      </c>
      <c r="W174" s="49">
        <f t="shared" si="63"/>
        <v>16.198678818906316</v>
      </c>
      <c r="X174" s="50"/>
      <c r="Y174" s="51"/>
      <c r="Z174" s="52"/>
      <c r="AA174" s="39">
        <v>16</v>
      </c>
      <c r="AB174" s="42">
        <v>19</v>
      </c>
      <c r="AC174" s="53">
        <v>39.4</v>
      </c>
      <c r="AD174" s="54">
        <v>40.8</v>
      </c>
      <c r="AE174" s="48">
        <f t="shared" si="64"/>
        <v>13.228998774581008</v>
      </c>
      <c r="AF174" s="47">
        <f aca="true" t="shared" si="66" ref="AF174:AF236">IF(AE174-90&lt;0,AE174+270,AE174-90)</f>
        <v>283.228998774581</v>
      </c>
      <c r="AG174" s="47">
        <f t="shared" si="65"/>
        <v>16.198678818906316</v>
      </c>
      <c r="AH174" s="55"/>
      <c r="AI174" s="52"/>
    </row>
    <row r="175" spans="1:35" s="38" customFormat="1" ht="12.75">
      <c r="A175" s="37">
        <v>213.05</v>
      </c>
      <c r="B175" t="s">
        <v>50</v>
      </c>
      <c r="C175" s="38" t="s">
        <v>80</v>
      </c>
      <c r="D175" s="38">
        <v>2</v>
      </c>
      <c r="E175" s="39" t="s">
        <v>48</v>
      </c>
      <c r="F175" s="40">
        <v>79</v>
      </c>
      <c r="G175" s="41">
        <v>82</v>
      </c>
      <c r="H175" s="42"/>
      <c r="I175" s="43"/>
      <c r="J175" s="39">
        <v>90</v>
      </c>
      <c r="K175" s="44">
        <v>24</v>
      </c>
      <c r="L175" s="44">
        <v>0</v>
      </c>
      <c r="M175" s="44">
        <v>0</v>
      </c>
      <c r="N175" s="44"/>
      <c r="O175" s="45"/>
      <c r="P175" s="46">
        <f t="shared" si="58"/>
        <v>0</v>
      </c>
      <c r="Q175" s="46">
        <f t="shared" si="59"/>
        <v>0.40673664307580015</v>
      </c>
      <c r="R175" s="46">
        <f t="shared" si="60"/>
        <v>-0.9135454576426009</v>
      </c>
      <c r="S175" s="47">
        <f t="shared" si="61"/>
        <v>90</v>
      </c>
      <c r="T175" s="9">
        <f t="shared" si="57"/>
        <v>-66.00000000000001</v>
      </c>
      <c r="U175" s="48">
        <f t="shared" si="62"/>
        <v>90</v>
      </c>
      <c r="V175" s="47">
        <f aca="true" t="shared" si="67" ref="V175:V237">IF(U175-90&lt;0,U175+270,U175-90)</f>
        <v>0</v>
      </c>
      <c r="W175" s="49">
        <f t="shared" si="63"/>
        <v>23.999999999999986</v>
      </c>
      <c r="X175" s="50"/>
      <c r="Y175" s="51"/>
      <c r="Z175" s="52"/>
      <c r="AA175" s="39">
        <v>69</v>
      </c>
      <c r="AB175" s="42">
        <v>84</v>
      </c>
      <c r="AC175" s="53">
        <v>24.3</v>
      </c>
      <c r="AD175" s="54">
        <v>67</v>
      </c>
      <c r="AE175" s="48">
        <f t="shared" si="64"/>
        <v>65.7</v>
      </c>
      <c r="AF175" s="47">
        <f t="shared" si="66"/>
        <v>335.7</v>
      </c>
      <c r="AG175" s="47">
        <f t="shared" si="65"/>
        <v>23.999999999999986</v>
      </c>
      <c r="AH175" s="55"/>
      <c r="AI175" s="52"/>
    </row>
    <row r="176" spans="1:35" s="38" customFormat="1" ht="12.75">
      <c r="A176" s="37">
        <v>213.5</v>
      </c>
      <c r="B176" t="s">
        <v>50</v>
      </c>
      <c r="C176" s="38" t="s">
        <v>80</v>
      </c>
      <c r="D176" s="38">
        <v>2</v>
      </c>
      <c r="E176" s="39" t="s">
        <v>48</v>
      </c>
      <c r="F176" s="40">
        <v>124</v>
      </c>
      <c r="G176" s="41">
        <v>125</v>
      </c>
      <c r="H176" s="42"/>
      <c r="I176" s="43"/>
      <c r="J176" s="39">
        <v>90</v>
      </c>
      <c r="K176" s="44">
        <v>7</v>
      </c>
      <c r="L176" s="44">
        <v>180</v>
      </c>
      <c r="M176" s="44">
        <v>9</v>
      </c>
      <c r="N176" s="44"/>
      <c r="O176" s="45"/>
      <c r="P176" s="46">
        <f t="shared" si="58"/>
        <v>0.15526842625975004</v>
      </c>
      <c r="Q176" s="46">
        <f t="shared" si="59"/>
        <v>-0.12036892955724912</v>
      </c>
      <c r="R176" s="46">
        <f t="shared" si="60"/>
        <v>0.9803262614787073</v>
      </c>
      <c r="S176" s="47">
        <f t="shared" si="61"/>
        <v>322.2160403490285</v>
      </c>
      <c r="T176" s="9">
        <f t="shared" si="57"/>
        <v>78.66782357766516</v>
      </c>
      <c r="U176" s="48">
        <f t="shared" si="62"/>
        <v>142.2160403490285</v>
      </c>
      <c r="V176" s="47">
        <f t="shared" si="67"/>
        <v>52.2160403490285</v>
      </c>
      <c r="W176" s="49">
        <f t="shared" si="63"/>
        <v>11.33217642233484</v>
      </c>
      <c r="X176" s="50"/>
      <c r="Y176" s="51"/>
      <c r="Z176" s="52"/>
      <c r="AA176" s="39">
        <v>115</v>
      </c>
      <c r="AB176" s="42">
        <v>127</v>
      </c>
      <c r="AC176" s="53">
        <v>93.2</v>
      </c>
      <c r="AD176" s="54">
        <v>53.3</v>
      </c>
      <c r="AE176" s="48">
        <f t="shared" si="64"/>
        <v>49.0160403490285</v>
      </c>
      <c r="AF176" s="47">
        <f t="shared" si="66"/>
        <v>319.0160403490285</v>
      </c>
      <c r="AG176" s="47">
        <f t="shared" si="65"/>
        <v>11.33217642233484</v>
      </c>
      <c r="AH176" s="55"/>
      <c r="AI176" s="52"/>
    </row>
    <row r="177" spans="1:35" s="38" customFormat="1" ht="12.75">
      <c r="A177" s="37">
        <v>213.75</v>
      </c>
      <c r="B177" t="s">
        <v>50</v>
      </c>
      <c r="C177" s="38" t="s">
        <v>80</v>
      </c>
      <c r="D177" s="38">
        <v>3</v>
      </c>
      <c r="E177" s="39" t="s">
        <v>68</v>
      </c>
      <c r="F177" s="40">
        <v>8</v>
      </c>
      <c r="G177" s="41">
        <v>9</v>
      </c>
      <c r="H177" s="42"/>
      <c r="I177" s="43"/>
      <c r="J177" s="39">
        <v>90</v>
      </c>
      <c r="K177" s="44">
        <v>0</v>
      </c>
      <c r="L177" s="44">
        <v>180</v>
      </c>
      <c r="M177" s="44">
        <v>10</v>
      </c>
      <c r="N177" s="44"/>
      <c r="O177" s="45"/>
      <c r="P177" s="46">
        <f t="shared" si="58"/>
        <v>0.17364817766693033</v>
      </c>
      <c r="Q177" s="46">
        <f t="shared" si="59"/>
        <v>-1.0632884247878856E-17</v>
      </c>
      <c r="R177" s="46">
        <f t="shared" si="60"/>
        <v>0.984807753012208</v>
      </c>
      <c r="S177" s="47">
        <f t="shared" si="61"/>
        <v>360</v>
      </c>
      <c r="T177" s="9">
        <f t="shared" si="57"/>
        <v>80.00000000000003</v>
      </c>
      <c r="U177" s="48">
        <f t="shared" si="62"/>
        <v>180</v>
      </c>
      <c r="V177" s="47">
        <f t="shared" si="67"/>
        <v>90</v>
      </c>
      <c r="W177" s="49">
        <f t="shared" si="63"/>
        <v>9.999999999999972</v>
      </c>
      <c r="X177" s="50"/>
      <c r="Y177" s="51"/>
      <c r="Z177" s="52"/>
      <c r="AA177" s="39">
        <v>0</v>
      </c>
      <c r="AB177" s="42">
        <v>12</v>
      </c>
      <c r="AC177" s="53">
        <v>293.4</v>
      </c>
      <c r="AD177" s="54">
        <v>15.3</v>
      </c>
      <c r="AE177" s="48">
        <f t="shared" si="64"/>
        <v>246.60000000000002</v>
      </c>
      <c r="AF177" s="47">
        <f t="shared" si="66"/>
        <v>156.60000000000002</v>
      </c>
      <c r="AG177" s="47">
        <f t="shared" si="65"/>
        <v>9.999999999999972</v>
      </c>
      <c r="AH177" s="55"/>
      <c r="AI177" s="52"/>
    </row>
    <row r="178" spans="1:35" s="38" customFormat="1" ht="12.75">
      <c r="A178" s="37">
        <v>215.88</v>
      </c>
      <c r="B178" t="s">
        <v>50</v>
      </c>
      <c r="C178" s="38" t="s">
        <v>80</v>
      </c>
      <c r="D178" s="38">
        <v>4</v>
      </c>
      <c r="E178" s="39" t="s">
        <v>78</v>
      </c>
      <c r="F178" s="40">
        <v>80</v>
      </c>
      <c r="G178" s="41">
        <v>83</v>
      </c>
      <c r="H178" s="42"/>
      <c r="I178" s="43"/>
      <c r="J178" s="39">
        <v>90</v>
      </c>
      <c r="K178" s="44">
        <v>80</v>
      </c>
      <c r="L178" s="44">
        <v>0</v>
      </c>
      <c r="M178" s="44">
        <v>0</v>
      </c>
      <c r="N178" s="44"/>
      <c r="O178" s="45"/>
      <c r="P178" s="46">
        <f t="shared" si="58"/>
        <v>0</v>
      </c>
      <c r="Q178" s="46">
        <f t="shared" si="59"/>
        <v>0.984807753012208</v>
      </c>
      <c r="R178" s="46">
        <f t="shared" si="60"/>
        <v>-0.17364817766693041</v>
      </c>
      <c r="S178" s="47">
        <f t="shared" si="61"/>
        <v>90</v>
      </c>
      <c r="T178" s="9">
        <f t="shared" si="57"/>
        <v>-10.000000000000005</v>
      </c>
      <c r="U178" s="48">
        <f t="shared" si="62"/>
        <v>90</v>
      </c>
      <c r="V178" s="47">
        <f t="shared" si="67"/>
        <v>0</v>
      </c>
      <c r="W178" s="49">
        <f t="shared" si="63"/>
        <v>80</v>
      </c>
      <c r="X178" s="50"/>
      <c r="Y178" s="51"/>
      <c r="Z178" s="52"/>
      <c r="AA178" s="39">
        <v>66</v>
      </c>
      <c r="AB178" s="42">
        <v>97</v>
      </c>
      <c r="AC178" s="53">
        <v>327.2</v>
      </c>
      <c r="AD178" s="54">
        <v>-7.9</v>
      </c>
      <c r="AE178" s="48">
        <f t="shared" si="64"/>
        <v>302.8</v>
      </c>
      <c r="AF178" s="47">
        <f t="shared" si="66"/>
        <v>212.8</v>
      </c>
      <c r="AG178" s="47">
        <f t="shared" si="65"/>
        <v>80</v>
      </c>
      <c r="AH178" s="55"/>
      <c r="AI178" s="52"/>
    </row>
    <row r="179" spans="1:35" s="38" customFormat="1" ht="12.75">
      <c r="A179" s="37">
        <v>216.64</v>
      </c>
      <c r="B179" t="s">
        <v>50</v>
      </c>
      <c r="C179" s="38" t="s">
        <v>80</v>
      </c>
      <c r="D179" s="38">
        <v>5</v>
      </c>
      <c r="E179" s="39" t="s">
        <v>48</v>
      </c>
      <c r="F179" s="40">
        <v>15</v>
      </c>
      <c r="G179" s="41">
        <v>16</v>
      </c>
      <c r="H179" s="42"/>
      <c r="I179" s="43"/>
      <c r="J179" s="39">
        <v>90</v>
      </c>
      <c r="K179" s="44">
        <v>3</v>
      </c>
      <c r="L179" s="44">
        <v>0</v>
      </c>
      <c r="M179" s="44">
        <v>5</v>
      </c>
      <c r="N179" s="44"/>
      <c r="O179" s="45"/>
      <c r="P179" s="46">
        <f t="shared" si="58"/>
        <v>0.0870362988312832</v>
      </c>
      <c r="Q179" s="46">
        <f t="shared" si="59"/>
        <v>0.052136802128782224</v>
      </c>
      <c r="R179" s="46">
        <f t="shared" si="60"/>
        <v>-0.994829447880333</v>
      </c>
      <c r="S179" s="47">
        <f t="shared" si="61"/>
        <v>30.922606269927922</v>
      </c>
      <c r="T179" s="9">
        <f t="shared" si="57"/>
        <v>-84.17685049823567</v>
      </c>
      <c r="U179" s="48">
        <f t="shared" si="62"/>
        <v>30.922606269927922</v>
      </c>
      <c r="V179" s="47">
        <f t="shared" si="67"/>
        <v>300.92260626992794</v>
      </c>
      <c r="W179" s="49">
        <f t="shared" si="63"/>
        <v>5.823149501764334</v>
      </c>
      <c r="X179" s="50"/>
      <c r="Y179" s="51"/>
      <c r="Z179" s="52"/>
      <c r="AA179" s="39">
        <v>0</v>
      </c>
      <c r="AB179" s="42">
        <v>57</v>
      </c>
      <c r="AC179" s="53">
        <v>82.9</v>
      </c>
      <c r="AD179" s="54">
        <v>78.3</v>
      </c>
      <c r="AE179" s="48">
        <f t="shared" si="64"/>
        <v>308.0226062699279</v>
      </c>
      <c r="AF179" s="47">
        <f t="shared" si="66"/>
        <v>218.0226062699279</v>
      </c>
      <c r="AG179" s="47">
        <f t="shared" si="65"/>
        <v>5.823149501764334</v>
      </c>
      <c r="AH179" s="55"/>
      <c r="AI179" s="52"/>
    </row>
    <row r="180" spans="1:35" s="38" customFormat="1" ht="12.75">
      <c r="A180" s="37">
        <v>217.68</v>
      </c>
      <c r="B180" t="s">
        <v>50</v>
      </c>
      <c r="C180" s="38" t="s">
        <v>80</v>
      </c>
      <c r="D180" s="38">
        <v>5</v>
      </c>
      <c r="E180" s="39" t="s">
        <v>68</v>
      </c>
      <c r="F180" s="40">
        <v>119</v>
      </c>
      <c r="G180" s="41">
        <v>145</v>
      </c>
      <c r="H180" s="42"/>
      <c r="I180" s="43"/>
      <c r="J180" s="39">
        <v>0</v>
      </c>
      <c r="K180" s="44">
        <v>9</v>
      </c>
      <c r="L180" s="44">
        <v>90</v>
      </c>
      <c r="M180" s="44">
        <v>0</v>
      </c>
      <c r="N180" s="44"/>
      <c r="O180" s="45"/>
      <c r="P180" s="46">
        <f t="shared" si="58"/>
        <v>-0.15643446504023087</v>
      </c>
      <c r="Q180" s="46">
        <f t="shared" si="59"/>
        <v>9.578848344392363E-18</v>
      </c>
      <c r="R180" s="46">
        <f t="shared" si="60"/>
        <v>0.9876883405951378</v>
      </c>
      <c r="S180" s="47">
        <f t="shared" si="61"/>
        <v>180</v>
      </c>
      <c r="T180" s="9">
        <f t="shared" si="57"/>
        <v>81.00000000000001</v>
      </c>
      <c r="U180" s="48">
        <f t="shared" si="62"/>
        <v>0</v>
      </c>
      <c r="V180" s="47">
        <f t="shared" si="67"/>
        <v>270</v>
      </c>
      <c r="W180" s="49">
        <f t="shared" si="63"/>
        <v>8.999999999999986</v>
      </c>
      <c r="X180" s="50"/>
      <c r="Y180" s="51"/>
      <c r="Z180" s="52"/>
      <c r="AA180" s="39">
        <v>0</v>
      </c>
      <c r="AB180" s="42">
        <v>57</v>
      </c>
      <c r="AC180" s="53">
        <v>199.4</v>
      </c>
      <c r="AD180" s="54">
        <v>20</v>
      </c>
      <c r="AE180" s="48">
        <f t="shared" si="64"/>
        <v>160.6</v>
      </c>
      <c r="AF180" s="47">
        <f t="shared" si="66"/>
        <v>70.6</v>
      </c>
      <c r="AG180" s="47">
        <f t="shared" si="65"/>
        <v>8.999999999999986</v>
      </c>
      <c r="AH180" s="55"/>
      <c r="AI180" s="52"/>
    </row>
    <row r="181" spans="1:35" s="38" customFormat="1" ht="12.75">
      <c r="A181" s="37">
        <v>217.95</v>
      </c>
      <c r="B181" t="s">
        <v>50</v>
      </c>
      <c r="C181" s="38" t="s">
        <v>80</v>
      </c>
      <c r="D181" s="38">
        <v>6</v>
      </c>
      <c r="E181" s="39" t="s">
        <v>68</v>
      </c>
      <c r="F181" s="40">
        <v>0</v>
      </c>
      <c r="G181" s="41">
        <v>110</v>
      </c>
      <c r="H181" s="42"/>
      <c r="I181" s="43"/>
      <c r="J181" s="39">
        <v>90</v>
      </c>
      <c r="K181" s="44">
        <v>0</v>
      </c>
      <c r="L181" s="44">
        <v>180</v>
      </c>
      <c r="M181" s="44">
        <v>16</v>
      </c>
      <c r="N181" s="44"/>
      <c r="O181" s="45"/>
      <c r="P181" s="46">
        <f t="shared" si="58"/>
        <v>0.27563735581699916</v>
      </c>
      <c r="Q181" s="46">
        <f t="shared" si="59"/>
        <v>-1.6877920276336405E-17</v>
      </c>
      <c r="R181" s="46">
        <f t="shared" si="60"/>
        <v>0.9612616959383189</v>
      </c>
      <c r="S181" s="47">
        <f t="shared" si="61"/>
        <v>360</v>
      </c>
      <c r="T181" s="9">
        <f t="shared" si="57"/>
        <v>74</v>
      </c>
      <c r="U181" s="48">
        <f t="shared" si="62"/>
        <v>180</v>
      </c>
      <c r="V181" s="47">
        <f t="shared" si="67"/>
        <v>90</v>
      </c>
      <c r="W181" s="49">
        <f t="shared" si="63"/>
        <v>16</v>
      </c>
      <c r="X181" s="50"/>
      <c r="Y181" s="51"/>
      <c r="Z181" s="52"/>
      <c r="AA181" s="39">
        <v>0</v>
      </c>
      <c r="AB181" s="42">
        <v>57</v>
      </c>
      <c r="AC181" s="53"/>
      <c r="AD181" s="54"/>
      <c r="AE181" s="48">
        <f t="shared" si="64"/>
        <v>180</v>
      </c>
      <c r="AF181" s="47">
        <f t="shared" si="66"/>
        <v>90</v>
      </c>
      <c r="AG181" s="47">
        <f t="shared" si="65"/>
        <v>16</v>
      </c>
      <c r="AH181" s="55"/>
      <c r="AI181" s="52"/>
    </row>
    <row r="182" spans="1:35" s="38" customFormat="1" ht="21">
      <c r="A182" s="37">
        <v>219.52</v>
      </c>
      <c r="B182" t="s">
        <v>50</v>
      </c>
      <c r="C182" s="38" t="s">
        <v>80</v>
      </c>
      <c r="D182" s="38">
        <v>8</v>
      </c>
      <c r="E182" s="39" t="s">
        <v>68</v>
      </c>
      <c r="F182" s="40">
        <v>14</v>
      </c>
      <c r="G182" s="41">
        <v>16</v>
      </c>
      <c r="H182" s="42"/>
      <c r="I182" s="43"/>
      <c r="J182" s="39">
        <v>90</v>
      </c>
      <c r="K182" s="44">
        <v>10</v>
      </c>
      <c r="L182" s="44">
        <v>180</v>
      </c>
      <c r="M182" s="44">
        <v>14</v>
      </c>
      <c r="N182" s="44"/>
      <c r="O182" s="45"/>
      <c r="P182" s="46">
        <f t="shared" si="58"/>
        <v>0.23824655840996273</v>
      </c>
      <c r="Q182" s="46">
        <f t="shared" si="59"/>
        <v>-0.16849008466583745</v>
      </c>
      <c r="R182" s="46">
        <f t="shared" si="60"/>
        <v>0.9555547539512126</v>
      </c>
      <c r="S182" s="47">
        <f t="shared" si="61"/>
        <v>324.7317101480104</v>
      </c>
      <c r="T182" s="9">
        <f t="shared" si="57"/>
        <v>73.01848729091662</v>
      </c>
      <c r="U182" s="48">
        <f t="shared" si="62"/>
        <v>144.7317101480104</v>
      </c>
      <c r="V182" s="47">
        <f t="shared" si="67"/>
        <v>54.73171014801039</v>
      </c>
      <c r="W182" s="49">
        <f t="shared" si="63"/>
        <v>16.981512709083376</v>
      </c>
      <c r="X182" s="50"/>
      <c r="Y182" s="51"/>
      <c r="Z182" s="52"/>
      <c r="AA182" s="39">
        <v>12</v>
      </c>
      <c r="AB182" s="42">
        <v>17</v>
      </c>
      <c r="AC182" s="53"/>
      <c r="AD182" s="54"/>
      <c r="AE182" s="48">
        <f t="shared" si="64"/>
        <v>144.7317101480104</v>
      </c>
      <c r="AF182" s="47">
        <f t="shared" si="66"/>
        <v>54.73171014801039</v>
      </c>
      <c r="AG182" s="47">
        <f t="shared" si="65"/>
        <v>16.981512709083376</v>
      </c>
      <c r="AH182" s="55"/>
      <c r="AI182" s="52"/>
    </row>
    <row r="183" spans="1:35" s="38" customFormat="1" ht="12.75">
      <c r="A183" s="37">
        <v>219.6</v>
      </c>
      <c r="B183" t="s">
        <v>50</v>
      </c>
      <c r="C183" s="38" t="s">
        <v>80</v>
      </c>
      <c r="D183" s="38">
        <v>8</v>
      </c>
      <c r="E183" s="39" t="s">
        <v>48</v>
      </c>
      <c r="F183" s="40">
        <v>22</v>
      </c>
      <c r="G183" s="41">
        <v>24</v>
      </c>
      <c r="H183" s="42"/>
      <c r="I183" s="43"/>
      <c r="J183" s="39">
        <v>90</v>
      </c>
      <c r="K183" s="44">
        <v>0</v>
      </c>
      <c r="L183" s="44">
        <v>180</v>
      </c>
      <c r="M183" s="44">
        <v>18</v>
      </c>
      <c r="N183" s="44"/>
      <c r="O183" s="45"/>
      <c r="P183" s="46">
        <f t="shared" si="58"/>
        <v>0.3090169943749474</v>
      </c>
      <c r="Q183" s="46">
        <f t="shared" si="59"/>
        <v>-1.892183365217075E-17</v>
      </c>
      <c r="R183" s="46">
        <f t="shared" si="60"/>
        <v>0.9510565162951535</v>
      </c>
      <c r="S183" s="47">
        <f t="shared" si="61"/>
        <v>360</v>
      </c>
      <c r="T183" s="9">
        <f t="shared" si="57"/>
        <v>72.00000000000001</v>
      </c>
      <c r="U183" s="48">
        <f t="shared" si="62"/>
        <v>180</v>
      </c>
      <c r="V183" s="47">
        <f t="shared" si="67"/>
        <v>90</v>
      </c>
      <c r="W183" s="49">
        <f t="shared" si="63"/>
        <v>17.999999999999986</v>
      </c>
      <c r="X183" s="50"/>
      <c r="Y183" s="51"/>
      <c r="Z183" s="52"/>
      <c r="AA183" s="39">
        <v>20</v>
      </c>
      <c r="AB183" s="42">
        <v>27</v>
      </c>
      <c r="AC183" s="53"/>
      <c r="AD183" s="54"/>
      <c r="AE183" s="48">
        <f t="shared" si="64"/>
        <v>180</v>
      </c>
      <c r="AF183" s="47">
        <f t="shared" si="66"/>
        <v>90</v>
      </c>
      <c r="AG183" s="47">
        <f t="shared" si="65"/>
        <v>17.999999999999986</v>
      </c>
      <c r="AH183" s="55"/>
      <c r="AI183" s="52"/>
    </row>
    <row r="184" spans="1:35" s="38" customFormat="1" ht="12.75">
      <c r="A184" s="37">
        <v>220.05</v>
      </c>
      <c r="B184" t="s">
        <v>50</v>
      </c>
      <c r="C184" s="38" t="s">
        <v>80</v>
      </c>
      <c r="D184" s="38">
        <v>8</v>
      </c>
      <c r="E184" s="39" t="s">
        <v>48</v>
      </c>
      <c r="F184" s="40">
        <v>67</v>
      </c>
      <c r="G184" s="41">
        <v>69</v>
      </c>
      <c r="H184" s="42"/>
      <c r="I184" s="43"/>
      <c r="J184" s="39">
        <v>90</v>
      </c>
      <c r="K184" s="44">
        <v>0</v>
      </c>
      <c r="L184" s="44">
        <v>180</v>
      </c>
      <c r="M184" s="44">
        <v>2</v>
      </c>
      <c r="N184" s="44"/>
      <c r="O184" s="45"/>
      <c r="P184" s="46">
        <f t="shared" si="58"/>
        <v>0.03489949670250097</v>
      </c>
      <c r="Q184" s="46">
        <f t="shared" si="59"/>
        <v>-2.136977846428571E-18</v>
      </c>
      <c r="R184" s="46">
        <f t="shared" si="60"/>
        <v>0.9993908270190958</v>
      </c>
      <c r="S184" s="47">
        <f t="shared" si="61"/>
        <v>360</v>
      </c>
      <c r="T184" s="9">
        <f t="shared" si="57"/>
        <v>88.00000000000004</v>
      </c>
      <c r="U184" s="48">
        <f t="shared" si="62"/>
        <v>180</v>
      </c>
      <c r="V184" s="47">
        <f t="shared" si="67"/>
        <v>90</v>
      </c>
      <c r="W184" s="49">
        <f t="shared" si="63"/>
        <v>1.9999999999999574</v>
      </c>
      <c r="X184" s="50"/>
      <c r="Y184" s="51"/>
      <c r="Z184" s="52"/>
      <c r="AA184" s="39">
        <v>65</v>
      </c>
      <c r="AB184" s="42">
        <v>69</v>
      </c>
      <c r="AC184" s="53"/>
      <c r="AD184" s="54"/>
      <c r="AE184" s="48">
        <f t="shared" si="64"/>
        <v>180</v>
      </c>
      <c r="AF184" s="47">
        <f t="shared" si="66"/>
        <v>90</v>
      </c>
      <c r="AG184" s="47">
        <f t="shared" si="65"/>
        <v>1.9999999999999574</v>
      </c>
      <c r="AH184" s="55"/>
      <c r="AI184" s="52"/>
    </row>
    <row r="185" spans="1:35" s="38" customFormat="1" ht="12.75">
      <c r="A185" s="37">
        <v>220.685</v>
      </c>
      <c r="B185" t="s">
        <v>50</v>
      </c>
      <c r="C185" s="38" t="s">
        <v>80</v>
      </c>
      <c r="D185" s="38" t="s">
        <v>55</v>
      </c>
      <c r="E185" s="39" t="s">
        <v>68</v>
      </c>
      <c r="F185" s="40">
        <v>10</v>
      </c>
      <c r="G185" s="41">
        <v>12</v>
      </c>
      <c r="H185" s="42"/>
      <c r="I185" s="43"/>
      <c r="J185" s="39">
        <v>90</v>
      </c>
      <c r="K185" s="44">
        <v>12</v>
      </c>
      <c r="L185" s="44">
        <v>180</v>
      </c>
      <c r="M185" s="44">
        <v>13</v>
      </c>
      <c r="N185" s="44"/>
      <c r="O185" s="45"/>
      <c r="P185" s="46">
        <f t="shared" si="58"/>
        <v>0.22003533408899145</v>
      </c>
      <c r="Q185" s="46">
        <f t="shared" si="59"/>
        <v>-0.20258292765170793</v>
      </c>
      <c r="R185" s="46">
        <f t="shared" si="60"/>
        <v>0.9530777410965207</v>
      </c>
      <c r="S185" s="47">
        <f t="shared" si="61"/>
        <v>317.3647378276539</v>
      </c>
      <c r="T185" s="9">
        <f t="shared" si="57"/>
        <v>72.57731384750159</v>
      </c>
      <c r="U185" s="48">
        <f t="shared" si="62"/>
        <v>137.36473782765393</v>
      </c>
      <c r="V185" s="47">
        <f t="shared" si="67"/>
        <v>47.364737827653926</v>
      </c>
      <c r="W185" s="49">
        <f t="shared" si="63"/>
        <v>17.422686152498414</v>
      </c>
      <c r="X185" s="50"/>
      <c r="Y185" s="51"/>
      <c r="Z185" s="52"/>
      <c r="AA185" s="39">
        <v>10</v>
      </c>
      <c r="AB185" s="42">
        <v>12</v>
      </c>
      <c r="AC185" s="53"/>
      <c r="AD185" s="54"/>
      <c r="AE185" s="48">
        <f t="shared" si="64"/>
        <v>137.36473782765393</v>
      </c>
      <c r="AF185" s="47">
        <f t="shared" si="66"/>
        <v>47.364737827653926</v>
      </c>
      <c r="AG185" s="47">
        <f t="shared" si="65"/>
        <v>17.422686152498414</v>
      </c>
      <c r="AH185" s="55"/>
      <c r="AI185" s="52"/>
    </row>
    <row r="186" spans="1:35" s="38" customFormat="1" ht="13.5" customHeight="1">
      <c r="A186" s="37">
        <v>220.845</v>
      </c>
      <c r="B186" t="s">
        <v>50</v>
      </c>
      <c r="C186" s="38" t="s">
        <v>80</v>
      </c>
      <c r="D186" s="38" t="s">
        <v>55</v>
      </c>
      <c r="E186" s="39" t="s">
        <v>68</v>
      </c>
      <c r="F186" s="40">
        <v>26</v>
      </c>
      <c r="G186" s="41">
        <v>26</v>
      </c>
      <c r="H186" s="42"/>
      <c r="I186" s="43"/>
      <c r="J186" s="39">
        <v>90</v>
      </c>
      <c r="K186" s="44">
        <v>0</v>
      </c>
      <c r="L186" s="44">
        <v>180</v>
      </c>
      <c r="M186" s="44">
        <v>3</v>
      </c>
      <c r="N186" s="44"/>
      <c r="O186" s="45"/>
      <c r="P186" s="46">
        <f t="shared" si="58"/>
        <v>0.05233595624294383</v>
      </c>
      <c r="Q186" s="46">
        <f t="shared" si="59"/>
        <v>-3.2046530646618547E-18</v>
      </c>
      <c r="R186" s="46">
        <f t="shared" si="60"/>
        <v>0.9986295347545738</v>
      </c>
      <c r="S186" s="47">
        <f t="shared" si="61"/>
        <v>360</v>
      </c>
      <c r="T186" s="9">
        <f t="shared" si="57"/>
        <v>87.00000000000007</v>
      </c>
      <c r="U186" s="48">
        <f t="shared" si="62"/>
        <v>180</v>
      </c>
      <c r="V186" s="47">
        <f t="shared" si="67"/>
        <v>90</v>
      </c>
      <c r="W186" s="49">
        <f t="shared" si="63"/>
        <v>2.999999999999929</v>
      </c>
      <c r="X186" s="50"/>
      <c r="Y186" s="51"/>
      <c r="Z186" s="52"/>
      <c r="AA186" s="39">
        <v>24</v>
      </c>
      <c r="AB186" s="42">
        <v>29</v>
      </c>
      <c r="AC186" s="53"/>
      <c r="AD186" s="54"/>
      <c r="AE186" s="48">
        <f t="shared" si="64"/>
        <v>180</v>
      </c>
      <c r="AF186" s="47">
        <f t="shared" si="66"/>
        <v>90</v>
      </c>
      <c r="AG186" s="47">
        <f t="shared" si="65"/>
        <v>2.999999999999929</v>
      </c>
      <c r="AH186" s="55"/>
      <c r="AI186" s="52"/>
    </row>
    <row r="187" spans="1:35" s="38" customFormat="1" ht="12.75">
      <c r="A187" s="37">
        <v>220.99</v>
      </c>
      <c r="B187" s="38" t="s">
        <v>50</v>
      </c>
      <c r="C187" s="38" t="s">
        <v>81</v>
      </c>
      <c r="D187" s="38">
        <v>1</v>
      </c>
      <c r="E187" s="39" t="s">
        <v>48</v>
      </c>
      <c r="F187" s="40">
        <v>66</v>
      </c>
      <c r="G187" s="41">
        <v>67</v>
      </c>
      <c r="H187" s="42"/>
      <c r="I187" s="43"/>
      <c r="J187" s="39">
        <v>90</v>
      </c>
      <c r="K187" s="44">
        <v>8</v>
      </c>
      <c r="L187" s="44">
        <v>0</v>
      </c>
      <c r="M187" s="44">
        <v>12</v>
      </c>
      <c r="N187" s="44"/>
      <c r="O187" s="45"/>
      <c r="P187" s="46">
        <f t="shared" si="58"/>
        <v>0.205888308534897</v>
      </c>
      <c r="Q187" s="46">
        <f t="shared" si="59"/>
        <v>0.1361318347907717</v>
      </c>
      <c r="R187" s="46">
        <f t="shared" si="60"/>
        <v>-0.9686283355228664</v>
      </c>
      <c r="S187" s="47">
        <f t="shared" si="61"/>
        <v>33.47238426851001</v>
      </c>
      <c r="T187" s="9">
        <f t="shared" si="57"/>
        <v>-75.70426032732</v>
      </c>
      <c r="U187" s="48">
        <f t="shared" si="62"/>
        <v>33.47238426851001</v>
      </c>
      <c r="V187" s="47">
        <f t="shared" si="67"/>
        <v>303.47238426851004</v>
      </c>
      <c r="W187" s="49">
        <f t="shared" si="63"/>
        <v>14.29573967268</v>
      </c>
      <c r="X187" s="50"/>
      <c r="Y187" s="51"/>
      <c r="Z187" s="52"/>
      <c r="AA187" s="39">
        <v>0</v>
      </c>
      <c r="AB187" s="42">
        <v>71</v>
      </c>
      <c r="AC187" s="53">
        <v>32.2</v>
      </c>
      <c r="AD187" s="54">
        <v>30.6</v>
      </c>
      <c r="AE187" s="48">
        <f t="shared" si="64"/>
        <v>1.2723842685100095</v>
      </c>
      <c r="AF187" s="47">
        <f t="shared" si="66"/>
        <v>271.27238426851</v>
      </c>
      <c r="AG187" s="47">
        <f t="shared" si="65"/>
        <v>14.29573967268</v>
      </c>
      <c r="AH187" s="55"/>
      <c r="AI187" s="52"/>
    </row>
    <row r="188" spans="1:35" s="38" customFormat="1" ht="21">
      <c r="A188" s="37">
        <v>222.09</v>
      </c>
      <c r="B188" s="38" t="s">
        <v>50</v>
      </c>
      <c r="C188" s="38" t="s">
        <v>81</v>
      </c>
      <c r="D188" s="38">
        <v>2</v>
      </c>
      <c r="E188" s="39" t="s">
        <v>48</v>
      </c>
      <c r="F188" s="40">
        <v>35</v>
      </c>
      <c r="G188" s="41">
        <v>37</v>
      </c>
      <c r="H188" s="42"/>
      <c r="I188" s="43"/>
      <c r="J188" s="39">
        <v>90</v>
      </c>
      <c r="K188" s="44">
        <v>33</v>
      </c>
      <c r="L188" s="44">
        <v>0</v>
      </c>
      <c r="M188" s="44">
        <v>1</v>
      </c>
      <c r="N188" s="44"/>
      <c r="O188" s="45"/>
      <c r="P188" s="46">
        <f t="shared" si="58"/>
        <v>0.014636819618770938</v>
      </c>
      <c r="Q188" s="46">
        <f t="shared" si="59"/>
        <v>0.544556083851976</v>
      </c>
      <c r="R188" s="46">
        <f t="shared" si="60"/>
        <v>-0.8385428343557338</v>
      </c>
      <c r="S188" s="47">
        <f t="shared" si="61"/>
        <v>88.460349363054</v>
      </c>
      <c r="T188" s="9">
        <f t="shared" si="57"/>
        <v>-56.990549036839475</v>
      </c>
      <c r="U188" s="48">
        <f t="shared" si="62"/>
        <v>88.460349363054</v>
      </c>
      <c r="V188" s="47">
        <f t="shared" si="67"/>
        <v>358.460349363054</v>
      </c>
      <c r="W188" s="49">
        <f t="shared" si="63"/>
        <v>33.009450963160525</v>
      </c>
      <c r="X188" s="50"/>
      <c r="Y188" s="51"/>
      <c r="Z188" s="52"/>
      <c r="AA188" s="39">
        <v>18</v>
      </c>
      <c r="AB188" s="42">
        <v>47</v>
      </c>
      <c r="AC188" s="53">
        <v>174.2</v>
      </c>
      <c r="AD188" s="54">
        <v>-15.5</v>
      </c>
      <c r="AE188" s="48">
        <f t="shared" si="64"/>
        <v>94.260349363054</v>
      </c>
      <c r="AF188" s="47">
        <f t="shared" si="66"/>
        <v>4.260349363054004</v>
      </c>
      <c r="AG188" s="47">
        <f t="shared" si="65"/>
        <v>33.009450963160525</v>
      </c>
      <c r="AH188" s="55"/>
      <c r="AI188" s="52"/>
    </row>
    <row r="189" spans="1:35" s="38" customFormat="1" ht="12.75">
      <c r="A189" s="37">
        <v>230.2</v>
      </c>
      <c r="B189" s="38" t="s">
        <v>50</v>
      </c>
      <c r="C189" s="38" t="s">
        <v>82</v>
      </c>
      <c r="D189" s="38">
        <v>1</v>
      </c>
      <c r="E189" s="39" t="s">
        <v>48</v>
      </c>
      <c r="F189" s="40">
        <v>37</v>
      </c>
      <c r="G189" s="41">
        <v>37</v>
      </c>
      <c r="H189" s="42"/>
      <c r="I189" s="43"/>
      <c r="J189" s="39">
        <v>90</v>
      </c>
      <c r="K189" s="44">
        <v>2</v>
      </c>
      <c r="L189" s="44">
        <v>0</v>
      </c>
      <c r="M189" s="44">
        <v>10</v>
      </c>
      <c r="N189" s="44"/>
      <c r="O189" s="45"/>
      <c r="P189" s="46">
        <f t="shared" si="58"/>
        <v>0.17354239588891238</v>
      </c>
      <c r="Q189" s="46">
        <f t="shared" si="59"/>
        <v>0.03436929492884693</v>
      </c>
      <c r="R189" s="46">
        <f t="shared" si="60"/>
        <v>-0.9842078347376879</v>
      </c>
      <c r="S189" s="47">
        <f t="shared" si="61"/>
        <v>11.202215998811244</v>
      </c>
      <c r="T189" s="9">
        <f t="shared" si="57"/>
        <v>-79.80980839139353</v>
      </c>
      <c r="U189" s="48">
        <f t="shared" si="62"/>
        <v>11.202215998811244</v>
      </c>
      <c r="V189" s="47">
        <f t="shared" si="67"/>
        <v>281.20221599881125</v>
      </c>
      <c r="W189" s="49">
        <f t="shared" si="63"/>
        <v>10.190191608606469</v>
      </c>
      <c r="X189" s="50"/>
      <c r="Y189" s="51"/>
      <c r="Z189" s="52"/>
      <c r="AA189" s="39">
        <v>0</v>
      </c>
      <c r="AB189" s="42">
        <v>144</v>
      </c>
      <c r="AC189" s="53">
        <v>304.5</v>
      </c>
      <c r="AD189" s="54">
        <v>25</v>
      </c>
      <c r="AE189" s="48">
        <f t="shared" si="64"/>
        <v>66.70221599881125</v>
      </c>
      <c r="AF189" s="47">
        <f t="shared" si="66"/>
        <v>336.70221599881125</v>
      </c>
      <c r="AG189" s="47">
        <f t="shared" si="65"/>
        <v>10.190191608606469</v>
      </c>
      <c r="AH189" s="55"/>
      <c r="AI189" s="52"/>
    </row>
    <row r="190" spans="1:35" s="38" customFormat="1" ht="21">
      <c r="A190" s="37">
        <v>233.515</v>
      </c>
      <c r="B190" s="38" t="s">
        <v>50</v>
      </c>
      <c r="C190" s="38" t="s">
        <v>82</v>
      </c>
      <c r="D190" s="38">
        <v>4</v>
      </c>
      <c r="E190" s="39" t="s">
        <v>53</v>
      </c>
      <c r="F190" s="40">
        <v>83</v>
      </c>
      <c r="G190" s="41">
        <v>87</v>
      </c>
      <c r="H190" s="42"/>
      <c r="I190" s="43"/>
      <c r="J190" s="39">
        <v>90</v>
      </c>
      <c r="K190" s="44">
        <v>35</v>
      </c>
      <c r="L190" s="44">
        <v>241</v>
      </c>
      <c r="M190" s="44">
        <v>0</v>
      </c>
      <c r="N190" s="44">
        <v>12</v>
      </c>
      <c r="O190" s="45">
        <v>90</v>
      </c>
      <c r="P190" s="46">
        <f t="shared" si="58"/>
        <v>0.5016612547834102</v>
      </c>
      <c r="Q190" s="46">
        <f t="shared" si="59"/>
        <v>-0.27807537428959783</v>
      </c>
      <c r="R190" s="46">
        <f t="shared" si="60"/>
        <v>0.39713279151575653</v>
      </c>
      <c r="S190" s="47">
        <f t="shared" si="61"/>
        <v>331</v>
      </c>
      <c r="T190" s="9">
        <f t="shared" si="57"/>
        <v>34.69794990254368</v>
      </c>
      <c r="U190" s="48">
        <f t="shared" si="62"/>
        <v>151</v>
      </c>
      <c r="V190" s="47">
        <f t="shared" si="67"/>
        <v>61</v>
      </c>
      <c r="W190" s="49">
        <f t="shared" si="63"/>
        <v>55.30205009745632</v>
      </c>
      <c r="X190" s="50">
        <f>IF(-Q190&lt;0,180-ACOS(SIN((U190-90)*PI()/180)*R190/SQRT(Q190^2+R190^2))*180/PI(),ACOS(SIN((U190-90)*PI()/180)*R190/SQRT(Q190^2+R190^2))*180/PI())</f>
        <v>44.23812742357469</v>
      </c>
      <c r="Y190" s="51">
        <f>IF(O190=90,IF(X190-N190&lt;0,X190-N190+180,X190-N190),IF(O190=270,IF(X190+N190&gt;180,X190+N190-180,X190+N190),IF(U190&lt;180,IF(O190=1,IF(X190+N190&gt;180,X190+N190-180,X190+N190),IF(X190-N190&lt;0,X190-N190+180,X190-N190)),IF(O190=1,IF(X190-N190&lt;0,X190-N190+180,X190-N190),IF(X190+N190&gt;180,X190+N190-180,X190+N190)))))</f>
        <v>32.23812742357469</v>
      </c>
      <c r="Z190" s="52" t="s">
        <v>54</v>
      </c>
      <c r="AA190" s="39">
        <v>67</v>
      </c>
      <c r="AB190" s="42">
        <v>124</v>
      </c>
      <c r="AC190" s="53">
        <v>129.2</v>
      </c>
      <c r="AD190" s="54">
        <v>-23.3</v>
      </c>
      <c r="AE190" s="48">
        <f t="shared" si="64"/>
        <v>201.8</v>
      </c>
      <c r="AF190" s="47">
        <f t="shared" si="66"/>
        <v>111.80000000000001</v>
      </c>
      <c r="AG190" s="47">
        <f t="shared" si="65"/>
        <v>55.30205009745632</v>
      </c>
      <c r="AH190" s="55">
        <f>Y190</f>
        <v>32.23812742357469</v>
      </c>
      <c r="AI190" s="52" t="str">
        <f>Z190</f>
        <v>N</v>
      </c>
    </row>
    <row r="191" spans="1:35" s="38" customFormat="1" ht="12.75">
      <c r="A191" s="37">
        <v>233.695</v>
      </c>
      <c r="B191" s="38" t="s">
        <v>50</v>
      </c>
      <c r="C191" s="38" t="s">
        <v>82</v>
      </c>
      <c r="D191" s="38">
        <v>4</v>
      </c>
      <c r="E191" s="39" t="s">
        <v>53</v>
      </c>
      <c r="F191" s="40">
        <v>101</v>
      </c>
      <c r="G191" s="41">
        <v>104</v>
      </c>
      <c r="H191" s="42"/>
      <c r="I191" s="43"/>
      <c r="J191" s="39">
        <v>90</v>
      </c>
      <c r="K191" s="44">
        <v>40</v>
      </c>
      <c r="L191" s="44">
        <v>241</v>
      </c>
      <c r="M191" s="44">
        <v>0</v>
      </c>
      <c r="N191" s="44"/>
      <c r="O191" s="45"/>
      <c r="P191" s="46">
        <f t="shared" si="58"/>
        <v>0.5621947109368732</v>
      </c>
      <c r="Q191" s="46">
        <f t="shared" si="59"/>
        <v>-0.3116296169511817</v>
      </c>
      <c r="R191" s="46">
        <f t="shared" si="60"/>
        <v>0.3713857155603283</v>
      </c>
      <c r="S191" s="47">
        <f t="shared" si="61"/>
        <v>331</v>
      </c>
      <c r="T191" s="9">
        <f t="shared" si="57"/>
        <v>30.018188252753774</v>
      </c>
      <c r="U191" s="48">
        <f t="shared" si="62"/>
        <v>151</v>
      </c>
      <c r="V191" s="47">
        <f t="shared" si="67"/>
        <v>61</v>
      </c>
      <c r="W191" s="49">
        <f t="shared" si="63"/>
        <v>59.981811747246226</v>
      </c>
      <c r="X191" s="50"/>
      <c r="Y191" s="51"/>
      <c r="Z191" s="52"/>
      <c r="AA191" s="39">
        <v>67</v>
      </c>
      <c r="AB191" s="42">
        <v>124</v>
      </c>
      <c r="AC191" s="53">
        <v>15.5</v>
      </c>
      <c r="AD191" s="54">
        <v>-27.7</v>
      </c>
      <c r="AE191" s="48">
        <f t="shared" si="64"/>
        <v>315.5</v>
      </c>
      <c r="AF191" s="47">
        <f t="shared" si="66"/>
        <v>225.5</v>
      </c>
      <c r="AG191" s="47">
        <f t="shared" si="65"/>
        <v>59.981811747246226</v>
      </c>
      <c r="AH191" s="55"/>
      <c r="AI191" s="52"/>
    </row>
    <row r="192" spans="1:35" s="38" customFormat="1" ht="12.75">
      <c r="A192" s="37">
        <v>233.815</v>
      </c>
      <c r="B192" s="38" t="s">
        <v>50</v>
      </c>
      <c r="C192" s="38" t="s">
        <v>82</v>
      </c>
      <c r="D192" s="38">
        <v>4</v>
      </c>
      <c r="E192" s="39" t="s">
        <v>53</v>
      </c>
      <c r="F192" s="40">
        <v>113</v>
      </c>
      <c r="G192" s="41">
        <v>116</v>
      </c>
      <c r="H192" s="42"/>
      <c r="I192" s="43"/>
      <c r="J192" s="39">
        <v>90</v>
      </c>
      <c r="K192" s="44">
        <v>51</v>
      </c>
      <c r="L192" s="44">
        <v>235</v>
      </c>
      <c r="M192" s="44">
        <v>0</v>
      </c>
      <c r="N192" s="44">
        <v>46</v>
      </c>
      <c r="O192" s="45">
        <v>270</v>
      </c>
      <c r="P192" s="46">
        <f t="shared" si="58"/>
        <v>0.6366007030384114</v>
      </c>
      <c r="Q192" s="46">
        <f t="shared" si="59"/>
        <v>-0.44575261109709696</v>
      </c>
      <c r="R192" s="46">
        <f t="shared" si="60"/>
        <v>0.36096334722141277</v>
      </c>
      <c r="S192" s="47">
        <f t="shared" si="61"/>
        <v>325</v>
      </c>
      <c r="T192" s="9">
        <f t="shared" si="57"/>
        <v>24.913597819047375</v>
      </c>
      <c r="U192" s="48">
        <f t="shared" si="62"/>
        <v>145</v>
      </c>
      <c r="V192" s="47">
        <f t="shared" si="67"/>
        <v>55</v>
      </c>
      <c r="W192" s="49">
        <f t="shared" si="63"/>
        <v>65.08640218095263</v>
      </c>
      <c r="X192" s="50">
        <f>IF(-Q192&lt;0,180-ACOS(SIN((U192-90)*PI()/180)*R192/SQRT(Q192^2+R192^2))*180/PI(),ACOS(SIN((U192-90)*PI()/180)*R192/SQRT(Q192^2+R192^2))*180/PI())</f>
        <v>58.96851100233449</v>
      </c>
      <c r="Y192" s="51">
        <f>IF(O192=90,IF(X192-N192&lt;0,X192-N192+180,X192-N192),IF(O192=270,IF(X192+N192&gt;180,X192+N192-180,X192+N192),IF(U192&lt;180,IF(O192=1,IF(X192+N192&gt;180,X192+N192-180,X192+N192),IF(X192-N192&lt;0,X192-N192+180,X192-N192)),IF(O192=1,IF(X192-N192&lt;0,X192-N192+180,X192-N192),IF(X192+N192&gt;180,X192+N192-180,X192+N192)))))</f>
        <v>104.96851100233448</v>
      </c>
      <c r="Z192" s="52" t="s">
        <v>57</v>
      </c>
      <c r="AA192" s="39">
        <v>67</v>
      </c>
      <c r="AB192" s="42">
        <v>124</v>
      </c>
      <c r="AC192" s="53">
        <v>268.1</v>
      </c>
      <c r="AD192" s="54">
        <v>-23.7</v>
      </c>
      <c r="AE192" s="48">
        <f t="shared" si="64"/>
        <v>56.89999999999998</v>
      </c>
      <c r="AF192" s="47">
        <f t="shared" si="66"/>
        <v>326.9</v>
      </c>
      <c r="AG192" s="47">
        <f t="shared" si="65"/>
        <v>65.08640218095263</v>
      </c>
      <c r="AH192" s="55">
        <f>Y192</f>
        <v>104.96851100233448</v>
      </c>
      <c r="AI192" s="52" t="str">
        <f>Z192</f>
        <v>R</v>
      </c>
    </row>
    <row r="193" spans="1:35" s="38" customFormat="1" ht="12.75">
      <c r="A193" s="37">
        <v>234.475</v>
      </c>
      <c r="B193" s="38" t="s">
        <v>50</v>
      </c>
      <c r="C193" s="38" t="s">
        <v>82</v>
      </c>
      <c r="D193" s="38">
        <v>5</v>
      </c>
      <c r="E193" s="39" t="s">
        <v>53</v>
      </c>
      <c r="F193" s="40">
        <v>37</v>
      </c>
      <c r="G193" s="41">
        <v>42</v>
      </c>
      <c r="H193" s="42"/>
      <c r="I193" s="43"/>
      <c r="J193" s="39">
        <v>90</v>
      </c>
      <c r="K193" s="44">
        <v>54</v>
      </c>
      <c r="L193" s="44">
        <v>266</v>
      </c>
      <c r="M193" s="44">
        <v>0</v>
      </c>
      <c r="N193" s="44">
        <v>23</v>
      </c>
      <c r="O193" s="45">
        <v>90</v>
      </c>
      <c r="P193" s="46">
        <f t="shared" si="58"/>
        <v>0.8070462696377019</v>
      </c>
      <c r="Q193" s="46">
        <f t="shared" si="59"/>
        <v>-0.056434172726667405</v>
      </c>
      <c r="R193" s="46">
        <f t="shared" si="60"/>
        <v>0.041001826518724103</v>
      </c>
      <c r="S193" s="47">
        <f t="shared" si="61"/>
        <v>356</v>
      </c>
      <c r="T193" s="9">
        <f t="shared" si="57"/>
        <v>2.9013275803149274</v>
      </c>
      <c r="U193" s="48">
        <f t="shared" si="62"/>
        <v>176</v>
      </c>
      <c r="V193" s="47">
        <f t="shared" si="67"/>
        <v>86</v>
      </c>
      <c r="W193" s="49">
        <f t="shared" si="63"/>
        <v>87.09867241968507</v>
      </c>
      <c r="X193" s="50">
        <f>IF(-Q193&lt;0,180-ACOS(SIN((U193-90)*PI()/180)*R193/SQRT(Q193^2+R193^2))*180/PI(),ACOS(SIN((U193-90)*PI()/180)*R193/SQRT(Q193^2+R193^2))*180/PI())</f>
        <v>54.10133822027358</v>
      </c>
      <c r="Y193" s="51">
        <f>IF(O193=90,IF(X193-N193&lt;0,X193-N193+180,X193-N193),IF(O193=270,IF(X193+N193&gt;180,X193+N193-180,X193+N193),IF(U193&lt;180,IF(O193=1,IF(X193+N193&gt;180,X193+N193-180,X193+N193),IF(X193-N193&lt;0,X193-N193+180,X193-N193)),IF(O193=1,IF(X193-N193&lt;0,X193-N193+180,X193-N193),IF(X193+N193&gt;180,X193+N193-180,X193+N193)))))</f>
        <v>31.101338220273583</v>
      </c>
      <c r="Z193" s="52" t="s">
        <v>54</v>
      </c>
      <c r="AA193" s="39">
        <v>0</v>
      </c>
      <c r="AB193" s="42">
        <v>70</v>
      </c>
      <c r="AC193" s="53">
        <v>195.6</v>
      </c>
      <c r="AD193" s="54">
        <v>-44</v>
      </c>
      <c r="AE193" s="48">
        <f t="shared" si="64"/>
        <v>160.4</v>
      </c>
      <c r="AF193" s="47">
        <f t="shared" si="66"/>
        <v>70.4</v>
      </c>
      <c r="AG193" s="47">
        <f t="shared" si="65"/>
        <v>87.09867241968507</v>
      </c>
      <c r="AH193" s="55">
        <f>Y193</f>
        <v>31.101338220273583</v>
      </c>
      <c r="AI193" s="52" t="str">
        <f>Z193</f>
        <v>N</v>
      </c>
    </row>
    <row r="194" spans="1:35" s="38" customFormat="1" ht="21">
      <c r="A194" s="37">
        <v>234.715</v>
      </c>
      <c r="B194" s="38" t="s">
        <v>50</v>
      </c>
      <c r="C194" s="38" t="s">
        <v>82</v>
      </c>
      <c r="D194" s="38">
        <v>5</v>
      </c>
      <c r="E194" s="39" t="s">
        <v>53</v>
      </c>
      <c r="F194" s="40">
        <v>61</v>
      </c>
      <c r="G194" s="41">
        <v>66</v>
      </c>
      <c r="H194" s="42"/>
      <c r="I194" s="43"/>
      <c r="J194" s="39">
        <v>270</v>
      </c>
      <c r="K194" s="44">
        <v>42</v>
      </c>
      <c r="L194" s="44">
        <v>140</v>
      </c>
      <c r="M194" s="44">
        <v>0</v>
      </c>
      <c r="N194" s="44">
        <v>35</v>
      </c>
      <c r="O194" s="45">
        <v>270</v>
      </c>
      <c r="P194" s="46">
        <f t="shared" si="58"/>
        <v>-0.43010886302951523</v>
      </c>
      <c r="Q194" s="46">
        <f t="shared" si="59"/>
        <v>-0.5125837827220355</v>
      </c>
      <c r="R194" s="46">
        <f t="shared" si="60"/>
        <v>-0.5692819639895806</v>
      </c>
      <c r="S194" s="47">
        <f t="shared" si="61"/>
        <v>230</v>
      </c>
      <c r="T194" s="9">
        <f t="shared" si="57"/>
        <v>-40.39042350139761</v>
      </c>
      <c r="U194" s="48">
        <f t="shared" si="62"/>
        <v>230</v>
      </c>
      <c r="V194" s="47">
        <f t="shared" si="67"/>
        <v>140</v>
      </c>
      <c r="W194" s="49">
        <f t="shared" si="63"/>
        <v>49.60957649860239</v>
      </c>
      <c r="X194" s="50">
        <f>IF(-Q194&lt;0,180-ACOS(SIN((U194-90)*PI()/180)*R194/SQRT(Q194^2+R194^2))*180/PI(),ACOS(SIN((U194-90)*PI()/180)*R194/SQRT(Q194^2+R194^2))*180/PI())</f>
        <v>118.53426799409303</v>
      </c>
      <c r="Y194" s="51">
        <f>IF(O194=90,IF(X194-N194&lt;0,X194-N194+180,X194-N194),IF(O194=270,IF(X194+N194&gt;180,X194+N194-180,X194+N194),IF(U194&lt;180,IF(O194=1,IF(X194+N194&gt;180,X194+N194-180,X194+N194),IF(X194-N194&lt;0,X194-N194+180,X194-N194)),IF(O194=1,IF(X194-N194&lt;0,X194-N194+180,X194-N194),IF(X194+N194&gt;180,X194+N194-180,X194+N194)))))</f>
        <v>153.53426799409303</v>
      </c>
      <c r="Z194" s="52" t="s">
        <v>57</v>
      </c>
      <c r="AA194" s="39">
        <v>0</v>
      </c>
      <c r="AB194" s="42">
        <v>70</v>
      </c>
      <c r="AC194" s="53">
        <v>183.1</v>
      </c>
      <c r="AD194" s="54">
        <v>-57.6</v>
      </c>
      <c r="AE194" s="48">
        <f t="shared" si="64"/>
        <v>226.9</v>
      </c>
      <c r="AF194" s="47">
        <f t="shared" si="66"/>
        <v>136.9</v>
      </c>
      <c r="AG194" s="47">
        <f t="shared" si="65"/>
        <v>49.60957649860239</v>
      </c>
      <c r="AH194" s="55">
        <f>Y194</f>
        <v>153.53426799409303</v>
      </c>
      <c r="AI194" s="52" t="str">
        <f>Z194</f>
        <v>R</v>
      </c>
    </row>
    <row r="195" spans="1:35" s="38" customFormat="1" ht="12.75">
      <c r="A195" s="37">
        <v>235.175</v>
      </c>
      <c r="B195" s="38" t="s">
        <v>50</v>
      </c>
      <c r="C195" s="38" t="s">
        <v>82</v>
      </c>
      <c r="D195" s="38">
        <v>5</v>
      </c>
      <c r="E195" s="39" t="s">
        <v>68</v>
      </c>
      <c r="F195" s="40">
        <v>107</v>
      </c>
      <c r="G195" s="41">
        <v>108</v>
      </c>
      <c r="H195" s="42"/>
      <c r="I195" s="43"/>
      <c r="J195" s="39">
        <v>90</v>
      </c>
      <c r="K195" s="44">
        <v>15</v>
      </c>
      <c r="L195" s="44">
        <v>0</v>
      </c>
      <c r="M195" s="44">
        <v>23</v>
      </c>
      <c r="N195" s="44"/>
      <c r="O195" s="45"/>
      <c r="P195" s="46">
        <f t="shared" si="58"/>
        <v>0.37741728814286185</v>
      </c>
      <c r="Q195" s="46">
        <f t="shared" si="59"/>
        <v>0.23824418718279639</v>
      </c>
      <c r="R195" s="46">
        <f t="shared" si="60"/>
        <v>-0.8891394111741462</v>
      </c>
      <c r="S195" s="47">
        <f t="shared" si="61"/>
        <v>32.26211762904</v>
      </c>
      <c r="T195" s="9">
        <f t="shared" si="57"/>
        <v>-63.34464169093239</v>
      </c>
      <c r="U195" s="48">
        <f t="shared" si="62"/>
        <v>32.26211762904</v>
      </c>
      <c r="V195" s="47">
        <f t="shared" si="67"/>
        <v>302.26211762904</v>
      </c>
      <c r="W195" s="49">
        <f t="shared" si="63"/>
        <v>26.65535830906761</v>
      </c>
      <c r="X195" s="50"/>
      <c r="Y195" s="51"/>
      <c r="Z195" s="52"/>
      <c r="AA195" s="39">
        <v>98</v>
      </c>
      <c r="AB195" s="42">
        <v>117</v>
      </c>
      <c r="AC195" s="53">
        <v>223.5</v>
      </c>
      <c r="AD195" s="54">
        <v>-28.5</v>
      </c>
      <c r="AE195" s="48">
        <f t="shared" si="64"/>
        <v>348.76211762904</v>
      </c>
      <c r="AF195" s="47">
        <f t="shared" si="66"/>
        <v>258.76211762904</v>
      </c>
      <c r="AG195" s="47">
        <f t="shared" si="65"/>
        <v>26.65535830906761</v>
      </c>
      <c r="AH195" s="55"/>
      <c r="AI195" s="52"/>
    </row>
    <row r="196" spans="1:35" s="38" customFormat="1" ht="12.75">
      <c r="A196" s="37">
        <v>239.33</v>
      </c>
      <c r="B196" s="38" t="s">
        <v>50</v>
      </c>
      <c r="C196" s="38" t="s">
        <v>83</v>
      </c>
      <c r="D196" s="38">
        <v>1</v>
      </c>
      <c r="E196" s="39" t="s">
        <v>68</v>
      </c>
      <c r="F196" s="40">
        <v>0</v>
      </c>
      <c r="G196" s="41">
        <v>141</v>
      </c>
      <c r="H196" s="42"/>
      <c r="I196" s="43"/>
      <c r="J196" s="39">
        <v>270</v>
      </c>
      <c r="K196" s="44">
        <v>5</v>
      </c>
      <c r="L196" s="44">
        <v>0</v>
      </c>
      <c r="M196" s="44">
        <v>10</v>
      </c>
      <c r="N196" s="44"/>
      <c r="O196" s="45"/>
      <c r="P196" s="46">
        <f t="shared" si="58"/>
        <v>-0.17298739392508944</v>
      </c>
      <c r="Q196" s="46">
        <f t="shared" si="59"/>
        <v>0.08583165117743131</v>
      </c>
      <c r="R196" s="46">
        <f t="shared" si="60"/>
        <v>0.9810602621904069</v>
      </c>
      <c r="S196" s="47">
        <f t="shared" si="61"/>
        <v>153.6106400911069</v>
      </c>
      <c r="T196" s="9">
        <f aca="true" t="shared" si="68" ref="T196:T259">ASIN(R196/SQRT(P196^2+Q196^2+R196^2))*180/PI()</f>
        <v>78.86433605880525</v>
      </c>
      <c r="U196" s="48">
        <f t="shared" si="62"/>
        <v>333.6106400911069</v>
      </c>
      <c r="V196" s="47">
        <f t="shared" si="67"/>
        <v>243.61064009110692</v>
      </c>
      <c r="W196" s="49">
        <f t="shared" si="63"/>
        <v>11.13566394119475</v>
      </c>
      <c r="X196" s="50"/>
      <c r="Y196" s="51"/>
      <c r="Z196" s="52"/>
      <c r="AA196" s="39">
        <v>0</v>
      </c>
      <c r="AB196" s="42">
        <v>141</v>
      </c>
      <c r="AC196" s="53"/>
      <c r="AD196" s="54"/>
      <c r="AE196" s="48">
        <f t="shared" si="64"/>
        <v>333.6106400911069</v>
      </c>
      <c r="AF196" s="47">
        <f t="shared" si="66"/>
        <v>243.61064009110692</v>
      </c>
      <c r="AG196" s="47">
        <f t="shared" si="65"/>
        <v>11.13566394119475</v>
      </c>
      <c r="AH196" s="55"/>
      <c r="AI196" s="52"/>
    </row>
    <row r="197" spans="1:35" s="38" customFormat="1" ht="21">
      <c r="A197" s="37">
        <v>239.83</v>
      </c>
      <c r="B197" s="38" t="s">
        <v>50</v>
      </c>
      <c r="C197" s="38" t="s">
        <v>83</v>
      </c>
      <c r="D197" s="38">
        <v>1</v>
      </c>
      <c r="E197" s="39" t="s">
        <v>78</v>
      </c>
      <c r="F197" s="40">
        <v>50</v>
      </c>
      <c r="G197" s="41">
        <v>56</v>
      </c>
      <c r="H197" s="42"/>
      <c r="I197" s="43"/>
      <c r="J197" s="39">
        <v>270</v>
      </c>
      <c r="K197" s="44">
        <v>73</v>
      </c>
      <c r="L197" s="44">
        <v>0</v>
      </c>
      <c r="M197" s="44">
        <v>80</v>
      </c>
      <c r="N197" s="44"/>
      <c r="O197" s="45"/>
      <c r="P197" s="46">
        <f t="shared" si="58"/>
        <v>-0.28792992157234715</v>
      </c>
      <c r="Q197" s="46">
        <f t="shared" si="59"/>
        <v>0.16606057816719977</v>
      </c>
      <c r="R197" s="46">
        <f t="shared" si="60"/>
        <v>0.05076981372647711</v>
      </c>
      <c r="S197" s="47">
        <f t="shared" si="61"/>
        <v>150.02624995217843</v>
      </c>
      <c r="T197" s="9">
        <f t="shared" si="68"/>
        <v>8.684464541667436</v>
      </c>
      <c r="U197" s="48">
        <f t="shared" si="62"/>
        <v>330.02624995217843</v>
      </c>
      <c r="V197" s="47">
        <f t="shared" si="67"/>
        <v>240.02624995217843</v>
      </c>
      <c r="W197" s="49">
        <f t="shared" si="63"/>
        <v>81.31553545833256</v>
      </c>
      <c r="X197" s="50"/>
      <c r="Y197" s="51"/>
      <c r="Z197" s="52"/>
      <c r="AA197" s="39">
        <v>32</v>
      </c>
      <c r="AB197" s="42">
        <v>68</v>
      </c>
      <c r="AC197" s="53">
        <v>106</v>
      </c>
      <c r="AD197" s="54">
        <v>-31.2</v>
      </c>
      <c r="AE197" s="48">
        <f t="shared" si="64"/>
        <v>44.02624995217843</v>
      </c>
      <c r="AF197" s="47">
        <f t="shared" si="66"/>
        <v>314.02624995217843</v>
      </c>
      <c r="AG197" s="47">
        <f t="shared" si="65"/>
        <v>81.31553545833256</v>
      </c>
      <c r="AH197" s="55"/>
      <c r="AI197" s="52"/>
    </row>
    <row r="198" spans="1:35" s="38" customFormat="1" ht="21">
      <c r="A198" s="37">
        <v>239.66</v>
      </c>
      <c r="B198" s="38" t="s">
        <v>50</v>
      </c>
      <c r="C198" s="38" t="s">
        <v>83</v>
      </c>
      <c r="D198" s="38">
        <v>1</v>
      </c>
      <c r="E198" s="39" t="s">
        <v>78</v>
      </c>
      <c r="F198" s="40">
        <v>33</v>
      </c>
      <c r="G198" s="41">
        <v>42</v>
      </c>
      <c r="H198" s="42"/>
      <c r="I198" s="43"/>
      <c r="J198" s="39">
        <v>90</v>
      </c>
      <c r="K198" s="44">
        <v>34</v>
      </c>
      <c r="L198" s="44">
        <v>0</v>
      </c>
      <c r="M198" s="44">
        <v>1</v>
      </c>
      <c r="N198" s="44"/>
      <c r="O198" s="45"/>
      <c r="P198" s="46">
        <f t="shared" si="58"/>
        <v>0.014468700668009505</v>
      </c>
      <c r="Q198" s="46">
        <f t="shared" si="59"/>
        <v>0.5591077356830367</v>
      </c>
      <c r="R198" s="46">
        <f t="shared" si="60"/>
        <v>-0.8289113061172079</v>
      </c>
      <c r="S198" s="47">
        <f t="shared" si="61"/>
        <v>88.51761932355896</v>
      </c>
      <c r="T198" s="9">
        <f t="shared" si="68"/>
        <v>-55.99110843093647</v>
      </c>
      <c r="U198" s="48">
        <f t="shared" si="62"/>
        <v>88.51761932355896</v>
      </c>
      <c r="V198" s="47">
        <f t="shared" si="67"/>
        <v>358.51761932355896</v>
      </c>
      <c r="W198" s="49">
        <f t="shared" si="63"/>
        <v>34.00889156906353</v>
      </c>
      <c r="X198" s="50"/>
      <c r="Y198" s="51"/>
      <c r="Z198" s="52"/>
      <c r="AA198" s="39">
        <v>32</v>
      </c>
      <c r="AB198" s="42">
        <v>68</v>
      </c>
      <c r="AC198" s="53">
        <v>106</v>
      </c>
      <c r="AD198" s="54">
        <v>-31.2</v>
      </c>
      <c r="AE198" s="48">
        <f t="shared" si="64"/>
        <v>162.51761932355896</v>
      </c>
      <c r="AF198" s="47">
        <f t="shared" si="66"/>
        <v>72.51761932355896</v>
      </c>
      <c r="AG198" s="47">
        <f t="shared" si="65"/>
        <v>34.00889156906353</v>
      </c>
      <c r="AH198" s="55"/>
      <c r="AI198" s="52"/>
    </row>
    <row r="199" spans="1:35" s="38" customFormat="1" ht="21">
      <c r="A199" s="37">
        <v>239.9</v>
      </c>
      <c r="B199" s="38" t="s">
        <v>50</v>
      </c>
      <c r="C199" s="38" t="s">
        <v>83</v>
      </c>
      <c r="D199" s="38">
        <v>1</v>
      </c>
      <c r="E199" s="39" t="s">
        <v>78</v>
      </c>
      <c r="F199" s="40">
        <v>57</v>
      </c>
      <c r="G199" s="41">
        <v>65</v>
      </c>
      <c r="H199" s="42"/>
      <c r="I199" s="43"/>
      <c r="J199" s="39">
        <v>270</v>
      </c>
      <c r="K199" s="44">
        <v>9</v>
      </c>
      <c r="L199" s="44">
        <v>0</v>
      </c>
      <c r="M199" s="44">
        <v>2</v>
      </c>
      <c r="N199" s="44"/>
      <c r="O199" s="45"/>
      <c r="P199" s="46">
        <f t="shared" si="58"/>
        <v>-0.034469825985698664</v>
      </c>
      <c r="Q199" s="46">
        <f t="shared" si="59"/>
        <v>0.15633916939084616</v>
      </c>
      <c r="R199" s="46">
        <f t="shared" si="60"/>
        <v>0.987086667544493</v>
      </c>
      <c r="S199" s="47">
        <f t="shared" si="61"/>
        <v>102.43370620055114</v>
      </c>
      <c r="T199" s="9">
        <f t="shared" si="68"/>
        <v>80.78750626027323</v>
      </c>
      <c r="U199" s="48">
        <f t="shared" si="62"/>
        <v>282.4337062005511</v>
      </c>
      <c r="V199" s="47">
        <f t="shared" si="67"/>
        <v>192.43370620055111</v>
      </c>
      <c r="W199" s="49">
        <f t="shared" si="63"/>
        <v>9.212493739726767</v>
      </c>
      <c r="X199" s="50"/>
      <c r="Y199" s="51"/>
      <c r="Z199" s="52"/>
      <c r="AA199" s="39">
        <v>32</v>
      </c>
      <c r="AB199" s="42">
        <v>68</v>
      </c>
      <c r="AC199" s="53">
        <v>106</v>
      </c>
      <c r="AD199" s="54">
        <v>-31.2</v>
      </c>
      <c r="AE199" s="48">
        <f t="shared" si="64"/>
        <v>356.4337062005511</v>
      </c>
      <c r="AF199" s="47">
        <f t="shared" si="66"/>
        <v>266.4337062005511</v>
      </c>
      <c r="AG199" s="47">
        <f t="shared" si="65"/>
        <v>9.212493739726767</v>
      </c>
      <c r="AH199" s="55"/>
      <c r="AI199" s="52"/>
    </row>
    <row r="200" spans="1:35" s="38" customFormat="1" ht="12.75">
      <c r="A200" s="37">
        <v>239.9</v>
      </c>
      <c r="B200" s="38" t="s">
        <v>50</v>
      </c>
      <c r="C200" s="38" t="s">
        <v>83</v>
      </c>
      <c r="D200" s="38">
        <v>1</v>
      </c>
      <c r="E200" s="39" t="s">
        <v>78</v>
      </c>
      <c r="F200" s="40">
        <v>57</v>
      </c>
      <c r="G200" s="41">
        <v>65</v>
      </c>
      <c r="H200" s="42"/>
      <c r="I200" s="43"/>
      <c r="J200" s="39">
        <v>270</v>
      </c>
      <c r="K200" s="44">
        <v>24</v>
      </c>
      <c r="L200" s="44">
        <v>180</v>
      </c>
      <c r="M200" s="44">
        <v>30</v>
      </c>
      <c r="N200" s="44"/>
      <c r="O200" s="45"/>
      <c r="P200" s="46">
        <f t="shared" si="58"/>
        <v>-0.45677272882130043</v>
      </c>
      <c r="Q200" s="46">
        <f t="shared" si="59"/>
        <v>-0.35224426555364685</v>
      </c>
      <c r="R200" s="46">
        <f t="shared" si="60"/>
        <v>-0.7911535738303732</v>
      </c>
      <c r="S200" s="47">
        <f t="shared" si="61"/>
        <v>217.6379257830991</v>
      </c>
      <c r="T200" s="9">
        <f t="shared" si="68"/>
        <v>-53.904848583055056</v>
      </c>
      <c r="U200" s="48">
        <f t="shared" si="62"/>
        <v>217.6379257830991</v>
      </c>
      <c r="V200" s="47">
        <f t="shared" si="67"/>
        <v>127.63792578309909</v>
      </c>
      <c r="W200" s="49">
        <f t="shared" si="63"/>
        <v>36.095151416944944</v>
      </c>
      <c r="X200" s="50"/>
      <c r="Y200" s="51"/>
      <c r="Z200" s="52"/>
      <c r="AA200" s="39">
        <v>32</v>
      </c>
      <c r="AB200" s="42">
        <v>68</v>
      </c>
      <c r="AC200" s="53">
        <v>106</v>
      </c>
      <c r="AD200" s="54">
        <v>-31.2</v>
      </c>
      <c r="AE200" s="48">
        <f t="shared" si="64"/>
        <v>291.6379257830991</v>
      </c>
      <c r="AF200" s="47">
        <f t="shared" si="66"/>
        <v>201.6379257830991</v>
      </c>
      <c r="AG200" s="47">
        <f t="shared" si="65"/>
        <v>36.095151416944944</v>
      </c>
      <c r="AH200" s="55"/>
      <c r="AI200" s="52"/>
    </row>
    <row r="201" spans="1:35" s="38" customFormat="1" ht="12.75">
      <c r="A201" s="37">
        <v>239.95</v>
      </c>
      <c r="B201" s="38" t="s">
        <v>50</v>
      </c>
      <c r="C201" s="38" t="s">
        <v>83</v>
      </c>
      <c r="D201" s="38">
        <v>1</v>
      </c>
      <c r="E201" s="39" t="s">
        <v>78</v>
      </c>
      <c r="F201" s="40">
        <v>62</v>
      </c>
      <c r="G201" s="41">
        <v>65</v>
      </c>
      <c r="H201" s="42"/>
      <c r="I201" s="43"/>
      <c r="J201" s="39">
        <v>90</v>
      </c>
      <c r="K201" s="44">
        <v>20</v>
      </c>
      <c r="L201" s="44">
        <v>0</v>
      </c>
      <c r="M201" s="44">
        <v>36</v>
      </c>
      <c r="N201" s="44"/>
      <c r="O201" s="45"/>
      <c r="P201" s="46">
        <f t="shared" si="58"/>
        <v>0.5523374641860205</v>
      </c>
      <c r="Q201" s="46">
        <f t="shared" si="59"/>
        <v>0.2767001083690212</v>
      </c>
      <c r="R201" s="46">
        <f t="shared" si="60"/>
        <v>-0.760227299704533</v>
      </c>
      <c r="S201" s="47">
        <f t="shared" si="61"/>
        <v>26.60913133073969</v>
      </c>
      <c r="T201" s="9">
        <f t="shared" si="68"/>
        <v>-50.90227353193909</v>
      </c>
      <c r="U201" s="48">
        <f t="shared" si="62"/>
        <v>26.60913133073969</v>
      </c>
      <c r="V201" s="47">
        <f t="shared" si="67"/>
        <v>296.6091313307397</v>
      </c>
      <c r="W201" s="49">
        <f t="shared" si="63"/>
        <v>39.09772646806091</v>
      </c>
      <c r="X201" s="50"/>
      <c r="Y201" s="51"/>
      <c r="Z201" s="52"/>
      <c r="AA201" s="39">
        <v>32</v>
      </c>
      <c r="AB201" s="42">
        <v>68</v>
      </c>
      <c r="AC201" s="53">
        <v>106</v>
      </c>
      <c r="AD201" s="54">
        <v>-31.2</v>
      </c>
      <c r="AE201" s="48">
        <f t="shared" si="64"/>
        <v>100.60913133073969</v>
      </c>
      <c r="AF201" s="47">
        <f t="shared" si="66"/>
        <v>10.609131330739686</v>
      </c>
      <c r="AG201" s="47">
        <f t="shared" si="65"/>
        <v>39.09772646806091</v>
      </c>
      <c r="AH201" s="55"/>
      <c r="AI201" s="52"/>
    </row>
    <row r="202" spans="1:35" s="38" customFormat="1" ht="21">
      <c r="A202" s="37">
        <v>240.37</v>
      </c>
      <c r="B202" s="38" t="s">
        <v>50</v>
      </c>
      <c r="C202" s="38" t="s">
        <v>83</v>
      </c>
      <c r="D202" s="38">
        <v>1</v>
      </c>
      <c r="E202" s="39" t="s">
        <v>53</v>
      </c>
      <c r="F202" s="40">
        <v>104</v>
      </c>
      <c r="G202" s="41">
        <v>108</v>
      </c>
      <c r="H202" s="42"/>
      <c r="I202" s="43"/>
      <c r="J202" s="39">
        <v>90</v>
      </c>
      <c r="K202" s="44">
        <v>25</v>
      </c>
      <c r="L202" s="44">
        <v>180</v>
      </c>
      <c r="M202" s="44">
        <v>24</v>
      </c>
      <c r="N202" s="44">
        <v>17</v>
      </c>
      <c r="O202" s="45">
        <v>270</v>
      </c>
      <c r="P202" s="46">
        <f t="shared" si="58"/>
        <v>0.36862858689274414</v>
      </c>
      <c r="Q202" s="46">
        <f t="shared" si="59"/>
        <v>-0.38608099333002777</v>
      </c>
      <c r="R202" s="46">
        <f t="shared" si="60"/>
        <v>0.8279533620734492</v>
      </c>
      <c r="S202" s="47">
        <f t="shared" si="61"/>
        <v>313.67529037185903</v>
      </c>
      <c r="T202" s="9">
        <f t="shared" si="68"/>
        <v>57.1890783095463</v>
      </c>
      <c r="U202" s="48">
        <f t="shared" si="62"/>
        <v>133.67529037185903</v>
      </c>
      <c r="V202" s="47">
        <f t="shared" si="67"/>
        <v>43.675290371859035</v>
      </c>
      <c r="W202" s="49">
        <f t="shared" si="63"/>
        <v>32.8109216904537</v>
      </c>
      <c r="X202" s="50">
        <f>IF(-Q202&lt;0,180-ACOS(SIN((U202-90)*PI()/180)*R202/SQRT(Q202^2+R202^2))*180/PI(),ACOS(SIN((U202-90)*PI()/180)*R202/SQRT(Q202^2+R202^2))*180/PI())</f>
        <v>51.253967034407644</v>
      </c>
      <c r="Y202" s="51">
        <f>IF(O202=90,IF(X202-N202&lt;0,X202-N202+180,X202-N202),IF(O202=270,IF(X202+N202&gt;180,X202+N202-180,X202+N202),IF(U202&lt;180,IF(O202=1,IF(X202+N202&gt;180,X202+N202-180,X202+N202),IF(X202-N202&lt;0,X202-N202+180,X202-N202)),IF(O202=1,IF(X202-N202&lt;0,X202-N202+180,X202-N202),IF(X202+N202&gt;180,X202+N202-180,X202+N202)))))</f>
        <v>68.25396703440765</v>
      </c>
      <c r="Z202" s="52" t="s">
        <v>54</v>
      </c>
      <c r="AA202" s="39">
        <v>96</v>
      </c>
      <c r="AB202" s="42">
        <v>142</v>
      </c>
      <c r="AC202" s="53"/>
      <c r="AD202" s="54"/>
      <c r="AE202" s="48">
        <f t="shared" si="64"/>
        <v>133.67529037185903</v>
      </c>
      <c r="AF202" s="47">
        <f t="shared" si="66"/>
        <v>43.675290371859035</v>
      </c>
      <c r="AG202" s="47">
        <f t="shared" si="65"/>
        <v>32.8109216904537</v>
      </c>
      <c r="AH202" s="55">
        <f>Y202</f>
        <v>68.25396703440765</v>
      </c>
      <c r="AI202" s="52" t="str">
        <f>Z202</f>
        <v>N</v>
      </c>
    </row>
    <row r="203" spans="1:35" s="38" customFormat="1" ht="12.75">
      <c r="A203" s="37">
        <v>241.035</v>
      </c>
      <c r="B203" s="38" t="s">
        <v>50</v>
      </c>
      <c r="C203" s="38" t="s">
        <v>83</v>
      </c>
      <c r="D203" s="38">
        <v>2</v>
      </c>
      <c r="E203" s="39" t="s">
        <v>78</v>
      </c>
      <c r="F203" s="40">
        <v>28</v>
      </c>
      <c r="G203" s="41">
        <v>32</v>
      </c>
      <c r="H203" s="42"/>
      <c r="I203" s="43"/>
      <c r="J203" s="39">
        <v>270</v>
      </c>
      <c r="K203" s="44">
        <v>50</v>
      </c>
      <c r="L203" s="44">
        <v>0</v>
      </c>
      <c r="M203" s="44">
        <v>57</v>
      </c>
      <c r="N203" s="44"/>
      <c r="O203" s="45"/>
      <c r="P203" s="46">
        <f t="shared" si="58"/>
        <v>-0.5390870496840915</v>
      </c>
      <c r="Q203" s="46">
        <f t="shared" si="59"/>
        <v>0.41721770627894417</v>
      </c>
      <c r="R203" s="46">
        <f t="shared" si="60"/>
        <v>0.3500872234592928</v>
      </c>
      <c r="S203" s="47">
        <f t="shared" si="61"/>
        <v>142.26249981212104</v>
      </c>
      <c r="T203" s="9">
        <f t="shared" si="68"/>
        <v>27.183515142303694</v>
      </c>
      <c r="U203" s="48">
        <f t="shared" si="62"/>
        <v>322.26249981212106</v>
      </c>
      <c r="V203" s="47">
        <f t="shared" si="67"/>
        <v>232.26249981212106</v>
      </c>
      <c r="W203" s="49">
        <f t="shared" si="63"/>
        <v>62.81648485769631</v>
      </c>
      <c r="X203" s="50"/>
      <c r="Y203" s="51"/>
      <c r="Z203" s="52"/>
      <c r="AA203" s="39">
        <v>0</v>
      </c>
      <c r="AB203" s="42">
        <v>37</v>
      </c>
      <c r="AC203" s="53">
        <v>289.7</v>
      </c>
      <c r="AD203" s="54">
        <v>-19.8</v>
      </c>
      <c r="AE203" s="48">
        <f t="shared" si="64"/>
        <v>212.56249981212108</v>
      </c>
      <c r="AF203" s="47">
        <f t="shared" si="66"/>
        <v>122.56249981212108</v>
      </c>
      <c r="AG203" s="47">
        <f t="shared" si="65"/>
        <v>62.81648485769631</v>
      </c>
      <c r="AH203" s="55"/>
      <c r="AI203" s="52"/>
    </row>
    <row r="204" spans="1:35" s="38" customFormat="1" ht="21">
      <c r="A204" s="37">
        <v>241.905</v>
      </c>
      <c r="B204" s="38" t="s">
        <v>50</v>
      </c>
      <c r="C204" s="38" t="s">
        <v>83</v>
      </c>
      <c r="D204" s="38">
        <v>2</v>
      </c>
      <c r="E204" s="39" t="s">
        <v>78</v>
      </c>
      <c r="F204" s="40">
        <v>115</v>
      </c>
      <c r="G204" s="41">
        <v>118</v>
      </c>
      <c r="H204" s="42"/>
      <c r="I204" s="43"/>
      <c r="J204" s="39">
        <v>90</v>
      </c>
      <c r="K204" s="44">
        <v>41</v>
      </c>
      <c r="L204" s="44">
        <v>180</v>
      </c>
      <c r="M204" s="44">
        <v>38</v>
      </c>
      <c r="N204" s="44"/>
      <c r="O204" s="45"/>
      <c r="P204" s="46">
        <f t="shared" si="58"/>
        <v>0.46464561360235995</v>
      </c>
      <c r="Q204" s="46">
        <f t="shared" si="59"/>
        <v>-0.5169815698453039</v>
      </c>
      <c r="R204" s="46">
        <f t="shared" si="60"/>
        <v>0.5947192650655594</v>
      </c>
      <c r="S204" s="47">
        <f t="shared" si="61"/>
        <v>311.948135655966</v>
      </c>
      <c r="T204" s="9">
        <f t="shared" si="68"/>
        <v>40.54985814003968</v>
      </c>
      <c r="U204" s="48">
        <f t="shared" si="62"/>
        <v>131.94813565596598</v>
      </c>
      <c r="V204" s="47">
        <f t="shared" si="67"/>
        <v>41.948135655965984</v>
      </c>
      <c r="W204" s="49">
        <f t="shared" si="63"/>
        <v>49.45014185996032</v>
      </c>
      <c r="X204" s="50"/>
      <c r="Y204" s="51"/>
      <c r="Z204" s="52"/>
      <c r="AA204" s="39">
        <v>88</v>
      </c>
      <c r="AB204" s="42">
        <v>40</v>
      </c>
      <c r="AC204" s="53">
        <v>218.4</v>
      </c>
      <c r="AD204" s="54">
        <v>-17</v>
      </c>
      <c r="AE204" s="48">
        <f t="shared" si="64"/>
        <v>93.54813565596598</v>
      </c>
      <c r="AF204" s="47">
        <f t="shared" si="66"/>
        <v>3.5481356559659787</v>
      </c>
      <c r="AG204" s="47">
        <f t="shared" si="65"/>
        <v>49.45014185996032</v>
      </c>
      <c r="AH204" s="55"/>
      <c r="AI204" s="52"/>
    </row>
    <row r="205" spans="1:35" s="38" customFormat="1" ht="21">
      <c r="A205" s="37">
        <v>242.705</v>
      </c>
      <c r="B205" s="38" t="s">
        <v>50</v>
      </c>
      <c r="C205" s="38" t="s">
        <v>83</v>
      </c>
      <c r="D205" s="38">
        <v>3</v>
      </c>
      <c r="E205" s="39" t="s">
        <v>78</v>
      </c>
      <c r="F205" s="40">
        <v>54</v>
      </c>
      <c r="G205" s="41">
        <v>57</v>
      </c>
      <c r="H205" s="42"/>
      <c r="I205" s="43"/>
      <c r="J205" s="39">
        <v>90</v>
      </c>
      <c r="K205" s="44">
        <v>9</v>
      </c>
      <c r="L205" s="44">
        <v>0</v>
      </c>
      <c r="M205" s="44">
        <v>45</v>
      </c>
      <c r="N205" s="44"/>
      <c r="O205" s="45"/>
      <c r="P205" s="46">
        <f t="shared" si="58"/>
        <v>0.6984011233337103</v>
      </c>
      <c r="Q205" s="46">
        <f t="shared" si="59"/>
        <v>0.11061587104123712</v>
      </c>
      <c r="R205" s="46">
        <f t="shared" si="60"/>
        <v>-0.6984011233337104</v>
      </c>
      <c r="S205" s="47">
        <f t="shared" si="61"/>
        <v>8.999999999999998</v>
      </c>
      <c r="T205" s="9">
        <f t="shared" si="68"/>
        <v>-44.64511684880144</v>
      </c>
      <c r="U205" s="48">
        <f t="shared" si="62"/>
        <v>8.999999999999998</v>
      </c>
      <c r="V205" s="47">
        <f t="shared" si="67"/>
        <v>279</v>
      </c>
      <c r="W205" s="49">
        <f t="shared" si="63"/>
        <v>45.35488315119856</v>
      </c>
      <c r="X205" s="50"/>
      <c r="Y205" s="51"/>
      <c r="Z205" s="52"/>
      <c r="AA205" s="39">
        <v>53</v>
      </c>
      <c r="AB205" s="42">
        <v>58</v>
      </c>
      <c r="AC205" s="53">
        <v>343.5</v>
      </c>
      <c r="AD205" s="54">
        <v>-17.6</v>
      </c>
      <c r="AE205" s="48">
        <f t="shared" si="64"/>
        <v>205.5</v>
      </c>
      <c r="AF205" s="47">
        <f t="shared" si="66"/>
        <v>115.5</v>
      </c>
      <c r="AG205" s="47">
        <f t="shared" si="65"/>
        <v>45.35488315119856</v>
      </c>
      <c r="AH205" s="55"/>
      <c r="AI205" s="52"/>
    </row>
    <row r="206" spans="1:35" s="38" customFormat="1" ht="12.75">
      <c r="A206" s="37">
        <v>245.835</v>
      </c>
      <c r="B206" s="38" t="s">
        <v>50</v>
      </c>
      <c r="C206" s="38" t="s">
        <v>83</v>
      </c>
      <c r="D206" s="38">
        <v>6</v>
      </c>
      <c r="E206" s="39" t="s">
        <v>68</v>
      </c>
      <c r="F206" s="40">
        <v>83</v>
      </c>
      <c r="G206" s="41">
        <v>83</v>
      </c>
      <c r="H206" s="42"/>
      <c r="I206" s="43"/>
      <c r="J206" s="39">
        <v>270</v>
      </c>
      <c r="K206" s="44">
        <v>74</v>
      </c>
      <c r="L206" s="44">
        <v>180</v>
      </c>
      <c r="M206" s="44">
        <v>13</v>
      </c>
      <c r="N206" s="44"/>
      <c r="O206" s="45"/>
      <c r="P206" s="46">
        <f t="shared" si="58"/>
        <v>-0.06200491380758915</v>
      </c>
      <c r="Q206" s="46">
        <f t="shared" si="59"/>
        <v>-0.9366246209469848</v>
      </c>
      <c r="R206" s="46">
        <f t="shared" si="60"/>
        <v>-0.2685727882446404</v>
      </c>
      <c r="S206" s="47">
        <f t="shared" si="61"/>
        <v>266.2125235452555</v>
      </c>
      <c r="T206" s="9">
        <f t="shared" si="68"/>
        <v>-15.966837990549116</v>
      </c>
      <c r="U206" s="48">
        <f t="shared" si="62"/>
        <v>266.2125235452555</v>
      </c>
      <c r="V206" s="47">
        <f t="shared" si="67"/>
        <v>176.21252354525552</v>
      </c>
      <c r="W206" s="49">
        <f t="shared" si="63"/>
        <v>74.03316200945088</v>
      </c>
      <c r="X206" s="50"/>
      <c r="Y206" s="51"/>
      <c r="Z206" s="52"/>
      <c r="AA206" s="39">
        <v>82</v>
      </c>
      <c r="AB206" s="42">
        <v>87</v>
      </c>
      <c r="AC206" s="53">
        <v>220.7</v>
      </c>
      <c r="AD206" s="54">
        <v>-38.5</v>
      </c>
      <c r="AE206" s="48">
        <f t="shared" si="64"/>
        <v>225.51252354525553</v>
      </c>
      <c r="AF206" s="47">
        <f t="shared" si="66"/>
        <v>135.51252354525553</v>
      </c>
      <c r="AG206" s="47">
        <f t="shared" si="65"/>
        <v>74.03316200945088</v>
      </c>
      <c r="AH206" s="55"/>
      <c r="AI206" s="52"/>
    </row>
    <row r="207" spans="1:35" s="38" customFormat="1" ht="12.75">
      <c r="A207" s="37">
        <v>245.955</v>
      </c>
      <c r="B207" s="38" t="s">
        <v>50</v>
      </c>
      <c r="C207" s="38" t="s">
        <v>83</v>
      </c>
      <c r="D207" s="38">
        <v>6</v>
      </c>
      <c r="E207" s="39" t="s">
        <v>78</v>
      </c>
      <c r="F207" s="40">
        <v>95</v>
      </c>
      <c r="G207" s="41">
        <v>96</v>
      </c>
      <c r="H207" s="42"/>
      <c r="I207" s="43"/>
      <c r="J207" s="39">
        <v>90</v>
      </c>
      <c r="K207" s="44">
        <v>5</v>
      </c>
      <c r="L207" s="44">
        <v>0</v>
      </c>
      <c r="M207" s="44">
        <v>35</v>
      </c>
      <c r="N207" s="44"/>
      <c r="O207" s="45"/>
      <c r="P207" s="46">
        <f t="shared" si="58"/>
        <v>0.5713938048432696</v>
      </c>
      <c r="Q207" s="46">
        <f t="shared" si="59"/>
        <v>0.07139380484326961</v>
      </c>
      <c r="R207" s="46">
        <f t="shared" si="60"/>
        <v>-0.8160349234517084</v>
      </c>
      <c r="S207" s="47">
        <f t="shared" si="61"/>
        <v>7.1220128556668945</v>
      </c>
      <c r="T207" s="9">
        <f t="shared" si="68"/>
        <v>-54.79121379224881</v>
      </c>
      <c r="U207" s="48">
        <f t="shared" si="62"/>
        <v>7.1220128556668945</v>
      </c>
      <c r="V207" s="47">
        <f t="shared" si="67"/>
        <v>277.12201285566687</v>
      </c>
      <c r="W207" s="49">
        <f t="shared" si="63"/>
        <v>35.20878620775119</v>
      </c>
      <c r="X207" s="50"/>
      <c r="Y207" s="51"/>
      <c r="Z207" s="52"/>
      <c r="AA207" s="39">
        <v>93</v>
      </c>
      <c r="AB207" s="42">
        <v>101</v>
      </c>
      <c r="AC207" s="53">
        <v>336.2</v>
      </c>
      <c r="AD207" s="54">
        <v>-33.5</v>
      </c>
      <c r="AE207" s="48">
        <f t="shared" si="64"/>
        <v>210.92201285566688</v>
      </c>
      <c r="AF207" s="47">
        <f t="shared" si="66"/>
        <v>120.92201285566688</v>
      </c>
      <c r="AG207" s="47">
        <f t="shared" si="65"/>
        <v>35.20878620775119</v>
      </c>
      <c r="AH207" s="55"/>
      <c r="AI207" s="52"/>
    </row>
    <row r="208" spans="1:35" s="38" customFormat="1" ht="12.75">
      <c r="A208" s="37">
        <v>246.925</v>
      </c>
      <c r="B208" s="38" t="s">
        <v>50</v>
      </c>
      <c r="C208" s="38" t="s">
        <v>83</v>
      </c>
      <c r="D208" s="38">
        <v>7</v>
      </c>
      <c r="E208" s="39" t="s">
        <v>53</v>
      </c>
      <c r="F208" s="40">
        <v>51</v>
      </c>
      <c r="G208" s="41">
        <v>54</v>
      </c>
      <c r="H208" s="42"/>
      <c r="I208" s="43"/>
      <c r="J208" s="39">
        <v>90</v>
      </c>
      <c r="K208" s="44">
        <v>24</v>
      </c>
      <c r="L208" s="44">
        <v>0</v>
      </c>
      <c r="M208" s="44">
        <v>14</v>
      </c>
      <c r="N208" s="44">
        <v>52</v>
      </c>
      <c r="O208" s="45">
        <v>270</v>
      </c>
      <c r="P208" s="46">
        <f t="shared" si="58"/>
        <v>0.22100664882936397</v>
      </c>
      <c r="Q208" s="46">
        <f t="shared" si="59"/>
        <v>0.39465482649629424</v>
      </c>
      <c r="R208" s="46">
        <f t="shared" si="60"/>
        <v>-0.886409253309465</v>
      </c>
      <c r="S208" s="47">
        <f t="shared" si="61"/>
        <v>60.75117963249597</v>
      </c>
      <c r="T208" s="9">
        <f t="shared" si="68"/>
        <v>-62.96536077403367</v>
      </c>
      <c r="U208" s="48">
        <f t="shared" si="62"/>
        <v>60.75117963249597</v>
      </c>
      <c r="V208" s="47">
        <f t="shared" si="67"/>
        <v>330.75117963249596</v>
      </c>
      <c r="W208" s="49">
        <f t="shared" si="63"/>
        <v>27.03463922596633</v>
      </c>
      <c r="X208" s="50">
        <f>IF(-Q208&lt;0,180-ACOS(SIN((U208-90)*PI()/180)*R208/SQRT(Q208^2+R208^2))*180/PI(),ACOS(SIN((U208-90)*PI()/180)*R208/SQRT(Q208^2+R208^2))*180/PI())</f>
        <v>116.51046762312701</v>
      </c>
      <c r="Y208" s="51">
        <f>IF(O208=90,IF(X208-N208&lt;0,X208-N208+180,X208-N208),IF(O208=270,IF(X208+N208&gt;180,X208+N208-180,X208+N208),IF(U208&lt;180,IF(O208=1,IF(X208+N208&gt;180,X208+N208-180,X208+N208),IF(X208-N208&lt;0,X208-N208+180,X208-N208)),IF(O208=1,IF(X208-N208&lt;0,X208-N208+180,X208-N208),IF(X208+N208&gt;180,X208+N208-180,X208+N208)))))</f>
        <v>168.510467623127</v>
      </c>
      <c r="Z208" s="52" t="s">
        <v>57</v>
      </c>
      <c r="AA208" s="39">
        <v>38</v>
      </c>
      <c r="AB208" s="42">
        <v>91</v>
      </c>
      <c r="AC208" s="53">
        <v>268.8</v>
      </c>
      <c r="AD208" s="54">
        <v>-21.8</v>
      </c>
      <c r="AE208" s="48">
        <f t="shared" si="64"/>
        <v>331.95117963249595</v>
      </c>
      <c r="AF208" s="47">
        <f t="shared" si="66"/>
        <v>241.95117963249595</v>
      </c>
      <c r="AG208" s="47">
        <f t="shared" si="65"/>
        <v>27.03463922596633</v>
      </c>
      <c r="AH208" s="55">
        <f>Y208</f>
        <v>168.510467623127</v>
      </c>
      <c r="AI208" s="52" t="str">
        <f>Z208</f>
        <v>R</v>
      </c>
    </row>
    <row r="209" spans="1:35" s="38" customFormat="1" ht="12.75">
      <c r="A209" s="37">
        <v>246.795</v>
      </c>
      <c r="B209" s="38" t="s">
        <v>50</v>
      </c>
      <c r="C209" s="38" t="s">
        <v>83</v>
      </c>
      <c r="D209" s="38">
        <v>7</v>
      </c>
      <c r="E209" s="39" t="s">
        <v>78</v>
      </c>
      <c r="F209" s="40">
        <v>38</v>
      </c>
      <c r="G209" s="41">
        <v>41</v>
      </c>
      <c r="H209" s="42"/>
      <c r="I209" s="43"/>
      <c r="J209" s="39">
        <v>90</v>
      </c>
      <c r="K209" s="44">
        <v>23</v>
      </c>
      <c r="L209" s="44">
        <v>180</v>
      </c>
      <c r="M209" s="44">
        <v>44</v>
      </c>
      <c r="N209" s="44"/>
      <c r="O209" s="45"/>
      <c r="P209" s="46">
        <f t="shared" si="58"/>
        <v>0.6394364014988703</v>
      </c>
      <c r="Q209" s="46">
        <f t="shared" si="59"/>
        <v>-0.28106845195357005</v>
      </c>
      <c r="R209" s="46">
        <f t="shared" si="60"/>
        <v>0.6621557774932378</v>
      </c>
      <c r="S209" s="47">
        <f t="shared" si="61"/>
        <v>336.2717961915758</v>
      </c>
      <c r="T209" s="9">
        <f t="shared" si="68"/>
        <v>43.47064655561443</v>
      </c>
      <c r="U209" s="48">
        <f t="shared" si="62"/>
        <v>156.2717961915758</v>
      </c>
      <c r="V209" s="47">
        <f t="shared" si="67"/>
        <v>66.27179619157579</v>
      </c>
      <c r="W209" s="49">
        <f t="shared" si="63"/>
        <v>46.52935344438557</v>
      </c>
      <c r="X209" s="50"/>
      <c r="Y209" s="51"/>
      <c r="Z209" s="52"/>
      <c r="AA209" s="39">
        <v>38</v>
      </c>
      <c r="AB209" s="42">
        <v>91</v>
      </c>
      <c r="AC209" s="53">
        <v>268.8</v>
      </c>
      <c r="AD209" s="54">
        <v>-21.8</v>
      </c>
      <c r="AE209" s="48">
        <f t="shared" si="64"/>
        <v>67.47179619157578</v>
      </c>
      <c r="AF209" s="47">
        <f t="shared" si="66"/>
        <v>337.4717961915758</v>
      </c>
      <c r="AG209" s="47">
        <f t="shared" si="65"/>
        <v>46.52935344438557</v>
      </c>
      <c r="AH209" s="55"/>
      <c r="AI209" s="52"/>
    </row>
    <row r="210" spans="1:35" s="38" customFormat="1" ht="12.75">
      <c r="A210" s="37">
        <v>246.605</v>
      </c>
      <c r="B210" s="38" t="s">
        <v>50</v>
      </c>
      <c r="C210" s="38" t="s">
        <v>83</v>
      </c>
      <c r="D210" s="38">
        <v>7</v>
      </c>
      <c r="E210" s="39" t="s">
        <v>78</v>
      </c>
      <c r="F210" s="40">
        <v>19</v>
      </c>
      <c r="G210" s="41">
        <v>26</v>
      </c>
      <c r="H210" s="42"/>
      <c r="I210" s="43"/>
      <c r="J210" s="39">
        <v>90</v>
      </c>
      <c r="K210" s="44">
        <v>48</v>
      </c>
      <c r="L210" s="44">
        <v>0</v>
      </c>
      <c r="M210" s="44">
        <v>55</v>
      </c>
      <c r="N210" s="44"/>
      <c r="O210" s="45"/>
      <c r="P210" s="46">
        <f t="shared" si="58"/>
        <v>0.5481197040951914</v>
      </c>
      <c r="Q210" s="46">
        <f t="shared" si="59"/>
        <v>0.4262503606900438</v>
      </c>
      <c r="R210" s="46">
        <f t="shared" si="60"/>
        <v>-0.3837975486487286</v>
      </c>
      <c r="S210" s="47">
        <f t="shared" si="61"/>
        <v>37.87075217996577</v>
      </c>
      <c r="T210" s="9">
        <f t="shared" si="68"/>
        <v>-28.93127739049149</v>
      </c>
      <c r="U210" s="48">
        <f t="shared" si="62"/>
        <v>37.87075217996577</v>
      </c>
      <c r="V210" s="47">
        <f t="shared" si="67"/>
        <v>307.8707521799658</v>
      </c>
      <c r="W210" s="49">
        <f t="shared" si="63"/>
        <v>61.06872260950851</v>
      </c>
      <c r="X210" s="50"/>
      <c r="Y210" s="51"/>
      <c r="Z210" s="52"/>
      <c r="AA210" s="39">
        <v>13</v>
      </c>
      <c r="AB210" s="42">
        <v>36</v>
      </c>
      <c r="AC210" s="53"/>
      <c r="AD210" s="54"/>
      <c r="AE210" s="48">
        <f t="shared" si="64"/>
        <v>37.87075217996577</v>
      </c>
      <c r="AF210" s="47">
        <f t="shared" si="66"/>
        <v>307.8707521799658</v>
      </c>
      <c r="AG210" s="47">
        <f t="shared" si="65"/>
        <v>61.06872260950851</v>
      </c>
      <c r="AH210" s="55"/>
      <c r="AI210" s="52"/>
    </row>
    <row r="211" spans="1:35" s="38" customFormat="1" ht="12.75">
      <c r="A211" s="37">
        <v>248.195</v>
      </c>
      <c r="B211" s="38" t="s">
        <v>50</v>
      </c>
      <c r="C211" s="38" t="s">
        <v>83</v>
      </c>
      <c r="D211" s="38" t="s">
        <v>55</v>
      </c>
      <c r="E211" s="39" t="s">
        <v>48</v>
      </c>
      <c r="F211" s="40">
        <v>12</v>
      </c>
      <c r="G211" s="41">
        <v>12</v>
      </c>
      <c r="H211" s="42"/>
      <c r="I211" s="43"/>
      <c r="J211" s="39">
        <v>270</v>
      </c>
      <c r="K211" s="44">
        <v>1</v>
      </c>
      <c r="L211" s="44">
        <v>0</v>
      </c>
      <c r="M211" s="44">
        <v>8</v>
      </c>
      <c r="N211" s="44"/>
      <c r="O211" s="45"/>
      <c r="P211" s="46">
        <f t="shared" si="58"/>
        <v>-0.13915190422268917</v>
      </c>
      <c r="Q211" s="46">
        <f t="shared" si="59"/>
        <v>0.017282560817541717</v>
      </c>
      <c r="R211" s="46">
        <f t="shared" si="60"/>
        <v>0.9901172461182299</v>
      </c>
      <c r="S211" s="47">
        <f t="shared" si="61"/>
        <v>172.9201623862014</v>
      </c>
      <c r="T211" s="9">
        <f t="shared" si="68"/>
        <v>81.93933913248243</v>
      </c>
      <c r="U211" s="48">
        <f t="shared" si="62"/>
        <v>352.9201623862014</v>
      </c>
      <c r="V211" s="47">
        <f t="shared" si="67"/>
        <v>262.9201623862014</v>
      </c>
      <c r="W211" s="49">
        <f t="shared" si="63"/>
        <v>8.06066086751757</v>
      </c>
      <c r="X211" s="50"/>
      <c r="Y211" s="51"/>
      <c r="Z211" s="52"/>
      <c r="AA211" s="39">
        <v>0</v>
      </c>
      <c r="AB211" s="42">
        <v>33</v>
      </c>
      <c r="AC211" s="53"/>
      <c r="AD211" s="54"/>
      <c r="AE211" s="48">
        <f t="shared" si="64"/>
        <v>352.9201623862014</v>
      </c>
      <c r="AF211" s="47">
        <f t="shared" si="66"/>
        <v>262.9201623862014</v>
      </c>
      <c r="AG211" s="47">
        <f t="shared" si="65"/>
        <v>8.06066086751757</v>
      </c>
      <c r="AH211" s="55"/>
      <c r="AI211" s="52"/>
    </row>
    <row r="212" spans="1:35" s="38" customFormat="1" ht="12.75">
      <c r="A212" s="37">
        <v>258.34</v>
      </c>
      <c r="B212" s="38" t="s">
        <v>50</v>
      </c>
      <c r="C212" s="38" t="s">
        <v>84</v>
      </c>
      <c r="D212" s="38">
        <v>1</v>
      </c>
      <c r="E212" s="39" t="s">
        <v>68</v>
      </c>
      <c r="F212" s="40">
        <v>1</v>
      </c>
      <c r="G212" s="41">
        <v>14</v>
      </c>
      <c r="H212" s="42"/>
      <c r="I212" s="43"/>
      <c r="J212" s="39">
        <v>270</v>
      </c>
      <c r="K212" s="44">
        <v>0</v>
      </c>
      <c r="L212" s="44">
        <v>0</v>
      </c>
      <c r="M212" s="44">
        <v>0</v>
      </c>
      <c r="N212" s="44"/>
      <c r="O212" s="45"/>
      <c r="P212" s="46">
        <f t="shared" si="58"/>
        <v>0</v>
      </c>
      <c r="Q212" s="46">
        <f t="shared" si="59"/>
        <v>0</v>
      </c>
      <c r="R212" s="46">
        <f t="shared" si="60"/>
        <v>1</v>
      </c>
      <c r="S212" s="47">
        <f t="shared" si="61"/>
        <v>90</v>
      </c>
      <c r="T212" s="9">
        <f t="shared" si="68"/>
        <v>90</v>
      </c>
      <c r="U212" s="48">
        <f t="shared" si="62"/>
        <v>270</v>
      </c>
      <c r="V212" s="47">
        <f t="shared" si="67"/>
        <v>180</v>
      </c>
      <c r="W212" s="49">
        <f t="shared" si="63"/>
        <v>0</v>
      </c>
      <c r="X212" s="50"/>
      <c r="Y212" s="51"/>
      <c r="Z212" s="52"/>
      <c r="AA212" s="39">
        <v>1</v>
      </c>
      <c r="AB212" s="42">
        <v>10</v>
      </c>
      <c r="AC212" s="53"/>
      <c r="AD212" s="54"/>
      <c r="AE212" s="48">
        <f t="shared" si="64"/>
        <v>270</v>
      </c>
      <c r="AF212" s="47">
        <f t="shared" si="66"/>
        <v>180</v>
      </c>
      <c r="AG212" s="47">
        <f t="shared" si="65"/>
        <v>0</v>
      </c>
      <c r="AH212" s="55"/>
      <c r="AI212" s="52"/>
    </row>
    <row r="213" spans="1:35" s="38" customFormat="1" ht="12.75">
      <c r="A213" s="37">
        <v>258.57</v>
      </c>
      <c r="B213" s="38" t="s">
        <v>50</v>
      </c>
      <c r="C213" s="38" t="s">
        <v>84</v>
      </c>
      <c r="D213" s="38">
        <v>1</v>
      </c>
      <c r="E213" s="39" t="s">
        <v>68</v>
      </c>
      <c r="F213" s="40">
        <v>24</v>
      </c>
      <c r="G213" s="41">
        <v>26</v>
      </c>
      <c r="H213" s="42"/>
      <c r="I213" s="43"/>
      <c r="J213" s="39">
        <v>90</v>
      </c>
      <c r="K213" s="44">
        <v>9</v>
      </c>
      <c r="L213" s="44">
        <v>0</v>
      </c>
      <c r="M213" s="44">
        <v>3</v>
      </c>
      <c r="N213" s="44"/>
      <c r="O213" s="45"/>
      <c r="P213" s="46">
        <f t="shared" si="58"/>
        <v>0.05169161377505293</v>
      </c>
      <c r="Q213" s="46">
        <f t="shared" si="59"/>
        <v>0.1562200770427064</v>
      </c>
      <c r="R213" s="46">
        <f t="shared" si="60"/>
        <v>-0.9863347480510395</v>
      </c>
      <c r="S213" s="47">
        <f t="shared" si="61"/>
        <v>71.6911525215017</v>
      </c>
      <c r="T213" s="9">
        <f t="shared" si="68"/>
        <v>-80.52857977265462</v>
      </c>
      <c r="U213" s="48">
        <f t="shared" si="62"/>
        <v>71.6911525215017</v>
      </c>
      <c r="V213" s="47">
        <f t="shared" si="67"/>
        <v>341.6911525215017</v>
      </c>
      <c r="W213" s="49">
        <f t="shared" si="63"/>
        <v>9.471420227345376</v>
      </c>
      <c r="X213" s="50"/>
      <c r="Y213" s="51"/>
      <c r="Z213" s="52"/>
      <c r="AA213" s="39">
        <v>13</v>
      </c>
      <c r="AB213" s="42">
        <v>40</v>
      </c>
      <c r="AC213" s="53"/>
      <c r="AD213" s="54"/>
      <c r="AE213" s="48">
        <f t="shared" si="64"/>
        <v>71.6911525215017</v>
      </c>
      <c r="AF213" s="47">
        <f t="shared" si="66"/>
        <v>341.6911525215017</v>
      </c>
      <c r="AG213" s="47">
        <f t="shared" si="65"/>
        <v>9.471420227345376</v>
      </c>
      <c r="AH213" s="55"/>
      <c r="AI213" s="52"/>
    </row>
    <row r="214" spans="1:35" s="38" customFormat="1" ht="21">
      <c r="A214" s="37">
        <v>258.66</v>
      </c>
      <c r="B214" s="38" t="s">
        <v>50</v>
      </c>
      <c r="C214" s="38" t="s">
        <v>84</v>
      </c>
      <c r="D214" s="38">
        <v>1</v>
      </c>
      <c r="E214" s="39" t="s">
        <v>53</v>
      </c>
      <c r="F214" s="40">
        <v>33</v>
      </c>
      <c r="G214" s="41">
        <v>36</v>
      </c>
      <c r="H214" s="42"/>
      <c r="I214" s="43"/>
      <c r="J214" s="39">
        <v>90</v>
      </c>
      <c r="K214" s="44">
        <v>50</v>
      </c>
      <c r="L214" s="44">
        <v>180</v>
      </c>
      <c r="M214" s="44">
        <v>69</v>
      </c>
      <c r="N214" s="44">
        <v>40</v>
      </c>
      <c r="O214" s="45">
        <v>180</v>
      </c>
      <c r="P214" s="46">
        <f t="shared" si="58"/>
        <v>0.6000939307982762</v>
      </c>
      <c r="Q214" s="46">
        <f t="shared" si="59"/>
        <v>-0.2745257763411197</v>
      </c>
      <c r="R214" s="46">
        <f t="shared" si="60"/>
        <v>0.23035447767648998</v>
      </c>
      <c r="S214" s="47">
        <f t="shared" si="61"/>
        <v>335.4172630691488</v>
      </c>
      <c r="T214" s="9">
        <f t="shared" si="68"/>
        <v>19.242622300603514</v>
      </c>
      <c r="U214" s="48">
        <f t="shared" si="62"/>
        <v>155.41726306914882</v>
      </c>
      <c r="V214" s="47">
        <f t="shared" si="67"/>
        <v>65.41726306914882</v>
      </c>
      <c r="W214" s="49">
        <f t="shared" si="63"/>
        <v>70.75737769939649</v>
      </c>
      <c r="X214" s="50">
        <f>IF(-Q214&lt;0,180-ACOS(SIN((U214-90)*PI()/180)*R214/SQRT(Q214^2+R214^2))*180/PI(),ACOS(SIN((U214-90)*PI()/180)*R214/SQRT(Q214^2+R214^2))*180/PI())</f>
        <v>54.23046768587952</v>
      </c>
      <c r="Y214" s="51">
        <f>IF(O214=90,IF(X214-N214&lt;0,X214-N214+180,X214-N214),IF(O214=270,IF(X214+N214&gt;180,X214+N214-180,X214+N214),IF(U214&lt;180,IF(O214=1,IF(X214+N214&gt;180,X214+N214-180,X214+N214),IF(X214-N214&lt;0,X214-N214+180,X214-N214)),IF(O214=1,IF(X214-N214&lt;0,X214-N214+180,X214-N214),IF(X214+N214&gt;180,X214+N214-180,X214+N214)))))</f>
        <v>14.230467685879518</v>
      </c>
      <c r="Z214" s="52" t="s">
        <v>54</v>
      </c>
      <c r="AA214" s="39">
        <v>13</v>
      </c>
      <c r="AB214" s="42">
        <v>40</v>
      </c>
      <c r="AC214" s="53"/>
      <c r="AD214" s="54"/>
      <c r="AE214" s="48">
        <f t="shared" si="64"/>
        <v>155.41726306914882</v>
      </c>
      <c r="AF214" s="47">
        <f t="shared" si="66"/>
        <v>65.41726306914882</v>
      </c>
      <c r="AG214" s="47">
        <f t="shared" si="65"/>
        <v>70.75737769939649</v>
      </c>
      <c r="AH214" s="55">
        <f>Y214</f>
        <v>14.230467685879518</v>
      </c>
      <c r="AI214" s="52" t="str">
        <f>Z214</f>
        <v>N</v>
      </c>
    </row>
    <row r="215" spans="1:35" s="38" customFormat="1" ht="12.75">
      <c r="A215" s="37">
        <v>258.39</v>
      </c>
      <c r="B215" s="38" t="s">
        <v>50</v>
      </c>
      <c r="C215" s="38" t="s">
        <v>84</v>
      </c>
      <c r="D215" s="38">
        <v>1</v>
      </c>
      <c r="E215" s="39" t="s">
        <v>78</v>
      </c>
      <c r="F215" s="40">
        <v>6</v>
      </c>
      <c r="G215" s="41">
        <v>11</v>
      </c>
      <c r="H215" s="42"/>
      <c r="I215" s="43"/>
      <c r="J215" s="39">
        <v>90</v>
      </c>
      <c r="K215" s="44">
        <v>41</v>
      </c>
      <c r="L215" s="44">
        <v>180</v>
      </c>
      <c r="M215" s="44">
        <v>46</v>
      </c>
      <c r="N215" s="44"/>
      <c r="O215" s="45"/>
      <c r="P215" s="46">
        <f t="shared" si="58"/>
        <v>0.5428926387511159</v>
      </c>
      <c r="Q215" s="46">
        <f t="shared" si="59"/>
        <v>-0.45573689600345785</v>
      </c>
      <c r="R215" s="46">
        <f t="shared" si="60"/>
        <v>0.5242653271673448</v>
      </c>
      <c r="S215" s="47">
        <f t="shared" si="61"/>
        <v>319.98787068345916</v>
      </c>
      <c r="T215" s="9">
        <f t="shared" si="68"/>
        <v>36.48770695638947</v>
      </c>
      <c r="U215" s="48">
        <f t="shared" si="62"/>
        <v>139.98787068345916</v>
      </c>
      <c r="V215" s="47">
        <f t="shared" si="67"/>
        <v>49.987870683459164</v>
      </c>
      <c r="W215" s="49">
        <f t="shared" si="63"/>
        <v>53.51229304361053</v>
      </c>
      <c r="X215" s="50"/>
      <c r="Y215" s="51"/>
      <c r="Z215" s="52"/>
      <c r="AA215" s="39">
        <v>1</v>
      </c>
      <c r="AB215" s="42">
        <v>10</v>
      </c>
      <c r="AC215" s="53"/>
      <c r="AD215" s="54"/>
      <c r="AE215" s="48">
        <f t="shared" si="64"/>
        <v>139.98787068345916</v>
      </c>
      <c r="AF215" s="47">
        <f t="shared" si="66"/>
        <v>49.987870683459164</v>
      </c>
      <c r="AG215" s="47">
        <f t="shared" si="65"/>
        <v>53.51229304361053</v>
      </c>
      <c r="AH215" s="55"/>
      <c r="AI215" s="52"/>
    </row>
    <row r="216" spans="1:35" s="38" customFormat="1" ht="12.75">
      <c r="A216" s="37">
        <v>258.92</v>
      </c>
      <c r="B216" s="38" t="s">
        <v>50</v>
      </c>
      <c r="C216" s="38" t="s">
        <v>84</v>
      </c>
      <c r="D216" s="38">
        <v>1</v>
      </c>
      <c r="E216" s="39" t="s">
        <v>78</v>
      </c>
      <c r="F216" s="40">
        <v>59</v>
      </c>
      <c r="G216" s="41">
        <v>65</v>
      </c>
      <c r="H216" s="42"/>
      <c r="I216" s="43"/>
      <c r="J216" s="39">
        <v>90</v>
      </c>
      <c r="K216" s="44">
        <v>45</v>
      </c>
      <c r="L216" s="44">
        <v>3</v>
      </c>
      <c r="M216" s="44">
        <v>0</v>
      </c>
      <c r="N216" s="44"/>
      <c r="O216" s="45"/>
      <c r="P216" s="46">
        <f t="shared" si="58"/>
        <v>-0.037007109559268</v>
      </c>
      <c r="Q216" s="46">
        <f t="shared" si="59"/>
        <v>0.7061377159181261</v>
      </c>
      <c r="R216" s="46">
        <f t="shared" si="60"/>
        <v>-0.7061377159181262</v>
      </c>
      <c r="S216" s="47">
        <f t="shared" si="61"/>
        <v>93</v>
      </c>
      <c r="T216" s="9">
        <f t="shared" si="68"/>
        <v>-44.96071214756904</v>
      </c>
      <c r="U216" s="48">
        <f t="shared" si="62"/>
        <v>93</v>
      </c>
      <c r="V216" s="47">
        <f t="shared" si="67"/>
        <v>3</v>
      </c>
      <c r="W216" s="49">
        <f t="shared" si="63"/>
        <v>45.03928785243096</v>
      </c>
      <c r="X216" s="50"/>
      <c r="Y216" s="51"/>
      <c r="Z216" s="52"/>
      <c r="AA216" s="39">
        <v>50</v>
      </c>
      <c r="AB216" s="42">
        <v>67</v>
      </c>
      <c r="AC216" s="53">
        <v>242.3</v>
      </c>
      <c r="AD216" s="54">
        <v>-31.4</v>
      </c>
      <c r="AE216" s="48">
        <f t="shared" si="64"/>
        <v>30.69999999999999</v>
      </c>
      <c r="AF216" s="47">
        <f t="shared" si="66"/>
        <v>300.7</v>
      </c>
      <c r="AG216" s="47">
        <f t="shared" si="65"/>
        <v>45.03928785243096</v>
      </c>
      <c r="AH216" s="55"/>
      <c r="AI216" s="52"/>
    </row>
    <row r="217" spans="1:35" s="38" customFormat="1" ht="12.75">
      <c r="A217" s="37">
        <v>258.92</v>
      </c>
      <c r="B217" s="38" t="s">
        <v>50</v>
      </c>
      <c r="C217" s="38" t="s">
        <v>84</v>
      </c>
      <c r="D217" s="38">
        <v>1</v>
      </c>
      <c r="E217" s="39" t="s">
        <v>78</v>
      </c>
      <c r="F217" s="40">
        <v>59</v>
      </c>
      <c r="G217" s="41">
        <v>65</v>
      </c>
      <c r="H217" s="42"/>
      <c r="I217" s="43"/>
      <c r="J217" s="39">
        <v>90</v>
      </c>
      <c r="K217" s="44">
        <v>31</v>
      </c>
      <c r="L217" s="44">
        <v>180</v>
      </c>
      <c r="M217" s="44">
        <v>4</v>
      </c>
      <c r="N217" s="44"/>
      <c r="O217" s="45"/>
      <c r="P217" s="46">
        <f t="shared" si="58"/>
        <v>0.059792968305749594</v>
      </c>
      <c r="Q217" s="46">
        <f t="shared" si="59"/>
        <v>-0.5137834680452964</v>
      </c>
      <c r="R217" s="46">
        <f t="shared" si="60"/>
        <v>0.8550792842386798</v>
      </c>
      <c r="S217" s="47">
        <f t="shared" si="61"/>
        <v>276.6380935603754</v>
      </c>
      <c r="T217" s="9">
        <f t="shared" si="68"/>
        <v>58.829589497767095</v>
      </c>
      <c r="U217" s="48">
        <f t="shared" si="62"/>
        <v>96.63809356037541</v>
      </c>
      <c r="V217" s="47">
        <f t="shared" si="67"/>
        <v>6.63809356037541</v>
      </c>
      <c r="W217" s="49">
        <f t="shared" si="63"/>
        <v>31.170410502232905</v>
      </c>
      <c r="X217" s="50"/>
      <c r="Y217" s="51"/>
      <c r="Z217" s="52"/>
      <c r="AA217" s="39">
        <v>50</v>
      </c>
      <c r="AB217" s="42">
        <v>67</v>
      </c>
      <c r="AC217" s="53">
        <v>242.3</v>
      </c>
      <c r="AD217" s="54">
        <v>-31.4</v>
      </c>
      <c r="AE217" s="48">
        <f t="shared" si="64"/>
        <v>34.3380935603754</v>
      </c>
      <c r="AF217" s="47">
        <f t="shared" si="66"/>
        <v>304.3380935603754</v>
      </c>
      <c r="AG217" s="47">
        <f t="shared" si="65"/>
        <v>31.170410502232905</v>
      </c>
      <c r="AH217" s="55"/>
      <c r="AI217" s="52"/>
    </row>
    <row r="218" spans="1:35" s="38" customFormat="1" ht="21">
      <c r="A218" s="37">
        <v>258.92</v>
      </c>
      <c r="B218" s="38" t="s">
        <v>50</v>
      </c>
      <c r="C218" s="38" t="s">
        <v>84</v>
      </c>
      <c r="D218" s="38">
        <v>1</v>
      </c>
      <c r="E218" s="39" t="s">
        <v>78</v>
      </c>
      <c r="F218" s="40">
        <v>59</v>
      </c>
      <c r="G218" s="41">
        <v>65</v>
      </c>
      <c r="H218" s="42"/>
      <c r="I218" s="43"/>
      <c r="J218" s="39">
        <v>90</v>
      </c>
      <c r="K218" s="44">
        <v>72</v>
      </c>
      <c r="L218" s="44">
        <v>40</v>
      </c>
      <c r="M218" s="44">
        <v>0</v>
      </c>
      <c r="N218" s="44"/>
      <c r="O218" s="45"/>
      <c r="P218" s="46">
        <f t="shared" si="58"/>
        <v>-0.6113273447861689</v>
      </c>
      <c r="Q218" s="46">
        <f t="shared" si="59"/>
        <v>0.7285515593999963</v>
      </c>
      <c r="R218" s="46">
        <f t="shared" si="60"/>
        <v>-0.23672075137025703</v>
      </c>
      <c r="S218" s="47">
        <f t="shared" si="61"/>
        <v>130</v>
      </c>
      <c r="T218" s="9">
        <f t="shared" si="68"/>
        <v>-13.977068110953555</v>
      </c>
      <c r="U218" s="48">
        <f t="shared" si="62"/>
        <v>130</v>
      </c>
      <c r="V218" s="47">
        <f t="shared" si="67"/>
        <v>40</v>
      </c>
      <c r="W218" s="49">
        <f t="shared" si="63"/>
        <v>76.02293188904645</v>
      </c>
      <c r="X218" s="50"/>
      <c r="Y218" s="51"/>
      <c r="Z218" s="52"/>
      <c r="AA218" s="39">
        <v>50</v>
      </c>
      <c r="AB218" s="42">
        <v>67</v>
      </c>
      <c r="AC218" s="53">
        <v>242.3</v>
      </c>
      <c r="AD218" s="54">
        <v>-31.4</v>
      </c>
      <c r="AE218" s="48">
        <f t="shared" si="64"/>
        <v>67.69999999999999</v>
      </c>
      <c r="AF218" s="47">
        <f t="shared" si="66"/>
        <v>337.7</v>
      </c>
      <c r="AG218" s="47">
        <f t="shared" si="65"/>
        <v>76.02293188904645</v>
      </c>
      <c r="AH218" s="55"/>
      <c r="AI218" s="52"/>
    </row>
    <row r="219" spans="1:35" s="38" customFormat="1" ht="12.75">
      <c r="A219" s="37">
        <v>258.85</v>
      </c>
      <c r="B219" s="38" t="s">
        <v>50</v>
      </c>
      <c r="C219" s="38" t="s">
        <v>84</v>
      </c>
      <c r="D219" s="38">
        <v>1</v>
      </c>
      <c r="E219" s="39" t="s">
        <v>78</v>
      </c>
      <c r="F219" s="40">
        <v>52</v>
      </c>
      <c r="G219" s="41">
        <v>56</v>
      </c>
      <c r="H219" s="42"/>
      <c r="I219" s="43"/>
      <c r="J219" s="39">
        <v>90</v>
      </c>
      <c r="K219" s="44">
        <v>53</v>
      </c>
      <c r="L219" s="44">
        <v>0</v>
      </c>
      <c r="M219" s="44">
        <v>69</v>
      </c>
      <c r="N219" s="44"/>
      <c r="O219" s="45"/>
      <c r="P219" s="46">
        <f t="shared" si="58"/>
        <v>0.5618427259867127</v>
      </c>
      <c r="Q219" s="46">
        <f t="shared" si="59"/>
        <v>0.2862053701697134</v>
      </c>
      <c r="R219" s="46">
        <f t="shared" si="60"/>
        <v>-0.21567121585255705</v>
      </c>
      <c r="S219" s="47">
        <f t="shared" si="61"/>
        <v>26.99451087082244</v>
      </c>
      <c r="T219" s="9">
        <f t="shared" si="68"/>
        <v>-18.882845127162568</v>
      </c>
      <c r="U219" s="48">
        <f t="shared" si="62"/>
        <v>26.99451087082244</v>
      </c>
      <c r="V219" s="47">
        <f t="shared" si="67"/>
        <v>296.99451087082247</v>
      </c>
      <c r="W219" s="49">
        <f t="shared" si="63"/>
        <v>71.11715487283743</v>
      </c>
      <c r="X219" s="50"/>
      <c r="Y219" s="51"/>
      <c r="Z219" s="52"/>
      <c r="AA219" s="39">
        <v>50</v>
      </c>
      <c r="AB219" s="42">
        <v>67</v>
      </c>
      <c r="AC219" s="53">
        <v>242.3</v>
      </c>
      <c r="AD219" s="54">
        <v>-31.4</v>
      </c>
      <c r="AE219" s="48">
        <f t="shared" si="64"/>
        <v>324.69451087082246</v>
      </c>
      <c r="AF219" s="47">
        <f t="shared" si="66"/>
        <v>234.69451087082246</v>
      </c>
      <c r="AG219" s="47">
        <f t="shared" si="65"/>
        <v>71.11715487283743</v>
      </c>
      <c r="AH219" s="55"/>
      <c r="AI219" s="52"/>
    </row>
    <row r="220" spans="1:35" s="38" customFormat="1" ht="21">
      <c r="A220" s="37">
        <v>259.56</v>
      </c>
      <c r="B220" s="38" t="s">
        <v>50</v>
      </c>
      <c r="C220" s="38" t="s">
        <v>84</v>
      </c>
      <c r="D220" s="38">
        <v>1</v>
      </c>
      <c r="E220" s="39" t="s">
        <v>68</v>
      </c>
      <c r="F220" s="40">
        <v>123</v>
      </c>
      <c r="G220" s="41">
        <v>125</v>
      </c>
      <c r="H220" s="42"/>
      <c r="I220" s="43"/>
      <c r="J220" s="39">
        <v>90</v>
      </c>
      <c r="K220" s="44">
        <v>0</v>
      </c>
      <c r="L220" s="44">
        <v>180</v>
      </c>
      <c r="M220" s="44">
        <v>8</v>
      </c>
      <c r="N220" s="44"/>
      <c r="O220" s="45"/>
      <c r="P220" s="46">
        <f t="shared" si="58"/>
        <v>0.13917310096006544</v>
      </c>
      <c r="Q220" s="46">
        <f t="shared" si="59"/>
        <v>-8.521894630907778E-18</v>
      </c>
      <c r="R220" s="46">
        <f t="shared" si="60"/>
        <v>0.9902680687415704</v>
      </c>
      <c r="S220" s="47">
        <f t="shared" si="61"/>
        <v>360</v>
      </c>
      <c r="T220" s="9">
        <f t="shared" si="68"/>
        <v>82.00000000000001</v>
      </c>
      <c r="U220" s="48">
        <f t="shared" si="62"/>
        <v>180</v>
      </c>
      <c r="V220" s="47">
        <f t="shared" si="67"/>
        <v>90</v>
      </c>
      <c r="W220" s="49">
        <f t="shared" si="63"/>
        <v>7.999999999999986</v>
      </c>
      <c r="X220" s="50"/>
      <c r="Y220" s="51"/>
      <c r="Z220" s="52"/>
      <c r="AA220" s="39">
        <v>88</v>
      </c>
      <c r="AB220" s="42">
        <v>141</v>
      </c>
      <c r="AC220" s="53">
        <v>11.4</v>
      </c>
      <c r="AD220" s="54">
        <v>-43.5</v>
      </c>
      <c r="AE220" s="48">
        <f t="shared" si="64"/>
        <v>348.6</v>
      </c>
      <c r="AF220" s="47">
        <f t="shared" si="66"/>
        <v>258.6</v>
      </c>
      <c r="AG220" s="47">
        <f t="shared" si="65"/>
        <v>7.999999999999986</v>
      </c>
      <c r="AH220" s="55"/>
      <c r="AI220" s="52"/>
    </row>
    <row r="221" spans="1:35" s="38" customFormat="1" ht="12.75">
      <c r="A221" s="37">
        <v>259.08</v>
      </c>
      <c r="B221" s="38" t="s">
        <v>50</v>
      </c>
      <c r="C221" s="38" t="s">
        <v>84</v>
      </c>
      <c r="D221" s="38">
        <v>1</v>
      </c>
      <c r="E221" s="39" t="s">
        <v>78</v>
      </c>
      <c r="F221" s="40">
        <v>75</v>
      </c>
      <c r="G221" s="41">
        <v>79</v>
      </c>
      <c r="H221" s="42"/>
      <c r="I221" s="43"/>
      <c r="J221" s="39">
        <v>180</v>
      </c>
      <c r="K221" s="44">
        <v>90</v>
      </c>
      <c r="L221" s="44">
        <v>0</v>
      </c>
      <c r="M221" s="44">
        <v>0</v>
      </c>
      <c r="N221" s="44">
        <v>15</v>
      </c>
      <c r="O221" s="45">
        <v>180</v>
      </c>
      <c r="P221" s="46">
        <f t="shared" si="58"/>
        <v>0</v>
      </c>
      <c r="Q221" s="46">
        <f t="shared" si="59"/>
        <v>1</v>
      </c>
      <c r="R221" s="46">
        <f t="shared" si="60"/>
        <v>-7.498798913309288E-33</v>
      </c>
      <c r="S221" s="47">
        <f t="shared" si="61"/>
        <v>90</v>
      </c>
      <c r="T221" s="9">
        <f t="shared" si="68"/>
        <v>-4.296495291499103E-31</v>
      </c>
      <c r="U221" s="48">
        <f t="shared" si="62"/>
        <v>90</v>
      </c>
      <c r="V221" s="47">
        <f t="shared" si="67"/>
        <v>0</v>
      </c>
      <c r="W221" s="49">
        <f t="shared" si="63"/>
        <v>90</v>
      </c>
      <c r="X221" s="50">
        <f>IF(-Q221&lt;0,180-ACOS(SIN((U221-90)*PI()/180)*R221/SQRT(Q221^2+R221^2))*180/PI(),ACOS(SIN((U221-90)*PI()/180)*R221/SQRT(Q221^2+R221^2))*180/PI())</f>
        <v>90</v>
      </c>
      <c r="Y221" s="51">
        <f>IF(O221=90,IF(X221-N221&lt;0,X221-N221+180,X221-N221),IF(O221=270,IF(X221+N221&gt;180,X221+N221-180,X221+N221),IF(U221&lt;180,IF(O221=1,IF(X221+N221&gt;180,X221+N221-180,X221+N221),IF(X221-N221&lt;0,X221-N221+180,X221-N221)),IF(O221=1,IF(X221-N221&lt;0,X221-N221+180,X221-N221),IF(X221+N221&gt;180,X221+N221-180,X221+N221)))))</f>
        <v>75</v>
      </c>
      <c r="Z221" s="52"/>
      <c r="AA221" s="39">
        <v>75</v>
      </c>
      <c r="AB221" s="42">
        <v>79</v>
      </c>
      <c r="AC221" s="53"/>
      <c r="AD221" s="54"/>
      <c r="AE221" s="48">
        <f t="shared" si="64"/>
        <v>90</v>
      </c>
      <c r="AF221" s="47">
        <f t="shared" si="66"/>
        <v>0</v>
      </c>
      <c r="AG221" s="47">
        <f t="shared" si="65"/>
        <v>90</v>
      </c>
      <c r="AH221" s="55">
        <f>Y221</f>
        <v>75</v>
      </c>
      <c r="AI221" s="52"/>
    </row>
    <row r="222" spans="1:35" s="38" customFormat="1" ht="21">
      <c r="A222" s="37">
        <v>259.26</v>
      </c>
      <c r="B222" s="38" t="s">
        <v>50</v>
      </c>
      <c r="C222" s="38" t="s">
        <v>84</v>
      </c>
      <c r="D222" s="38">
        <v>1</v>
      </c>
      <c r="E222" s="39" t="s">
        <v>78</v>
      </c>
      <c r="F222" s="40">
        <v>93</v>
      </c>
      <c r="G222" s="41">
        <v>97</v>
      </c>
      <c r="H222" s="42"/>
      <c r="I222" s="43"/>
      <c r="J222" s="39">
        <v>270</v>
      </c>
      <c r="K222" s="44">
        <v>43</v>
      </c>
      <c r="L222" s="44">
        <v>180</v>
      </c>
      <c r="M222" s="44">
        <v>68</v>
      </c>
      <c r="N222" s="44"/>
      <c r="O222" s="45"/>
      <c r="P222" s="46">
        <f t="shared" si="58"/>
        <v>-0.6780993441189507</v>
      </c>
      <c r="Q222" s="46">
        <f t="shared" si="59"/>
        <v>-0.255481082378251</v>
      </c>
      <c r="R222" s="46">
        <f t="shared" si="60"/>
        <v>-0.27396991874567483</v>
      </c>
      <c r="S222" s="47">
        <f t="shared" si="61"/>
        <v>200.64442983115686</v>
      </c>
      <c r="T222" s="9">
        <f t="shared" si="68"/>
        <v>-20.710715704000165</v>
      </c>
      <c r="U222" s="48">
        <f t="shared" si="62"/>
        <v>200.64442983115686</v>
      </c>
      <c r="V222" s="47">
        <f t="shared" si="67"/>
        <v>110.64442983115686</v>
      </c>
      <c r="W222" s="49">
        <f t="shared" si="63"/>
        <v>69.28928429599983</v>
      </c>
      <c r="X222" s="50"/>
      <c r="Y222" s="51"/>
      <c r="Z222" s="52"/>
      <c r="AA222" s="39">
        <v>82</v>
      </c>
      <c r="AB222" s="42">
        <v>100</v>
      </c>
      <c r="AC222" s="53">
        <v>207.9</v>
      </c>
      <c r="AD222" s="54">
        <v>-64.2</v>
      </c>
      <c r="AE222" s="48">
        <f t="shared" si="64"/>
        <v>172.74442983115685</v>
      </c>
      <c r="AF222" s="47">
        <f t="shared" si="66"/>
        <v>82.74442983115685</v>
      </c>
      <c r="AG222" s="47">
        <f t="shared" si="65"/>
        <v>69.28928429599983</v>
      </c>
      <c r="AH222" s="55"/>
      <c r="AI222" s="52"/>
    </row>
    <row r="223" spans="1:35" s="38" customFormat="1" ht="12.75">
      <c r="A223" s="37">
        <v>260.84</v>
      </c>
      <c r="B223" s="38" t="s">
        <v>50</v>
      </c>
      <c r="C223" s="38" t="s">
        <v>84</v>
      </c>
      <c r="D223" s="38">
        <v>2</v>
      </c>
      <c r="E223" s="39" t="s">
        <v>53</v>
      </c>
      <c r="F223" s="40">
        <v>110</v>
      </c>
      <c r="G223" s="41">
        <v>113</v>
      </c>
      <c r="H223" s="42"/>
      <c r="I223" s="43"/>
      <c r="J223" s="39">
        <v>270</v>
      </c>
      <c r="K223" s="44">
        <v>24</v>
      </c>
      <c r="L223" s="44">
        <v>180</v>
      </c>
      <c r="M223" s="44">
        <v>20</v>
      </c>
      <c r="N223" s="44">
        <v>73</v>
      </c>
      <c r="O223" s="45">
        <v>270</v>
      </c>
      <c r="P223" s="46">
        <f t="shared" si="58"/>
        <v>-0.31245094835743603</v>
      </c>
      <c r="Q223" s="46">
        <f t="shared" si="59"/>
        <v>-0.3822074221015612</v>
      </c>
      <c r="R223" s="46">
        <f t="shared" si="60"/>
        <v>-0.8584519252992378</v>
      </c>
      <c r="S223" s="47">
        <f t="shared" si="61"/>
        <v>230.73432667208357</v>
      </c>
      <c r="T223" s="9">
        <f t="shared" si="68"/>
        <v>-60.098181107954424</v>
      </c>
      <c r="U223" s="48">
        <f t="shared" si="62"/>
        <v>230.73432667208357</v>
      </c>
      <c r="V223" s="47">
        <f t="shared" si="67"/>
        <v>140.73432667208357</v>
      </c>
      <c r="W223" s="49">
        <f t="shared" si="63"/>
        <v>29.901818892045576</v>
      </c>
      <c r="X223" s="50">
        <f>IF(-Q223&lt;0,180-ACOS(SIN((U223-90)*PI()/180)*R223/SQRT(Q223^2+R223^2))*180/PI(),ACOS(SIN((U223-90)*PI()/180)*R223/SQRT(Q223^2+R223^2))*180/PI())</f>
        <v>125.32393978586191</v>
      </c>
      <c r="Y223" s="51">
        <f>IF(O223=90,IF(X223-N223&lt;0,X223-N223+180,X223-N223),IF(O223=270,IF(X223+N223&gt;180,X223+N223-180,X223+N223),IF(U223&lt;180,IF(O223=1,IF(X223+N223&gt;180,X223+N223-180,X223+N223),IF(X223-N223&lt;0,X223-N223+180,X223-N223)),IF(O223=1,IF(X223-N223&lt;0,X223-N223+180,X223-N223),IF(X223+N223&gt;180,X223+N223-180,X223+N223)))))</f>
        <v>18.32393978586191</v>
      </c>
      <c r="Z223" s="52" t="s">
        <v>85</v>
      </c>
      <c r="AA223" s="39">
        <v>0</v>
      </c>
      <c r="AB223" s="42">
        <v>132</v>
      </c>
      <c r="AC223" s="53"/>
      <c r="AD223" s="54"/>
      <c r="AE223" s="48">
        <f t="shared" si="64"/>
        <v>230.73432667208357</v>
      </c>
      <c r="AF223" s="47">
        <f t="shared" si="66"/>
        <v>140.73432667208357</v>
      </c>
      <c r="AG223" s="47">
        <f t="shared" si="65"/>
        <v>29.901818892045576</v>
      </c>
      <c r="AH223" s="55">
        <f>Y223</f>
        <v>18.32393978586191</v>
      </c>
      <c r="AI223" s="52" t="str">
        <f>Z223</f>
        <v>LL</v>
      </c>
    </row>
    <row r="224" spans="1:35" s="38" customFormat="1" ht="12.75">
      <c r="A224" s="37">
        <v>260.83</v>
      </c>
      <c r="B224" s="38" t="s">
        <v>50</v>
      </c>
      <c r="C224" s="38" t="s">
        <v>84</v>
      </c>
      <c r="D224" s="38">
        <v>2</v>
      </c>
      <c r="E224" s="39" t="s">
        <v>78</v>
      </c>
      <c r="F224" s="40">
        <v>109</v>
      </c>
      <c r="G224" s="41">
        <v>117</v>
      </c>
      <c r="H224" s="42"/>
      <c r="I224" s="43"/>
      <c r="J224" s="39">
        <v>270</v>
      </c>
      <c r="K224" s="44">
        <v>75</v>
      </c>
      <c r="L224" s="44">
        <v>0</v>
      </c>
      <c r="M224" s="44">
        <v>0</v>
      </c>
      <c r="N224" s="44">
        <v>15</v>
      </c>
      <c r="O224" s="45">
        <v>90</v>
      </c>
      <c r="P224" s="46">
        <f aca="true" t="shared" si="69" ref="P224:P287">COS(K224*PI()/180)*SIN(J224*PI()/180)*(SIN(M224*PI()/180))-(COS(M224*PI()/180)*SIN(L224*PI()/180))*(SIN(K224*PI()/180))</f>
        <v>0</v>
      </c>
      <c r="Q224" s="46">
        <f aca="true" t="shared" si="70" ref="Q224:Q287">(SIN(K224*PI()/180))*(COS(M224*PI()/180)*COS(L224*PI()/180))-(SIN(M224*PI()/180))*(COS(K224*PI()/180)*COS(J224*PI()/180))</f>
        <v>0.9659258262890683</v>
      </c>
      <c r="R224" s="46">
        <f aca="true" t="shared" si="71" ref="R224:R287">(COS(K224*PI()/180)*COS(J224*PI()/180))*(COS(M224*PI()/180)*SIN(L224*PI()/180))-(COS(K224*PI()/180)*SIN(J224*PI()/180))*(COS(M224*PI()/180)*COS(L224*PI()/180))</f>
        <v>0.25881904510252074</v>
      </c>
      <c r="S224" s="47">
        <f aca="true" t="shared" si="72" ref="S224:S287">IF(P224=0,IF(Q224&gt;=0,90,270),IF(P224&gt;0,IF(Q224&gt;=0,ATAN(Q224/P224)*180/PI(),ATAN(Q224/P224)*180/PI()+360),ATAN(Q224/P224)*180/PI()+180))</f>
        <v>90</v>
      </c>
      <c r="T224" s="9">
        <f t="shared" si="68"/>
        <v>14.999999999999998</v>
      </c>
      <c r="U224" s="48">
        <f aca="true" t="shared" si="73" ref="U224:U287">IF(R224&lt;0,S224,IF(S224+180&gt;=360,S224-180,S224+180))</f>
        <v>270</v>
      </c>
      <c r="V224" s="47">
        <f t="shared" si="67"/>
        <v>180</v>
      </c>
      <c r="W224" s="49">
        <f aca="true" t="shared" si="74" ref="W224:W287">IF(R224&lt;0,90+T224,90-T224)</f>
        <v>75</v>
      </c>
      <c r="X224" s="50">
        <f>IF(-Q224&lt;0,180-ACOS(SIN((U224-90)*PI()/180)*R224/SQRT(Q224^2+R224^2))*180/PI(),ACOS(SIN((U224-90)*PI()/180)*R224/SQRT(Q224^2+R224^2))*180/PI())</f>
        <v>90</v>
      </c>
      <c r="Y224" s="51">
        <f>IF(O224=90,IF(X224-N224&lt;0,X224-N224+180,X224-N224),IF(O224=270,IF(X224+N224&gt;180,X224+N224-180,X224+N224),IF(U224&lt;180,IF(O224=1,IF(X224+N224&gt;180,X224+N224-180,X224+N224),IF(X224-N224&lt;0,X224-N224+180,X224-N224)),IF(O224=1,IF(X224-N224&lt;0,X224-N224+180,X224-N224),IF(X224+N224&gt;180,X224+N224-180,X224+N224)))))</f>
        <v>75</v>
      </c>
      <c r="Z224" s="52"/>
      <c r="AA224" s="39">
        <v>0</v>
      </c>
      <c r="AB224" s="42">
        <v>132</v>
      </c>
      <c r="AC224" s="53"/>
      <c r="AD224" s="54"/>
      <c r="AE224" s="48">
        <f aca="true" t="shared" si="75" ref="AE224:AE287">IF(AD224&gt;=0,IF(U224&gt;=AC224,U224-AC224,U224-AC224+360),IF((U224-AC224-180)&lt;0,IF(U224-AC224+180&lt;0,U224-AC224+540,U224-AC224+180),U224-AC224-180))</f>
        <v>270</v>
      </c>
      <c r="AF224" s="47">
        <f t="shared" si="66"/>
        <v>180</v>
      </c>
      <c r="AG224" s="47">
        <f aca="true" t="shared" si="76" ref="AG224:AG287">W224</f>
        <v>75</v>
      </c>
      <c r="AH224" s="55">
        <f>Y224</f>
        <v>75</v>
      </c>
      <c r="AI224" s="52"/>
    </row>
    <row r="225" spans="1:35" s="38" customFormat="1" ht="12.75">
      <c r="A225" s="37">
        <v>260.18</v>
      </c>
      <c r="B225" s="38" t="s">
        <v>50</v>
      </c>
      <c r="C225" s="38" t="s">
        <v>84</v>
      </c>
      <c r="D225" s="38">
        <v>2</v>
      </c>
      <c r="E225" s="39" t="s">
        <v>48</v>
      </c>
      <c r="F225" s="40">
        <v>44</v>
      </c>
      <c r="G225" s="41">
        <v>45</v>
      </c>
      <c r="H225" s="42"/>
      <c r="I225" s="43"/>
      <c r="J225" s="39">
        <v>90</v>
      </c>
      <c r="K225" s="44">
        <v>3</v>
      </c>
      <c r="L225" s="44">
        <v>180</v>
      </c>
      <c r="M225" s="44">
        <v>50</v>
      </c>
      <c r="N225" s="44"/>
      <c r="O225" s="45"/>
      <c r="P225" s="46">
        <f t="shared" si="69"/>
        <v>0.7649946058332316</v>
      </c>
      <c r="Q225" s="46">
        <f t="shared" si="70"/>
        <v>-0.033640904214061226</v>
      </c>
      <c r="R225" s="46">
        <f t="shared" si="71"/>
        <v>0.6419066916072734</v>
      </c>
      <c r="S225" s="47">
        <f t="shared" si="72"/>
        <v>357.48202042136495</v>
      </c>
      <c r="T225" s="9">
        <f t="shared" si="68"/>
        <v>39.97274936683039</v>
      </c>
      <c r="U225" s="48">
        <f t="shared" si="73"/>
        <v>177.48202042136495</v>
      </c>
      <c r="V225" s="47">
        <f t="shared" si="67"/>
        <v>87.48202042136495</v>
      </c>
      <c r="W225" s="49">
        <f t="shared" si="74"/>
        <v>50.02725063316961</v>
      </c>
      <c r="X225" s="50"/>
      <c r="Y225" s="51"/>
      <c r="Z225" s="52"/>
      <c r="AA225" s="39">
        <v>0</v>
      </c>
      <c r="AB225" s="42">
        <v>133</v>
      </c>
      <c r="AC225" s="53">
        <v>306.6</v>
      </c>
      <c r="AD225" s="54">
        <v>-47.5</v>
      </c>
      <c r="AE225" s="48">
        <f t="shared" si="75"/>
        <v>50.88202042136493</v>
      </c>
      <c r="AF225" s="47">
        <f t="shared" si="66"/>
        <v>320.8820204213649</v>
      </c>
      <c r="AG225" s="47">
        <f t="shared" si="76"/>
        <v>50.02725063316961</v>
      </c>
      <c r="AH225" s="55"/>
      <c r="AI225" s="52"/>
    </row>
    <row r="226" spans="1:35" s="38" customFormat="1" ht="21">
      <c r="A226" s="37">
        <v>260.27</v>
      </c>
      <c r="B226" s="38" t="s">
        <v>50</v>
      </c>
      <c r="C226" s="38" t="s">
        <v>84</v>
      </c>
      <c r="D226" s="38">
        <v>2</v>
      </c>
      <c r="E226" s="39" t="s">
        <v>48</v>
      </c>
      <c r="F226" s="40">
        <v>53</v>
      </c>
      <c r="G226" s="41">
        <v>55</v>
      </c>
      <c r="H226" s="42"/>
      <c r="I226" s="43"/>
      <c r="J226" s="39">
        <v>90</v>
      </c>
      <c r="K226" s="44">
        <v>3</v>
      </c>
      <c r="L226" s="44">
        <v>0</v>
      </c>
      <c r="M226" s="44">
        <v>14</v>
      </c>
      <c r="N226" s="44"/>
      <c r="O226" s="45"/>
      <c r="P226" s="46">
        <f t="shared" si="69"/>
        <v>0.24159035004964077</v>
      </c>
      <c r="Q226" s="46">
        <f t="shared" si="70"/>
        <v>0.05078135467309594</v>
      </c>
      <c r="R226" s="46">
        <f t="shared" si="71"/>
        <v>-0.9689659697053497</v>
      </c>
      <c r="S226" s="47">
        <f t="shared" si="72"/>
        <v>11.870541035292971</v>
      </c>
      <c r="T226" s="9">
        <f t="shared" si="68"/>
        <v>-75.70647642508035</v>
      </c>
      <c r="U226" s="48">
        <f t="shared" si="73"/>
        <v>11.870541035292971</v>
      </c>
      <c r="V226" s="47">
        <f t="shared" si="67"/>
        <v>281.87054103529294</v>
      </c>
      <c r="W226" s="49">
        <f t="shared" si="74"/>
        <v>14.293523574919647</v>
      </c>
      <c r="X226" s="50"/>
      <c r="Y226" s="51"/>
      <c r="Z226" s="52"/>
      <c r="AA226" s="39">
        <v>0</v>
      </c>
      <c r="AB226" s="42">
        <v>133</v>
      </c>
      <c r="AC226" s="53">
        <v>339.6</v>
      </c>
      <c r="AD226" s="54">
        <v>-17.7</v>
      </c>
      <c r="AE226" s="48">
        <f t="shared" si="75"/>
        <v>212.27054103529292</v>
      </c>
      <c r="AF226" s="47">
        <f t="shared" si="66"/>
        <v>122.27054103529292</v>
      </c>
      <c r="AG226" s="47">
        <f t="shared" si="76"/>
        <v>14.293523574919647</v>
      </c>
      <c r="AH226" s="55"/>
      <c r="AI226" s="52"/>
    </row>
    <row r="227" spans="1:35" s="38" customFormat="1" ht="12.75">
      <c r="A227" s="37">
        <v>260.51</v>
      </c>
      <c r="B227" s="38" t="s">
        <v>50</v>
      </c>
      <c r="C227" s="38" t="s">
        <v>84</v>
      </c>
      <c r="D227" s="38">
        <v>2</v>
      </c>
      <c r="E227" s="39" t="s">
        <v>53</v>
      </c>
      <c r="F227" s="40">
        <v>77</v>
      </c>
      <c r="G227" s="41">
        <v>79</v>
      </c>
      <c r="H227" s="42"/>
      <c r="I227" s="43"/>
      <c r="J227" s="39">
        <v>270</v>
      </c>
      <c r="K227" s="44">
        <v>57</v>
      </c>
      <c r="L227" s="44">
        <v>0</v>
      </c>
      <c r="M227" s="44">
        <v>23</v>
      </c>
      <c r="N227" s="44">
        <v>30</v>
      </c>
      <c r="O227" s="45">
        <v>270</v>
      </c>
      <c r="P227" s="46">
        <f t="shared" si="69"/>
        <v>-0.21280742477073064</v>
      </c>
      <c r="Q227" s="46">
        <f t="shared" si="70"/>
        <v>0.7720003282414774</v>
      </c>
      <c r="R227" s="46">
        <f t="shared" si="71"/>
        <v>0.5013428751109862</v>
      </c>
      <c r="S227" s="47">
        <f t="shared" si="72"/>
        <v>105.41125105537164</v>
      </c>
      <c r="T227" s="9">
        <f t="shared" si="68"/>
        <v>32.04891244429391</v>
      </c>
      <c r="U227" s="48">
        <f t="shared" si="73"/>
        <v>285.4112510553716</v>
      </c>
      <c r="V227" s="47">
        <f t="shared" si="67"/>
        <v>195.41125105537162</v>
      </c>
      <c r="W227" s="49">
        <f t="shared" si="74"/>
        <v>57.95108755570609</v>
      </c>
      <c r="X227" s="50">
        <f>IF(-Q227&lt;0,180-ACOS(SIN((U227-90)*PI()/180)*R227/SQRT(Q227^2+R227^2))*180/PI(),ACOS(SIN((U227-90)*PI()/180)*R227/SQRT(Q227^2+R227^2))*180/PI())</f>
        <v>81.67804670216252</v>
      </c>
      <c r="Y227" s="51">
        <f>IF(O227=90,IF(X227-N227&lt;0,X227-N227+180,X227-N227),IF(O227=270,IF(X227+N227&gt;180,X227+N227-180,X227+N227),IF(U227&lt;180,IF(O227=1,IF(X227+N227&gt;180,X227+N227-180,X227+N227),IF(X227-N227&lt;0,X227-N227+180,X227-N227)),IF(O227=1,IF(X227-N227&lt;0,X227-N227+180,X227-N227),IF(X227+N227&gt;180,X227+N227-180,X227+N227)))))</f>
        <v>111.67804670216252</v>
      </c>
      <c r="Z227" s="52" t="s">
        <v>54</v>
      </c>
      <c r="AA227" s="39">
        <v>0</v>
      </c>
      <c r="AB227" s="42">
        <v>133</v>
      </c>
      <c r="AC227" s="53">
        <v>83.5</v>
      </c>
      <c r="AD227" s="54">
        <v>-44.1</v>
      </c>
      <c r="AE227" s="48">
        <f t="shared" si="75"/>
        <v>21.911251055371622</v>
      </c>
      <c r="AF227" s="47">
        <f t="shared" si="66"/>
        <v>291.9112510553716</v>
      </c>
      <c r="AG227" s="47">
        <f t="shared" si="76"/>
        <v>57.95108755570609</v>
      </c>
      <c r="AH227" s="55">
        <f>Y227</f>
        <v>111.67804670216252</v>
      </c>
      <c r="AI227" s="52" t="str">
        <f>Z227</f>
        <v>N</v>
      </c>
    </row>
    <row r="228" spans="1:35" s="38" customFormat="1" ht="12.75">
      <c r="A228" s="37">
        <v>261.02</v>
      </c>
      <c r="B228" s="38" t="s">
        <v>50</v>
      </c>
      <c r="C228" s="38" t="s">
        <v>84</v>
      </c>
      <c r="D228" s="38">
        <v>2</v>
      </c>
      <c r="E228" s="39" t="s">
        <v>78</v>
      </c>
      <c r="F228" s="40">
        <v>128</v>
      </c>
      <c r="G228" s="41">
        <v>131</v>
      </c>
      <c r="H228" s="42"/>
      <c r="I228" s="43"/>
      <c r="J228" s="39">
        <v>270</v>
      </c>
      <c r="K228" s="44">
        <v>50</v>
      </c>
      <c r="L228" s="44">
        <v>180</v>
      </c>
      <c r="M228" s="44">
        <v>59</v>
      </c>
      <c r="N228" s="44"/>
      <c r="O228" s="45"/>
      <c r="P228" s="46">
        <f t="shared" si="69"/>
        <v>-0.5509765203197737</v>
      </c>
      <c r="Q228" s="46">
        <f t="shared" si="70"/>
        <v>-0.394542055279543</v>
      </c>
      <c r="R228" s="46">
        <f t="shared" si="71"/>
        <v>-0.33106009306899065</v>
      </c>
      <c r="S228" s="47">
        <f t="shared" si="72"/>
        <v>215.6056103462195</v>
      </c>
      <c r="T228" s="9">
        <f t="shared" si="68"/>
        <v>-26.03671062674961</v>
      </c>
      <c r="U228" s="48">
        <f t="shared" si="73"/>
        <v>215.6056103462195</v>
      </c>
      <c r="V228" s="47">
        <f t="shared" si="67"/>
        <v>125.60561034621949</v>
      </c>
      <c r="W228" s="49">
        <f t="shared" si="74"/>
        <v>63.96328937325039</v>
      </c>
      <c r="X228" s="50"/>
      <c r="Y228" s="51"/>
      <c r="Z228" s="52"/>
      <c r="AA228" s="39">
        <v>0</v>
      </c>
      <c r="AB228" s="42">
        <v>133</v>
      </c>
      <c r="AC228" s="53">
        <v>128.6</v>
      </c>
      <c r="AD228" s="54">
        <v>-54.6</v>
      </c>
      <c r="AE228" s="48">
        <f t="shared" si="75"/>
        <v>267.0056103462195</v>
      </c>
      <c r="AF228" s="47">
        <f t="shared" si="66"/>
        <v>177.0056103462195</v>
      </c>
      <c r="AG228" s="47">
        <f t="shared" si="76"/>
        <v>63.96328937325039</v>
      </c>
      <c r="AH228" s="55"/>
      <c r="AI228" s="52"/>
    </row>
    <row r="229" spans="1:35" s="38" customFormat="1" ht="21">
      <c r="A229" s="37">
        <v>260.71</v>
      </c>
      <c r="B229" s="38" t="s">
        <v>50</v>
      </c>
      <c r="C229" s="38" t="s">
        <v>84</v>
      </c>
      <c r="D229" s="38">
        <v>2</v>
      </c>
      <c r="E229" s="39" t="s">
        <v>78</v>
      </c>
      <c r="F229" s="40">
        <v>97</v>
      </c>
      <c r="G229" s="41">
        <v>100</v>
      </c>
      <c r="H229" s="42"/>
      <c r="I229" s="43"/>
      <c r="J229" s="39">
        <v>90</v>
      </c>
      <c r="K229" s="44">
        <v>65</v>
      </c>
      <c r="L229" s="44">
        <v>0</v>
      </c>
      <c r="M229" s="44">
        <v>0</v>
      </c>
      <c r="N229" s="44"/>
      <c r="O229" s="45"/>
      <c r="P229" s="46">
        <f t="shared" si="69"/>
        <v>0</v>
      </c>
      <c r="Q229" s="46">
        <f t="shared" si="70"/>
        <v>0.9063077870366499</v>
      </c>
      <c r="R229" s="46">
        <f t="shared" si="71"/>
        <v>-0.42261826174069944</v>
      </c>
      <c r="S229" s="47">
        <f t="shared" si="72"/>
        <v>90</v>
      </c>
      <c r="T229" s="9">
        <f t="shared" si="68"/>
        <v>-25.000000000000007</v>
      </c>
      <c r="U229" s="48">
        <f t="shared" si="73"/>
        <v>90</v>
      </c>
      <c r="V229" s="47">
        <f t="shared" si="67"/>
        <v>0</v>
      </c>
      <c r="W229" s="49">
        <f t="shared" si="74"/>
        <v>65</v>
      </c>
      <c r="X229" s="50"/>
      <c r="Y229" s="51"/>
      <c r="Z229" s="52"/>
      <c r="AA229" s="39">
        <v>0</v>
      </c>
      <c r="AB229" s="42">
        <v>133</v>
      </c>
      <c r="AC229" s="53">
        <v>323.6</v>
      </c>
      <c r="AD229" s="54">
        <v>-28.5</v>
      </c>
      <c r="AE229" s="48">
        <f t="shared" si="75"/>
        <v>306.4</v>
      </c>
      <c r="AF229" s="47">
        <f t="shared" si="66"/>
        <v>216.39999999999998</v>
      </c>
      <c r="AG229" s="47">
        <f t="shared" si="76"/>
        <v>65</v>
      </c>
      <c r="AH229" s="55"/>
      <c r="AI229" s="52"/>
    </row>
    <row r="230" spans="1:35" s="38" customFormat="1" ht="21">
      <c r="A230" s="37">
        <v>261.15</v>
      </c>
      <c r="B230" s="38" t="s">
        <v>50</v>
      </c>
      <c r="C230" s="38" t="s">
        <v>84</v>
      </c>
      <c r="D230" s="38">
        <v>3</v>
      </c>
      <c r="E230" s="39" t="s">
        <v>78</v>
      </c>
      <c r="F230" s="40">
        <v>0</v>
      </c>
      <c r="G230" s="41">
        <v>4</v>
      </c>
      <c r="H230" s="42"/>
      <c r="I230" s="43"/>
      <c r="J230" s="39">
        <v>90</v>
      </c>
      <c r="K230" s="44">
        <v>16</v>
      </c>
      <c r="L230" s="44">
        <v>180</v>
      </c>
      <c r="M230" s="44">
        <v>53</v>
      </c>
      <c r="N230" s="44"/>
      <c r="O230" s="45"/>
      <c r="P230" s="46">
        <f t="shared" si="69"/>
        <v>0.7676977248246251</v>
      </c>
      <c r="Q230" s="46">
        <f t="shared" si="70"/>
        <v>-0.1658827016725768</v>
      </c>
      <c r="R230" s="46">
        <f t="shared" si="71"/>
        <v>0.5785017297962967</v>
      </c>
      <c r="S230" s="47">
        <f t="shared" si="72"/>
        <v>347.8070889753149</v>
      </c>
      <c r="T230" s="9">
        <f t="shared" si="68"/>
        <v>36.373703878848836</v>
      </c>
      <c r="U230" s="48">
        <f t="shared" si="73"/>
        <v>167.8070889753149</v>
      </c>
      <c r="V230" s="47">
        <f t="shared" si="67"/>
        <v>77.80708897531491</v>
      </c>
      <c r="W230" s="49">
        <f t="shared" si="74"/>
        <v>53.626296121151164</v>
      </c>
      <c r="X230" s="50"/>
      <c r="Y230" s="51"/>
      <c r="Z230" s="52"/>
      <c r="AA230" s="39">
        <v>0</v>
      </c>
      <c r="AB230" s="42">
        <v>84</v>
      </c>
      <c r="AC230" s="53">
        <v>140.1</v>
      </c>
      <c r="AD230" s="54">
        <v>-48.9</v>
      </c>
      <c r="AE230" s="48">
        <f t="shared" si="75"/>
        <v>207.70708897531492</v>
      </c>
      <c r="AF230" s="47">
        <f t="shared" si="66"/>
        <v>117.70708897531492</v>
      </c>
      <c r="AG230" s="47">
        <f t="shared" si="76"/>
        <v>53.626296121151164</v>
      </c>
      <c r="AH230" s="55"/>
      <c r="AI230" s="52"/>
    </row>
    <row r="231" spans="1:35" s="38" customFormat="1" ht="21">
      <c r="A231" s="37">
        <v>261.48</v>
      </c>
      <c r="B231" s="38" t="s">
        <v>50</v>
      </c>
      <c r="C231" s="38" t="s">
        <v>84</v>
      </c>
      <c r="D231" s="38">
        <v>3</v>
      </c>
      <c r="E231" s="39" t="s">
        <v>68</v>
      </c>
      <c r="F231" s="40">
        <v>33</v>
      </c>
      <c r="G231" s="41">
        <v>34</v>
      </c>
      <c r="H231" s="42"/>
      <c r="I231" s="43"/>
      <c r="J231" s="39">
        <v>270</v>
      </c>
      <c r="K231" s="44">
        <v>0</v>
      </c>
      <c r="L231" s="44">
        <v>180</v>
      </c>
      <c r="M231" s="44">
        <v>25</v>
      </c>
      <c r="N231" s="44"/>
      <c r="O231" s="45"/>
      <c r="P231" s="46">
        <f t="shared" si="69"/>
        <v>-0.42261826174069944</v>
      </c>
      <c r="Q231" s="46">
        <f t="shared" si="70"/>
        <v>7.763371522529488E-17</v>
      </c>
      <c r="R231" s="46">
        <f t="shared" si="71"/>
        <v>-0.9063077870366499</v>
      </c>
      <c r="S231" s="47">
        <f t="shared" si="72"/>
        <v>180</v>
      </c>
      <c r="T231" s="9">
        <f t="shared" si="68"/>
        <v>-65</v>
      </c>
      <c r="U231" s="48">
        <f t="shared" si="73"/>
        <v>180</v>
      </c>
      <c r="V231" s="47">
        <f t="shared" si="67"/>
        <v>90</v>
      </c>
      <c r="W231" s="49">
        <f t="shared" si="74"/>
        <v>25</v>
      </c>
      <c r="X231" s="50"/>
      <c r="Y231" s="51"/>
      <c r="Z231" s="52"/>
      <c r="AA231" s="39">
        <v>0</v>
      </c>
      <c r="AB231" s="42">
        <v>84</v>
      </c>
      <c r="AC231" s="53">
        <v>140.1</v>
      </c>
      <c r="AD231" s="54">
        <v>-48.9</v>
      </c>
      <c r="AE231" s="48">
        <f t="shared" si="75"/>
        <v>219.9</v>
      </c>
      <c r="AF231" s="47">
        <f t="shared" si="66"/>
        <v>129.9</v>
      </c>
      <c r="AG231" s="47">
        <f t="shared" si="76"/>
        <v>25</v>
      </c>
      <c r="AH231" s="55"/>
      <c r="AI231" s="52"/>
    </row>
    <row r="232" spans="1:35" s="38" customFormat="1" ht="12.75">
      <c r="A232" s="37">
        <v>261.44</v>
      </c>
      <c r="B232" s="38" t="s">
        <v>50</v>
      </c>
      <c r="C232" s="38" t="s">
        <v>84</v>
      </c>
      <c r="D232" s="38">
        <v>3</v>
      </c>
      <c r="E232" s="39" t="s">
        <v>78</v>
      </c>
      <c r="F232" s="40">
        <v>29</v>
      </c>
      <c r="G232" s="41">
        <v>33</v>
      </c>
      <c r="H232" s="42"/>
      <c r="I232" s="43"/>
      <c r="J232" s="39">
        <v>90</v>
      </c>
      <c r="K232" s="44">
        <v>90</v>
      </c>
      <c r="L232" s="44">
        <v>0</v>
      </c>
      <c r="M232" s="44">
        <v>0</v>
      </c>
      <c r="N232" s="44"/>
      <c r="O232" s="45"/>
      <c r="P232" s="46">
        <f t="shared" si="69"/>
        <v>0</v>
      </c>
      <c r="Q232" s="46">
        <f t="shared" si="70"/>
        <v>1</v>
      </c>
      <c r="R232" s="46">
        <f t="shared" si="71"/>
        <v>-6.123233995736766E-17</v>
      </c>
      <c r="S232" s="47">
        <f t="shared" si="72"/>
        <v>90</v>
      </c>
      <c r="T232" s="9">
        <f t="shared" si="68"/>
        <v>-3.5083546492674384E-15</v>
      </c>
      <c r="U232" s="48">
        <f t="shared" si="73"/>
        <v>90</v>
      </c>
      <c r="V232" s="47">
        <f t="shared" si="67"/>
        <v>0</v>
      </c>
      <c r="W232" s="49">
        <f t="shared" si="74"/>
        <v>90</v>
      </c>
      <c r="X232" s="50"/>
      <c r="Y232" s="51"/>
      <c r="Z232" s="52"/>
      <c r="AA232" s="39">
        <v>0</v>
      </c>
      <c r="AB232" s="42">
        <v>84</v>
      </c>
      <c r="AC232" s="53">
        <v>140.1</v>
      </c>
      <c r="AD232" s="54">
        <v>-48.9</v>
      </c>
      <c r="AE232" s="48">
        <f t="shared" si="75"/>
        <v>129.9</v>
      </c>
      <c r="AF232" s="47">
        <f t="shared" si="66"/>
        <v>39.900000000000006</v>
      </c>
      <c r="AG232" s="47">
        <f t="shared" si="76"/>
        <v>90</v>
      </c>
      <c r="AH232" s="55"/>
      <c r="AI232" s="52"/>
    </row>
    <row r="233" spans="1:35" s="38" customFormat="1" ht="12.75">
      <c r="A233" s="37">
        <v>262.28</v>
      </c>
      <c r="B233" s="38" t="s">
        <v>50</v>
      </c>
      <c r="C233" s="38" t="s">
        <v>84</v>
      </c>
      <c r="D233" s="38">
        <v>3</v>
      </c>
      <c r="E233" s="39" t="s">
        <v>78</v>
      </c>
      <c r="F233" s="40">
        <v>113</v>
      </c>
      <c r="G233" s="41">
        <v>117</v>
      </c>
      <c r="H233" s="42"/>
      <c r="I233" s="43"/>
      <c r="J233" s="39">
        <v>270</v>
      </c>
      <c r="K233" s="44">
        <v>75</v>
      </c>
      <c r="L233" s="44">
        <v>180</v>
      </c>
      <c r="M233" s="44">
        <v>5</v>
      </c>
      <c r="N233" s="44"/>
      <c r="O233" s="45"/>
      <c r="P233" s="46">
        <f t="shared" si="69"/>
        <v>-0.022557566113149952</v>
      </c>
      <c r="Q233" s="46">
        <f t="shared" si="70"/>
        <v>-0.9622501868990583</v>
      </c>
      <c r="R233" s="46">
        <f t="shared" si="71"/>
        <v>-0.25783416049629954</v>
      </c>
      <c r="S233" s="47">
        <f t="shared" si="72"/>
        <v>268.65708869335214</v>
      </c>
      <c r="T233" s="9">
        <f t="shared" si="68"/>
        <v>-14.99606567575154</v>
      </c>
      <c r="U233" s="48">
        <f t="shared" si="73"/>
        <v>268.65708869335214</v>
      </c>
      <c r="V233" s="47">
        <f t="shared" si="67"/>
        <v>178.65708869335214</v>
      </c>
      <c r="W233" s="49">
        <f t="shared" si="74"/>
        <v>75.00393432424846</v>
      </c>
      <c r="X233" s="50"/>
      <c r="Y233" s="51"/>
      <c r="Z233" s="52"/>
      <c r="AA233" s="39">
        <v>111</v>
      </c>
      <c r="AB233" s="42">
        <v>142</v>
      </c>
      <c r="AC233" s="53">
        <v>9.8</v>
      </c>
      <c r="AD233" s="54">
        <v>0.8</v>
      </c>
      <c r="AE233" s="48">
        <f t="shared" si="75"/>
        <v>258.8570886933521</v>
      </c>
      <c r="AF233" s="47">
        <f t="shared" si="66"/>
        <v>168.85708869335213</v>
      </c>
      <c r="AG233" s="47">
        <f t="shared" si="76"/>
        <v>75.00393432424846</v>
      </c>
      <c r="AH233" s="55"/>
      <c r="AI233" s="52"/>
    </row>
    <row r="234" spans="1:35" s="38" customFormat="1" ht="21">
      <c r="A234" s="37">
        <v>261.25</v>
      </c>
      <c r="B234" s="38" t="s">
        <v>50</v>
      </c>
      <c r="C234" s="38" t="s">
        <v>84</v>
      </c>
      <c r="D234" s="38">
        <v>3</v>
      </c>
      <c r="E234" s="39" t="s">
        <v>78</v>
      </c>
      <c r="F234" s="40">
        <v>10</v>
      </c>
      <c r="G234" s="41">
        <v>15</v>
      </c>
      <c r="H234" s="42"/>
      <c r="I234" s="43"/>
      <c r="J234" s="39">
        <v>90</v>
      </c>
      <c r="K234" s="44">
        <v>72</v>
      </c>
      <c r="L234" s="44">
        <v>0</v>
      </c>
      <c r="M234" s="44">
        <v>59</v>
      </c>
      <c r="N234" s="44"/>
      <c r="O234" s="45"/>
      <c r="P234" s="46">
        <f t="shared" si="69"/>
        <v>0.26487926293945346</v>
      </c>
      <c r="Q234" s="46">
        <f t="shared" si="70"/>
        <v>0.48983031728331866</v>
      </c>
      <c r="R234" s="46">
        <f t="shared" si="71"/>
        <v>-0.15915551789736404</v>
      </c>
      <c r="S234" s="47">
        <f t="shared" si="72"/>
        <v>61.59737542814813</v>
      </c>
      <c r="T234" s="9">
        <f t="shared" si="68"/>
        <v>-15.950363558110741</v>
      </c>
      <c r="U234" s="48">
        <f t="shared" si="73"/>
        <v>61.59737542814813</v>
      </c>
      <c r="V234" s="47">
        <f t="shared" si="67"/>
        <v>331.59737542814815</v>
      </c>
      <c r="W234" s="49">
        <f t="shared" si="74"/>
        <v>74.04963644188926</v>
      </c>
      <c r="X234" s="50"/>
      <c r="Y234" s="51"/>
      <c r="Z234" s="52"/>
      <c r="AA234" s="39">
        <v>10</v>
      </c>
      <c r="AB234" s="42">
        <v>90</v>
      </c>
      <c r="AC234" s="53"/>
      <c r="AD234" s="54"/>
      <c r="AE234" s="48">
        <f t="shared" si="75"/>
        <v>61.59737542814813</v>
      </c>
      <c r="AF234" s="47">
        <f t="shared" si="66"/>
        <v>331.59737542814815</v>
      </c>
      <c r="AG234" s="47">
        <f t="shared" si="76"/>
        <v>74.04963644188926</v>
      </c>
      <c r="AH234" s="55"/>
      <c r="AI234" s="52"/>
    </row>
    <row r="235" spans="1:35" s="38" customFormat="1" ht="12.75">
      <c r="A235" s="37">
        <v>263.14</v>
      </c>
      <c r="B235" s="38" t="s">
        <v>50</v>
      </c>
      <c r="C235" s="38" t="s">
        <v>84</v>
      </c>
      <c r="D235" s="38">
        <v>4</v>
      </c>
      <c r="E235" s="39" t="s">
        <v>78</v>
      </c>
      <c r="F235" s="40">
        <v>57</v>
      </c>
      <c r="G235" s="41">
        <v>60</v>
      </c>
      <c r="H235" s="42"/>
      <c r="I235" s="43"/>
      <c r="J235" s="39">
        <v>90</v>
      </c>
      <c r="K235" s="44">
        <v>49</v>
      </c>
      <c r="L235" s="44">
        <v>0</v>
      </c>
      <c r="M235" s="44">
        <v>45</v>
      </c>
      <c r="N235" s="44"/>
      <c r="O235" s="45"/>
      <c r="P235" s="46">
        <f t="shared" si="69"/>
        <v>0.4639037882578495</v>
      </c>
      <c r="Q235" s="46">
        <f t="shared" si="70"/>
        <v>0.5336602620019747</v>
      </c>
      <c r="R235" s="46">
        <f t="shared" si="71"/>
        <v>-0.46390378825784956</v>
      </c>
      <c r="S235" s="47">
        <f t="shared" si="72"/>
        <v>49</v>
      </c>
      <c r="T235" s="9">
        <f t="shared" si="68"/>
        <v>-33.26723923510215</v>
      </c>
      <c r="U235" s="48">
        <f t="shared" si="73"/>
        <v>49</v>
      </c>
      <c r="V235" s="47">
        <f t="shared" si="67"/>
        <v>319</v>
      </c>
      <c r="W235" s="49">
        <f t="shared" si="74"/>
        <v>56.73276076489785</v>
      </c>
      <c r="X235" s="50"/>
      <c r="Y235" s="51"/>
      <c r="Z235" s="52"/>
      <c r="AA235" s="39">
        <v>96</v>
      </c>
      <c r="AB235" s="42">
        <v>104</v>
      </c>
      <c r="AC235" s="53">
        <v>257.2</v>
      </c>
      <c r="AD235" s="54">
        <v>-12</v>
      </c>
      <c r="AE235" s="48">
        <f t="shared" si="75"/>
        <v>331.8</v>
      </c>
      <c r="AF235" s="47">
        <f t="shared" si="66"/>
        <v>241.8</v>
      </c>
      <c r="AG235" s="47">
        <f t="shared" si="76"/>
        <v>56.73276076489785</v>
      </c>
      <c r="AH235" s="55"/>
      <c r="AI235" s="52"/>
    </row>
    <row r="236" spans="1:35" s="38" customFormat="1" ht="21">
      <c r="A236" s="37">
        <v>262.75</v>
      </c>
      <c r="B236" s="38" t="s">
        <v>50</v>
      </c>
      <c r="C236" s="38" t="s">
        <v>84</v>
      </c>
      <c r="D236" s="38">
        <v>4</v>
      </c>
      <c r="E236" s="39" t="s">
        <v>78</v>
      </c>
      <c r="F236" s="40">
        <v>18</v>
      </c>
      <c r="G236" s="41">
        <v>21</v>
      </c>
      <c r="H236" s="42"/>
      <c r="I236" s="43"/>
      <c r="J236" s="39">
        <v>270</v>
      </c>
      <c r="K236" s="44">
        <v>87</v>
      </c>
      <c r="L236" s="44">
        <v>180</v>
      </c>
      <c r="M236" s="44">
        <v>57</v>
      </c>
      <c r="N236" s="44"/>
      <c r="O236" s="45"/>
      <c r="P236" s="46">
        <f t="shared" si="69"/>
        <v>-0.04389262614623674</v>
      </c>
      <c r="Q236" s="46">
        <f t="shared" si="70"/>
        <v>-0.5438926261462367</v>
      </c>
      <c r="R236" s="46">
        <f t="shared" si="71"/>
        <v>-0.02850420470474569</v>
      </c>
      <c r="S236" s="47">
        <f t="shared" si="72"/>
        <v>265.38617755919677</v>
      </c>
      <c r="T236" s="9">
        <f t="shared" si="68"/>
        <v>-2.9902961773188865</v>
      </c>
      <c r="U236" s="48">
        <f t="shared" si="73"/>
        <v>265.38617755919677</v>
      </c>
      <c r="V236" s="47">
        <f t="shared" si="67"/>
        <v>175.38617755919677</v>
      </c>
      <c r="W236" s="49">
        <f t="shared" si="74"/>
        <v>87.00970382268112</v>
      </c>
      <c r="X236" s="50"/>
      <c r="Y236" s="51"/>
      <c r="Z236" s="52"/>
      <c r="AA236" s="39">
        <v>0</v>
      </c>
      <c r="AB236" s="42">
        <v>29</v>
      </c>
      <c r="AC236" s="53">
        <v>279.7</v>
      </c>
      <c r="AD236" s="54">
        <v>-17.6</v>
      </c>
      <c r="AE236" s="48">
        <f t="shared" si="75"/>
        <v>165.68617755919678</v>
      </c>
      <c r="AF236" s="47">
        <f t="shared" si="66"/>
        <v>75.68617755919678</v>
      </c>
      <c r="AG236" s="47">
        <f t="shared" si="76"/>
        <v>87.00970382268112</v>
      </c>
      <c r="AH236" s="55"/>
      <c r="AI236" s="52"/>
    </row>
    <row r="237" spans="1:35" s="38" customFormat="1" ht="21">
      <c r="A237" s="37">
        <v>264.035</v>
      </c>
      <c r="B237" s="38" t="s">
        <v>50</v>
      </c>
      <c r="C237" s="38" t="s">
        <v>84</v>
      </c>
      <c r="D237" s="38">
        <v>6</v>
      </c>
      <c r="E237" s="39" t="s">
        <v>68</v>
      </c>
      <c r="F237" s="40">
        <v>4</v>
      </c>
      <c r="G237" s="41">
        <v>5</v>
      </c>
      <c r="H237" s="42"/>
      <c r="I237" s="43"/>
      <c r="J237" s="39">
        <v>270</v>
      </c>
      <c r="K237" s="44">
        <v>9</v>
      </c>
      <c r="L237" s="44">
        <v>0</v>
      </c>
      <c r="M237" s="44">
        <v>23</v>
      </c>
      <c r="N237" s="44"/>
      <c r="O237" s="45"/>
      <c r="P237" s="46">
        <f t="shared" si="69"/>
        <v>-0.3859205799164363</v>
      </c>
      <c r="Q237" s="46">
        <f t="shared" si="70"/>
        <v>0.1439986843167687</v>
      </c>
      <c r="R237" s="46">
        <f t="shared" si="71"/>
        <v>0.9091719112162113</v>
      </c>
      <c r="S237" s="47">
        <f t="shared" si="72"/>
        <v>159.53792813734597</v>
      </c>
      <c r="T237" s="9">
        <f t="shared" si="68"/>
        <v>65.62656162913004</v>
      </c>
      <c r="U237" s="48">
        <f t="shared" si="73"/>
        <v>339.53792813734594</v>
      </c>
      <c r="V237" s="47">
        <f t="shared" si="67"/>
        <v>249.53792813734594</v>
      </c>
      <c r="W237" s="49">
        <f t="shared" si="74"/>
        <v>24.373438370869962</v>
      </c>
      <c r="X237" s="50"/>
      <c r="Y237" s="51"/>
      <c r="Z237" s="52"/>
      <c r="AA237" s="39">
        <v>0</v>
      </c>
      <c r="AB237" s="42">
        <v>30</v>
      </c>
      <c r="AC237" s="53">
        <v>210.8</v>
      </c>
      <c r="AD237" s="54">
        <v>-12.5</v>
      </c>
      <c r="AE237" s="48">
        <f t="shared" si="75"/>
        <v>308.73792813734593</v>
      </c>
      <c r="AF237" s="47">
        <f aca="true" t="shared" si="77" ref="AF237:AF300">IF(AE237-90&lt;0,AE237+270,AE237-90)</f>
        <v>218.73792813734593</v>
      </c>
      <c r="AG237" s="47">
        <f t="shared" si="76"/>
        <v>24.373438370869962</v>
      </c>
      <c r="AH237" s="55"/>
      <c r="AI237" s="52"/>
    </row>
    <row r="238" spans="1:35" s="38" customFormat="1" ht="12.75">
      <c r="A238" s="37">
        <v>264.335</v>
      </c>
      <c r="B238" s="38" t="s">
        <v>50</v>
      </c>
      <c r="C238" s="38" t="s">
        <v>84</v>
      </c>
      <c r="D238" s="38">
        <v>6</v>
      </c>
      <c r="E238" s="39" t="s">
        <v>78</v>
      </c>
      <c r="F238" s="40">
        <v>34</v>
      </c>
      <c r="G238" s="41">
        <v>36</v>
      </c>
      <c r="H238" s="42"/>
      <c r="I238" s="43"/>
      <c r="J238" s="39">
        <v>90</v>
      </c>
      <c r="K238" s="44">
        <v>10</v>
      </c>
      <c r="L238" s="44">
        <v>180</v>
      </c>
      <c r="M238" s="44">
        <v>20</v>
      </c>
      <c r="N238" s="44"/>
      <c r="O238" s="45"/>
      <c r="P238" s="46">
        <f t="shared" si="69"/>
        <v>0.33682408883346515</v>
      </c>
      <c r="Q238" s="46">
        <f t="shared" si="70"/>
        <v>-0.16317591116653485</v>
      </c>
      <c r="R238" s="46">
        <f t="shared" si="71"/>
        <v>0.9254165783983234</v>
      </c>
      <c r="S238" s="47">
        <f t="shared" si="72"/>
        <v>334.15192788812084</v>
      </c>
      <c r="T238" s="9">
        <f t="shared" si="68"/>
        <v>67.97999839228274</v>
      </c>
      <c r="U238" s="48">
        <f t="shared" si="73"/>
        <v>154.15192788812084</v>
      </c>
      <c r="V238" s="47">
        <f aca="true" t="shared" si="78" ref="V238:V301">IF(U238-90&lt;0,U238+270,U238-90)</f>
        <v>64.15192788812084</v>
      </c>
      <c r="W238" s="49">
        <f t="shared" si="74"/>
        <v>22.020001607717262</v>
      </c>
      <c r="X238" s="50"/>
      <c r="Y238" s="51"/>
      <c r="Z238" s="52"/>
      <c r="AA238" s="39">
        <v>30</v>
      </c>
      <c r="AB238" s="42">
        <v>46</v>
      </c>
      <c r="AC238" s="53">
        <v>206</v>
      </c>
      <c r="AD238" s="54">
        <v>-62</v>
      </c>
      <c r="AE238" s="48">
        <f t="shared" si="75"/>
        <v>128.15192788812084</v>
      </c>
      <c r="AF238" s="47">
        <f t="shared" si="77"/>
        <v>38.15192788812084</v>
      </c>
      <c r="AG238" s="47">
        <f t="shared" si="76"/>
        <v>22.020001607717262</v>
      </c>
      <c r="AH238" s="55"/>
      <c r="AI238" s="52"/>
    </row>
    <row r="239" spans="1:35" s="38" customFormat="1" ht="12.75">
      <c r="A239" s="37">
        <v>264.415</v>
      </c>
      <c r="B239" s="38" t="s">
        <v>50</v>
      </c>
      <c r="C239" s="38" t="s">
        <v>84</v>
      </c>
      <c r="D239" s="38">
        <v>6</v>
      </c>
      <c r="E239" s="39" t="s">
        <v>78</v>
      </c>
      <c r="F239" s="40">
        <v>42</v>
      </c>
      <c r="G239" s="41">
        <v>46</v>
      </c>
      <c r="H239" s="42"/>
      <c r="I239" s="43"/>
      <c r="J239" s="39">
        <v>90</v>
      </c>
      <c r="K239" s="44">
        <v>53</v>
      </c>
      <c r="L239" s="44">
        <v>6</v>
      </c>
      <c r="M239" s="44">
        <v>0</v>
      </c>
      <c r="N239" s="44"/>
      <c r="O239" s="45"/>
      <c r="P239" s="46">
        <f t="shared" si="69"/>
        <v>-0.08348014257622213</v>
      </c>
      <c r="Q239" s="46">
        <f t="shared" si="70"/>
        <v>0.7942605011606413</v>
      </c>
      <c r="R239" s="46">
        <f t="shared" si="71"/>
        <v>-0.5985182174862764</v>
      </c>
      <c r="S239" s="47">
        <f t="shared" si="72"/>
        <v>96</v>
      </c>
      <c r="T239" s="9">
        <f t="shared" si="68"/>
        <v>-36.84884374807842</v>
      </c>
      <c r="U239" s="48">
        <f t="shared" si="73"/>
        <v>96</v>
      </c>
      <c r="V239" s="47">
        <f t="shared" si="78"/>
        <v>6</v>
      </c>
      <c r="W239" s="49">
        <f t="shared" si="74"/>
        <v>53.15115625192158</v>
      </c>
      <c r="X239" s="50"/>
      <c r="Y239" s="51"/>
      <c r="Z239" s="52"/>
      <c r="AA239" s="39">
        <v>30</v>
      </c>
      <c r="AB239" s="42">
        <v>46</v>
      </c>
      <c r="AC239" s="53">
        <v>248.2</v>
      </c>
      <c r="AD239" s="54">
        <v>-24.6</v>
      </c>
      <c r="AE239" s="48">
        <f t="shared" si="75"/>
        <v>27.80000000000001</v>
      </c>
      <c r="AF239" s="47">
        <f t="shared" si="77"/>
        <v>297.8</v>
      </c>
      <c r="AG239" s="47">
        <f t="shared" si="76"/>
        <v>53.15115625192158</v>
      </c>
      <c r="AH239" s="55"/>
      <c r="AI239" s="52"/>
    </row>
    <row r="240" spans="1:35" s="38" customFormat="1" ht="12.75">
      <c r="A240" s="37">
        <v>264.525</v>
      </c>
      <c r="B240" s="38" t="s">
        <v>50</v>
      </c>
      <c r="C240" s="38" t="s">
        <v>84</v>
      </c>
      <c r="D240" s="38">
        <v>6</v>
      </c>
      <c r="E240" s="39" t="s">
        <v>78</v>
      </c>
      <c r="F240" s="40">
        <v>53</v>
      </c>
      <c r="G240" s="41">
        <v>61</v>
      </c>
      <c r="H240" s="42"/>
      <c r="I240" s="43"/>
      <c r="J240" s="39">
        <v>90</v>
      </c>
      <c r="K240" s="44">
        <v>61</v>
      </c>
      <c r="L240" s="44">
        <v>180</v>
      </c>
      <c r="M240" s="44">
        <v>38</v>
      </c>
      <c r="N240" s="44"/>
      <c r="O240" s="45"/>
      <c r="P240" s="46">
        <f t="shared" si="69"/>
        <v>0.2984786060529319</v>
      </c>
      <c r="Q240" s="46">
        <f t="shared" si="70"/>
        <v>-0.6892097345422058</v>
      </c>
      <c r="R240" s="46">
        <f t="shared" si="71"/>
        <v>0.3820351942061049</v>
      </c>
      <c r="S240" s="47">
        <f t="shared" si="72"/>
        <v>293.4161672200344</v>
      </c>
      <c r="T240" s="9">
        <f t="shared" si="68"/>
        <v>26.960508617969907</v>
      </c>
      <c r="U240" s="48">
        <f t="shared" si="73"/>
        <v>113.41616722003442</v>
      </c>
      <c r="V240" s="47">
        <f t="shared" si="78"/>
        <v>23.416167220034424</v>
      </c>
      <c r="W240" s="49">
        <f t="shared" si="74"/>
        <v>63.03949138203009</v>
      </c>
      <c r="X240" s="50"/>
      <c r="Y240" s="51"/>
      <c r="Z240" s="52"/>
      <c r="AA240" s="39">
        <v>51</v>
      </c>
      <c r="AB240" s="42">
        <v>77</v>
      </c>
      <c r="AC240" s="53">
        <v>97.4</v>
      </c>
      <c r="AD240" s="54">
        <v>-42.3</v>
      </c>
      <c r="AE240" s="48">
        <f t="shared" si="75"/>
        <v>196.01616722003442</v>
      </c>
      <c r="AF240" s="47">
        <f t="shared" si="77"/>
        <v>106.01616722003442</v>
      </c>
      <c r="AG240" s="47">
        <f t="shared" si="76"/>
        <v>63.03949138203009</v>
      </c>
      <c r="AH240" s="55"/>
      <c r="AI240" s="52"/>
    </row>
    <row r="241" spans="1:35" s="38" customFormat="1" ht="12.75">
      <c r="A241" s="37">
        <v>264.625</v>
      </c>
      <c r="B241" s="38" t="s">
        <v>50</v>
      </c>
      <c r="C241" s="38" t="s">
        <v>84</v>
      </c>
      <c r="D241" s="38">
        <v>6</v>
      </c>
      <c r="E241" s="39" t="s">
        <v>53</v>
      </c>
      <c r="F241" s="40">
        <v>63</v>
      </c>
      <c r="G241" s="41">
        <v>68</v>
      </c>
      <c r="H241" s="42"/>
      <c r="I241" s="43"/>
      <c r="J241" s="39">
        <v>270</v>
      </c>
      <c r="K241" s="44">
        <v>21</v>
      </c>
      <c r="L241" s="44">
        <v>0</v>
      </c>
      <c r="M241" s="44">
        <v>30</v>
      </c>
      <c r="N241" s="44">
        <v>75</v>
      </c>
      <c r="O241" s="45">
        <v>90</v>
      </c>
      <c r="P241" s="46">
        <f t="shared" si="69"/>
        <v>-0.4667902132486008</v>
      </c>
      <c r="Q241" s="46">
        <f t="shared" si="70"/>
        <v>0.31035574820837014</v>
      </c>
      <c r="R241" s="46">
        <f t="shared" si="71"/>
        <v>0.8085043658224876</v>
      </c>
      <c r="S241" s="47">
        <f t="shared" si="72"/>
        <v>146.38117878193907</v>
      </c>
      <c r="T241" s="9">
        <f t="shared" si="68"/>
        <v>55.26587103720066</v>
      </c>
      <c r="U241" s="48">
        <f t="shared" si="73"/>
        <v>326.38117878193907</v>
      </c>
      <c r="V241" s="47">
        <f t="shared" si="78"/>
        <v>236.38117878193907</v>
      </c>
      <c r="W241" s="49">
        <f t="shared" si="74"/>
        <v>34.73412896279934</v>
      </c>
      <c r="X241" s="50">
        <f>IF(-Q241&lt;0,180-ACOS(SIN((U241-90)*PI()/180)*R241/SQRT(Q241^2+R241^2))*180/PI(),ACOS(SIN((U241-90)*PI()/180)*R241/SQRT(Q241^2+R241^2))*180/PI())</f>
        <v>38.97420437358622</v>
      </c>
      <c r="Y241" s="51">
        <f>IF(O241=90,IF(X241-N241&lt;0,X241-N241+180,X241-N241),IF(O241=270,IF(X241+N241&gt;180,X241+N241-180,X241+N241),IF(U241&lt;180,IF(O241=1,IF(X241+N241&gt;180,X241+N241-180,X241+N241),IF(X241-N241&lt;0,X241-N241+180,X241-N241)),IF(O241=1,IF(X241-N241&lt;0,X241-N241+180,X241-N241),IF(X241+N241&gt;180,X241+N241-180,X241+N241)))))</f>
        <v>143.97420437358622</v>
      </c>
      <c r="Z241" s="52"/>
      <c r="AA241" s="39">
        <v>51</v>
      </c>
      <c r="AB241" s="42">
        <v>77</v>
      </c>
      <c r="AC241" s="53">
        <v>97.4</v>
      </c>
      <c r="AD241" s="54">
        <v>-42.3</v>
      </c>
      <c r="AE241" s="48">
        <f t="shared" si="75"/>
        <v>48.981178781939064</v>
      </c>
      <c r="AF241" s="47">
        <f t="shared" si="77"/>
        <v>318.9811787819391</v>
      </c>
      <c r="AG241" s="47">
        <f t="shared" si="76"/>
        <v>34.73412896279934</v>
      </c>
      <c r="AH241" s="55">
        <f>Y241</f>
        <v>143.97420437358622</v>
      </c>
      <c r="AI241" s="52"/>
    </row>
    <row r="242" spans="1:35" s="38" customFormat="1" ht="12.75">
      <c r="A242" s="37">
        <v>264.675</v>
      </c>
      <c r="B242" s="38" t="s">
        <v>50</v>
      </c>
      <c r="C242" s="38" t="s">
        <v>84</v>
      </c>
      <c r="D242" s="38">
        <v>6</v>
      </c>
      <c r="E242" s="39" t="s">
        <v>78</v>
      </c>
      <c r="F242" s="40">
        <v>68</v>
      </c>
      <c r="G242" s="41">
        <v>70</v>
      </c>
      <c r="H242" s="42"/>
      <c r="I242" s="43"/>
      <c r="J242" s="39">
        <v>270</v>
      </c>
      <c r="K242" s="44">
        <v>11</v>
      </c>
      <c r="L242" s="44">
        <v>180</v>
      </c>
      <c r="M242" s="44">
        <v>52</v>
      </c>
      <c r="N242" s="44"/>
      <c r="O242" s="45"/>
      <c r="P242" s="46">
        <f t="shared" si="69"/>
        <v>-0.7735327765894375</v>
      </c>
      <c r="Q242" s="46">
        <f t="shared" si="70"/>
        <v>-0.11747374759893014</v>
      </c>
      <c r="R242" s="46">
        <f t="shared" si="71"/>
        <v>-0.6043500399811594</v>
      </c>
      <c r="S242" s="47">
        <f t="shared" si="72"/>
        <v>188.63532850666098</v>
      </c>
      <c r="T242" s="9">
        <f t="shared" si="68"/>
        <v>-37.683537204271786</v>
      </c>
      <c r="U242" s="48">
        <f t="shared" si="73"/>
        <v>188.63532850666098</v>
      </c>
      <c r="V242" s="47">
        <f t="shared" si="78"/>
        <v>98.63532850666098</v>
      </c>
      <c r="W242" s="49">
        <f t="shared" si="74"/>
        <v>52.316462795728214</v>
      </c>
      <c r="X242" s="50"/>
      <c r="Y242" s="51"/>
      <c r="Z242" s="52"/>
      <c r="AA242" s="39">
        <v>51</v>
      </c>
      <c r="AB242" s="42">
        <v>77</v>
      </c>
      <c r="AC242" s="53">
        <v>294.3</v>
      </c>
      <c r="AD242" s="54">
        <v>-41.7</v>
      </c>
      <c r="AE242" s="48">
        <f t="shared" si="75"/>
        <v>74.33532850666097</v>
      </c>
      <c r="AF242" s="47">
        <f t="shared" si="77"/>
        <v>344.33532850666097</v>
      </c>
      <c r="AG242" s="47">
        <f t="shared" si="76"/>
        <v>52.316462795728214</v>
      </c>
      <c r="AH242" s="55"/>
      <c r="AI242" s="52"/>
    </row>
    <row r="243" spans="1:35" s="38" customFormat="1" ht="12.75">
      <c r="A243" s="37">
        <v>264.695</v>
      </c>
      <c r="B243" s="38" t="s">
        <v>50</v>
      </c>
      <c r="C243" s="38" t="s">
        <v>84</v>
      </c>
      <c r="D243" s="38">
        <v>6</v>
      </c>
      <c r="E243" s="39" t="s">
        <v>78</v>
      </c>
      <c r="F243" s="40">
        <v>70</v>
      </c>
      <c r="G243" s="41">
        <v>72</v>
      </c>
      <c r="H243" s="42"/>
      <c r="I243" s="43"/>
      <c r="J243" s="39">
        <v>90</v>
      </c>
      <c r="K243" s="44">
        <v>5</v>
      </c>
      <c r="L243" s="44">
        <v>180</v>
      </c>
      <c r="M243" s="44">
        <v>17</v>
      </c>
      <c r="N243" s="44"/>
      <c r="O243" s="45"/>
      <c r="P243" s="46">
        <f t="shared" si="69"/>
        <v>0.29125914211683573</v>
      </c>
      <c r="Q243" s="46">
        <f t="shared" si="70"/>
        <v>-0.08334745129907635</v>
      </c>
      <c r="R243" s="46">
        <f t="shared" si="71"/>
        <v>0.9526657276502964</v>
      </c>
      <c r="S243" s="47">
        <f t="shared" si="72"/>
        <v>344.0308630162196</v>
      </c>
      <c r="T243" s="9">
        <f t="shared" si="68"/>
        <v>72.35921197679812</v>
      </c>
      <c r="U243" s="48">
        <f t="shared" si="73"/>
        <v>164.0308630162196</v>
      </c>
      <c r="V243" s="47">
        <f t="shared" si="78"/>
        <v>74.0308630162196</v>
      </c>
      <c r="W243" s="49">
        <f t="shared" si="74"/>
        <v>17.64078802320188</v>
      </c>
      <c r="X243" s="50"/>
      <c r="Y243" s="51"/>
      <c r="Z243" s="52"/>
      <c r="AA243" s="39">
        <v>51</v>
      </c>
      <c r="AB243" s="42">
        <v>77</v>
      </c>
      <c r="AC243" s="53">
        <v>294.3</v>
      </c>
      <c r="AD243" s="54">
        <v>-41.7</v>
      </c>
      <c r="AE243" s="48">
        <f t="shared" si="75"/>
        <v>49.73086301621959</v>
      </c>
      <c r="AF243" s="47">
        <f t="shared" si="77"/>
        <v>319.7308630162196</v>
      </c>
      <c r="AG243" s="47">
        <f t="shared" si="76"/>
        <v>17.64078802320188</v>
      </c>
      <c r="AH243" s="55"/>
      <c r="AI243" s="52"/>
    </row>
    <row r="244" spans="1:35" s="38" customFormat="1" ht="12.75">
      <c r="A244" s="37">
        <v>264.865</v>
      </c>
      <c r="B244" s="38" t="s">
        <v>50</v>
      </c>
      <c r="C244" s="38" t="s">
        <v>84</v>
      </c>
      <c r="D244" s="38">
        <v>6</v>
      </c>
      <c r="E244" s="39" t="s">
        <v>78</v>
      </c>
      <c r="F244" s="40">
        <v>87</v>
      </c>
      <c r="G244" s="41">
        <v>88</v>
      </c>
      <c r="H244" s="42"/>
      <c r="I244" s="43"/>
      <c r="J244" s="39">
        <v>90</v>
      </c>
      <c r="K244" s="44">
        <v>13</v>
      </c>
      <c r="L244" s="44">
        <v>180</v>
      </c>
      <c r="M244" s="44">
        <v>29</v>
      </c>
      <c r="N244" s="44"/>
      <c r="O244" s="45"/>
      <c r="P244" s="46">
        <f t="shared" si="69"/>
        <v>0.47238398108792873</v>
      </c>
      <c r="Q244" s="46">
        <f t="shared" si="70"/>
        <v>-0.19674662527092954</v>
      </c>
      <c r="R244" s="46">
        <f t="shared" si="71"/>
        <v>0.8522032607078565</v>
      </c>
      <c r="S244" s="47">
        <f t="shared" si="72"/>
        <v>337.3884068757409</v>
      </c>
      <c r="T244" s="9">
        <f t="shared" si="68"/>
        <v>59.0166423082201</v>
      </c>
      <c r="U244" s="48">
        <f t="shared" si="73"/>
        <v>157.38840687574088</v>
      </c>
      <c r="V244" s="47">
        <f t="shared" si="78"/>
        <v>67.38840687574088</v>
      </c>
      <c r="W244" s="49">
        <f t="shared" si="74"/>
        <v>30.9833576917799</v>
      </c>
      <c r="X244" s="50"/>
      <c r="Y244" s="51"/>
      <c r="Z244" s="52"/>
      <c r="AA244" s="39">
        <v>85</v>
      </c>
      <c r="AB244" s="42">
        <v>125</v>
      </c>
      <c r="AC244" s="53">
        <v>283.7</v>
      </c>
      <c r="AD244" s="54">
        <v>-68.5</v>
      </c>
      <c r="AE244" s="48">
        <f t="shared" si="75"/>
        <v>53.688406875740895</v>
      </c>
      <c r="AF244" s="47">
        <f t="shared" si="77"/>
        <v>323.6884068757409</v>
      </c>
      <c r="AG244" s="47">
        <f t="shared" si="76"/>
        <v>30.9833576917799</v>
      </c>
      <c r="AH244" s="55"/>
      <c r="AI244" s="52"/>
    </row>
    <row r="245" spans="1:35" s="38" customFormat="1" ht="12.75">
      <c r="A245" s="37">
        <v>264.925</v>
      </c>
      <c r="B245" s="38" t="s">
        <v>50</v>
      </c>
      <c r="C245" s="38" t="s">
        <v>84</v>
      </c>
      <c r="D245" s="38">
        <v>6</v>
      </c>
      <c r="E245" s="39" t="s">
        <v>78</v>
      </c>
      <c r="F245" s="40">
        <v>93</v>
      </c>
      <c r="G245" s="41">
        <v>96</v>
      </c>
      <c r="H245" s="42"/>
      <c r="I245" s="43"/>
      <c r="J245" s="39">
        <v>90</v>
      </c>
      <c r="K245" s="44">
        <v>20</v>
      </c>
      <c r="L245" s="44">
        <v>180</v>
      </c>
      <c r="M245" s="44">
        <v>28</v>
      </c>
      <c r="N245" s="44"/>
      <c r="O245" s="45"/>
      <c r="P245" s="46">
        <f t="shared" si="69"/>
        <v>0.4411589632187298</v>
      </c>
      <c r="Q245" s="46">
        <f t="shared" si="70"/>
        <v>-0.3019858622586644</v>
      </c>
      <c r="R245" s="46">
        <f t="shared" si="71"/>
        <v>0.8296993375502143</v>
      </c>
      <c r="S245" s="47">
        <f t="shared" si="72"/>
        <v>325.6072497416935</v>
      </c>
      <c r="T245" s="9">
        <f t="shared" si="68"/>
        <v>57.20421911783412</v>
      </c>
      <c r="U245" s="48">
        <f t="shared" si="73"/>
        <v>145.60724974169352</v>
      </c>
      <c r="V245" s="47">
        <f t="shared" si="78"/>
        <v>55.60724974169352</v>
      </c>
      <c r="W245" s="49">
        <f t="shared" si="74"/>
        <v>32.79578088216588</v>
      </c>
      <c r="X245" s="50"/>
      <c r="Y245" s="51"/>
      <c r="Z245" s="52"/>
      <c r="AA245" s="39">
        <v>85</v>
      </c>
      <c r="AB245" s="42">
        <v>125</v>
      </c>
      <c r="AC245" s="53">
        <v>283.7</v>
      </c>
      <c r="AD245" s="54">
        <v>-68.5</v>
      </c>
      <c r="AE245" s="48">
        <f t="shared" si="75"/>
        <v>41.90724974169353</v>
      </c>
      <c r="AF245" s="47">
        <f t="shared" si="77"/>
        <v>311.90724974169353</v>
      </c>
      <c r="AG245" s="47">
        <f t="shared" si="76"/>
        <v>32.79578088216588</v>
      </c>
      <c r="AH245" s="55"/>
      <c r="AI245" s="52"/>
    </row>
    <row r="246" spans="1:35" s="38" customFormat="1" ht="21">
      <c r="A246" s="37">
        <v>265.025</v>
      </c>
      <c r="B246" s="38" t="s">
        <v>50</v>
      </c>
      <c r="C246" s="38" t="s">
        <v>84</v>
      </c>
      <c r="D246" s="38">
        <v>6</v>
      </c>
      <c r="E246" s="39" t="s">
        <v>78</v>
      </c>
      <c r="F246" s="40">
        <v>103</v>
      </c>
      <c r="G246" s="41">
        <v>105</v>
      </c>
      <c r="H246" s="42"/>
      <c r="I246" s="43"/>
      <c r="J246" s="39">
        <v>90</v>
      </c>
      <c r="K246" s="44">
        <v>5</v>
      </c>
      <c r="L246" s="44">
        <v>180</v>
      </c>
      <c r="M246" s="44">
        <v>40</v>
      </c>
      <c r="N246" s="44"/>
      <c r="O246" s="45"/>
      <c r="P246" s="46">
        <f t="shared" si="69"/>
        <v>0.6403416087687968</v>
      </c>
      <c r="Q246" s="46">
        <f t="shared" si="70"/>
        <v>-0.06676517241775076</v>
      </c>
      <c r="R246" s="46">
        <f t="shared" si="71"/>
        <v>0.7631294127377698</v>
      </c>
      <c r="S246" s="47">
        <f t="shared" si="72"/>
        <v>354.04756741542917</v>
      </c>
      <c r="T246" s="9">
        <f t="shared" si="68"/>
        <v>49.8474042634539</v>
      </c>
      <c r="U246" s="48">
        <f t="shared" si="73"/>
        <v>174.04756741542917</v>
      </c>
      <c r="V246" s="47">
        <f t="shared" si="78"/>
        <v>84.04756741542917</v>
      </c>
      <c r="W246" s="49">
        <f t="shared" si="74"/>
        <v>40.1525957365461</v>
      </c>
      <c r="X246" s="50"/>
      <c r="Y246" s="51"/>
      <c r="Z246" s="52"/>
      <c r="AA246" s="39">
        <v>85</v>
      </c>
      <c r="AB246" s="42">
        <v>125</v>
      </c>
      <c r="AC246" s="53">
        <v>205.6</v>
      </c>
      <c r="AD246" s="54">
        <v>-35.2</v>
      </c>
      <c r="AE246" s="48">
        <f t="shared" si="75"/>
        <v>148.44756741542918</v>
      </c>
      <c r="AF246" s="47">
        <f t="shared" si="77"/>
        <v>58.44756741542918</v>
      </c>
      <c r="AG246" s="47">
        <f t="shared" si="76"/>
        <v>40.1525957365461</v>
      </c>
      <c r="AH246" s="55"/>
      <c r="AI246" s="52"/>
    </row>
    <row r="247" spans="1:35" s="38" customFormat="1" ht="12.75">
      <c r="A247" s="37">
        <v>265.025</v>
      </c>
      <c r="B247" s="38" t="s">
        <v>50</v>
      </c>
      <c r="C247" s="38" t="s">
        <v>84</v>
      </c>
      <c r="D247" s="38">
        <v>6</v>
      </c>
      <c r="E247" s="39" t="s">
        <v>78</v>
      </c>
      <c r="F247" s="40">
        <v>103</v>
      </c>
      <c r="G247" s="41">
        <v>105</v>
      </c>
      <c r="H247" s="42"/>
      <c r="I247" s="43"/>
      <c r="J247" s="39">
        <v>270</v>
      </c>
      <c r="K247" s="44">
        <v>15</v>
      </c>
      <c r="L247" s="44">
        <v>0</v>
      </c>
      <c r="M247" s="44">
        <v>35</v>
      </c>
      <c r="N247" s="44"/>
      <c r="O247" s="45"/>
      <c r="P247" s="46">
        <f t="shared" si="69"/>
        <v>-0.5540322932223234</v>
      </c>
      <c r="Q247" s="46">
        <f t="shared" si="70"/>
        <v>0.21201214989665473</v>
      </c>
      <c r="R247" s="46">
        <f t="shared" si="71"/>
        <v>0.7912401152362238</v>
      </c>
      <c r="S247" s="47">
        <f t="shared" si="72"/>
        <v>159.0595956091204</v>
      </c>
      <c r="T247" s="9">
        <f t="shared" si="68"/>
        <v>53.14019286318732</v>
      </c>
      <c r="U247" s="48">
        <f t="shared" si="73"/>
        <v>339.0595956091204</v>
      </c>
      <c r="V247" s="47">
        <f t="shared" si="78"/>
        <v>249.05959560912038</v>
      </c>
      <c r="W247" s="49">
        <f t="shared" si="74"/>
        <v>36.85980713681268</v>
      </c>
      <c r="X247" s="50"/>
      <c r="Y247" s="51"/>
      <c r="Z247" s="52"/>
      <c r="AA247" s="39">
        <v>85</v>
      </c>
      <c r="AB247" s="42">
        <v>125</v>
      </c>
      <c r="AC247" s="53">
        <v>205.6</v>
      </c>
      <c r="AD247" s="54">
        <v>-35.2</v>
      </c>
      <c r="AE247" s="48">
        <f t="shared" si="75"/>
        <v>313.45959560912036</v>
      </c>
      <c r="AF247" s="47">
        <f t="shared" si="77"/>
        <v>223.45959560912036</v>
      </c>
      <c r="AG247" s="47">
        <f t="shared" si="76"/>
        <v>36.85980713681268</v>
      </c>
      <c r="AH247" s="55"/>
      <c r="AI247" s="52"/>
    </row>
    <row r="248" spans="1:35" s="38" customFormat="1" ht="12.75">
      <c r="A248" s="37">
        <v>265.235</v>
      </c>
      <c r="B248" s="38" t="s">
        <v>50</v>
      </c>
      <c r="C248" s="38" t="s">
        <v>84</v>
      </c>
      <c r="D248" s="38">
        <v>6</v>
      </c>
      <c r="E248" s="39" t="s">
        <v>68</v>
      </c>
      <c r="F248" s="40">
        <v>124</v>
      </c>
      <c r="G248" s="41">
        <v>125</v>
      </c>
      <c r="H248" s="42"/>
      <c r="I248" s="43"/>
      <c r="J248" s="39">
        <v>270</v>
      </c>
      <c r="K248" s="44">
        <v>1</v>
      </c>
      <c r="L248" s="44">
        <v>0</v>
      </c>
      <c r="M248" s="44">
        <v>4</v>
      </c>
      <c r="N248" s="44"/>
      <c r="O248" s="45"/>
      <c r="P248" s="46">
        <f t="shared" si="69"/>
        <v>-0.06974584949530101</v>
      </c>
      <c r="Q248" s="46">
        <f t="shared" si="70"/>
        <v>0.017409893252357183</v>
      </c>
      <c r="R248" s="46">
        <f t="shared" si="71"/>
        <v>0.9974121164231596</v>
      </c>
      <c r="S248" s="47">
        <f t="shared" si="72"/>
        <v>165.98430083594644</v>
      </c>
      <c r="T248" s="9">
        <f t="shared" si="68"/>
        <v>85.87768053918502</v>
      </c>
      <c r="U248" s="48">
        <f t="shared" si="73"/>
        <v>345.98430083594644</v>
      </c>
      <c r="V248" s="47">
        <f t="shared" si="78"/>
        <v>255.98430083594644</v>
      </c>
      <c r="W248" s="49">
        <f t="shared" si="74"/>
        <v>4.122319460814978</v>
      </c>
      <c r="X248" s="50"/>
      <c r="Y248" s="51"/>
      <c r="Z248" s="52"/>
      <c r="AA248" s="39">
        <v>85</v>
      </c>
      <c r="AB248" s="42">
        <v>125</v>
      </c>
      <c r="AC248" s="53">
        <v>205.6</v>
      </c>
      <c r="AD248" s="54">
        <v>-35.2</v>
      </c>
      <c r="AE248" s="48">
        <f t="shared" si="75"/>
        <v>320.3843008359464</v>
      </c>
      <c r="AF248" s="47">
        <f t="shared" si="77"/>
        <v>230.38430083594642</v>
      </c>
      <c r="AG248" s="47">
        <f t="shared" si="76"/>
        <v>4.122319460814978</v>
      </c>
      <c r="AH248" s="55"/>
      <c r="AI248" s="52"/>
    </row>
    <row r="249" spans="1:35" s="38" customFormat="1" ht="12.75">
      <c r="A249" s="37">
        <v>265.195</v>
      </c>
      <c r="B249" s="38" t="s">
        <v>50</v>
      </c>
      <c r="C249" s="38" t="s">
        <v>84</v>
      </c>
      <c r="D249" s="38">
        <v>6</v>
      </c>
      <c r="E249" s="39" t="s">
        <v>78</v>
      </c>
      <c r="F249" s="40">
        <v>120</v>
      </c>
      <c r="G249" s="41">
        <v>125</v>
      </c>
      <c r="H249" s="42"/>
      <c r="I249" s="43"/>
      <c r="J249" s="39">
        <v>90</v>
      </c>
      <c r="K249" s="44">
        <v>58</v>
      </c>
      <c r="L249" s="44">
        <v>180</v>
      </c>
      <c r="M249" s="44">
        <v>24</v>
      </c>
      <c r="N249" s="44"/>
      <c r="O249" s="45"/>
      <c r="P249" s="46">
        <f t="shared" si="69"/>
        <v>0.21553758263541162</v>
      </c>
      <c r="Q249" s="46">
        <f t="shared" si="70"/>
        <v>-0.7747304861061586</v>
      </c>
      <c r="R249" s="46">
        <f t="shared" si="71"/>
        <v>0.4841053367575535</v>
      </c>
      <c r="S249" s="47">
        <f t="shared" si="72"/>
        <v>285.547086219446</v>
      </c>
      <c r="T249" s="9">
        <f t="shared" si="68"/>
        <v>31.048180413149083</v>
      </c>
      <c r="U249" s="48">
        <f t="shared" si="73"/>
        <v>105.54708621944599</v>
      </c>
      <c r="V249" s="47">
        <f t="shared" si="78"/>
        <v>15.547086219445987</v>
      </c>
      <c r="W249" s="49">
        <f t="shared" si="74"/>
        <v>58.95181958685092</v>
      </c>
      <c r="X249" s="50"/>
      <c r="Y249" s="51"/>
      <c r="Z249" s="52"/>
      <c r="AA249" s="39">
        <v>85</v>
      </c>
      <c r="AB249" s="42">
        <v>125</v>
      </c>
      <c r="AC249" s="53">
        <v>297.2</v>
      </c>
      <c r="AD249" s="54">
        <v>-53.3</v>
      </c>
      <c r="AE249" s="48">
        <f t="shared" si="75"/>
        <v>348.347086219446</v>
      </c>
      <c r="AF249" s="47">
        <f t="shared" si="77"/>
        <v>258.347086219446</v>
      </c>
      <c r="AG249" s="47">
        <f t="shared" si="76"/>
        <v>58.95181958685092</v>
      </c>
      <c r="AH249" s="55"/>
      <c r="AI249" s="52"/>
    </row>
    <row r="250" spans="1:35" s="38" customFormat="1" ht="21">
      <c r="A250" s="37">
        <v>265.245</v>
      </c>
      <c r="B250" s="38" t="s">
        <v>50</v>
      </c>
      <c r="C250" s="38" t="s">
        <v>84</v>
      </c>
      <c r="D250" s="38">
        <v>6</v>
      </c>
      <c r="E250" s="39" t="s">
        <v>78</v>
      </c>
      <c r="F250" s="40">
        <v>125</v>
      </c>
      <c r="G250" s="41">
        <v>131</v>
      </c>
      <c r="H250" s="42"/>
      <c r="I250" s="43"/>
      <c r="J250" s="39">
        <v>270</v>
      </c>
      <c r="K250" s="44">
        <v>53</v>
      </c>
      <c r="L250" s="44">
        <v>0</v>
      </c>
      <c r="M250" s="44">
        <v>53</v>
      </c>
      <c r="N250" s="44"/>
      <c r="O250" s="45"/>
      <c r="P250" s="46">
        <f t="shared" si="69"/>
        <v>-0.4806308479691595</v>
      </c>
      <c r="Q250" s="46">
        <f t="shared" si="70"/>
        <v>0.4806308479691596</v>
      </c>
      <c r="R250" s="46">
        <f t="shared" si="71"/>
        <v>0.3621813220915005</v>
      </c>
      <c r="S250" s="47">
        <f t="shared" si="72"/>
        <v>135</v>
      </c>
      <c r="T250" s="9">
        <f t="shared" si="68"/>
        <v>28.05061794753063</v>
      </c>
      <c r="U250" s="48">
        <f t="shared" si="73"/>
        <v>315</v>
      </c>
      <c r="V250" s="47">
        <f t="shared" si="78"/>
        <v>225</v>
      </c>
      <c r="W250" s="49">
        <f t="shared" si="74"/>
        <v>61.949382052469375</v>
      </c>
      <c r="X250" s="50"/>
      <c r="Y250" s="51"/>
      <c r="Z250" s="52"/>
      <c r="AA250" s="39">
        <v>110</v>
      </c>
      <c r="AB250" s="42">
        <v>125</v>
      </c>
      <c r="AC250" s="53"/>
      <c r="AD250" s="54"/>
      <c r="AE250" s="48">
        <f t="shared" si="75"/>
        <v>315</v>
      </c>
      <c r="AF250" s="47">
        <f t="shared" si="77"/>
        <v>225</v>
      </c>
      <c r="AG250" s="47">
        <f t="shared" si="76"/>
        <v>61.949382052469375</v>
      </c>
      <c r="AH250" s="55"/>
      <c r="AI250" s="52"/>
    </row>
    <row r="251" spans="1:35" s="38" customFormat="1" ht="12.75">
      <c r="A251" s="37">
        <v>265.73</v>
      </c>
      <c r="B251" s="38" t="s">
        <v>50</v>
      </c>
      <c r="C251" s="38" t="s">
        <v>84</v>
      </c>
      <c r="D251" s="38">
        <v>7</v>
      </c>
      <c r="E251" s="39" t="s">
        <v>78</v>
      </c>
      <c r="F251" s="40">
        <v>32</v>
      </c>
      <c r="G251" s="41">
        <v>36</v>
      </c>
      <c r="H251" s="42"/>
      <c r="I251" s="43"/>
      <c r="J251" s="39">
        <v>270</v>
      </c>
      <c r="K251" s="44">
        <v>88</v>
      </c>
      <c r="L251" s="44">
        <v>0</v>
      </c>
      <c r="M251" s="44">
        <v>0</v>
      </c>
      <c r="N251" s="44"/>
      <c r="O251" s="45"/>
      <c r="P251" s="46">
        <f t="shared" si="69"/>
        <v>0</v>
      </c>
      <c r="Q251" s="46">
        <f t="shared" si="70"/>
        <v>0.9993908270190958</v>
      </c>
      <c r="R251" s="46">
        <f t="shared" si="71"/>
        <v>0.03489949670250108</v>
      </c>
      <c r="S251" s="47">
        <f t="shared" si="72"/>
        <v>90</v>
      </c>
      <c r="T251" s="9">
        <f t="shared" si="68"/>
        <v>2.0000000000000067</v>
      </c>
      <c r="U251" s="48">
        <f t="shared" si="73"/>
        <v>270</v>
      </c>
      <c r="V251" s="47">
        <f t="shared" si="78"/>
        <v>180</v>
      </c>
      <c r="W251" s="49">
        <f t="shared" si="74"/>
        <v>88</v>
      </c>
      <c r="X251" s="50"/>
      <c r="Y251" s="51"/>
      <c r="Z251" s="52"/>
      <c r="AA251" s="39">
        <v>0</v>
      </c>
      <c r="AB251" s="42">
        <v>38</v>
      </c>
      <c r="AC251" s="53">
        <v>343.3</v>
      </c>
      <c r="AD251" s="54">
        <v>-46.5</v>
      </c>
      <c r="AE251" s="48">
        <f t="shared" si="75"/>
        <v>106.69999999999999</v>
      </c>
      <c r="AF251" s="47">
        <f t="shared" si="77"/>
        <v>16.69999999999999</v>
      </c>
      <c r="AG251" s="47">
        <f t="shared" si="76"/>
        <v>88</v>
      </c>
      <c r="AH251" s="55"/>
      <c r="AI251" s="52"/>
    </row>
    <row r="252" spans="1:35" s="38" customFormat="1" ht="21">
      <c r="A252" s="37">
        <v>265.67</v>
      </c>
      <c r="B252" s="38" t="s">
        <v>50</v>
      </c>
      <c r="C252" s="38" t="s">
        <v>84</v>
      </c>
      <c r="D252" s="38">
        <v>7</v>
      </c>
      <c r="E252" s="39" t="s">
        <v>78</v>
      </c>
      <c r="F252" s="40">
        <v>26</v>
      </c>
      <c r="G252" s="41">
        <v>29</v>
      </c>
      <c r="H252" s="42"/>
      <c r="I252" s="43"/>
      <c r="J252" s="39">
        <v>90</v>
      </c>
      <c r="K252" s="44">
        <v>81</v>
      </c>
      <c r="L252" s="44">
        <v>0</v>
      </c>
      <c r="M252" s="44">
        <v>74</v>
      </c>
      <c r="N252" s="44"/>
      <c r="O252" s="45"/>
      <c r="P252" s="46">
        <f t="shared" si="69"/>
        <v>0.15037445916777603</v>
      </c>
      <c r="Q252" s="46">
        <f t="shared" si="70"/>
        <v>0.27224380257292347</v>
      </c>
      <c r="R252" s="46">
        <f t="shared" si="71"/>
        <v>-0.04311918230233605</v>
      </c>
      <c r="S252" s="47">
        <f t="shared" si="72"/>
        <v>61.08583858532465</v>
      </c>
      <c r="T252" s="9">
        <f t="shared" si="68"/>
        <v>-7.893230057463586</v>
      </c>
      <c r="U252" s="48">
        <f t="shared" si="73"/>
        <v>61.08583858532465</v>
      </c>
      <c r="V252" s="47">
        <f t="shared" si="78"/>
        <v>331.08583858532467</v>
      </c>
      <c r="W252" s="49">
        <f t="shared" si="74"/>
        <v>82.10676994253642</v>
      </c>
      <c r="X252" s="50"/>
      <c r="Y252" s="51"/>
      <c r="Z252" s="52"/>
      <c r="AA252" s="39">
        <v>0</v>
      </c>
      <c r="AB252" s="42">
        <v>38</v>
      </c>
      <c r="AC252" s="53">
        <v>302.6</v>
      </c>
      <c r="AD252" s="54">
        <v>-28.2</v>
      </c>
      <c r="AE252" s="48">
        <f t="shared" si="75"/>
        <v>298.48583858532464</v>
      </c>
      <c r="AF252" s="47">
        <f t="shared" si="77"/>
        <v>208.48583858532464</v>
      </c>
      <c r="AG252" s="47">
        <f t="shared" si="76"/>
        <v>82.10676994253642</v>
      </c>
      <c r="AH252" s="55"/>
      <c r="AI252" s="52"/>
    </row>
    <row r="253" spans="1:35" s="38" customFormat="1" ht="12.75">
      <c r="A253" s="37">
        <v>268.34</v>
      </c>
      <c r="B253" s="38" t="s">
        <v>50</v>
      </c>
      <c r="C253" s="38" t="s">
        <v>86</v>
      </c>
      <c r="D253" s="38">
        <v>1</v>
      </c>
      <c r="E253" s="39" t="s">
        <v>53</v>
      </c>
      <c r="F253" s="40">
        <v>51</v>
      </c>
      <c r="G253" s="41">
        <v>55</v>
      </c>
      <c r="H253" s="42"/>
      <c r="I253" s="43"/>
      <c r="J253" s="39">
        <v>90</v>
      </c>
      <c r="K253" s="44">
        <v>29</v>
      </c>
      <c r="L253" s="44">
        <v>0</v>
      </c>
      <c r="M253" s="44">
        <v>10</v>
      </c>
      <c r="N253" s="44">
        <v>71</v>
      </c>
      <c r="O253" s="45">
        <v>270</v>
      </c>
      <c r="P253" s="46">
        <f t="shared" si="69"/>
        <v>0.15187611829634037</v>
      </c>
      <c r="Q253" s="46">
        <f t="shared" si="70"/>
        <v>0.47744427275349705</v>
      </c>
      <c r="R253" s="46">
        <f t="shared" si="71"/>
        <v>-0.8613322685281437</v>
      </c>
      <c r="S253" s="47">
        <f t="shared" si="72"/>
        <v>72.35401340755193</v>
      </c>
      <c r="T253" s="9">
        <f t="shared" si="68"/>
        <v>-59.81436203381176</v>
      </c>
      <c r="U253" s="48">
        <f t="shared" si="73"/>
        <v>72.35401340755193</v>
      </c>
      <c r="V253" s="47">
        <f t="shared" si="78"/>
        <v>342.3540134075519</v>
      </c>
      <c r="W253" s="49">
        <f t="shared" si="74"/>
        <v>30.18563796618824</v>
      </c>
      <c r="X253" s="50">
        <f>IF(-Q253&lt;0,180-ACOS(SIN((U253-90)*PI()/180)*R253/SQRT(Q253^2+R253^2))*180/PI(),ACOS(SIN((U253-90)*PI()/180)*R253/SQRT(Q253^2+R253^2))*180/PI())</f>
        <v>105.37454122287909</v>
      </c>
      <c r="Y253" s="51">
        <f>IF(O253=90,IF(X253-N253&lt;0,X253-N253+180,X253-N253),IF(O253=270,IF(X253+N253&gt;180,X253+N253-180,X253+N253),IF(U253&lt;180,IF(O253=1,IF(X253+N253&gt;180,X253+N253-180,X253+N253),IF(X253-N253&lt;0,X253-N253+180,X253-N253)),IF(O253=1,IF(X253-N253&lt;0,X253-N253+180,X253-N253),IF(X253+N253&gt;180,X253+N253-180,X253+N253)))))</f>
        <v>176.3745412228791</v>
      </c>
      <c r="Z253" s="52"/>
      <c r="AA253" s="39">
        <v>50</v>
      </c>
      <c r="AB253" s="42">
        <v>56</v>
      </c>
      <c r="AC253" s="53">
        <v>323.1</v>
      </c>
      <c r="AD253" s="54">
        <v>-15.5</v>
      </c>
      <c r="AE253" s="48">
        <f t="shared" si="75"/>
        <v>289.2540134075519</v>
      </c>
      <c r="AF253" s="47">
        <f t="shared" si="77"/>
        <v>199.2540134075519</v>
      </c>
      <c r="AG253" s="47">
        <f t="shared" si="76"/>
        <v>30.18563796618824</v>
      </c>
      <c r="AH253" s="55">
        <f>Y253</f>
        <v>176.3745412228791</v>
      </c>
      <c r="AI253" s="52"/>
    </row>
    <row r="254" spans="1:35" s="38" customFormat="1" ht="21">
      <c r="A254" s="37">
        <v>268.36</v>
      </c>
      <c r="B254" s="38" t="s">
        <v>50</v>
      </c>
      <c r="C254" s="38" t="s">
        <v>86</v>
      </c>
      <c r="D254" s="38">
        <v>1</v>
      </c>
      <c r="E254" s="39" t="s">
        <v>53</v>
      </c>
      <c r="F254" s="40">
        <v>53</v>
      </c>
      <c r="G254" s="41">
        <v>55</v>
      </c>
      <c r="H254" s="42"/>
      <c r="I254" s="43"/>
      <c r="J254" s="39">
        <v>270</v>
      </c>
      <c r="K254" s="44">
        <v>20</v>
      </c>
      <c r="L254" s="44">
        <v>180</v>
      </c>
      <c r="M254" s="44">
        <v>13</v>
      </c>
      <c r="N254" s="44">
        <v>50</v>
      </c>
      <c r="O254" s="45">
        <v>270</v>
      </c>
      <c r="P254" s="46">
        <f t="shared" si="69"/>
        <v>-0.21138484580493985</v>
      </c>
      <c r="Q254" s="46">
        <f t="shared" si="70"/>
        <v>-0.3332541892100872</v>
      </c>
      <c r="R254" s="46">
        <f t="shared" si="71"/>
        <v>-0.9156083597933731</v>
      </c>
      <c r="S254" s="47">
        <f t="shared" si="72"/>
        <v>237.61283368594104</v>
      </c>
      <c r="T254" s="9">
        <f t="shared" si="68"/>
        <v>-66.68320369110162</v>
      </c>
      <c r="U254" s="48">
        <f t="shared" si="73"/>
        <v>237.61283368594104</v>
      </c>
      <c r="V254" s="47">
        <f t="shared" si="78"/>
        <v>147.61283368594104</v>
      </c>
      <c r="W254" s="49">
        <f t="shared" si="74"/>
        <v>23.316796308898375</v>
      </c>
      <c r="X254" s="50">
        <f>IF(-Q254&lt;0,180-ACOS(SIN((U254-90)*PI()/180)*R254/SQRT(Q254^2+R254^2))*180/PI(),ACOS(SIN((U254-90)*PI()/180)*R254/SQRT(Q254^2+R254^2))*180/PI())</f>
        <v>120.2208720831889</v>
      </c>
      <c r="Y254" s="51">
        <f>IF(O254=90,IF(X254-N254&lt;0,X254-N254+180,X254-N254),IF(O254=270,IF(X254+N254&gt;180,X254+N254-180,X254+N254),IF(U254&lt;180,IF(O254=1,IF(X254+N254&gt;180,X254+N254-180,X254+N254),IF(X254-N254&lt;0,X254-N254+180,X254-N254)),IF(O254=1,IF(X254-N254&lt;0,X254-N254+180,X254-N254),IF(X254+N254&gt;180,X254+N254-180,X254+N254)))))</f>
        <v>170.2208720831889</v>
      </c>
      <c r="Z254" s="52" t="s">
        <v>87</v>
      </c>
      <c r="AA254" s="39">
        <v>50</v>
      </c>
      <c r="AB254" s="42">
        <v>56</v>
      </c>
      <c r="AC254" s="53">
        <v>323.1</v>
      </c>
      <c r="AD254" s="54">
        <v>-15.5</v>
      </c>
      <c r="AE254" s="48">
        <f t="shared" si="75"/>
        <v>94.51283368594102</v>
      </c>
      <c r="AF254" s="47">
        <f t="shared" si="77"/>
        <v>4.512833685941018</v>
      </c>
      <c r="AG254" s="47">
        <f t="shared" si="76"/>
        <v>23.316796308898375</v>
      </c>
      <c r="AH254" s="55">
        <f>Y254</f>
        <v>170.2208720831889</v>
      </c>
      <c r="AI254" s="52" t="str">
        <f>Z254</f>
        <v>RL</v>
      </c>
    </row>
    <row r="255" spans="1:35" s="38" customFormat="1" ht="12.75">
      <c r="A255" s="37">
        <v>268.49</v>
      </c>
      <c r="B255" s="38" t="s">
        <v>50</v>
      </c>
      <c r="C255" s="38" t="s">
        <v>86</v>
      </c>
      <c r="D255" s="38">
        <v>1</v>
      </c>
      <c r="E255" s="39" t="s">
        <v>53</v>
      </c>
      <c r="F255" s="40">
        <v>66</v>
      </c>
      <c r="G255" s="41">
        <v>72</v>
      </c>
      <c r="H255" s="42"/>
      <c r="I255" s="43"/>
      <c r="J255" s="39">
        <v>270</v>
      </c>
      <c r="K255" s="44">
        <v>44</v>
      </c>
      <c r="L255" s="44">
        <v>162</v>
      </c>
      <c r="M255" s="44">
        <v>0</v>
      </c>
      <c r="N255" s="44">
        <v>57</v>
      </c>
      <c r="O255" s="45">
        <v>270</v>
      </c>
      <c r="P255" s="46">
        <f t="shared" si="69"/>
        <v>-0.21466124175663814</v>
      </c>
      <c r="Q255" s="46">
        <f t="shared" si="70"/>
        <v>-0.6606593698240021</v>
      </c>
      <c r="R255" s="46">
        <f t="shared" si="71"/>
        <v>-0.6841328045425289</v>
      </c>
      <c r="S255" s="47">
        <f t="shared" si="72"/>
        <v>252</v>
      </c>
      <c r="T255" s="9">
        <f t="shared" si="68"/>
        <v>-44.5626177477885</v>
      </c>
      <c r="U255" s="48">
        <f t="shared" si="73"/>
        <v>252</v>
      </c>
      <c r="V255" s="47">
        <f t="shared" si="78"/>
        <v>162</v>
      </c>
      <c r="W255" s="49">
        <f t="shared" si="74"/>
        <v>45.4373822522115</v>
      </c>
      <c r="X255" s="50">
        <f>IF(-Q255&lt;0,180-ACOS(SIN((U255-90)*PI()/180)*R255/SQRT(Q255^2+R255^2))*180/PI(),ACOS(SIN((U255-90)*PI()/180)*R255/SQRT(Q255^2+R255^2))*180/PI())</f>
        <v>102.84346698386358</v>
      </c>
      <c r="Y255" s="51">
        <f>IF(O255=90,IF(X255-N255&lt;0,X255-N255+180,X255-N255),IF(O255=270,IF(X255+N255&gt;180,X255+N255-180,X255+N255),IF(U255&lt;180,IF(O255=1,IF(X255+N255&gt;180,X255+N255-180,X255+N255),IF(X255-N255&lt;0,X255-N255+180,X255-N255)),IF(O255=1,IF(X255-N255&lt;0,X255-N255+180,X255-N255),IF(X255+N255&gt;180,X255+N255-180,X255+N255)))))</f>
        <v>159.84346698386358</v>
      </c>
      <c r="Z255" s="52" t="s">
        <v>57</v>
      </c>
      <c r="AA255" s="39">
        <v>66</v>
      </c>
      <c r="AB255" s="42">
        <v>79</v>
      </c>
      <c r="AC255" s="53">
        <v>249.1</v>
      </c>
      <c r="AD255" s="54">
        <v>-22.6</v>
      </c>
      <c r="AE255" s="48">
        <f t="shared" si="75"/>
        <v>182.9</v>
      </c>
      <c r="AF255" s="47">
        <f t="shared" si="77"/>
        <v>92.9</v>
      </c>
      <c r="AG255" s="47">
        <f t="shared" si="76"/>
        <v>45.4373822522115</v>
      </c>
      <c r="AH255" s="55">
        <f>Y255</f>
        <v>159.84346698386358</v>
      </c>
      <c r="AI255" s="52" t="str">
        <f>Z255</f>
        <v>R</v>
      </c>
    </row>
    <row r="256" spans="1:35" s="38" customFormat="1" ht="12.75">
      <c r="A256" s="37">
        <v>268.48</v>
      </c>
      <c r="B256" s="38" t="s">
        <v>50</v>
      </c>
      <c r="C256" s="38" t="s">
        <v>86</v>
      </c>
      <c r="D256" s="38">
        <v>1</v>
      </c>
      <c r="E256" s="39" t="s">
        <v>68</v>
      </c>
      <c r="F256" s="40">
        <v>65</v>
      </c>
      <c r="G256" s="41">
        <v>76</v>
      </c>
      <c r="H256" s="42"/>
      <c r="I256" s="43"/>
      <c r="J256" s="39">
        <v>90</v>
      </c>
      <c r="K256" s="44">
        <v>2</v>
      </c>
      <c r="L256" s="44">
        <v>180</v>
      </c>
      <c r="M256" s="44">
        <v>4</v>
      </c>
      <c r="N256" s="44"/>
      <c r="O256" s="45"/>
      <c r="P256" s="46">
        <f t="shared" si="69"/>
        <v>0.06971397998507722</v>
      </c>
      <c r="Q256" s="46">
        <f t="shared" si="70"/>
        <v>-0.034814483282576254</v>
      </c>
      <c r="R256" s="46">
        <f t="shared" si="71"/>
        <v>0.9969563611936845</v>
      </c>
      <c r="S256" s="47">
        <f t="shared" si="72"/>
        <v>333.4629036064192</v>
      </c>
      <c r="T256" s="9">
        <f t="shared" si="68"/>
        <v>85.53076266752878</v>
      </c>
      <c r="U256" s="48">
        <f t="shared" si="73"/>
        <v>153.46290360641922</v>
      </c>
      <c r="V256" s="47">
        <f t="shared" si="78"/>
        <v>63.46290360641922</v>
      </c>
      <c r="W256" s="49">
        <f t="shared" si="74"/>
        <v>4.469237332471224</v>
      </c>
      <c r="X256" s="50"/>
      <c r="Y256" s="51"/>
      <c r="Z256" s="52" t="s">
        <v>87</v>
      </c>
      <c r="AA256" s="39">
        <v>66</v>
      </c>
      <c r="AB256" s="42">
        <v>79</v>
      </c>
      <c r="AC256" s="53">
        <v>261.8</v>
      </c>
      <c r="AD256" s="54">
        <v>-21.3</v>
      </c>
      <c r="AE256" s="48">
        <f t="shared" si="75"/>
        <v>71.6629036064192</v>
      </c>
      <c r="AF256" s="47">
        <f t="shared" si="77"/>
        <v>341.6629036064192</v>
      </c>
      <c r="AG256" s="47">
        <f t="shared" si="76"/>
        <v>4.469237332471224</v>
      </c>
      <c r="AH256" s="55"/>
      <c r="AI256" s="52" t="str">
        <f>Z256</f>
        <v>RL</v>
      </c>
    </row>
    <row r="257" spans="1:35" s="38" customFormat="1" ht="12.75">
      <c r="A257" s="37">
        <v>264.345</v>
      </c>
      <c r="B257" s="38" t="s">
        <v>50</v>
      </c>
      <c r="C257" s="38" t="s">
        <v>86</v>
      </c>
      <c r="D257" s="38">
        <v>3</v>
      </c>
      <c r="E257" s="39" t="s">
        <v>48</v>
      </c>
      <c r="F257" s="40">
        <v>129</v>
      </c>
      <c r="G257" s="41">
        <v>130</v>
      </c>
      <c r="H257" s="42"/>
      <c r="I257" s="43"/>
      <c r="J257" s="39">
        <v>90</v>
      </c>
      <c r="K257" s="44">
        <v>3</v>
      </c>
      <c r="L257" s="44">
        <v>0</v>
      </c>
      <c r="M257" s="44">
        <v>12</v>
      </c>
      <c r="N257" s="44"/>
      <c r="O257" s="45"/>
      <c r="P257" s="46">
        <f t="shared" si="69"/>
        <v>0.2076267550713758</v>
      </c>
      <c r="Q257" s="46">
        <f t="shared" si="70"/>
        <v>0.05119229003114493</v>
      </c>
      <c r="R257" s="46">
        <f t="shared" si="71"/>
        <v>-0.976807083442103</v>
      </c>
      <c r="S257" s="47">
        <f t="shared" si="72"/>
        <v>13.850548010503521</v>
      </c>
      <c r="T257" s="9">
        <f t="shared" si="68"/>
        <v>-77.65150508042849</v>
      </c>
      <c r="U257" s="48">
        <f t="shared" si="73"/>
        <v>13.850548010503521</v>
      </c>
      <c r="V257" s="47">
        <f t="shared" si="78"/>
        <v>283.85054801050353</v>
      </c>
      <c r="W257" s="49">
        <f t="shared" si="74"/>
        <v>12.348494919571507</v>
      </c>
      <c r="X257" s="50"/>
      <c r="Y257" s="51"/>
      <c r="Z257" s="52"/>
      <c r="AA257" s="39">
        <v>122</v>
      </c>
      <c r="AB257" s="42">
        <v>132</v>
      </c>
      <c r="AC257" s="53">
        <v>138.9</v>
      </c>
      <c r="AD257" s="54">
        <v>52.6</v>
      </c>
      <c r="AE257" s="48">
        <f t="shared" si="75"/>
        <v>234.9505480105035</v>
      </c>
      <c r="AF257" s="47">
        <f t="shared" si="77"/>
        <v>144.9505480105035</v>
      </c>
      <c r="AG257" s="47">
        <f t="shared" si="76"/>
        <v>12.348494919571507</v>
      </c>
      <c r="AH257" s="55"/>
      <c r="AI257" s="52"/>
    </row>
    <row r="258" spans="1:35" s="38" customFormat="1" ht="21">
      <c r="A258" s="37">
        <v>279.095</v>
      </c>
      <c r="B258" s="38" t="s">
        <v>50</v>
      </c>
      <c r="C258" s="38" t="s">
        <v>88</v>
      </c>
      <c r="D258" s="38">
        <v>2</v>
      </c>
      <c r="E258" s="39" t="s">
        <v>68</v>
      </c>
      <c r="F258" s="40">
        <v>36</v>
      </c>
      <c r="G258" s="41">
        <v>37</v>
      </c>
      <c r="H258" s="42"/>
      <c r="I258" s="43"/>
      <c r="J258" s="39">
        <v>270</v>
      </c>
      <c r="K258" s="44">
        <v>2</v>
      </c>
      <c r="L258" s="44">
        <v>180</v>
      </c>
      <c r="M258" s="44">
        <v>8</v>
      </c>
      <c r="N258" s="44"/>
      <c r="O258" s="45"/>
      <c r="P258" s="46">
        <f t="shared" si="69"/>
        <v>-0.13908832046729191</v>
      </c>
      <c r="Q258" s="46">
        <f t="shared" si="70"/>
        <v>-0.03455985719963841</v>
      </c>
      <c r="R258" s="46">
        <f t="shared" si="71"/>
        <v>-0.9896648241902408</v>
      </c>
      <c r="S258" s="47">
        <f t="shared" si="72"/>
        <v>193.9539337793987</v>
      </c>
      <c r="T258" s="9">
        <f t="shared" si="68"/>
        <v>-81.76003283137152</v>
      </c>
      <c r="U258" s="48">
        <f t="shared" si="73"/>
        <v>193.9539337793987</v>
      </c>
      <c r="V258" s="47">
        <f t="shared" si="78"/>
        <v>103.95393377939871</v>
      </c>
      <c r="W258" s="49">
        <f t="shared" si="74"/>
        <v>8.239967168628482</v>
      </c>
      <c r="X258" s="50"/>
      <c r="Y258" s="51"/>
      <c r="Z258" s="52"/>
      <c r="AA258" s="39">
        <v>32</v>
      </c>
      <c r="AB258" s="42">
        <v>37</v>
      </c>
      <c r="AC258" s="53">
        <v>9.4</v>
      </c>
      <c r="AD258" s="54">
        <v>-11.5</v>
      </c>
      <c r="AE258" s="48">
        <f t="shared" si="75"/>
        <v>4.5539337793987045</v>
      </c>
      <c r="AF258" s="47">
        <f t="shared" si="77"/>
        <v>274.5539337793987</v>
      </c>
      <c r="AG258" s="47">
        <f t="shared" si="76"/>
        <v>8.239967168628482</v>
      </c>
      <c r="AH258" s="55"/>
      <c r="AI258" s="52"/>
    </row>
    <row r="259" spans="1:35" s="38" customFormat="1" ht="12.75">
      <c r="A259" s="37">
        <v>282.35</v>
      </c>
      <c r="B259" s="38" t="s">
        <v>50</v>
      </c>
      <c r="C259" s="38" t="s">
        <v>88</v>
      </c>
      <c r="D259" s="38">
        <v>5</v>
      </c>
      <c r="E259" s="39" t="s">
        <v>53</v>
      </c>
      <c r="F259" s="40">
        <v>43</v>
      </c>
      <c r="G259" s="41">
        <v>46</v>
      </c>
      <c r="H259" s="42"/>
      <c r="I259" s="43"/>
      <c r="J259" s="39">
        <v>270</v>
      </c>
      <c r="K259" s="44">
        <v>58</v>
      </c>
      <c r="L259" s="44">
        <v>0</v>
      </c>
      <c r="M259" s="44">
        <v>26</v>
      </c>
      <c r="N259" s="44">
        <v>54</v>
      </c>
      <c r="O259" s="45">
        <v>90</v>
      </c>
      <c r="P259" s="46">
        <f t="shared" si="69"/>
        <v>-0.23230131556753417</v>
      </c>
      <c r="Q259" s="46">
        <f t="shared" si="70"/>
        <v>0.7622205798007392</v>
      </c>
      <c r="R259" s="46">
        <f t="shared" si="71"/>
        <v>0.4762882797120397</v>
      </c>
      <c r="S259" s="47">
        <f t="shared" si="72"/>
        <v>106.94960389264271</v>
      </c>
      <c r="T259" s="9">
        <f t="shared" si="68"/>
        <v>30.86785831539757</v>
      </c>
      <c r="U259" s="48">
        <f t="shared" si="73"/>
        <v>286.9496038926427</v>
      </c>
      <c r="V259" s="47">
        <f t="shared" si="78"/>
        <v>196.9496038926427</v>
      </c>
      <c r="W259" s="49">
        <f t="shared" si="74"/>
        <v>59.13214168460243</v>
      </c>
      <c r="X259" s="50">
        <f>IF(-Q259&lt;0,180-ACOS(SIN((U259-90)*PI()/180)*R259/SQRT(Q259^2+R259^2))*180/PI(),ACOS(SIN((U259-90)*PI()/180)*R259/SQRT(Q259^2+R259^2))*180/PI())</f>
        <v>81.11292004671463</v>
      </c>
      <c r="Y259" s="51">
        <f>IF(O259=90,IF(X259-N259&lt;0,X259-N259+180,X259-N259),IF(O259=270,IF(X259+N259&gt;180,X259+N259-180,X259+N259),IF(U259&lt;180,IF(O259=1,IF(X259+N259&gt;180,X259+N259-180,X259+N259),IF(X259-N259&lt;0,X259-N259+180,X259-N259)),IF(O259=1,IF(X259-N259&lt;0,X259-N259+180,X259-N259),IF(X259+N259&gt;180,X259+N259-180,X259+N259)))))</f>
        <v>27.112920046714635</v>
      </c>
      <c r="Z259" s="52"/>
      <c r="AA259" s="39">
        <v>44</v>
      </c>
      <c r="AB259" s="42">
        <v>50</v>
      </c>
      <c r="AC259" s="53">
        <v>352.7</v>
      </c>
      <c r="AD259" s="54">
        <v>22.8</v>
      </c>
      <c r="AE259" s="48">
        <f t="shared" si="75"/>
        <v>294.2496038926427</v>
      </c>
      <c r="AF259" s="47">
        <f t="shared" si="77"/>
        <v>204.2496038926427</v>
      </c>
      <c r="AG259" s="47">
        <f t="shared" si="76"/>
        <v>59.13214168460243</v>
      </c>
      <c r="AH259" s="55">
        <f>Y259</f>
        <v>27.112920046714635</v>
      </c>
      <c r="AI259" s="52"/>
    </row>
    <row r="260" spans="1:35" s="38" customFormat="1" ht="12.75">
      <c r="A260" s="37">
        <v>282.35</v>
      </c>
      <c r="B260" s="38" t="s">
        <v>50</v>
      </c>
      <c r="C260" s="38" t="s">
        <v>88</v>
      </c>
      <c r="D260" s="38">
        <v>5</v>
      </c>
      <c r="E260" s="39" t="s">
        <v>53</v>
      </c>
      <c r="F260" s="40">
        <v>43</v>
      </c>
      <c r="G260" s="41">
        <v>46</v>
      </c>
      <c r="H260" s="42"/>
      <c r="I260" s="43"/>
      <c r="J260" s="39">
        <v>270</v>
      </c>
      <c r="K260" s="44">
        <v>26</v>
      </c>
      <c r="L260" s="44">
        <v>156</v>
      </c>
      <c r="M260" s="44">
        <v>0</v>
      </c>
      <c r="N260" s="44"/>
      <c r="O260" s="45"/>
      <c r="P260" s="46">
        <f t="shared" si="69"/>
        <v>-0.17830160866627828</v>
      </c>
      <c r="Q260" s="46">
        <f t="shared" si="70"/>
        <v>-0.4004719699107394</v>
      </c>
      <c r="R260" s="46">
        <f t="shared" si="71"/>
        <v>-0.8210892183528176</v>
      </c>
      <c r="S260" s="47">
        <f t="shared" si="72"/>
        <v>246</v>
      </c>
      <c r="T260" s="9">
        <f aca="true" t="shared" si="79" ref="T260:T323">ASIN(R260/SQRT(P260^2+Q260^2+R260^2))*180/PI()</f>
        <v>-61.90269688560414</v>
      </c>
      <c r="U260" s="48">
        <f t="shared" si="73"/>
        <v>246</v>
      </c>
      <c r="V260" s="47">
        <f t="shared" si="78"/>
        <v>156</v>
      </c>
      <c r="W260" s="49">
        <f t="shared" si="74"/>
        <v>28.097303114395856</v>
      </c>
      <c r="X260" s="50"/>
      <c r="Y260" s="51"/>
      <c r="Z260" s="52"/>
      <c r="AA260" s="39">
        <v>44</v>
      </c>
      <c r="AB260" s="42">
        <v>50</v>
      </c>
      <c r="AC260" s="53">
        <v>352.7</v>
      </c>
      <c r="AD260" s="54">
        <v>22.8</v>
      </c>
      <c r="AE260" s="48">
        <f t="shared" si="75"/>
        <v>253.3</v>
      </c>
      <c r="AF260" s="47">
        <f t="shared" si="77"/>
        <v>163.3</v>
      </c>
      <c r="AG260" s="47">
        <f t="shared" si="76"/>
        <v>28.097303114395856</v>
      </c>
      <c r="AH260" s="55"/>
      <c r="AI260" s="52"/>
    </row>
    <row r="261" spans="1:35" s="38" customFormat="1" ht="21">
      <c r="A261" s="37">
        <v>282.67</v>
      </c>
      <c r="B261" s="38" t="s">
        <v>50</v>
      </c>
      <c r="C261" s="38" t="s">
        <v>88</v>
      </c>
      <c r="D261" s="38">
        <v>5</v>
      </c>
      <c r="E261" s="39" t="s">
        <v>53</v>
      </c>
      <c r="F261" s="40">
        <v>75</v>
      </c>
      <c r="G261" s="41">
        <v>77</v>
      </c>
      <c r="H261" s="42"/>
      <c r="I261" s="43"/>
      <c r="J261" s="39">
        <v>270</v>
      </c>
      <c r="K261" s="44">
        <v>18</v>
      </c>
      <c r="L261" s="44">
        <v>0</v>
      </c>
      <c r="M261" s="44">
        <v>18</v>
      </c>
      <c r="N261" s="44">
        <v>30</v>
      </c>
      <c r="O261" s="45">
        <v>90</v>
      </c>
      <c r="P261" s="46">
        <f t="shared" si="69"/>
        <v>-0.2938926261462365</v>
      </c>
      <c r="Q261" s="46">
        <f t="shared" si="70"/>
        <v>0.29389262614623657</v>
      </c>
      <c r="R261" s="46">
        <f t="shared" si="71"/>
        <v>0.9045084971874736</v>
      </c>
      <c r="S261" s="47">
        <f t="shared" si="72"/>
        <v>135</v>
      </c>
      <c r="T261" s="9">
        <f t="shared" si="79"/>
        <v>65.32094261067616</v>
      </c>
      <c r="U261" s="48">
        <f t="shared" si="73"/>
        <v>315</v>
      </c>
      <c r="V261" s="47">
        <f t="shared" si="78"/>
        <v>225</v>
      </c>
      <c r="W261" s="49">
        <f t="shared" si="74"/>
        <v>24.679057389323845</v>
      </c>
      <c r="X261" s="50">
        <f>IF(-Q261&lt;0,180-ACOS(SIN((U261-90)*PI()/180)*R261/SQRT(Q261^2+R261^2))*180/PI(),ACOS(SIN((U261-90)*PI()/180)*R261/SQRT(Q261^2+R261^2))*180/PI())</f>
        <v>47.739804730092345</v>
      </c>
      <c r="Y261" s="51">
        <f>IF(O261=90,IF(X261-N261&lt;0,X261-N261+180,X261-N261),IF(O261=270,IF(X261+N261&gt;180,X261+N261-180,X261+N261),IF(U261&lt;180,IF(O261=1,IF(X261+N261&gt;180,X261+N261-180,X261+N261),IF(X261-N261&lt;0,X261-N261+180,X261-N261)),IF(O261=1,IF(X261-N261&lt;0,X261-N261+180,X261-N261),IF(X261+N261&gt;180,X261+N261-180,X261+N261)))))</f>
        <v>17.739804730092345</v>
      </c>
      <c r="Z261" s="52"/>
      <c r="AA261" s="39">
        <v>65</v>
      </c>
      <c r="AB261" s="42">
        <v>78</v>
      </c>
      <c r="AC261" s="53">
        <v>4</v>
      </c>
      <c r="AD261" s="54">
        <v>40.3</v>
      </c>
      <c r="AE261" s="48">
        <f t="shared" si="75"/>
        <v>311</v>
      </c>
      <c r="AF261" s="47">
        <f t="shared" si="77"/>
        <v>221</v>
      </c>
      <c r="AG261" s="47">
        <f t="shared" si="76"/>
        <v>24.679057389323845</v>
      </c>
      <c r="AH261" s="55">
        <f>Y261</f>
        <v>17.739804730092345</v>
      </c>
      <c r="AI261" s="52"/>
    </row>
    <row r="262" spans="1:35" s="38" customFormat="1" ht="21">
      <c r="A262" s="37">
        <v>282.65</v>
      </c>
      <c r="B262" s="38" t="s">
        <v>50</v>
      </c>
      <c r="C262" s="38" t="s">
        <v>88</v>
      </c>
      <c r="D262" s="38">
        <v>5</v>
      </c>
      <c r="E262" s="39" t="s">
        <v>53</v>
      </c>
      <c r="F262" s="40">
        <v>73</v>
      </c>
      <c r="G262" s="41">
        <v>75</v>
      </c>
      <c r="H262" s="42"/>
      <c r="I262" s="43"/>
      <c r="J262" s="39">
        <v>90</v>
      </c>
      <c r="K262" s="44">
        <v>35</v>
      </c>
      <c r="L262" s="44">
        <v>0</v>
      </c>
      <c r="M262" s="44">
        <v>33</v>
      </c>
      <c r="N262" s="44">
        <v>50</v>
      </c>
      <c r="O262" s="45">
        <v>270</v>
      </c>
      <c r="P262" s="46">
        <f t="shared" si="69"/>
        <v>0.4461421789321432</v>
      </c>
      <c r="Q262" s="46">
        <f t="shared" si="70"/>
        <v>0.4810416756346442</v>
      </c>
      <c r="R262" s="46">
        <f t="shared" si="71"/>
        <v>-0.6869987102175039</v>
      </c>
      <c r="S262" s="47">
        <f t="shared" si="72"/>
        <v>47.1556138224123</v>
      </c>
      <c r="T262" s="9">
        <f t="shared" si="79"/>
        <v>-46.31866144395458</v>
      </c>
      <c r="U262" s="48">
        <f t="shared" si="73"/>
        <v>47.1556138224123</v>
      </c>
      <c r="V262" s="47">
        <f t="shared" si="78"/>
        <v>317.1556138224123</v>
      </c>
      <c r="W262" s="49">
        <f t="shared" si="74"/>
        <v>43.68133855604542</v>
      </c>
      <c r="X262" s="50">
        <f>IF(-Q262&lt;0,180-ACOS(SIN((U262-90)*PI()/180)*R262/SQRT(Q262^2+R262^2))*180/PI(),ACOS(SIN((U262-90)*PI()/180)*R262/SQRT(Q262^2+R262^2))*180/PI())</f>
        <v>123.8507316898947</v>
      </c>
      <c r="Y262" s="51">
        <f>IF(O262=90,IF(X262-N262&lt;0,X262-N262+180,X262-N262),IF(O262=270,IF(X262+N262&gt;180,X262+N262-180,X262+N262),IF(U262&lt;180,IF(O262=1,IF(X262+N262&gt;180,X262+N262-180,X262+N262),IF(X262-N262&lt;0,X262-N262+180,X262-N262)),IF(O262=1,IF(X262-N262&lt;0,X262-N262+180,X262-N262),IF(X262+N262&gt;180,X262+N262-180,X262+N262)))))</f>
        <v>173.8507316898947</v>
      </c>
      <c r="Z262" s="52" t="s">
        <v>54</v>
      </c>
      <c r="AA262" s="39">
        <v>65</v>
      </c>
      <c r="AB262" s="42">
        <v>78</v>
      </c>
      <c r="AC262" s="53">
        <v>4</v>
      </c>
      <c r="AD262" s="54">
        <v>40.3</v>
      </c>
      <c r="AE262" s="48">
        <f t="shared" si="75"/>
        <v>43.1556138224123</v>
      </c>
      <c r="AF262" s="47">
        <f t="shared" si="77"/>
        <v>313.1556138224123</v>
      </c>
      <c r="AG262" s="47">
        <f t="shared" si="76"/>
        <v>43.68133855604542</v>
      </c>
      <c r="AH262" s="55">
        <f>Y262</f>
        <v>173.8507316898947</v>
      </c>
      <c r="AI262" s="52" t="str">
        <f>Z262</f>
        <v>N</v>
      </c>
    </row>
    <row r="263" spans="1:35" s="38" customFormat="1" ht="21">
      <c r="A263" s="37">
        <v>282.78</v>
      </c>
      <c r="B263" s="38" t="s">
        <v>50</v>
      </c>
      <c r="C263" s="38" t="s">
        <v>88</v>
      </c>
      <c r="D263" s="38">
        <v>5</v>
      </c>
      <c r="E263" s="39" t="s">
        <v>53</v>
      </c>
      <c r="F263" s="40">
        <v>86</v>
      </c>
      <c r="G263" s="41">
        <v>88</v>
      </c>
      <c r="H263" s="42"/>
      <c r="I263" s="43"/>
      <c r="J263" s="39">
        <v>270</v>
      </c>
      <c r="K263" s="44">
        <v>45</v>
      </c>
      <c r="L263" s="44">
        <v>46</v>
      </c>
      <c r="M263" s="44">
        <v>0</v>
      </c>
      <c r="N263" s="44">
        <v>7</v>
      </c>
      <c r="O263" s="45">
        <v>270</v>
      </c>
      <c r="P263" s="46">
        <f t="shared" si="69"/>
        <v>-0.5086500507968373</v>
      </c>
      <c r="Q263" s="46">
        <f t="shared" si="70"/>
        <v>0.4911976443595539</v>
      </c>
      <c r="R263" s="46">
        <f t="shared" si="71"/>
        <v>0.4911976443595538</v>
      </c>
      <c r="S263" s="47">
        <f t="shared" si="72"/>
        <v>136</v>
      </c>
      <c r="T263" s="9">
        <f t="shared" si="79"/>
        <v>34.78609974471374</v>
      </c>
      <c r="U263" s="48">
        <f t="shared" si="73"/>
        <v>316</v>
      </c>
      <c r="V263" s="47">
        <f t="shared" si="78"/>
        <v>226</v>
      </c>
      <c r="W263" s="49">
        <f t="shared" si="74"/>
        <v>55.21390025528626</v>
      </c>
      <c r="X263" s="50">
        <f>IF(-Q263&lt;0,180-ACOS(SIN((U263-90)*PI()/180)*R263/SQRT(Q263^2+R263^2))*180/PI(),ACOS(SIN((U263-90)*PI()/180)*R263/SQRT(Q263^2+R263^2))*180/PI())</f>
        <v>59.426047928567016</v>
      </c>
      <c r="Y263" s="51">
        <f>IF(O263=90,IF(X263-N263&lt;0,X263-N263+180,X263-N263),IF(O263=270,IF(X263+N263&gt;180,X263+N263-180,X263+N263),IF(U263&lt;180,IF(O263=1,IF(X263+N263&gt;180,X263+N263-180,X263+N263),IF(X263-N263&lt;0,X263-N263+180,X263-N263)),IF(O263=1,IF(X263-N263&lt;0,X263-N263+180,X263-N263),IF(X263+N263&gt;180,X263+N263-180,X263+N263)))))</f>
        <v>66.42604792856702</v>
      </c>
      <c r="Z263" s="52" t="s">
        <v>54</v>
      </c>
      <c r="AA263" s="39">
        <v>75</v>
      </c>
      <c r="AB263" s="42">
        <v>88</v>
      </c>
      <c r="AC263" s="53">
        <v>292.4</v>
      </c>
      <c r="AD263" s="54">
        <v>10.8</v>
      </c>
      <c r="AE263" s="48">
        <f t="shared" si="75"/>
        <v>23.600000000000023</v>
      </c>
      <c r="AF263" s="47">
        <f t="shared" si="77"/>
        <v>293.6</v>
      </c>
      <c r="AG263" s="47">
        <f t="shared" si="76"/>
        <v>55.21390025528626</v>
      </c>
      <c r="AH263" s="55">
        <f>Y263</f>
        <v>66.42604792856702</v>
      </c>
      <c r="AI263" s="52" t="str">
        <f>Z263</f>
        <v>N</v>
      </c>
    </row>
    <row r="264" spans="1:35" s="38" customFormat="1" ht="12.75">
      <c r="A264" s="37">
        <v>282.76</v>
      </c>
      <c r="B264" s="38" t="s">
        <v>50</v>
      </c>
      <c r="C264" s="38" t="s">
        <v>88</v>
      </c>
      <c r="D264" s="38">
        <v>5</v>
      </c>
      <c r="E264" s="39" t="s">
        <v>53</v>
      </c>
      <c r="F264" s="40">
        <v>84</v>
      </c>
      <c r="G264" s="41">
        <v>88</v>
      </c>
      <c r="H264" s="42"/>
      <c r="I264" s="43"/>
      <c r="J264" s="39">
        <v>270</v>
      </c>
      <c r="K264" s="44">
        <v>48</v>
      </c>
      <c r="L264" s="44">
        <v>0</v>
      </c>
      <c r="M264" s="44">
        <v>18</v>
      </c>
      <c r="N264" s="44"/>
      <c r="O264" s="45"/>
      <c r="P264" s="46">
        <f t="shared" si="69"/>
        <v>-0.20677272882130046</v>
      </c>
      <c r="Q264" s="46">
        <f t="shared" si="70"/>
        <v>0.7067727288213003</v>
      </c>
      <c r="R264" s="46">
        <f t="shared" si="71"/>
        <v>0.6363810234301195</v>
      </c>
      <c r="S264" s="47">
        <f t="shared" si="72"/>
        <v>106.30731243267235</v>
      </c>
      <c r="T264" s="9">
        <f t="shared" si="79"/>
        <v>40.83293016455387</v>
      </c>
      <c r="U264" s="48">
        <f t="shared" si="73"/>
        <v>286.30731243267235</v>
      </c>
      <c r="V264" s="47">
        <f t="shared" si="78"/>
        <v>196.30731243267235</v>
      </c>
      <c r="W264" s="49">
        <f t="shared" si="74"/>
        <v>49.16706983544613</v>
      </c>
      <c r="X264" s="50"/>
      <c r="Y264" s="51"/>
      <c r="Z264" s="52" t="s">
        <v>54</v>
      </c>
      <c r="AA264" s="39">
        <v>75</v>
      </c>
      <c r="AB264" s="42">
        <v>88</v>
      </c>
      <c r="AC264" s="53">
        <v>292.4</v>
      </c>
      <c r="AD264" s="54">
        <v>10.8</v>
      </c>
      <c r="AE264" s="48">
        <f t="shared" si="75"/>
        <v>353.90731243267237</v>
      </c>
      <c r="AF264" s="47">
        <f t="shared" si="77"/>
        <v>263.90731243267237</v>
      </c>
      <c r="AG264" s="47">
        <f t="shared" si="76"/>
        <v>49.16706983544613</v>
      </c>
      <c r="AH264" s="55"/>
      <c r="AI264" s="52" t="str">
        <f>Z264</f>
        <v>N</v>
      </c>
    </row>
    <row r="265" spans="1:35" s="38" customFormat="1" ht="12.75">
      <c r="A265" s="37">
        <v>283.035</v>
      </c>
      <c r="B265" s="38" t="s">
        <v>50</v>
      </c>
      <c r="C265" s="38" t="s">
        <v>88</v>
      </c>
      <c r="D265" s="38">
        <v>6</v>
      </c>
      <c r="E265" s="39" t="s">
        <v>53</v>
      </c>
      <c r="F265" s="40">
        <v>8</v>
      </c>
      <c r="G265" s="41">
        <v>12</v>
      </c>
      <c r="H265" s="42"/>
      <c r="I265" s="43"/>
      <c r="J265" s="39">
        <v>270</v>
      </c>
      <c r="K265" s="44">
        <v>76</v>
      </c>
      <c r="L265" s="44">
        <v>180</v>
      </c>
      <c r="M265" s="44">
        <v>43</v>
      </c>
      <c r="N265" s="44"/>
      <c r="O265" s="45"/>
      <c r="P265" s="46">
        <f t="shared" si="69"/>
        <v>-0.16499033606218455</v>
      </c>
      <c r="Q265" s="46">
        <f t="shared" si="70"/>
        <v>-0.7096293710772116</v>
      </c>
      <c r="R265" s="46">
        <f t="shared" si="71"/>
        <v>-0.17693047384954366</v>
      </c>
      <c r="S265" s="47">
        <f t="shared" si="72"/>
        <v>256.911151752597</v>
      </c>
      <c r="T265" s="9">
        <f t="shared" si="79"/>
        <v>-13.650058482805461</v>
      </c>
      <c r="U265" s="48">
        <f t="shared" si="73"/>
        <v>256.911151752597</v>
      </c>
      <c r="V265" s="47">
        <f t="shared" si="78"/>
        <v>166.911151752597</v>
      </c>
      <c r="W265" s="49">
        <f t="shared" si="74"/>
        <v>76.34994151719454</v>
      </c>
      <c r="X265" s="50"/>
      <c r="Y265" s="51"/>
      <c r="Z265" s="52"/>
      <c r="AA265" s="39">
        <v>0</v>
      </c>
      <c r="AB265" s="42">
        <v>22</v>
      </c>
      <c r="AC265" s="53">
        <v>22.7</v>
      </c>
      <c r="AD265" s="54">
        <v>27.2</v>
      </c>
      <c r="AE265" s="48">
        <f t="shared" si="75"/>
        <v>234.211151752597</v>
      </c>
      <c r="AF265" s="47">
        <f t="shared" si="77"/>
        <v>144.211151752597</v>
      </c>
      <c r="AG265" s="47">
        <f t="shared" si="76"/>
        <v>76.34994151719454</v>
      </c>
      <c r="AH265" s="55"/>
      <c r="AI265" s="52"/>
    </row>
    <row r="266" spans="1:35" s="38" customFormat="1" ht="21">
      <c r="A266" s="37">
        <v>283.045</v>
      </c>
      <c r="B266" s="38" t="s">
        <v>50</v>
      </c>
      <c r="C266" s="38" t="s">
        <v>88</v>
      </c>
      <c r="D266" s="38">
        <v>6</v>
      </c>
      <c r="E266" s="39" t="s">
        <v>53</v>
      </c>
      <c r="F266" s="40">
        <v>9</v>
      </c>
      <c r="G266" s="41">
        <v>12</v>
      </c>
      <c r="H266" s="42"/>
      <c r="I266" s="43"/>
      <c r="J266" s="39">
        <v>270</v>
      </c>
      <c r="K266" s="44">
        <v>81</v>
      </c>
      <c r="L266" s="44">
        <v>0</v>
      </c>
      <c r="M266" s="44">
        <v>60</v>
      </c>
      <c r="N266" s="44"/>
      <c r="O266" s="45"/>
      <c r="P266" s="46">
        <f t="shared" si="69"/>
        <v>-0.13547622075226862</v>
      </c>
      <c r="Q266" s="46">
        <f t="shared" si="70"/>
        <v>0.493844170297569</v>
      </c>
      <c r="R266" s="46">
        <f t="shared" si="71"/>
        <v>0.07821723252011548</v>
      </c>
      <c r="S266" s="47">
        <f t="shared" si="72"/>
        <v>105.34055051344869</v>
      </c>
      <c r="T266" s="9">
        <f t="shared" si="79"/>
        <v>8.684310525771398</v>
      </c>
      <c r="U266" s="48">
        <f t="shared" si="73"/>
        <v>285.3405505134487</v>
      </c>
      <c r="V266" s="47">
        <f t="shared" si="78"/>
        <v>195.3405505134487</v>
      </c>
      <c r="W266" s="49">
        <f t="shared" si="74"/>
        <v>81.3156894742286</v>
      </c>
      <c r="X266" s="50"/>
      <c r="Y266" s="51"/>
      <c r="Z266" s="52"/>
      <c r="AA266" s="39">
        <v>0</v>
      </c>
      <c r="AB266" s="42">
        <v>22</v>
      </c>
      <c r="AC266" s="53">
        <v>22.7</v>
      </c>
      <c r="AD266" s="54">
        <v>27.2</v>
      </c>
      <c r="AE266" s="48">
        <f t="shared" si="75"/>
        <v>262.6405505134487</v>
      </c>
      <c r="AF266" s="47">
        <f t="shared" si="77"/>
        <v>172.64055051344872</v>
      </c>
      <c r="AG266" s="47">
        <f t="shared" si="76"/>
        <v>81.3156894742286</v>
      </c>
      <c r="AH266" s="55"/>
      <c r="AI266" s="52"/>
    </row>
    <row r="267" spans="1:35" s="38" customFormat="1" ht="12.75">
      <c r="A267" s="37">
        <v>283.255</v>
      </c>
      <c r="B267" s="38" t="s">
        <v>50</v>
      </c>
      <c r="C267" s="38" t="s">
        <v>88</v>
      </c>
      <c r="D267" s="38">
        <v>6</v>
      </c>
      <c r="E267" s="39" t="s">
        <v>53</v>
      </c>
      <c r="F267" s="40">
        <v>30</v>
      </c>
      <c r="G267" s="41">
        <v>32</v>
      </c>
      <c r="H267" s="42"/>
      <c r="I267" s="43"/>
      <c r="J267" s="39">
        <v>270</v>
      </c>
      <c r="K267" s="44">
        <v>11</v>
      </c>
      <c r="L267" s="44">
        <v>180</v>
      </c>
      <c r="M267" s="44">
        <v>39</v>
      </c>
      <c r="N267" s="44">
        <v>48</v>
      </c>
      <c r="O267" s="45">
        <v>90</v>
      </c>
      <c r="P267" s="46">
        <f t="shared" si="69"/>
        <v>-0.6177580029524343</v>
      </c>
      <c r="Q267" s="46">
        <f t="shared" si="70"/>
        <v>-0.14828644016654352</v>
      </c>
      <c r="R267" s="46">
        <f t="shared" si="71"/>
        <v>-0.7628676012727331</v>
      </c>
      <c r="S267" s="47">
        <f t="shared" si="72"/>
        <v>193.49788353479093</v>
      </c>
      <c r="T267" s="9">
        <f t="shared" si="79"/>
        <v>-50.212913676174665</v>
      </c>
      <c r="U267" s="48">
        <f t="shared" si="73"/>
        <v>193.49788353479093</v>
      </c>
      <c r="V267" s="47">
        <f t="shared" si="78"/>
        <v>103.49788353479093</v>
      </c>
      <c r="W267" s="49">
        <f t="shared" si="74"/>
        <v>39.787086323825335</v>
      </c>
      <c r="X267" s="50">
        <f>IF(-Q267&lt;0,180-ACOS(SIN((U267-90)*PI()/180)*R267/SQRT(Q267^2+R267^2))*180/PI(),ACOS(SIN((U267-90)*PI()/180)*R267/SQRT(Q267^2+R267^2))*180/PI())</f>
        <v>162.65236013164272</v>
      </c>
      <c r="Y267" s="51">
        <f>IF(O267=90,IF(X267-N267&lt;0,X267-N267+180,X267-N267),IF(O267=270,IF(X267+N267&gt;180,X267+N267-180,X267+N267),IF(U267&lt;180,IF(O267=1,IF(X267+N267&gt;180,X267+N267-180,X267+N267),IF(X267-N267&lt;0,X267-N267+180,X267-N267)),IF(O267=1,IF(X267-N267&lt;0,X267-N267+180,X267-N267),IF(X267+N267&gt;180,X267+N267-180,X267+N267)))))</f>
        <v>114.65236013164272</v>
      </c>
      <c r="Z267" s="52"/>
      <c r="AA267" s="39">
        <v>30</v>
      </c>
      <c r="AB267" s="42">
        <v>32</v>
      </c>
      <c r="AC267" s="53">
        <v>24.2</v>
      </c>
      <c r="AD267" s="54">
        <v>60.5</v>
      </c>
      <c r="AE267" s="48">
        <f t="shared" si="75"/>
        <v>169.29788353479094</v>
      </c>
      <c r="AF267" s="47">
        <f t="shared" si="77"/>
        <v>79.29788353479094</v>
      </c>
      <c r="AG267" s="47">
        <f t="shared" si="76"/>
        <v>39.787086323825335</v>
      </c>
      <c r="AH267" s="55">
        <f>Y267</f>
        <v>114.65236013164272</v>
      </c>
      <c r="AI267" s="52"/>
    </row>
    <row r="268" spans="1:35" s="38" customFormat="1" ht="21">
      <c r="A268" s="37">
        <v>283.355</v>
      </c>
      <c r="B268" s="38" t="s">
        <v>50</v>
      </c>
      <c r="C268" s="38" t="s">
        <v>88</v>
      </c>
      <c r="D268" s="38">
        <v>6</v>
      </c>
      <c r="E268" s="39" t="s">
        <v>53</v>
      </c>
      <c r="F268" s="40">
        <v>40</v>
      </c>
      <c r="G268" s="41">
        <v>42</v>
      </c>
      <c r="H268" s="42"/>
      <c r="I268" s="43"/>
      <c r="J268" s="39">
        <v>90</v>
      </c>
      <c r="K268" s="44">
        <v>43</v>
      </c>
      <c r="L268" s="44">
        <v>180</v>
      </c>
      <c r="M268" s="44">
        <v>52</v>
      </c>
      <c r="N268" s="44"/>
      <c r="O268" s="45"/>
      <c r="P268" s="46">
        <f t="shared" si="69"/>
        <v>0.5763145815659882</v>
      </c>
      <c r="Q268" s="46">
        <f t="shared" si="70"/>
        <v>-0.4198801165257574</v>
      </c>
      <c r="R268" s="46">
        <f t="shared" si="71"/>
        <v>0.4502662989237398</v>
      </c>
      <c r="S268" s="47">
        <f t="shared" si="72"/>
        <v>323.9243924938477</v>
      </c>
      <c r="T268" s="9">
        <f t="shared" si="79"/>
        <v>32.2710508225897</v>
      </c>
      <c r="U268" s="48">
        <f t="shared" si="73"/>
        <v>143.92439249384768</v>
      </c>
      <c r="V268" s="47">
        <f t="shared" si="78"/>
        <v>53.92439249384768</v>
      </c>
      <c r="W268" s="49">
        <f t="shared" si="74"/>
        <v>57.7289491774103</v>
      </c>
      <c r="X268" s="50"/>
      <c r="Y268" s="51"/>
      <c r="Z268" s="52"/>
      <c r="AA268" s="39">
        <v>40</v>
      </c>
      <c r="AB268" s="42">
        <v>46</v>
      </c>
      <c r="AC268" s="53">
        <v>24.2</v>
      </c>
      <c r="AD268" s="54">
        <v>60.5</v>
      </c>
      <c r="AE268" s="48">
        <f t="shared" si="75"/>
        <v>119.72439249384767</v>
      </c>
      <c r="AF268" s="47">
        <f t="shared" si="77"/>
        <v>29.724392493847674</v>
      </c>
      <c r="AG268" s="47">
        <f t="shared" si="76"/>
        <v>57.7289491774103</v>
      </c>
      <c r="AH268" s="55"/>
      <c r="AI268" s="52"/>
    </row>
    <row r="269" spans="1:35" s="38" customFormat="1" ht="21">
      <c r="A269" s="37">
        <v>283.47</v>
      </c>
      <c r="B269" s="38" t="s">
        <v>50</v>
      </c>
      <c r="C269" s="38" t="s">
        <v>88</v>
      </c>
      <c r="D269" s="38">
        <v>6</v>
      </c>
      <c r="E269" s="39" t="s">
        <v>53</v>
      </c>
      <c r="F269" s="40">
        <v>51.5</v>
      </c>
      <c r="G269" s="41">
        <v>54.5</v>
      </c>
      <c r="H269" s="42"/>
      <c r="I269" s="43"/>
      <c r="J269" s="39">
        <v>90</v>
      </c>
      <c r="K269" s="44">
        <v>68</v>
      </c>
      <c r="L269" s="44">
        <v>0</v>
      </c>
      <c r="M269" s="44">
        <v>48</v>
      </c>
      <c r="N269" s="44">
        <v>29</v>
      </c>
      <c r="O269" s="45">
        <v>90</v>
      </c>
      <c r="P269" s="46">
        <f t="shared" si="69"/>
        <v>0.278386951486749</v>
      </c>
      <c r="Q269" s="46">
        <f t="shared" si="70"/>
        <v>0.620407094812418</v>
      </c>
      <c r="R269" s="46">
        <f t="shared" si="71"/>
        <v>-0.25066073699841546</v>
      </c>
      <c r="S269" s="47">
        <f t="shared" si="72"/>
        <v>65.83343530491362</v>
      </c>
      <c r="T269" s="9">
        <f t="shared" si="79"/>
        <v>-20.234745699686524</v>
      </c>
      <c r="U269" s="48">
        <f t="shared" si="73"/>
        <v>65.83343530491362</v>
      </c>
      <c r="V269" s="47">
        <f t="shared" si="78"/>
        <v>335.8334353049136</v>
      </c>
      <c r="W269" s="49">
        <f t="shared" si="74"/>
        <v>69.76525430031347</v>
      </c>
      <c r="X269" s="50">
        <f>IF(-Q269&lt;0,180-ACOS(SIN((U269-90)*PI()/180)*R269/SQRT(Q269^2+R269^2))*180/PI(),ACOS(SIN((U269-90)*PI()/180)*R269/SQRT(Q269^2+R269^2))*180/PI())</f>
        <v>98.82172021438893</v>
      </c>
      <c r="Y269" s="51">
        <f>IF(O269=90,IF(X269-N269&lt;0,X269-N269+180,X269-N269),IF(O269=270,IF(X269+N269&gt;180,X269+N269-180,X269+N269),IF(U269&lt;180,IF(O269=1,IF(X269+N269&gt;180,X269+N269-180,X269+N269),IF(X269-N269&lt;0,X269-N269+180,X269-N269)),IF(O269=1,IF(X269-N269&lt;0,X269-N269+180,X269-N269),IF(X269+N269&gt;180,X269+N269-180,X269+N269)))))</f>
        <v>69.82172021438893</v>
      </c>
      <c r="Z269" s="52"/>
      <c r="AA269" s="39">
        <v>51.5</v>
      </c>
      <c r="AB269" s="42">
        <v>54.5</v>
      </c>
      <c r="AC269" s="53">
        <v>24.2</v>
      </c>
      <c r="AD269" s="54">
        <v>60.5</v>
      </c>
      <c r="AE269" s="48">
        <f t="shared" si="75"/>
        <v>41.63343530491362</v>
      </c>
      <c r="AF269" s="47">
        <f t="shared" si="77"/>
        <v>311.63343530491363</v>
      </c>
      <c r="AG269" s="47">
        <f t="shared" si="76"/>
        <v>69.76525430031347</v>
      </c>
      <c r="AH269" s="55">
        <f>Y269</f>
        <v>69.82172021438893</v>
      </c>
      <c r="AI269" s="52"/>
    </row>
    <row r="270" spans="1:35" s="38" customFormat="1" ht="12.75">
      <c r="A270" s="37">
        <v>284.265</v>
      </c>
      <c r="B270" s="38" t="s">
        <v>50</v>
      </c>
      <c r="C270" s="38" t="s">
        <v>88</v>
      </c>
      <c r="D270" s="38">
        <v>6</v>
      </c>
      <c r="E270" s="39" t="s">
        <v>53</v>
      </c>
      <c r="F270" s="40">
        <v>131</v>
      </c>
      <c r="G270" s="41">
        <v>136</v>
      </c>
      <c r="H270" s="42"/>
      <c r="I270" s="43"/>
      <c r="J270" s="39">
        <v>90</v>
      </c>
      <c r="K270" s="44">
        <v>55</v>
      </c>
      <c r="L270" s="44">
        <v>0</v>
      </c>
      <c r="M270" s="44">
        <v>61</v>
      </c>
      <c r="N270" s="44">
        <v>24</v>
      </c>
      <c r="O270" s="45">
        <v>90</v>
      </c>
      <c r="P270" s="46">
        <f t="shared" si="69"/>
        <v>0.5016612547834103</v>
      </c>
      <c r="Q270" s="46">
        <f t="shared" si="70"/>
        <v>0.39713279151575676</v>
      </c>
      <c r="R270" s="46">
        <f t="shared" si="71"/>
        <v>-0.27807537428959805</v>
      </c>
      <c r="S270" s="47">
        <f t="shared" si="72"/>
        <v>38.36638295104309</v>
      </c>
      <c r="T270" s="9">
        <f t="shared" si="79"/>
        <v>-23.490262989585556</v>
      </c>
      <c r="U270" s="48">
        <f t="shared" si="73"/>
        <v>38.36638295104309</v>
      </c>
      <c r="V270" s="47">
        <f t="shared" si="78"/>
        <v>308.3663829510431</v>
      </c>
      <c r="W270" s="49">
        <f t="shared" si="74"/>
        <v>66.50973701041444</v>
      </c>
      <c r="X270" s="50">
        <f>IF(-Q270&lt;0,180-ACOS(SIN((U270-90)*PI()/180)*R270/SQRT(Q270^2+R270^2))*180/PI(),ACOS(SIN((U270-90)*PI()/180)*R270/SQRT(Q270^2+R270^2))*180/PI())</f>
        <v>116.72553226885033</v>
      </c>
      <c r="Y270" s="51">
        <f>IF(O270=90,IF(X270-N270&lt;0,X270-N270+180,X270-N270),IF(O270=270,IF(X270+N270&gt;180,X270+N270-180,X270+N270),IF(U270&lt;180,IF(O270=1,IF(X270+N270&gt;180,X270+N270-180,X270+N270),IF(X270-N270&lt;0,X270-N270+180,X270-N270)),IF(O270=1,IF(X270-N270&lt;0,X270-N270+180,X270-N270),IF(X270+N270&gt;180,X270+N270-180,X270+N270)))))</f>
        <v>92.72553226885033</v>
      </c>
      <c r="Z270" s="52"/>
      <c r="AA270" s="39"/>
      <c r="AB270" s="42"/>
      <c r="AC270" s="53">
        <v>343.1</v>
      </c>
      <c r="AD270" s="54">
        <v>8.2</v>
      </c>
      <c r="AE270" s="48">
        <f t="shared" si="75"/>
        <v>55.266382951043056</v>
      </c>
      <c r="AF270" s="47">
        <f t="shared" si="77"/>
        <v>325.26638295104306</v>
      </c>
      <c r="AG270" s="47">
        <f t="shared" si="76"/>
        <v>66.50973701041444</v>
      </c>
      <c r="AH270" s="55">
        <f>Y270</f>
        <v>92.72553226885033</v>
      </c>
      <c r="AI270" s="52"/>
    </row>
    <row r="271" spans="1:35" s="38" customFormat="1" ht="12.75">
      <c r="A271" s="37">
        <v>284.49</v>
      </c>
      <c r="B271" s="38" t="s">
        <v>50</v>
      </c>
      <c r="C271" s="38" t="s">
        <v>88</v>
      </c>
      <c r="D271" s="38">
        <v>7</v>
      </c>
      <c r="E271" s="39" t="s">
        <v>53</v>
      </c>
      <c r="F271" s="40">
        <v>11.5</v>
      </c>
      <c r="G271" s="41">
        <v>14</v>
      </c>
      <c r="H271" s="42"/>
      <c r="I271" s="43"/>
      <c r="J271" s="39">
        <v>270</v>
      </c>
      <c r="K271" s="44">
        <v>57</v>
      </c>
      <c r="L271" s="44">
        <v>90</v>
      </c>
      <c r="M271" s="44">
        <v>61</v>
      </c>
      <c r="N271" s="44">
        <v>89</v>
      </c>
      <c r="O271" s="45">
        <v>90</v>
      </c>
      <c r="P271" s="46">
        <f t="shared" si="69"/>
        <v>-0.8829475928589271</v>
      </c>
      <c r="Q271" s="46">
        <f t="shared" si="70"/>
        <v>1.12401246455482E-16</v>
      </c>
      <c r="R271" s="46">
        <f t="shared" si="71"/>
        <v>-3.233633872193583E-17</v>
      </c>
      <c r="S271" s="47">
        <f t="shared" si="72"/>
        <v>180</v>
      </c>
      <c r="T271" s="9">
        <f t="shared" si="79"/>
        <v>-2.0983530037987227E-15</v>
      </c>
      <c r="U271" s="48">
        <f t="shared" si="73"/>
        <v>180</v>
      </c>
      <c r="V271" s="47">
        <f t="shared" si="78"/>
        <v>90</v>
      </c>
      <c r="W271" s="49">
        <f t="shared" si="74"/>
        <v>90</v>
      </c>
      <c r="X271" s="50">
        <f>IF(-Q271&lt;0,180-ACOS(SIN((U271-90)*PI()/180)*R271/SQRT(Q271^2+R271^2))*180/PI(),ACOS(SIN((U271-90)*PI()/180)*R271/SQRT(Q271^2+R271^2))*180/PI())</f>
        <v>73.95017907092937</v>
      </c>
      <c r="Y271" s="51">
        <f>IF(O271=90,IF(X271-N271&lt;0,X271-N271+180,X271-N271),IF(O271=270,IF(X271+N271&gt;180,X271+N271-180,X271+N271),IF(U271&lt;180,IF(O271=1,IF(X271+N271&gt;180,X271+N271-180,X271+N271),IF(X271-N271&lt;0,X271-N271+180,X271-N271)),IF(O271=1,IF(X271-N271&lt;0,X271-N271+180,X271-N271),IF(X271+N271&gt;180,X271+N271-180,X271+N271)))))</f>
        <v>164.95017907092938</v>
      </c>
      <c r="Z271" s="52" t="s">
        <v>54</v>
      </c>
      <c r="AA271" s="39">
        <v>6</v>
      </c>
      <c r="AB271" s="42">
        <v>22</v>
      </c>
      <c r="AC271" s="53">
        <v>212.2</v>
      </c>
      <c r="AD271" s="54">
        <v>-4.6</v>
      </c>
      <c r="AE271" s="48">
        <f t="shared" si="75"/>
        <v>147.8</v>
      </c>
      <c r="AF271" s="47">
        <f t="shared" si="77"/>
        <v>57.80000000000001</v>
      </c>
      <c r="AG271" s="47">
        <f t="shared" si="76"/>
        <v>90</v>
      </c>
      <c r="AH271" s="55">
        <f>Y271</f>
        <v>164.95017907092938</v>
      </c>
      <c r="AI271" s="52" t="str">
        <f>Z271</f>
        <v>N</v>
      </c>
    </row>
    <row r="272" spans="1:35" s="38" customFormat="1" ht="12.75">
      <c r="A272" s="37">
        <v>284.555</v>
      </c>
      <c r="B272" s="38" t="s">
        <v>50</v>
      </c>
      <c r="C272" s="38" t="s">
        <v>88</v>
      </c>
      <c r="D272" s="38">
        <v>7</v>
      </c>
      <c r="E272" s="39" t="s">
        <v>53</v>
      </c>
      <c r="F272" s="40">
        <v>18</v>
      </c>
      <c r="G272" s="41">
        <v>21</v>
      </c>
      <c r="H272" s="42"/>
      <c r="I272" s="43"/>
      <c r="J272" s="39">
        <v>90</v>
      </c>
      <c r="K272" s="44">
        <v>49</v>
      </c>
      <c r="L272" s="44">
        <v>180</v>
      </c>
      <c r="M272" s="44">
        <v>30</v>
      </c>
      <c r="N272" s="44">
        <v>15</v>
      </c>
      <c r="O272" s="45">
        <v>270</v>
      </c>
      <c r="P272" s="46">
        <f t="shared" si="69"/>
        <v>0.3280295144952536</v>
      </c>
      <c r="Q272" s="46">
        <f t="shared" si="70"/>
        <v>-0.6535976689524102</v>
      </c>
      <c r="R272" s="46">
        <f t="shared" si="71"/>
        <v>0.5681637854879309</v>
      </c>
      <c r="S272" s="47">
        <f t="shared" si="72"/>
        <v>296.6512934056821</v>
      </c>
      <c r="T272" s="9">
        <f t="shared" si="79"/>
        <v>37.844621981975706</v>
      </c>
      <c r="U272" s="48">
        <f t="shared" si="73"/>
        <v>116.65129340568211</v>
      </c>
      <c r="V272" s="47">
        <f t="shared" si="78"/>
        <v>26.65129340568211</v>
      </c>
      <c r="W272" s="49">
        <f t="shared" si="74"/>
        <v>52.155378018024294</v>
      </c>
      <c r="X272" s="50">
        <f>IF(-Q272&lt;0,180-ACOS(SIN((U272-90)*PI()/180)*R272/SQRT(Q272^2+R272^2))*180/PI(),ACOS(SIN((U272-90)*PI()/180)*R272/SQRT(Q272^2+R272^2))*180/PI())</f>
        <v>72.8855457543265</v>
      </c>
      <c r="Y272" s="51">
        <f>IF(O272=90,IF(X272-N272&lt;0,X272-N272+180,X272-N272),IF(O272=270,IF(X272+N272&gt;180,X272+N272-180,X272+N272),IF(U272&lt;180,IF(O272=1,IF(X272+N272&gt;180,X272+N272-180,X272+N272),IF(X272-N272&lt;0,X272-N272+180,X272-N272)),IF(O272=1,IF(X272-N272&lt;0,X272-N272+180,X272-N272),IF(X272+N272&gt;180,X272+N272-180,X272+N272)))))</f>
        <v>87.8855457543265</v>
      </c>
      <c r="Z272" s="52"/>
      <c r="AA272" s="39">
        <v>6</v>
      </c>
      <c r="AB272" s="42">
        <v>22</v>
      </c>
      <c r="AC272" s="53">
        <v>212.2</v>
      </c>
      <c r="AD272" s="54">
        <v>-4.6</v>
      </c>
      <c r="AE272" s="48">
        <f t="shared" si="75"/>
        <v>84.45129340568212</v>
      </c>
      <c r="AF272" s="47">
        <f t="shared" si="77"/>
        <v>354.4512934056821</v>
      </c>
      <c r="AG272" s="47">
        <f t="shared" si="76"/>
        <v>52.155378018024294</v>
      </c>
      <c r="AH272" s="55">
        <f>Y272</f>
        <v>87.8855457543265</v>
      </c>
      <c r="AI272" s="52"/>
    </row>
    <row r="273" spans="1:35" s="38" customFormat="1" ht="12.75">
      <c r="A273" s="37">
        <v>284.715</v>
      </c>
      <c r="B273" s="38" t="s">
        <v>50</v>
      </c>
      <c r="C273" s="38" t="s">
        <v>88</v>
      </c>
      <c r="D273" s="38">
        <v>7</v>
      </c>
      <c r="E273" s="39" t="s">
        <v>53</v>
      </c>
      <c r="F273" s="40">
        <v>34</v>
      </c>
      <c r="G273" s="41">
        <v>41</v>
      </c>
      <c r="H273" s="42"/>
      <c r="I273" s="43"/>
      <c r="J273" s="39">
        <v>180</v>
      </c>
      <c r="K273" s="44">
        <v>43</v>
      </c>
      <c r="L273" s="44">
        <v>0</v>
      </c>
      <c r="M273" s="44">
        <v>45</v>
      </c>
      <c r="N273" s="44"/>
      <c r="O273" s="45"/>
      <c r="P273" s="46">
        <f t="shared" si="69"/>
        <v>6.333201671673666E-17</v>
      </c>
      <c r="Q273" s="46">
        <f t="shared" si="70"/>
        <v>0.9993908270190959</v>
      </c>
      <c r="R273" s="46">
        <f t="shared" si="71"/>
        <v>-6.333201671673667E-17</v>
      </c>
      <c r="S273" s="47">
        <f t="shared" si="72"/>
        <v>90</v>
      </c>
      <c r="T273" s="9">
        <f t="shared" si="79"/>
        <v>-3.630869093269808E-15</v>
      </c>
      <c r="U273" s="48">
        <f t="shared" si="73"/>
        <v>90</v>
      </c>
      <c r="V273" s="47">
        <f t="shared" si="78"/>
        <v>0</v>
      </c>
      <c r="W273" s="49">
        <f t="shared" si="74"/>
        <v>90</v>
      </c>
      <c r="X273" s="50"/>
      <c r="Y273" s="51"/>
      <c r="Z273" s="52"/>
      <c r="AA273" s="39">
        <v>34</v>
      </c>
      <c r="AB273" s="42">
        <v>41</v>
      </c>
      <c r="AC273" s="53"/>
      <c r="AD273" s="54"/>
      <c r="AE273" s="48">
        <f t="shared" si="75"/>
        <v>90</v>
      </c>
      <c r="AF273" s="47">
        <f t="shared" si="77"/>
        <v>0</v>
      </c>
      <c r="AG273" s="47">
        <f t="shared" si="76"/>
        <v>90</v>
      </c>
      <c r="AH273" s="55"/>
      <c r="AI273" s="52"/>
    </row>
    <row r="274" spans="1:35" s="38" customFormat="1" ht="12.75">
      <c r="A274" s="37">
        <v>284.885</v>
      </c>
      <c r="B274" s="38" t="s">
        <v>50</v>
      </c>
      <c r="C274" s="38" t="s">
        <v>88</v>
      </c>
      <c r="D274" s="38">
        <v>7</v>
      </c>
      <c r="E274" s="39" t="s">
        <v>53</v>
      </c>
      <c r="F274" s="40">
        <v>51</v>
      </c>
      <c r="G274" s="41">
        <v>55</v>
      </c>
      <c r="H274" s="42"/>
      <c r="I274" s="43"/>
      <c r="J274" s="39">
        <v>90</v>
      </c>
      <c r="K274" s="44">
        <v>34</v>
      </c>
      <c r="L274" s="44">
        <v>180</v>
      </c>
      <c r="M274" s="44">
        <v>16</v>
      </c>
      <c r="N274" s="44">
        <v>63</v>
      </c>
      <c r="O274" s="45">
        <v>90</v>
      </c>
      <c r="P274" s="46">
        <f t="shared" si="69"/>
        <v>0.22851372437201523</v>
      </c>
      <c r="Q274" s="46">
        <f t="shared" si="70"/>
        <v>-0.5375307187469628</v>
      </c>
      <c r="R274" s="46">
        <f t="shared" si="71"/>
        <v>0.7969220629908464</v>
      </c>
      <c r="S274" s="47">
        <f t="shared" si="72"/>
        <v>293.031194863683</v>
      </c>
      <c r="T274" s="9">
        <f t="shared" si="79"/>
        <v>53.76123684891072</v>
      </c>
      <c r="U274" s="48">
        <f t="shared" si="73"/>
        <v>113.03119486368303</v>
      </c>
      <c r="V274" s="47">
        <f t="shared" si="78"/>
        <v>23.031194863683027</v>
      </c>
      <c r="W274" s="49">
        <f t="shared" si="74"/>
        <v>36.23876315108928</v>
      </c>
      <c r="X274" s="50">
        <f>IF(-Q274&lt;0,180-ACOS(SIN((U274-90)*PI()/180)*R274/SQRT(Q274^2+R274^2))*180/PI(),ACOS(SIN((U274-90)*PI()/180)*R274/SQRT(Q274^2+R274^2))*180/PI())</f>
        <v>71.07402885114792</v>
      </c>
      <c r="Y274" s="51">
        <f>IF(O274=90,IF(X274-N274&lt;0,X274-N274+180,X274-N274),IF(O274=270,IF(X274+N274&gt;180,X274+N274-180,X274+N274),IF(U274&lt;180,IF(O274=1,IF(X274+N274&gt;180,X274+N274-180,X274+N274),IF(X274-N274&lt;0,X274-N274+180,X274-N274)),IF(O274=1,IF(X274-N274&lt;0,X274-N274+180,X274-N274),IF(X274+N274&gt;180,X274+N274-180,X274+N274)))))</f>
        <v>8.074028851147915</v>
      </c>
      <c r="Z274" s="52"/>
      <c r="AA274" s="39">
        <v>46</v>
      </c>
      <c r="AB274" s="42">
        <v>56</v>
      </c>
      <c r="AC274" s="53">
        <v>175.9</v>
      </c>
      <c r="AD274" s="54">
        <v>21.3</v>
      </c>
      <c r="AE274" s="48">
        <f t="shared" si="75"/>
        <v>297.13119486368305</v>
      </c>
      <c r="AF274" s="47">
        <f t="shared" si="77"/>
        <v>207.13119486368305</v>
      </c>
      <c r="AG274" s="47">
        <f t="shared" si="76"/>
        <v>36.23876315108928</v>
      </c>
      <c r="AH274" s="55">
        <f>Y274</f>
        <v>8.074028851147915</v>
      </c>
      <c r="AI274" s="52"/>
    </row>
    <row r="275" spans="1:35" s="38" customFormat="1" ht="12.75">
      <c r="A275" s="37">
        <v>286.2</v>
      </c>
      <c r="B275" s="38" t="s">
        <v>50</v>
      </c>
      <c r="C275" s="38" t="s">
        <v>88</v>
      </c>
      <c r="D275" s="38">
        <v>8</v>
      </c>
      <c r="E275" s="39" t="s">
        <v>53</v>
      </c>
      <c r="F275" s="40">
        <v>42</v>
      </c>
      <c r="G275" s="41">
        <v>51</v>
      </c>
      <c r="H275" s="42"/>
      <c r="I275" s="43"/>
      <c r="J275" s="39">
        <v>90</v>
      </c>
      <c r="K275" s="44">
        <v>65</v>
      </c>
      <c r="L275" s="44">
        <v>0</v>
      </c>
      <c r="M275" s="44">
        <v>47</v>
      </c>
      <c r="N275" s="44"/>
      <c r="O275" s="45"/>
      <c r="P275" s="46">
        <f t="shared" si="69"/>
        <v>0.30908343009592</v>
      </c>
      <c r="Q275" s="46">
        <f t="shared" si="70"/>
        <v>0.6181004244708673</v>
      </c>
      <c r="R275" s="46">
        <f t="shared" si="71"/>
        <v>-0.2882249614396208</v>
      </c>
      <c r="S275" s="47">
        <f t="shared" si="72"/>
        <v>63.43248553091165</v>
      </c>
      <c r="T275" s="9">
        <f t="shared" si="79"/>
        <v>-22.63951788736107</v>
      </c>
      <c r="U275" s="48">
        <f t="shared" si="73"/>
        <v>63.43248553091165</v>
      </c>
      <c r="V275" s="47">
        <f t="shared" si="78"/>
        <v>333.43248553091166</v>
      </c>
      <c r="W275" s="49">
        <f t="shared" si="74"/>
        <v>67.36048211263893</v>
      </c>
      <c r="X275" s="50"/>
      <c r="Y275" s="51"/>
      <c r="Z275" s="52"/>
      <c r="AA275" s="39">
        <v>42</v>
      </c>
      <c r="AB275" s="42">
        <v>48</v>
      </c>
      <c r="AC275" s="53"/>
      <c r="AD275" s="54"/>
      <c r="AE275" s="48">
        <f t="shared" si="75"/>
        <v>63.43248553091165</v>
      </c>
      <c r="AF275" s="47">
        <f t="shared" si="77"/>
        <v>333.43248553091166</v>
      </c>
      <c r="AG275" s="47">
        <f t="shared" si="76"/>
        <v>67.36048211263893</v>
      </c>
      <c r="AH275" s="55"/>
      <c r="AI275" s="52"/>
    </row>
    <row r="276" spans="1:35" s="38" customFormat="1" ht="12.75">
      <c r="A276" s="37">
        <v>286.42</v>
      </c>
      <c r="B276" s="38" t="s">
        <v>50</v>
      </c>
      <c r="C276" s="38" t="s">
        <v>88</v>
      </c>
      <c r="D276" s="38">
        <v>8</v>
      </c>
      <c r="E276" s="39" t="s">
        <v>53</v>
      </c>
      <c r="F276" s="40">
        <v>64</v>
      </c>
      <c r="G276" s="41">
        <v>73</v>
      </c>
      <c r="H276" s="42"/>
      <c r="I276" s="43"/>
      <c r="J276" s="39">
        <v>90</v>
      </c>
      <c r="K276" s="44">
        <v>56</v>
      </c>
      <c r="L276" s="44">
        <v>0</v>
      </c>
      <c r="M276" s="44">
        <v>55</v>
      </c>
      <c r="N276" s="44"/>
      <c r="O276" s="45"/>
      <c r="P276" s="46">
        <f t="shared" si="69"/>
        <v>0.4580640100299591</v>
      </c>
      <c r="Q276" s="46">
        <f t="shared" si="70"/>
        <v>0.4755164164672426</v>
      </c>
      <c r="R276" s="46">
        <f t="shared" si="71"/>
        <v>-0.32073987280554556</v>
      </c>
      <c r="S276" s="47">
        <f t="shared" si="72"/>
        <v>46.070965868491314</v>
      </c>
      <c r="T276" s="9">
        <f t="shared" si="79"/>
        <v>-25.909591151546195</v>
      </c>
      <c r="U276" s="48">
        <f t="shared" si="73"/>
        <v>46.070965868491314</v>
      </c>
      <c r="V276" s="47">
        <f t="shared" si="78"/>
        <v>316.0709658684913</v>
      </c>
      <c r="W276" s="49">
        <f t="shared" si="74"/>
        <v>64.0904088484538</v>
      </c>
      <c r="X276" s="50"/>
      <c r="Y276" s="51"/>
      <c r="Z276" s="52"/>
      <c r="AA276" s="39">
        <v>66</v>
      </c>
      <c r="AB276" s="42">
        <v>70</v>
      </c>
      <c r="AC276" s="53">
        <v>338.4</v>
      </c>
      <c r="AD276" s="54">
        <v>-0.7</v>
      </c>
      <c r="AE276" s="48">
        <f t="shared" si="75"/>
        <v>247.67096586849135</v>
      </c>
      <c r="AF276" s="47">
        <f t="shared" si="77"/>
        <v>157.67096586849135</v>
      </c>
      <c r="AG276" s="47">
        <f t="shared" si="76"/>
        <v>64.0904088484538</v>
      </c>
      <c r="AH276" s="55"/>
      <c r="AI276" s="52"/>
    </row>
    <row r="277" spans="1:35" s="38" customFormat="1" ht="12.75">
      <c r="A277" s="37">
        <v>287.03</v>
      </c>
      <c r="B277" s="38" t="s">
        <v>50</v>
      </c>
      <c r="C277" s="38" t="s">
        <v>89</v>
      </c>
      <c r="D277" s="38">
        <v>1</v>
      </c>
      <c r="E277" s="39" t="s">
        <v>48</v>
      </c>
      <c r="F277" s="40">
        <v>20</v>
      </c>
      <c r="G277" s="41">
        <v>21</v>
      </c>
      <c r="H277" s="42"/>
      <c r="I277" s="43"/>
      <c r="J277" s="39">
        <v>90</v>
      </c>
      <c r="K277" s="44">
        <v>8</v>
      </c>
      <c r="L277" s="44">
        <v>180</v>
      </c>
      <c r="M277" s="44">
        <v>1</v>
      </c>
      <c r="N277" s="44"/>
      <c r="O277" s="45"/>
      <c r="P277" s="46">
        <f t="shared" si="69"/>
        <v>0.017282560817541676</v>
      </c>
      <c r="Q277" s="46">
        <f t="shared" si="70"/>
        <v>-0.13915190422268917</v>
      </c>
      <c r="R277" s="46">
        <f t="shared" si="71"/>
        <v>0.9901172461182299</v>
      </c>
      <c r="S277" s="47">
        <f t="shared" si="72"/>
        <v>277.0798376137986</v>
      </c>
      <c r="T277" s="9">
        <f t="shared" si="79"/>
        <v>81.93933913248243</v>
      </c>
      <c r="U277" s="48">
        <f t="shared" si="73"/>
        <v>97.07983761379859</v>
      </c>
      <c r="V277" s="47">
        <f t="shared" si="78"/>
        <v>7.079837613798588</v>
      </c>
      <c r="W277" s="49">
        <f t="shared" si="74"/>
        <v>8.06066086751757</v>
      </c>
      <c r="X277" s="50"/>
      <c r="Y277" s="51"/>
      <c r="Z277" s="52"/>
      <c r="AA277" s="39">
        <v>20</v>
      </c>
      <c r="AB277" s="42">
        <v>21</v>
      </c>
      <c r="AC277" s="53">
        <v>324.8</v>
      </c>
      <c r="AD277" s="54">
        <v>63.7</v>
      </c>
      <c r="AE277" s="48">
        <f t="shared" si="75"/>
        <v>132.27983761379858</v>
      </c>
      <c r="AF277" s="47">
        <f t="shared" si="77"/>
        <v>42.27983761379858</v>
      </c>
      <c r="AG277" s="47">
        <f t="shared" si="76"/>
        <v>8.06066086751757</v>
      </c>
      <c r="AH277" s="55"/>
      <c r="AI277" s="52"/>
    </row>
    <row r="278" spans="1:35" s="38" customFormat="1" ht="21">
      <c r="A278" s="37">
        <v>287.03</v>
      </c>
      <c r="B278" s="38" t="s">
        <v>50</v>
      </c>
      <c r="C278" s="38" t="s">
        <v>89</v>
      </c>
      <c r="D278" s="38">
        <v>1</v>
      </c>
      <c r="E278" s="39" t="s">
        <v>53</v>
      </c>
      <c r="F278" s="40">
        <v>20</v>
      </c>
      <c r="G278" s="41">
        <v>21</v>
      </c>
      <c r="H278" s="42"/>
      <c r="I278" s="43"/>
      <c r="J278" s="39">
        <v>90</v>
      </c>
      <c r="K278" s="44">
        <v>33</v>
      </c>
      <c r="L278" s="44">
        <v>0</v>
      </c>
      <c r="M278" s="44">
        <v>17</v>
      </c>
      <c r="N278" s="44">
        <v>55</v>
      </c>
      <c r="O278" s="45">
        <v>90</v>
      </c>
      <c r="P278" s="46">
        <f t="shared" si="69"/>
        <v>0.24520354365098945</v>
      </c>
      <c r="Q278" s="46">
        <f t="shared" si="70"/>
        <v>0.5208408994679886</v>
      </c>
      <c r="R278" s="46">
        <f t="shared" si="71"/>
        <v>-0.8020246528124291</v>
      </c>
      <c r="S278" s="47">
        <f t="shared" si="72"/>
        <v>64.78969579422724</v>
      </c>
      <c r="T278" s="9">
        <f t="shared" si="79"/>
        <v>-54.33014647936925</v>
      </c>
      <c r="U278" s="48">
        <f t="shared" si="73"/>
        <v>64.78969579422724</v>
      </c>
      <c r="V278" s="47">
        <f t="shared" si="78"/>
        <v>334.7896957942272</v>
      </c>
      <c r="W278" s="49">
        <f t="shared" si="74"/>
        <v>35.66985352063075</v>
      </c>
      <c r="X278" s="50">
        <f>IF(-Q278&lt;0,180-ACOS(SIN((U278-90)*PI()/180)*R278/SQRT(Q278^2+R278^2))*180/PI(),ACOS(SIN((U278-90)*PI()/180)*R278/SQRT(Q278^2+R278^2))*180/PI())</f>
        <v>110.92987298586583</v>
      </c>
      <c r="Y278" s="51">
        <f>IF(O278=90,IF(X278-N278&lt;0,X278-N278+180,X278-N278),IF(O278=270,IF(X278+N278&gt;180,X278+N278-180,X278+N278),IF(U278&lt;180,IF(O278=1,IF(X278+N278&gt;180,X278+N278-180,X278+N278),IF(X278-N278&lt;0,X278-N278+180,X278-N278)),IF(O278=1,IF(X278-N278&lt;0,X278-N278+180,X278-N278),IF(X278+N278&gt;180,X278+N278-180,X278+N278)))))</f>
        <v>55.92987298586583</v>
      </c>
      <c r="Z278" s="52" t="s">
        <v>57</v>
      </c>
      <c r="AA278" s="39">
        <v>20</v>
      </c>
      <c r="AB278" s="42">
        <v>21</v>
      </c>
      <c r="AC278" s="53">
        <v>324.8</v>
      </c>
      <c r="AD278" s="54">
        <v>63.7</v>
      </c>
      <c r="AE278" s="48">
        <f t="shared" si="75"/>
        <v>99.98969579422726</v>
      </c>
      <c r="AF278" s="47">
        <f t="shared" si="77"/>
        <v>9.98969579422726</v>
      </c>
      <c r="AG278" s="47">
        <f t="shared" si="76"/>
        <v>35.66985352063075</v>
      </c>
      <c r="AH278" s="55">
        <f>Y278</f>
        <v>55.92987298586583</v>
      </c>
      <c r="AI278" s="52" t="str">
        <f>Z278</f>
        <v>R</v>
      </c>
    </row>
    <row r="279" spans="1:35" s="38" customFormat="1" ht="12.75">
      <c r="A279" s="37">
        <v>287.03</v>
      </c>
      <c r="B279" s="38" t="s">
        <v>50</v>
      </c>
      <c r="C279" s="38" t="s">
        <v>89</v>
      </c>
      <c r="D279" s="38">
        <v>1</v>
      </c>
      <c r="E279" s="39" t="s">
        <v>53</v>
      </c>
      <c r="F279" s="40">
        <v>20</v>
      </c>
      <c r="G279" s="41">
        <v>21</v>
      </c>
      <c r="H279" s="42"/>
      <c r="I279" s="43"/>
      <c r="J279" s="39">
        <v>90</v>
      </c>
      <c r="K279" s="44">
        <v>35</v>
      </c>
      <c r="L279" s="44">
        <v>0</v>
      </c>
      <c r="M279" s="44">
        <v>16</v>
      </c>
      <c r="N279" s="44">
        <v>50</v>
      </c>
      <c r="O279" s="45">
        <v>90</v>
      </c>
      <c r="P279" s="46">
        <f t="shared" si="69"/>
        <v>0.2257889034999071</v>
      </c>
      <c r="Q279" s="46">
        <f t="shared" si="70"/>
        <v>0.5513570579570638</v>
      </c>
      <c r="R279" s="46">
        <f t="shared" si="71"/>
        <v>-0.7874194833245771</v>
      </c>
      <c r="S279" s="47">
        <f t="shared" si="72"/>
        <v>67.73017164182129</v>
      </c>
      <c r="T279" s="9">
        <f t="shared" si="79"/>
        <v>-52.88716634240563</v>
      </c>
      <c r="U279" s="48">
        <f t="shared" si="73"/>
        <v>67.73017164182129</v>
      </c>
      <c r="V279" s="47">
        <f t="shared" si="78"/>
        <v>337.7301716418213</v>
      </c>
      <c r="W279" s="49">
        <f t="shared" si="74"/>
        <v>37.11283365759437</v>
      </c>
      <c r="X279" s="50">
        <f>IF(-Q279&lt;0,180-ACOS(SIN((U279-90)*PI()/180)*R279/SQRT(Q279^2+R279^2))*180/PI(),ACOS(SIN((U279-90)*PI()/180)*R279/SQRT(Q279^2+R279^2))*180/PI())</f>
        <v>108.08533583329691</v>
      </c>
      <c r="Y279" s="51">
        <f>IF(O279=90,IF(X279-N279&lt;0,X279-N279+180,X279-N279),IF(O279=270,IF(X279+N279&gt;180,X279+N279-180,X279+N279),IF(U279&lt;180,IF(O279=1,IF(X279+N279&gt;180,X279+N279-180,X279+N279),IF(X279-N279&lt;0,X279-N279+180,X279-N279)),IF(O279=1,IF(X279-N279&lt;0,X279-N279+180,X279-N279),IF(X279+N279&gt;180,X279+N279-180,X279+N279)))))</f>
        <v>58.08533583329691</v>
      </c>
      <c r="Z279" s="52" t="s">
        <v>57</v>
      </c>
      <c r="AA279" s="39">
        <v>20</v>
      </c>
      <c r="AB279" s="42">
        <v>21</v>
      </c>
      <c r="AC279" s="53">
        <v>324.8</v>
      </c>
      <c r="AD279" s="54">
        <v>63.7</v>
      </c>
      <c r="AE279" s="48">
        <f t="shared" si="75"/>
        <v>102.93017164182129</v>
      </c>
      <c r="AF279" s="47">
        <f t="shared" si="77"/>
        <v>12.930171641821289</v>
      </c>
      <c r="AG279" s="47">
        <f t="shared" si="76"/>
        <v>37.11283365759437</v>
      </c>
      <c r="AH279" s="55">
        <f>Y279</f>
        <v>58.08533583329691</v>
      </c>
      <c r="AI279" s="52" t="str">
        <f>Z279</f>
        <v>R</v>
      </c>
    </row>
    <row r="280" spans="1:35" s="38" customFormat="1" ht="12.75">
      <c r="A280" s="37">
        <v>287.82</v>
      </c>
      <c r="B280" s="38" t="s">
        <v>50</v>
      </c>
      <c r="C280" s="38" t="s">
        <v>89</v>
      </c>
      <c r="D280" s="38">
        <v>1</v>
      </c>
      <c r="E280" s="39" t="s">
        <v>78</v>
      </c>
      <c r="F280" s="40">
        <v>99</v>
      </c>
      <c r="G280" s="41">
        <v>101</v>
      </c>
      <c r="H280" s="42"/>
      <c r="I280" s="43"/>
      <c r="J280" s="39">
        <v>90</v>
      </c>
      <c r="K280" s="44">
        <v>73</v>
      </c>
      <c r="L280" s="44">
        <v>0</v>
      </c>
      <c r="M280" s="44">
        <v>67</v>
      </c>
      <c r="N280" s="44"/>
      <c r="O280" s="45"/>
      <c r="P280" s="46">
        <f t="shared" si="69"/>
        <v>0.269129573209443</v>
      </c>
      <c r="Q280" s="46">
        <f t="shared" si="70"/>
        <v>0.3736580364770965</v>
      </c>
      <c r="R280" s="46">
        <f t="shared" si="71"/>
        <v>-0.11423872612464771</v>
      </c>
      <c r="S280" s="47">
        <f t="shared" si="72"/>
        <v>54.23644075989731</v>
      </c>
      <c r="T280" s="9">
        <f t="shared" si="79"/>
        <v>-13.932702465592763</v>
      </c>
      <c r="U280" s="48">
        <f t="shared" si="73"/>
        <v>54.23644075989731</v>
      </c>
      <c r="V280" s="47">
        <f t="shared" si="78"/>
        <v>324.23644075989733</v>
      </c>
      <c r="W280" s="49">
        <f t="shared" si="74"/>
        <v>76.06729753440723</v>
      </c>
      <c r="X280" s="50"/>
      <c r="Y280" s="51"/>
      <c r="Z280" s="52"/>
      <c r="AA280" s="39">
        <v>90</v>
      </c>
      <c r="AB280" s="42">
        <v>101</v>
      </c>
      <c r="AC280" s="53">
        <v>293.2</v>
      </c>
      <c r="AD280" s="54">
        <v>-0.3</v>
      </c>
      <c r="AE280" s="48">
        <f t="shared" si="75"/>
        <v>301.03644075989735</v>
      </c>
      <c r="AF280" s="47">
        <f t="shared" si="77"/>
        <v>211.03644075989735</v>
      </c>
      <c r="AG280" s="47">
        <f t="shared" si="76"/>
        <v>76.06729753440723</v>
      </c>
      <c r="AH280" s="55"/>
      <c r="AI280" s="52"/>
    </row>
    <row r="281" spans="1:35" s="38" customFormat="1" ht="12.75">
      <c r="A281" s="37">
        <v>287.94</v>
      </c>
      <c r="B281" s="38" t="s">
        <v>50</v>
      </c>
      <c r="C281" s="38" t="s">
        <v>89</v>
      </c>
      <c r="D281" s="38">
        <v>1</v>
      </c>
      <c r="E281" s="39" t="s">
        <v>78</v>
      </c>
      <c r="F281" s="40">
        <v>111</v>
      </c>
      <c r="G281" s="41">
        <v>116</v>
      </c>
      <c r="H281" s="42"/>
      <c r="I281" s="43"/>
      <c r="J281" s="39">
        <v>270</v>
      </c>
      <c r="K281" s="44">
        <v>31</v>
      </c>
      <c r="L281" s="44">
        <v>0</v>
      </c>
      <c r="M281" s="44">
        <v>71</v>
      </c>
      <c r="N281" s="44"/>
      <c r="O281" s="45"/>
      <c r="P281" s="46">
        <f t="shared" si="69"/>
        <v>-0.8104676052101725</v>
      </c>
      <c r="Q281" s="46">
        <f t="shared" si="70"/>
        <v>0.16767999552363333</v>
      </c>
      <c r="R281" s="46">
        <f t="shared" si="71"/>
        <v>0.2790663761506094</v>
      </c>
      <c r="S281" s="47">
        <f t="shared" si="72"/>
        <v>168.31083130680278</v>
      </c>
      <c r="T281" s="9">
        <f t="shared" si="79"/>
        <v>18.633419353886868</v>
      </c>
      <c r="U281" s="48">
        <f t="shared" si="73"/>
        <v>348.3108313068028</v>
      </c>
      <c r="V281" s="47">
        <f t="shared" si="78"/>
        <v>258.3108313068028</v>
      </c>
      <c r="W281" s="49">
        <f t="shared" si="74"/>
        <v>71.36658064611314</v>
      </c>
      <c r="X281" s="50"/>
      <c r="Y281" s="51"/>
      <c r="Z281" s="52"/>
      <c r="AA281" s="39">
        <v>111</v>
      </c>
      <c r="AB281" s="42">
        <v>121</v>
      </c>
      <c r="AC281" s="53">
        <v>293.2</v>
      </c>
      <c r="AD281" s="54">
        <v>-0.3</v>
      </c>
      <c r="AE281" s="48">
        <f t="shared" si="75"/>
        <v>235.11083130680282</v>
      </c>
      <c r="AF281" s="47">
        <f t="shared" si="77"/>
        <v>145.11083130680282</v>
      </c>
      <c r="AG281" s="47">
        <f t="shared" si="76"/>
        <v>71.36658064611314</v>
      </c>
      <c r="AH281" s="55"/>
      <c r="AI281" s="52"/>
    </row>
    <row r="282" spans="1:35" s="38" customFormat="1" ht="21">
      <c r="A282" s="37">
        <v>288.365</v>
      </c>
      <c r="B282" s="38" t="s">
        <v>50</v>
      </c>
      <c r="C282" s="38" t="s">
        <v>89</v>
      </c>
      <c r="D282" s="38">
        <v>2</v>
      </c>
      <c r="E282" s="39" t="s">
        <v>53</v>
      </c>
      <c r="F282" s="40">
        <v>12</v>
      </c>
      <c r="G282" s="41">
        <v>18</v>
      </c>
      <c r="H282" s="42"/>
      <c r="I282" s="43"/>
      <c r="J282" s="39">
        <v>90</v>
      </c>
      <c r="K282" s="44">
        <v>46</v>
      </c>
      <c r="L282" s="44">
        <v>180</v>
      </c>
      <c r="M282" s="44">
        <v>54</v>
      </c>
      <c r="N282" s="44">
        <v>78</v>
      </c>
      <c r="O282" s="45">
        <v>270</v>
      </c>
      <c r="P282" s="46">
        <f t="shared" si="69"/>
        <v>0.5619904269861368</v>
      </c>
      <c r="Q282" s="46">
        <f t="shared" si="70"/>
        <v>-0.4228173260260714</v>
      </c>
      <c r="R282" s="46">
        <f t="shared" si="71"/>
        <v>0.4083099455373201</v>
      </c>
      <c r="S282" s="47">
        <f t="shared" si="72"/>
        <v>323.0437774323933</v>
      </c>
      <c r="T282" s="9">
        <f t="shared" si="79"/>
        <v>30.138446551911986</v>
      </c>
      <c r="U282" s="48">
        <f t="shared" si="73"/>
        <v>143.0437774323933</v>
      </c>
      <c r="V282" s="47">
        <f t="shared" si="78"/>
        <v>53.04377743239331</v>
      </c>
      <c r="W282" s="49">
        <f t="shared" si="74"/>
        <v>59.86155344808802</v>
      </c>
      <c r="X282" s="50">
        <f>IF(-Q282&lt;0,180-ACOS(SIN((U282-90)*PI()/180)*R282/SQRT(Q282^2+R282^2))*180/PI(),ACOS(SIN((U282-90)*PI()/180)*R282/SQRT(Q282^2+R282^2))*180/PI())</f>
        <v>56.28252807466758</v>
      </c>
      <c r="Y282" s="51">
        <f>IF(O282=90,IF(X282-N282&lt;0,X282-N282+180,X282-N282),IF(O282=270,IF(X282+N282&gt;180,X282+N282-180,X282+N282),IF(U282&lt;180,IF(O282=1,IF(X282+N282&gt;180,X282+N282-180,X282+N282),IF(X282-N282&lt;0,X282-N282+180,X282-N282)),IF(O282=1,IF(X282-N282&lt;0,X282-N282+180,X282-N282),IF(X282+N282&gt;180,X282+N282-180,X282+N282)))))</f>
        <v>134.2825280746676</v>
      </c>
      <c r="Z282" s="52" t="s">
        <v>57</v>
      </c>
      <c r="AA282" s="39">
        <v>8</v>
      </c>
      <c r="AB282" s="42">
        <v>22</v>
      </c>
      <c r="AC282" s="53">
        <v>296.7</v>
      </c>
      <c r="AD282" s="54">
        <v>-26.6</v>
      </c>
      <c r="AE282" s="48">
        <f t="shared" si="75"/>
        <v>26.343777432393324</v>
      </c>
      <c r="AF282" s="47">
        <f t="shared" si="77"/>
        <v>296.3437774323933</v>
      </c>
      <c r="AG282" s="47">
        <f t="shared" si="76"/>
        <v>59.86155344808802</v>
      </c>
      <c r="AH282" s="55">
        <f>Y282</f>
        <v>134.2825280746676</v>
      </c>
      <c r="AI282" s="52" t="str">
        <f>Z282</f>
        <v>R</v>
      </c>
    </row>
    <row r="283" spans="1:35" s="38" customFormat="1" ht="12.75">
      <c r="A283" s="37">
        <v>288.575</v>
      </c>
      <c r="B283" s="38" t="s">
        <v>50</v>
      </c>
      <c r="C283" s="38" t="s">
        <v>89</v>
      </c>
      <c r="D283" s="38">
        <v>2</v>
      </c>
      <c r="E283" s="39" t="s">
        <v>48</v>
      </c>
      <c r="F283" s="40">
        <v>33</v>
      </c>
      <c r="G283" s="41">
        <v>33</v>
      </c>
      <c r="H283" s="42"/>
      <c r="I283" s="43"/>
      <c r="J283" s="39">
        <v>90</v>
      </c>
      <c r="K283" s="44">
        <v>13</v>
      </c>
      <c r="L283" s="44">
        <v>0</v>
      </c>
      <c r="M283" s="44">
        <v>0</v>
      </c>
      <c r="N283" s="44"/>
      <c r="O283" s="45"/>
      <c r="P283" s="46">
        <f t="shared" si="69"/>
        <v>0</v>
      </c>
      <c r="Q283" s="46">
        <f t="shared" si="70"/>
        <v>0.224951054343865</v>
      </c>
      <c r="R283" s="46">
        <f t="shared" si="71"/>
        <v>-0.9743700647852352</v>
      </c>
      <c r="S283" s="47">
        <f t="shared" si="72"/>
        <v>90</v>
      </c>
      <c r="T283" s="9">
        <f t="shared" si="79"/>
        <v>-77.00000000000003</v>
      </c>
      <c r="U283" s="48">
        <f t="shared" si="73"/>
        <v>90</v>
      </c>
      <c r="V283" s="47">
        <f t="shared" si="78"/>
        <v>0</v>
      </c>
      <c r="W283" s="49">
        <f t="shared" si="74"/>
        <v>12.999999999999972</v>
      </c>
      <c r="X283" s="50"/>
      <c r="Y283" s="51"/>
      <c r="Z283" s="52"/>
      <c r="AA283" s="39">
        <v>25</v>
      </c>
      <c r="AB283" s="42">
        <v>50</v>
      </c>
      <c r="AC283" s="53">
        <v>153.8</v>
      </c>
      <c r="AD283" s="54">
        <v>-61.4</v>
      </c>
      <c r="AE283" s="48">
        <f t="shared" si="75"/>
        <v>116.19999999999999</v>
      </c>
      <c r="AF283" s="47">
        <f t="shared" si="77"/>
        <v>26.19999999999999</v>
      </c>
      <c r="AG283" s="47">
        <f t="shared" si="76"/>
        <v>12.999999999999972</v>
      </c>
      <c r="AH283" s="55"/>
      <c r="AI283" s="52"/>
    </row>
    <row r="284" spans="1:35" s="38" customFormat="1" ht="21">
      <c r="A284" s="37">
        <v>288.655</v>
      </c>
      <c r="B284" s="38" t="s">
        <v>50</v>
      </c>
      <c r="C284" s="38" t="s">
        <v>89</v>
      </c>
      <c r="D284" s="38">
        <v>2</v>
      </c>
      <c r="E284" s="39" t="s">
        <v>78</v>
      </c>
      <c r="F284" s="40">
        <v>41</v>
      </c>
      <c r="G284" s="41">
        <v>43</v>
      </c>
      <c r="H284" s="42"/>
      <c r="I284" s="43"/>
      <c r="J284" s="39">
        <v>270</v>
      </c>
      <c r="K284" s="44">
        <v>12</v>
      </c>
      <c r="L284" s="44">
        <v>0</v>
      </c>
      <c r="M284" s="44">
        <v>32</v>
      </c>
      <c r="N284" s="44"/>
      <c r="O284" s="45"/>
      <c r="P284" s="46">
        <f t="shared" si="69"/>
        <v>-0.518339256892333</v>
      </c>
      <c r="Q284" s="46">
        <f t="shared" si="70"/>
        <v>0.17631911356666433</v>
      </c>
      <c r="R284" s="46">
        <f t="shared" si="71"/>
        <v>0.8295162105622798</v>
      </c>
      <c r="S284" s="47">
        <f t="shared" si="72"/>
        <v>161.21366736090604</v>
      </c>
      <c r="T284" s="9">
        <f t="shared" si="79"/>
        <v>56.57391901547287</v>
      </c>
      <c r="U284" s="48">
        <f t="shared" si="73"/>
        <v>341.213667360906</v>
      </c>
      <c r="V284" s="47">
        <f t="shared" si="78"/>
        <v>251.21366736090602</v>
      </c>
      <c r="W284" s="49">
        <f t="shared" si="74"/>
        <v>33.42608098452713</v>
      </c>
      <c r="X284" s="50"/>
      <c r="Y284" s="51"/>
      <c r="Z284" s="52"/>
      <c r="AA284" s="39">
        <v>25</v>
      </c>
      <c r="AB284" s="42">
        <v>50</v>
      </c>
      <c r="AC284" s="53">
        <v>129.8</v>
      </c>
      <c r="AD284" s="54">
        <v>-26.6</v>
      </c>
      <c r="AE284" s="48">
        <f t="shared" si="75"/>
        <v>31.413667360906004</v>
      </c>
      <c r="AF284" s="47">
        <f t="shared" si="77"/>
        <v>301.413667360906</v>
      </c>
      <c r="AG284" s="47">
        <f t="shared" si="76"/>
        <v>33.42608098452713</v>
      </c>
      <c r="AH284" s="55"/>
      <c r="AI284" s="52"/>
    </row>
    <row r="285" spans="1:35" s="38" customFormat="1" ht="12.75">
      <c r="A285" s="37">
        <v>288.695</v>
      </c>
      <c r="B285" s="38" t="s">
        <v>50</v>
      </c>
      <c r="C285" s="38" t="s">
        <v>89</v>
      </c>
      <c r="D285" s="38">
        <v>2</v>
      </c>
      <c r="E285" s="39" t="s">
        <v>53</v>
      </c>
      <c r="F285" s="40">
        <v>45</v>
      </c>
      <c r="G285" s="41">
        <v>48</v>
      </c>
      <c r="H285" s="42"/>
      <c r="I285" s="43"/>
      <c r="J285" s="39">
        <v>90</v>
      </c>
      <c r="K285" s="44">
        <v>29</v>
      </c>
      <c r="L285" s="44">
        <v>180</v>
      </c>
      <c r="M285" s="44">
        <v>65</v>
      </c>
      <c r="N285" s="44">
        <v>45</v>
      </c>
      <c r="O285" s="45">
        <v>90</v>
      </c>
      <c r="P285" s="46">
        <f t="shared" si="69"/>
        <v>0.7926746512761486</v>
      </c>
      <c r="Q285" s="46">
        <f t="shared" si="70"/>
        <v>-0.20488939898367564</v>
      </c>
      <c r="R285" s="46">
        <f t="shared" si="71"/>
        <v>0.369630260315411</v>
      </c>
      <c r="S285" s="47">
        <f t="shared" si="72"/>
        <v>345.5074666336775</v>
      </c>
      <c r="T285" s="9">
        <f t="shared" si="79"/>
        <v>24.29774200604273</v>
      </c>
      <c r="U285" s="48">
        <f t="shared" si="73"/>
        <v>165.5074666336775</v>
      </c>
      <c r="V285" s="47">
        <f t="shared" si="78"/>
        <v>75.5074666336775</v>
      </c>
      <c r="W285" s="49">
        <f t="shared" si="74"/>
        <v>65.70225799395728</v>
      </c>
      <c r="X285" s="50">
        <f>IF(-Q285&lt;0,180-ACOS(SIN((U285-90)*PI()/180)*R285/SQRT(Q285^2+R285^2))*180/PI(),ACOS(SIN((U285-90)*PI()/180)*R285/SQRT(Q285^2+R285^2))*180/PI())</f>
        <v>32.13582014797528</v>
      </c>
      <c r="Y285" s="51">
        <f>IF(O285=90,IF(X285-N285&lt;0,X285-N285+180,X285-N285),IF(O285=270,IF(X285+N285&gt;180,X285+N285-180,X285+N285),IF(U285&lt;180,IF(O285=1,IF(X285+N285&gt;180,X285+N285-180,X285+N285),IF(X285-N285&lt;0,X285-N285+180,X285-N285)),IF(O285=1,IF(X285-N285&lt;0,X285-N285+180,X285-N285),IF(X285+N285&gt;180,X285+N285-180,X285+N285)))))</f>
        <v>167.13582014797527</v>
      </c>
      <c r="Z285" s="52"/>
      <c r="AA285" s="39">
        <v>25</v>
      </c>
      <c r="AB285" s="42">
        <v>50</v>
      </c>
      <c r="AC285" s="53">
        <v>105.4</v>
      </c>
      <c r="AD285" s="54">
        <v>-45.5</v>
      </c>
      <c r="AE285" s="48">
        <f t="shared" si="75"/>
        <v>240.1074666336775</v>
      </c>
      <c r="AF285" s="47">
        <f t="shared" si="77"/>
        <v>150.1074666336775</v>
      </c>
      <c r="AG285" s="47">
        <f t="shared" si="76"/>
        <v>65.70225799395728</v>
      </c>
      <c r="AH285" s="55">
        <f>Y285</f>
        <v>167.13582014797527</v>
      </c>
      <c r="AI285" s="52"/>
    </row>
    <row r="286" spans="1:35" s="38" customFormat="1" ht="21">
      <c r="A286" s="37">
        <v>288.725</v>
      </c>
      <c r="B286" s="38" t="s">
        <v>50</v>
      </c>
      <c r="C286" s="38" t="s">
        <v>89</v>
      </c>
      <c r="D286" s="38">
        <v>2</v>
      </c>
      <c r="E286" s="39" t="s">
        <v>78</v>
      </c>
      <c r="F286" s="40">
        <v>48</v>
      </c>
      <c r="G286" s="41">
        <v>50</v>
      </c>
      <c r="H286" s="42"/>
      <c r="I286" s="43"/>
      <c r="J286" s="39">
        <v>270</v>
      </c>
      <c r="K286" s="44">
        <v>28</v>
      </c>
      <c r="L286" s="44">
        <v>0</v>
      </c>
      <c r="M286" s="44">
        <v>33</v>
      </c>
      <c r="N286" s="44"/>
      <c r="O286" s="45"/>
      <c r="P286" s="46">
        <f t="shared" si="69"/>
        <v>-0.480887724943527</v>
      </c>
      <c r="Q286" s="46">
        <f t="shared" si="70"/>
        <v>0.39373198219586897</v>
      </c>
      <c r="R286" s="46">
        <f t="shared" si="71"/>
        <v>0.7405021591690414</v>
      </c>
      <c r="S286" s="47">
        <f t="shared" si="72"/>
        <v>140.6907302726248</v>
      </c>
      <c r="T286" s="9">
        <f t="shared" si="79"/>
        <v>49.9928501840758</v>
      </c>
      <c r="U286" s="48">
        <f t="shared" si="73"/>
        <v>320.6907302726248</v>
      </c>
      <c r="V286" s="47">
        <f t="shared" si="78"/>
        <v>230.69073027262482</v>
      </c>
      <c r="W286" s="49">
        <f t="shared" si="74"/>
        <v>40.0071498159242</v>
      </c>
      <c r="X286" s="50"/>
      <c r="Y286" s="51"/>
      <c r="Z286" s="52"/>
      <c r="AA286" s="39">
        <v>25</v>
      </c>
      <c r="AB286" s="42">
        <v>50</v>
      </c>
      <c r="AC286" s="53">
        <v>323.6</v>
      </c>
      <c r="AD286" s="54">
        <v>-27</v>
      </c>
      <c r="AE286" s="48">
        <f t="shared" si="75"/>
        <v>177.0907302726248</v>
      </c>
      <c r="AF286" s="47">
        <f t="shared" si="77"/>
        <v>87.0907302726248</v>
      </c>
      <c r="AG286" s="47">
        <f t="shared" si="76"/>
        <v>40.0071498159242</v>
      </c>
      <c r="AH286" s="55"/>
      <c r="AI286" s="52"/>
    </row>
    <row r="287" spans="1:35" s="38" customFormat="1" ht="12.75">
      <c r="A287" s="37">
        <v>289.425</v>
      </c>
      <c r="B287" s="38" t="s">
        <v>50</v>
      </c>
      <c r="C287" s="38" t="s">
        <v>89</v>
      </c>
      <c r="D287" s="38">
        <v>2</v>
      </c>
      <c r="E287" s="39" t="s">
        <v>78</v>
      </c>
      <c r="F287" s="40">
        <v>118</v>
      </c>
      <c r="G287" s="41">
        <v>122</v>
      </c>
      <c r="H287" s="42"/>
      <c r="I287" s="43"/>
      <c r="J287" s="39">
        <v>270</v>
      </c>
      <c r="K287" s="44">
        <v>53</v>
      </c>
      <c r="L287" s="44">
        <v>0</v>
      </c>
      <c r="M287" s="44">
        <v>0</v>
      </c>
      <c r="N287" s="44"/>
      <c r="O287" s="45"/>
      <c r="P287" s="46">
        <f t="shared" si="69"/>
        <v>0</v>
      </c>
      <c r="Q287" s="46">
        <f t="shared" si="70"/>
        <v>0.7986355100472928</v>
      </c>
      <c r="R287" s="46">
        <f t="shared" si="71"/>
        <v>0.6018150231520484</v>
      </c>
      <c r="S287" s="47">
        <f t="shared" si="72"/>
        <v>90</v>
      </c>
      <c r="T287" s="9">
        <f t="shared" si="79"/>
        <v>37.00000000000001</v>
      </c>
      <c r="U287" s="48">
        <f t="shared" si="73"/>
        <v>270</v>
      </c>
      <c r="V287" s="47">
        <f t="shared" si="78"/>
        <v>180</v>
      </c>
      <c r="W287" s="49">
        <f t="shared" si="74"/>
        <v>52.99999999999999</v>
      </c>
      <c r="X287" s="50"/>
      <c r="Y287" s="51"/>
      <c r="Z287" s="52"/>
      <c r="AA287" s="39">
        <v>115</v>
      </c>
      <c r="AB287" s="42">
        <v>133</v>
      </c>
      <c r="AC287" s="53">
        <v>299.8</v>
      </c>
      <c r="AD287" s="54">
        <v>-5.3</v>
      </c>
      <c r="AE287" s="48">
        <f t="shared" si="75"/>
        <v>150.2</v>
      </c>
      <c r="AF287" s="47">
        <f t="shared" si="77"/>
        <v>60.19999999999999</v>
      </c>
      <c r="AG287" s="47">
        <f t="shared" si="76"/>
        <v>52.99999999999999</v>
      </c>
      <c r="AH287" s="55"/>
      <c r="AI287" s="52"/>
    </row>
    <row r="288" spans="1:35" s="38" customFormat="1" ht="12.75">
      <c r="A288" s="37">
        <v>288.935</v>
      </c>
      <c r="B288" s="38" t="s">
        <v>50</v>
      </c>
      <c r="C288" s="38" t="s">
        <v>89</v>
      </c>
      <c r="D288" s="38">
        <v>2</v>
      </c>
      <c r="E288" s="39" t="s">
        <v>48</v>
      </c>
      <c r="F288" s="40">
        <v>69</v>
      </c>
      <c r="G288" s="41">
        <v>69</v>
      </c>
      <c r="H288" s="42"/>
      <c r="I288" s="43"/>
      <c r="J288" s="39">
        <v>90</v>
      </c>
      <c r="K288" s="44">
        <v>8</v>
      </c>
      <c r="L288" s="44">
        <v>180</v>
      </c>
      <c r="M288" s="44">
        <v>8</v>
      </c>
      <c r="N288" s="44"/>
      <c r="O288" s="45"/>
      <c r="P288" s="46">
        <f aca="true" t="shared" si="80" ref="P288:P351">COS(K288*PI()/180)*SIN(J288*PI()/180)*(SIN(M288*PI()/180))-(COS(M288*PI()/180)*SIN(L288*PI()/180))*(SIN(K288*PI()/180))</f>
        <v>0.13781867790849955</v>
      </c>
      <c r="Q288" s="46">
        <f aca="true" t="shared" si="81" ref="Q288:Q351">(SIN(K288*PI()/180))*(COS(M288*PI()/180)*COS(L288*PI()/180))-(SIN(M288*PI()/180))*(COS(K288*PI()/180)*COS(J288*PI()/180))</f>
        <v>-0.13781867790849958</v>
      </c>
      <c r="R288" s="46">
        <f aca="true" t="shared" si="82" ref="R288:R351">(COS(K288*PI()/180)*COS(J288*PI()/180))*(COS(M288*PI()/180)*SIN(L288*PI()/180))-(COS(K288*PI()/180)*SIN(J288*PI()/180))*(COS(M288*PI()/180)*COS(L288*PI()/180))</f>
        <v>0.9806308479691596</v>
      </c>
      <c r="S288" s="47">
        <f aca="true" t="shared" si="83" ref="S288:S351">IF(P288=0,IF(Q288&gt;=0,90,270),IF(P288&gt;0,IF(Q288&gt;=0,ATAN(Q288/P288)*180/PI(),ATAN(Q288/P288)*180/PI()+360),ATAN(Q288/P288)*180/PI()+180))</f>
        <v>315</v>
      </c>
      <c r="T288" s="9">
        <f t="shared" si="79"/>
        <v>78.75868710958437</v>
      </c>
      <c r="U288" s="48">
        <f aca="true" t="shared" si="84" ref="U288:U351">IF(R288&lt;0,S288,IF(S288+180&gt;=360,S288-180,S288+180))</f>
        <v>135</v>
      </c>
      <c r="V288" s="47">
        <f t="shared" si="78"/>
        <v>45</v>
      </c>
      <c r="W288" s="49">
        <f aca="true" t="shared" si="85" ref="W288:W351">IF(R288&lt;0,90+T288,90-T288)</f>
        <v>11.241312890415628</v>
      </c>
      <c r="X288" s="50"/>
      <c r="Y288" s="51"/>
      <c r="Z288" s="52"/>
      <c r="AA288" s="39">
        <v>61</v>
      </c>
      <c r="AB288" s="42">
        <v>78</v>
      </c>
      <c r="AC288" s="53">
        <v>214.1</v>
      </c>
      <c r="AD288" s="54">
        <v>-8.7</v>
      </c>
      <c r="AE288" s="48">
        <f aca="true" t="shared" si="86" ref="AE288:AE351">IF(AD288&gt;=0,IF(U288&gt;=AC288,U288-AC288,U288-AC288+360),IF((U288-AC288-180)&lt;0,IF(U288-AC288+180&lt;0,U288-AC288+540,U288-AC288+180),U288-AC288-180))</f>
        <v>100.9</v>
      </c>
      <c r="AF288" s="47">
        <f t="shared" si="77"/>
        <v>10.900000000000006</v>
      </c>
      <c r="AG288" s="47">
        <f aca="true" t="shared" si="87" ref="AG288:AG351">W288</f>
        <v>11.241312890415628</v>
      </c>
      <c r="AH288" s="55"/>
      <c r="AI288" s="52"/>
    </row>
    <row r="289" spans="1:35" s="38" customFormat="1" ht="12.75">
      <c r="A289" s="37">
        <v>289.525</v>
      </c>
      <c r="B289" s="38" t="s">
        <v>50</v>
      </c>
      <c r="C289" s="38" t="s">
        <v>89</v>
      </c>
      <c r="D289" s="38">
        <v>2</v>
      </c>
      <c r="E289" s="39" t="s">
        <v>78</v>
      </c>
      <c r="F289" s="40">
        <v>128</v>
      </c>
      <c r="G289" s="41">
        <v>132</v>
      </c>
      <c r="H289" s="42"/>
      <c r="I289" s="43"/>
      <c r="J289" s="39">
        <v>270</v>
      </c>
      <c r="K289" s="44">
        <v>48</v>
      </c>
      <c r="L289" s="44">
        <v>0</v>
      </c>
      <c r="M289" s="44">
        <v>16</v>
      </c>
      <c r="N289" s="44"/>
      <c r="O289" s="45"/>
      <c r="P289" s="46">
        <f t="shared" si="80"/>
        <v>-0.18443739103298104</v>
      </c>
      <c r="Q289" s="46">
        <f t="shared" si="81"/>
        <v>0.7143566552661859</v>
      </c>
      <c r="R289" s="46">
        <f t="shared" si="82"/>
        <v>0.6432096214727518</v>
      </c>
      <c r="S289" s="47">
        <f t="shared" si="83"/>
        <v>104.4768576839511</v>
      </c>
      <c r="T289" s="9">
        <f t="shared" si="79"/>
        <v>41.08240763255118</v>
      </c>
      <c r="U289" s="48">
        <f t="shared" si="84"/>
        <v>284.4768576839511</v>
      </c>
      <c r="V289" s="47">
        <f t="shared" si="78"/>
        <v>194.4768576839511</v>
      </c>
      <c r="W289" s="49">
        <f t="shared" si="85"/>
        <v>48.91759236744882</v>
      </c>
      <c r="X289" s="50"/>
      <c r="Y289" s="51"/>
      <c r="Z289" s="52"/>
      <c r="AA289" s="39">
        <v>115</v>
      </c>
      <c r="AB289" s="42">
        <v>133</v>
      </c>
      <c r="AC289" s="53">
        <v>298.3</v>
      </c>
      <c r="AD289" s="54">
        <v>-13.1</v>
      </c>
      <c r="AE289" s="48">
        <f t="shared" si="86"/>
        <v>166.17685768395108</v>
      </c>
      <c r="AF289" s="47">
        <f t="shared" si="77"/>
        <v>76.17685768395108</v>
      </c>
      <c r="AG289" s="47">
        <f t="shared" si="87"/>
        <v>48.91759236744882</v>
      </c>
      <c r="AH289" s="55"/>
      <c r="AI289" s="52"/>
    </row>
    <row r="290" spans="1:35" s="38" customFormat="1" ht="21">
      <c r="A290" s="37">
        <v>289.725</v>
      </c>
      <c r="B290" s="38" t="s">
        <v>50</v>
      </c>
      <c r="C290" s="38" t="s">
        <v>89</v>
      </c>
      <c r="D290" s="38">
        <v>3</v>
      </c>
      <c r="E290" s="39" t="s">
        <v>48</v>
      </c>
      <c r="F290" s="40">
        <v>7</v>
      </c>
      <c r="G290" s="41">
        <v>7</v>
      </c>
      <c r="H290" s="42"/>
      <c r="I290" s="43"/>
      <c r="J290" s="39">
        <v>90</v>
      </c>
      <c r="K290" s="44">
        <v>0</v>
      </c>
      <c r="L290" s="44">
        <v>180</v>
      </c>
      <c r="M290" s="44">
        <v>10</v>
      </c>
      <c r="N290" s="44"/>
      <c r="O290" s="45"/>
      <c r="P290" s="46">
        <f t="shared" si="80"/>
        <v>0.17364817766693033</v>
      </c>
      <c r="Q290" s="46">
        <f t="shared" si="81"/>
        <v>-1.0632884247878856E-17</v>
      </c>
      <c r="R290" s="46">
        <f t="shared" si="82"/>
        <v>0.984807753012208</v>
      </c>
      <c r="S290" s="47">
        <f t="shared" si="83"/>
        <v>360</v>
      </c>
      <c r="T290" s="9">
        <f t="shared" si="79"/>
        <v>80.00000000000003</v>
      </c>
      <c r="U290" s="48">
        <f t="shared" si="84"/>
        <v>180</v>
      </c>
      <c r="V290" s="47">
        <f t="shared" si="78"/>
        <v>90</v>
      </c>
      <c r="W290" s="49">
        <f t="shared" si="85"/>
        <v>9.999999999999972</v>
      </c>
      <c r="X290" s="50"/>
      <c r="Y290" s="51"/>
      <c r="Z290" s="52"/>
      <c r="AA290" s="39">
        <v>1</v>
      </c>
      <c r="AB290" s="42">
        <v>22</v>
      </c>
      <c r="AC290" s="53">
        <v>284.4</v>
      </c>
      <c r="AD290" s="54">
        <v>-71.6</v>
      </c>
      <c r="AE290" s="48">
        <f t="shared" si="86"/>
        <v>75.60000000000002</v>
      </c>
      <c r="AF290" s="47">
        <f t="shared" si="77"/>
        <v>345.6</v>
      </c>
      <c r="AG290" s="47">
        <f t="shared" si="87"/>
        <v>9.999999999999972</v>
      </c>
      <c r="AH290" s="55"/>
      <c r="AI290" s="52"/>
    </row>
    <row r="291" spans="1:35" s="38" customFormat="1" ht="12.75">
      <c r="A291" s="37">
        <v>290.665</v>
      </c>
      <c r="B291" s="38" t="s">
        <v>50</v>
      </c>
      <c r="C291" s="38" t="s">
        <v>89</v>
      </c>
      <c r="D291" s="38">
        <v>3</v>
      </c>
      <c r="E291" s="39" t="s">
        <v>68</v>
      </c>
      <c r="F291" s="40">
        <v>101</v>
      </c>
      <c r="G291" s="41">
        <v>109</v>
      </c>
      <c r="H291" s="42"/>
      <c r="I291" s="43"/>
      <c r="J291" s="39">
        <v>270</v>
      </c>
      <c r="K291" s="44">
        <v>9</v>
      </c>
      <c r="L291" s="44">
        <v>0</v>
      </c>
      <c r="M291" s="44">
        <v>0</v>
      </c>
      <c r="N291" s="44"/>
      <c r="O291" s="45"/>
      <c r="P291" s="46">
        <f t="shared" si="80"/>
        <v>0</v>
      </c>
      <c r="Q291" s="46">
        <f t="shared" si="81"/>
        <v>0.15643446504023087</v>
      </c>
      <c r="R291" s="46">
        <f t="shared" si="82"/>
        <v>0.9876883405951378</v>
      </c>
      <c r="S291" s="47">
        <f t="shared" si="83"/>
        <v>90</v>
      </c>
      <c r="T291" s="9">
        <f t="shared" si="79"/>
        <v>81.00000000000001</v>
      </c>
      <c r="U291" s="48">
        <f t="shared" si="84"/>
        <v>270</v>
      </c>
      <c r="V291" s="47">
        <f t="shared" si="78"/>
        <v>180</v>
      </c>
      <c r="W291" s="49">
        <f t="shared" si="85"/>
        <v>8.999999999999986</v>
      </c>
      <c r="X291" s="50"/>
      <c r="Y291" s="51"/>
      <c r="Z291" s="52"/>
      <c r="AA291" s="39">
        <v>101</v>
      </c>
      <c r="AB291" s="42">
        <v>109</v>
      </c>
      <c r="AC291" s="53">
        <v>252.6</v>
      </c>
      <c r="AD291" s="54">
        <v>-26.1</v>
      </c>
      <c r="AE291" s="48">
        <f t="shared" si="86"/>
        <v>197.4</v>
      </c>
      <c r="AF291" s="47">
        <f t="shared" si="77"/>
        <v>107.4</v>
      </c>
      <c r="AG291" s="47">
        <f t="shared" si="87"/>
        <v>8.999999999999986</v>
      </c>
      <c r="AH291" s="55"/>
      <c r="AI291" s="52"/>
    </row>
    <row r="292" spans="1:35" s="38" customFormat="1" ht="12.75">
      <c r="A292" s="37">
        <v>290.955</v>
      </c>
      <c r="B292" s="38" t="s">
        <v>50</v>
      </c>
      <c r="C292" s="38" t="s">
        <v>89</v>
      </c>
      <c r="D292" s="38">
        <v>3</v>
      </c>
      <c r="E292" s="39" t="s">
        <v>53</v>
      </c>
      <c r="F292" s="40">
        <v>130</v>
      </c>
      <c r="G292" s="41">
        <v>137</v>
      </c>
      <c r="H292" s="42"/>
      <c r="I292" s="43"/>
      <c r="J292" s="39">
        <v>90</v>
      </c>
      <c r="K292" s="44">
        <v>60</v>
      </c>
      <c r="L292" s="44">
        <v>0</v>
      </c>
      <c r="M292" s="44">
        <v>40</v>
      </c>
      <c r="N292" s="44">
        <v>50</v>
      </c>
      <c r="O292" s="45">
        <v>90</v>
      </c>
      <c r="P292" s="46">
        <f t="shared" si="80"/>
        <v>0.3213938048432697</v>
      </c>
      <c r="Q292" s="46">
        <f t="shared" si="81"/>
        <v>0.6634139481689384</v>
      </c>
      <c r="R292" s="46">
        <f t="shared" si="82"/>
        <v>-0.3830222215594892</v>
      </c>
      <c r="S292" s="47">
        <f t="shared" si="83"/>
        <v>64.15192788812082</v>
      </c>
      <c r="T292" s="9">
        <f t="shared" si="79"/>
        <v>-27.455859384518153</v>
      </c>
      <c r="U292" s="48">
        <f t="shared" si="84"/>
        <v>64.15192788812082</v>
      </c>
      <c r="V292" s="47">
        <f t="shared" si="78"/>
        <v>334.15192788812084</v>
      </c>
      <c r="W292" s="49">
        <f t="shared" si="85"/>
        <v>62.54414061548185</v>
      </c>
      <c r="X292" s="50">
        <f>IF(-Q292&lt;0,180-ACOS(SIN((U292-90)*PI()/180)*R292/SQRT(Q292^2+R292^2))*180/PI(),ACOS(SIN((U292-90)*PI()/180)*R292/SQRT(Q292^2+R292^2))*180/PI())</f>
        <v>102.59118916772614</v>
      </c>
      <c r="Y292" s="51">
        <f>IF(O292=90,IF(X292-N292&lt;0,X292-N292+180,X292-N292),IF(O292=270,IF(X292+N292&gt;180,X292+N292-180,X292+N292),IF(U292&lt;180,IF(O292=1,IF(X292+N292&gt;180,X292+N292-180,X292+N292),IF(X292-N292&lt;0,X292-N292+180,X292-N292)),IF(O292=1,IF(X292-N292&lt;0,X292-N292+180,X292-N292),IF(X292+N292&gt;180,X292+N292-180,X292+N292)))))</f>
        <v>52.59118916772614</v>
      </c>
      <c r="Z292" s="52"/>
      <c r="AA292" s="39">
        <v>125</v>
      </c>
      <c r="AB292" s="42">
        <v>144</v>
      </c>
      <c r="AC292" s="53"/>
      <c r="AD292" s="54"/>
      <c r="AE292" s="48">
        <f t="shared" si="86"/>
        <v>64.15192788812082</v>
      </c>
      <c r="AF292" s="47">
        <f t="shared" si="77"/>
        <v>334.15192788812084</v>
      </c>
      <c r="AG292" s="47">
        <f t="shared" si="87"/>
        <v>62.54414061548185</v>
      </c>
      <c r="AH292" s="55">
        <f>Y292</f>
        <v>52.59118916772614</v>
      </c>
      <c r="AI292" s="52"/>
    </row>
    <row r="293" spans="1:35" s="38" customFormat="1" ht="21">
      <c r="A293" s="37">
        <v>290.965</v>
      </c>
      <c r="B293" s="38" t="s">
        <v>50</v>
      </c>
      <c r="C293" s="38" t="s">
        <v>89</v>
      </c>
      <c r="D293" s="38">
        <v>3</v>
      </c>
      <c r="E293" s="39" t="s">
        <v>48</v>
      </c>
      <c r="F293" s="40">
        <v>131</v>
      </c>
      <c r="G293" s="41">
        <v>131</v>
      </c>
      <c r="H293" s="42"/>
      <c r="I293" s="43"/>
      <c r="J293" s="39">
        <v>270</v>
      </c>
      <c r="K293" s="44">
        <v>5</v>
      </c>
      <c r="L293" s="44">
        <v>0</v>
      </c>
      <c r="M293" s="44">
        <v>20</v>
      </c>
      <c r="N293" s="44"/>
      <c r="O293" s="45"/>
      <c r="P293" s="46">
        <f t="shared" si="80"/>
        <v>-0.34071865342161006</v>
      </c>
      <c r="Q293" s="46">
        <f t="shared" si="81"/>
        <v>0.0818996083190894</v>
      </c>
      <c r="R293" s="46">
        <f t="shared" si="82"/>
        <v>0.9361168066628592</v>
      </c>
      <c r="S293" s="47">
        <f t="shared" si="83"/>
        <v>166.48405414375878</v>
      </c>
      <c r="T293" s="9">
        <f t="shared" si="79"/>
        <v>69.47723840431374</v>
      </c>
      <c r="U293" s="48">
        <f t="shared" si="84"/>
        <v>346.4840541437588</v>
      </c>
      <c r="V293" s="47">
        <f t="shared" si="78"/>
        <v>256.4840541437588</v>
      </c>
      <c r="W293" s="49">
        <f t="shared" si="85"/>
        <v>20.522761595686262</v>
      </c>
      <c r="X293" s="50"/>
      <c r="Y293" s="51"/>
      <c r="Z293" s="52"/>
      <c r="AA293" s="39">
        <v>125</v>
      </c>
      <c r="AB293" s="42">
        <v>144</v>
      </c>
      <c r="AC293" s="53"/>
      <c r="AD293" s="54"/>
      <c r="AE293" s="48">
        <f t="shared" si="86"/>
        <v>346.4840541437588</v>
      </c>
      <c r="AF293" s="47">
        <f t="shared" si="77"/>
        <v>256.4840541437588</v>
      </c>
      <c r="AG293" s="47">
        <f t="shared" si="87"/>
        <v>20.522761595686262</v>
      </c>
      <c r="AH293" s="55"/>
      <c r="AI293" s="52"/>
    </row>
    <row r="294" spans="1:35" s="38" customFormat="1" ht="21">
      <c r="A294" s="37">
        <v>291.115</v>
      </c>
      <c r="B294" s="38" t="s">
        <v>50</v>
      </c>
      <c r="C294" s="38" t="s">
        <v>89</v>
      </c>
      <c r="D294" s="38">
        <v>4</v>
      </c>
      <c r="E294" s="39" t="s">
        <v>48</v>
      </c>
      <c r="F294" s="40">
        <v>5</v>
      </c>
      <c r="G294" s="41">
        <v>5</v>
      </c>
      <c r="H294" s="42"/>
      <c r="I294" s="43"/>
      <c r="J294" s="39">
        <v>270</v>
      </c>
      <c r="K294" s="44">
        <v>2</v>
      </c>
      <c r="L294" s="44">
        <v>0</v>
      </c>
      <c r="M294" s="44">
        <v>5</v>
      </c>
      <c r="N294" s="44"/>
      <c r="O294" s="45"/>
      <c r="P294" s="46">
        <f t="shared" si="80"/>
        <v>-0.08710264982404566</v>
      </c>
      <c r="Q294" s="46">
        <f t="shared" si="81"/>
        <v>0.034766693581101835</v>
      </c>
      <c r="R294" s="46">
        <f t="shared" si="82"/>
        <v>0.995587843197948</v>
      </c>
      <c r="S294" s="47">
        <f t="shared" si="83"/>
        <v>158.2407735204424</v>
      </c>
      <c r="T294" s="9">
        <f t="shared" si="79"/>
        <v>84.61859152100902</v>
      </c>
      <c r="U294" s="48">
        <f t="shared" si="84"/>
        <v>338.2407735204424</v>
      </c>
      <c r="V294" s="47">
        <f t="shared" si="78"/>
        <v>248.24077352044242</v>
      </c>
      <c r="W294" s="49">
        <f t="shared" si="85"/>
        <v>5.381408478990977</v>
      </c>
      <c r="X294" s="50"/>
      <c r="Y294" s="51"/>
      <c r="Z294" s="52"/>
      <c r="AA294" s="39">
        <v>0</v>
      </c>
      <c r="AB294" s="42">
        <v>25</v>
      </c>
      <c r="AC294" s="53"/>
      <c r="AD294" s="54"/>
      <c r="AE294" s="48">
        <f t="shared" si="86"/>
        <v>338.2407735204424</v>
      </c>
      <c r="AF294" s="47">
        <f t="shared" si="77"/>
        <v>248.24077352044242</v>
      </c>
      <c r="AG294" s="47">
        <f t="shared" si="87"/>
        <v>5.381408478990977</v>
      </c>
      <c r="AH294" s="55"/>
      <c r="AI294" s="52"/>
    </row>
    <row r="295" spans="1:35" s="38" customFormat="1" ht="21">
      <c r="A295" s="37">
        <v>291.765</v>
      </c>
      <c r="B295" s="38" t="s">
        <v>50</v>
      </c>
      <c r="C295" s="38" t="s">
        <v>89</v>
      </c>
      <c r="D295" s="38">
        <v>4</v>
      </c>
      <c r="E295" s="39" t="s">
        <v>48</v>
      </c>
      <c r="F295" s="40">
        <v>70</v>
      </c>
      <c r="G295" s="41">
        <v>70</v>
      </c>
      <c r="H295" s="42"/>
      <c r="I295" s="43"/>
      <c r="J295" s="39">
        <v>90</v>
      </c>
      <c r="K295" s="44">
        <v>0</v>
      </c>
      <c r="L295" s="44">
        <v>0</v>
      </c>
      <c r="M295" s="44">
        <v>33</v>
      </c>
      <c r="N295" s="44"/>
      <c r="O295" s="45"/>
      <c r="P295" s="46">
        <f t="shared" si="80"/>
        <v>0.5446390350150271</v>
      </c>
      <c r="Q295" s="46">
        <f t="shared" si="81"/>
        <v>-3.3349522546092805E-17</v>
      </c>
      <c r="R295" s="46">
        <f t="shared" si="82"/>
        <v>-0.838670567945424</v>
      </c>
      <c r="S295" s="47">
        <f t="shared" si="83"/>
        <v>360</v>
      </c>
      <c r="T295" s="9">
        <f t="shared" si="79"/>
        <v>-57.00000000000001</v>
      </c>
      <c r="U295" s="48">
        <f t="shared" si="84"/>
        <v>360</v>
      </c>
      <c r="V295" s="47">
        <f t="shared" si="78"/>
        <v>270</v>
      </c>
      <c r="W295" s="49">
        <f t="shared" si="85"/>
        <v>32.99999999999999</v>
      </c>
      <c r="X295" s="50"/>
      <c r="Y295" s="51"/>
      <c r="Z295" s="52"/>
      <c r="AA295" s="39">
        <v>62</v>
      </c>
      <c r="AB295" s="42">
        <v>85</v>
      </c>
      <c r="AC295" s="53">
        <v>128.8</v>
      </c>
      <c r="AD295" s="54">
        <v>-8.5</v>
      </c>
      <c r="AE295" s="48">
        <f t="shared" si="86"/>
        <v>51.19999999999999</v>
      </c>
      <c r="AF295" s="47">
        <f t="shared" si="77"/>
        <v>321.2</v>
      </c>
      <c r="AG295" s="47">
        <f t="shared" si="87"/>
        <v>32.99999999999999</v>
      </c>
      <c r="AH295" s="55"/>
      <c r="AI295" s="52"/>
    </row>
    <row r="296" spans="1:35" s="38" customFormat="1" ht="12.75">
      <c r="A296" s="37">
        <v>291.695</v>
      </c>
      <c r="B296" s="38" t="s">
        <v>50</v>
      </c>
      <c r="C296" s="38" t="s">
        <v>89</v>
      </c>
      <c r="D296" s="38">
        <v>4</v>
      </c>
      <c r="E296" s="39" t="s">
        <v>78</v>
      </c>
      <c r="F296" s="40">
        <v>63</v>
      </c>
      <c r="G296" s="41">
        <v>67</v>
      </c>
      <c r="H296" s="42"/>
      <c r="I296" s="43"/>
      <c r="J296" s="39">
        <v>90</v>
      </c>
      <c r="K296" s="44">
        <v>51</v>
      </c>
      <c r="L296" s="44">
        <v>270</v>
      </c>
      <c r="M296" s="44">
        <v>51</v>
      </c>
      <c r="N296" s="44"/>
      <c r="O296" s="45"/>
      <c r="P296" s="46">
        <f t="shared" si="80"/>
        <v>0.9781476007338058</v>
      </c>
      <c r="Q296" s="46">
        <f t="shared" si="81"/>
        <v>-1.1978853283323184E-16</v>
      </c>
      <c r="R296" s="46">
        <f t="shared" si="82"/>
        <v>4.8501420624103536E-17</v>
      </c>
      <c r="S296" s="47">
        <f t="shared" si="83"/>
        <v>360</v>
      </c>
      <c r="T296" s="9">
        <f t="shared" si="79"/>
        <v>2.8410095777622423E-15</v>
      </c>
      <c r="U296" s="48">
        <f t="shared" si="84"/>
        <v>180</v>
      </c>
      <c r="V296" s="47">
        <f t="shared" si="78"/>
        <v>90</v>
      </c>
      <c r="W296" s="49">
        <f t="shared" si="85"/>
        <v>90</v>
      </c>
      <c r="X296" s="50"/>
      <c r="Y296" s="51"/>
      <c r="Z296" s="52"/>
      <c r="AA296" s="39">
        <v>62</v>
      </c>
      <c r="AB296" s="42">
        <v>85</v>
      </c>
      <c r="AC296" s="53">
        <v>138.4</v>
      </c>
      <c r="AD296" s="54">
        <v>-43.1</v>
      </c>
      <c r="AE296" s="48">
        <f t="shared" si="86"/>
        <v>221.6</v>
      </c>
      <c r="AF296" s="47">
        <f t="shared" si="77"/>
        <v>131.6</v>
      </c>
      <c r="AG296" s="47">
        <f t="shared" si="87"/>
        <v>90</v>
      </c>
      <c r="AH296" s="55"/>
      <c r="AI296" s="52"/>
    </row>
    <row r="297" spans="1:35" s="38" customFormat="1" ht="12.75">
      <c r="A297" s="37">
        <v>291.855</v>
      </c>
      <c r="B297" s="38" t="s">
        <v>50</v>
      </c>
      <c r="C297" s="38" t="s">
        <v>89</v>
      </c>
      <c r="D297" s="38">
        <v>4</v>
      </c>
      <c r="E297" s="39" t="s">
        <v>78</v>
      </c>
      <c r="F297" s="40">
        <v>79</v>
      </c>
      <c r="G297" s="41">
        <v>82</v>
      </c>
      <c r="H297" s="42"/>
      <c r="I297" s="43"/>
      <c r="J297" s="39">
        <v>90</v>
      </c>
      <c r="K297" s="44">
        <v>56</v>
      </c>
      <c r="L297" s="44">
        <v>0</v>
      </c>
      <c r="M297" s="44">
        <v>60</v>
      </c>
      <c r="N297" s="44"/>
      <c r="O297" s="45"/>
      <c r="P297" s="46">
        <f t="shared" si="80"/>
        <v>0.48427526002164617</v>
      </c>
      <c r="Q297" s="46">
        <f t="shared" si="81"/>
        <v>0.41451878627752087</v>
      </c>
      <c r="R297" s="46">
        <f t="shared" si="82"/>
        <v>-0.2795964517353735</v>
      </c>
      <c r="S297" s="47">
        <f t="shared" si="83"/>
        <v>40.562102766929115</v>
      </c>
      <c r="T297" s="9">
        <f t="shared" si="79"/>
        <v>-23.68292491576887</v>
      </c>
      <c r="U297" s="48">
        <f t="shared" si="84"/>
        <v>40.562102766929115</v>
      </c>
      <c r="V297" s="47">
        <f t="shared" si="78"/>
        <v>310.5621027669291</v>
      </c>
      <c r="W297" s="49">
        <f t="shared" si="85"/>
        <v>66.31707508423113</v>
      </c>
      <c r="X297" s="50"/>
      <c r="Y297" s="51"/>
      <c r="Z297" s="52"/>
      <c r="AA297" s="39">
        <v>62</v>
      </c>
      <c r="AB297" s="42">
        <v>85</v>
      </c>
      <c r="AC297" s="53">
        <v>305.3</v>
      </c>
      <c r="AD297" s="54">
        <v>-0.2</v>
      </c>
      <c r="AE297" s="48">
        <f t="shared" si="86"/>
        <v>275.2621027669291</v>
      </c>
      <c r="AF297" s="47">
        <f t="shared" si="77"/>
        <v>185.2621027669291</v>
      </c>
      <c r="AG297" s="47">
        <f t="shared" si="87"/>
        <v>66.31707508423113</v>
      </c>
      <c r="AH297" s="55"/>
      <c r="AI297" s="52"/>
    </row>
    <row r="298" spans="1:35" s="38" customFormat="1" ht="21">
      <c r="A298" s="37">
        <v>291.855</v>
      </c>
      <c r="B298" s="38" t="s">
        <v>50</v>
      </c>
      <c r="C298" s="38" t="s">
        <v>89</v>
      </c>
      <c r="D298" s="38">
        <v>4</v>
      </c>
      <c r="E298" s="39" t="s">
        <v>78</v>
      </c>
      <c r="F298" s="40">
        <v>79</v>
      </c>
      <c r="G298" s="41">
        <v>83</v>
      </c>
      <c r="H298" s="42"/>
      <c r="I298" s="43"/>
      <c r="J298" s="39">
        <v>270</v>
      </c>
      <c r="K298" s="44">
        <v>46</v>
      </c>
      <c r="L298" s="44">
        <v>0</v>
      </c>
      <c r="M298" s="44">
        <v>6</v>
      </c>
      <c r="N298" s="44"/>
      <c r="O298" s="45"/>
      <c r="P298" s="46">
        <f t="shared" si="80"/>
        <v>-0.07261157196009131</v>
      </c>
      <c r="Q298" s="46">
        <f t="shared" si="81"/>
        <v>0.7153991816466305</v>
      </c>
      <c r="R298" s="46">
        <f t="shared" si="82"/>
        <v>0.6908529592223182</v>
      </c>
      <c r="S298" s="47">
        <f t="shared" si="83"/>
        <v>95.79555863410751</v>
      </c>
      <c r="T298" s="9">
        <f t="shared" si="79"/>
        <v>43.85329510884861</v>
      </c>
      <c r="U298" s="48">
        <f t="shared" si="84"/>
        <v>275.7955586341075</v>
      </c>
      <c r="V298" s="47">
        <f t="shared" si="78"/>
        <v>185.79555863410752</v>
      </c>
      <c r="W298" s="49">
        <f t="shared" si="85"/>
        <v>46.14670489115139</v>
      </c>
      <c r="X298" s="50"/>
      <c r="Y298" s="51"/>
      <c r="Z298" s="52"/>
      <c r="AA298" s="39">
        <v>62</v>
      </c>
      <c r="AB298" s="42">
        <v>85</v>
      </c>
      <c r="AC298" s="53">
        <v>305.3</v>
      </c>
      <c r="AD298" s="54">
        <v>-0.2</v>
      </c>
      <c r="AE298" s="48">
        <f t="shared" si="86"/>
        <v>150.4955586341075</v>
      </c>
      <c r="AF298" s="47">
        <f t="shared" si="77"/>
        <v>60.49555863410751</v>
      </c>
      <c r="AG298" s="47">
        <f t="shared" si="87"/>
        <v>46.14670489115139</v>
      </c>
      <c r="AH298" s="55"/>
      <c r="AI298" s="52"/>
    </row>
    <row r="299" spans="1:35" s="38" customFormat="1" ht="12.75">
      <c r="A299" s="37">
        <v>292.54</v>
      </c>
      <c r="B299" s="38" t="s">
        <v>50</v>
      </c>
      <c r="C299" s="38" t="s">
        <v>89</v>
      </c>
      <c r="D299" s="38">
        <v>6</v>
      </c>
      <c r="E299" s="39" t="s">
        <v>78</v>
      </c>
      <c r="F299" s="40">
        <v>5</v>
      </c>
      <c r="G299" s="41">
        <v>10</v>
      </c>
      <c r="H299" s="42"/>
      <c r="I299" s="43"/>
      <c r="J299" s="39">
        <v>270</v>
      </c>
      <c r="K299" s="44">
        <v>24</v>
      </c>
      <c r="L299" s="44">
        <v>90</v>
      </c>
      <c r="M299" s="44">
        <v>0</v>
      </c>
      <c r="N299" s="44"/>
      <c r="O299" s="45"/>
      <c r="P299" s="46">
        <f t="shared" si="80"/>
        <v>-0.40673664307580015</v>
      </c>
      <c r="Q299" s="46">
        <f t="shared" si="81"/>
        <v>2.4905436401935907E-17</v>
      </c>
      <c r="R299" s="46">
        <f t="shared" si="82"/>
        <v>-1.118770520577615E-16</v>
      </c>
      <c r="S299" s="47">
        <f t="shared" si="83"/>
        <v>180</v>
      </c>
      <c r="T299" s="9">
        <f t="shared" si="79"/>
        <v>-1.5759787116304986E-14</v>
      </c>
      <c r="U299" s="48">
        <f t="shared" si="84"/>
        <v>180</v>
      </c>
      <c r="V299" s="47">
        <f t="shared" si="78"/>
        <v>90</v>
      </c>
      <c r="W299" s="49">
        <f t="shared" si="85"/>
        <v>89.99999999999999</v>
      </c>
      <c r="X299" s="50"/>
      <c r="Y299" s="51"/>
      <c r="Z299" s="52"/>
      <c r="AA299" s="39">
        <v>2</v>
      </c>
      <c r="AB299" s="42">
        <v>12</v>
      </c>
      <c r="AC299" s="53">
        <v>283.4</v>
      </c>
      <c r="AD299" s="54">
        <v>29.7</v>
      </c>
      <c r="AE299" s="48">
        <f t="shared" si="86"/>
        <v>256.6</v>
      </c>
      <c r="AF299" s="47">
        <f t="shared" si="77"/>
        <v>166.60000000000002</v>
      </c>
      <c r="AG299" s="47">
        <f t="shared" si="87"/>
        <v>89.99999999999999</v>
      </c>
      <c r="AH299" s="55"/>
      <c r="AI299" s="52"/>
    </row>
    <row r="300" spans="1:35" s="38" customFormat="1" ht="21">
      <c r="A300" s="37">
        <v>292.56</v>
      </c>
      <c r="B300" s="38" t="s">
        <v>50</v>
      </c>
      <c r="C300" s="38" t="s">
        <v>89</v>
      </c>
      <c r="D300" s="38">
        <v>6</v>
      </c>
      <c r="E300" s="39" t="s">
        <v>78</v>
      </c>
      <c r="F300" s="40">
        <v>7</v>
      </c>
      <c r="G300" s="41">
        <v>10</v>
      </c>
      <c r="H300" s="42"/>
      <c r="I300" s="43"/>
      <c r="J300" s="39">
        <v>270</v>
      </c>
      <c r="K300" s="44">
        <v>20</v>
      </c>
      <c r="L300" s="44">
        <v>0</v>
      </c>
      <c r="M300" s="44">
        <v>6</v>
      </c>
      <c r="N300" s="44"/>
      <c r="O300" s="45"/>
      <c r="P300" s="46">
        <f t="shared" si="80"/>
        <v>-0.09822462559470484</v>
      </c>
      <c r="Q300" s="46">
        <f t="shared" si="81"/>
        <v>0.34014652119437255</v>
      </c>
      <c r="R300" s="46">
        <f t="shared" si="82"/>
        <v>0.9345448862875817</v>
      </c>
      <c r="S300" s="47">
        <f t="shared" si="83"/>
        <v>106.10721092616517</v>
      </c>
      <c r="T300" s="9">
        <f t="shared" si="79"/>
        <v>69.25120988410394</v>
      </c>
      <c r="U300" s="48">
        <f t="shared" si="84"/>
        <v>286.1072109261652</v>
      </c>
      <c r="V300" s="47">
        <f t="shared" si="78"/>
        <v>196.10721092616518</v>
      </c>
      <c r="W300" s="49">
        <f t="shared" si="85"/>
        <v>20.748790115896057</v>
      </c>
      <c r="X300" s="50"/>
      <c r="Y300" s="51"/>
      <c r="Z300" s="52"/>
      <c r="AA300" s="39">
        <v>2</v>
      </c>
      <c r="AB300" s="42">
        <v>12</v>
      </c>
      <c r="AC300" s="53">
        <v>283.4</v>
      </c>
      <c r="AD300" s="54">
        <v>29.7</v>
      </c>
      <c r="AE300" s="48">
        <f t="shared" si="86"/>
        <v>2.707210926165203</v>
      </c>
      <c r="AF300" s="47">
        <f t="shared" si="77"/>
        <v>272.7072109261652</v>
      </c>
      <c r="AG300" s="47">
        <f t="shared" si="87"/>
        <v>20.748790115896057</v>
      </c>
      <c r="AH300" s="55"/>
      <c r="AI300" s="52"/>
    </row>
    <row r="301" spans="1:35" s="38" customFormat="1" ht="21">
      <c r="A301" s="37">
        <v>292.67</v>
      </c>
      <c r="B301" s="38" t="s">
        <v>50</v>
      </c>
      <c r="C301" s="38" t="s">
        <v>89</v>
      </c>
      <c r="D301" s="38">
        <v>6</v>
      </c>
      <c r="E301" s="39" t="s">
        <v>48</v>
      </c>
      <c r="F301" s="40">
        <v>18</v>
      </c>
      <c r="G301" s="41">
        <v>18</v>
      </c>
      <c r="H301" s="42"/>
      <c r="I301" s="43"/>
      <c r="J301" s="39">
        <v>90</v>
      </c>
      <c r="K301" s="44">
        <v>8</v>
      </c>
      <c r="L301" s="44">
        <v>180</v>
      </c>
      <c r="M301" s="44">
        <v>3</v>
      </c>
      <c r="N301" s="44"/>
      <c r="O301" s="45"/>
      <c r="P301" s="46">
        <f t="shared" si="80"/>
        <v>0.051826626314443305</v>
      </c>
      <c r="Q301" s="46">
        <f t="shared" si="81"/>
        <v>-0.13898236906210149</v>
      </c>
      <c r="R301" s="46">
        <f t="shared" si="82"/>
        <v>0.9889109407697048</v>
      </c>
      <c r="S301" s="47">
        <f t="shared" si="83"/>
        <v>290.4505219501267</v>
      </c>
      <c r="T301" s="9">
        <f t="shared" si="79"/>
        <v>81.46955163874233</v>
      </c>
      <c r="U301" s="48">
        <f t="shared" si="84"/>
        <v>110.4505219501267</v>
      </c>
      <c r="V301" s="47">
        <f t="shared" si="78"/>
        <v>20.4505219501267</v>
      </c>
      <c r="W301" s="49">
        <f t="shared" si="85"/>
        <v>8.530448361257669</v>
      </c>
      <c r="X301" s="50"/>
      <c r="Y301" s="51"/>
      <c r="Z301" s="52"/>
      <c r="AA301" s="39">
        <v>16</v>
      </c>
      <c r="AB301" s="42">
        <v>30</v>
      </c>
      <c r="AC301" s="53">
        <v>281.9</v>
      </c>
      <c r="AD301" s="54">
        <v>11.1</v>
      </c>
      <c r="AE301" s="48">
        <f t="shared" si="86"/>
        <v>188.55052195012672</v>
      </c>
      <c r="AF301" s="47">
        <f aca="true" t="shared" si="88" ref="AF301:AF364">IF(AE301-90&lt;0,AE301+270,AE301-90)</f>
        <v>98.55052195012672</v>
      </c>
      <c r="AG301" s="47">
        <f t="shared" si="87"/>
        <v>8.530448361257669</v>
      </c>
      <c r="AH301" s="55"/>
      <c r="AI301" s="52"/>
    </row>
    <row r="302" spans="1:35" s="38" customFormat="1" ht="12.75">
      <c r="A302" s="37">
        <v>292.75</v>
      </c>
      <c r="B302" s="38" t="s">
        <v>50</v>
      </c>
      <c r="C302" s="38" t="s">
        <v>89</v>
      </c>
      <c r="D302" s="38">
        <v>6</v>
      </c>
      <c r="E302" s="39" t="s">
        <v>78</v>
      </c>
      <c r="F302" s="40">
        <v>26</v>
      </c>
      <c r="G302" s="41">
        <v>30</v>
      </c>
      <c r="H302" s="42"/>
      <c r="I302" s="43"/>
      <c r="J302" s="39">
        <v>90</v>
      </c>
      <c r="K302" s="44">
        <v>55</v>
      </c>
      <c r="L302" s="44">
        <v>0</v>
      </c>
      <c r="M302" s="44">
        <v>56</v>
      </c>
      <c r="N302" s="44"/>
      <c r="O302" s="45"/>
      <c r="P302" s="46">
        <f t="shared" si="80"/>
        <v>0.47551641646724263</v>
      </c>
      <c r="Q302" s="46">
        <f t="shared" si="81"/>
        <v>0.45806401002995906</v>
      </c>
      <c r="R302" s="46">
        <f t="shared" si="82"/>
        <v>-0.32073987280554556</v>
      </c>
      <c r="S302" s="47">
        <f t="shared" si="83"/>
        <v>43.92903413150868</v>
      </c>
      <c r="T302" s="9">
        <f t="shared" si="79"/>
        <v>-25.909591151546195</v>
      </c>
      <c r="U302" s="48">
        <f t="shared" si="84"/>
        <v>43.92903413150868</v>
      </c>
      <c r="V302" s="47">
        <f aca="true" t="shared" si="89" ref="V302:V365">IF(U302-90&lt;0,U302+270,U302-90)</f>
        <v>313.9290341315087</v>
      </c>
      <c r="W302" s="49">
        <f t="shared" si="85"/>
        <v>64.0904088484538</v>
      </c>
      <c r="X302" s="50"/>
      <c r="Y302" s="51"/>
      <c r="Z302" s="52"/>
      <c r="AA302" s="39">
        <v>16</v>
      </c>
      <c r="AB302" s="42">
        <v>30</v>
      </c>
      <c r="AC302" s="53">
        <v>359.1</v>
      </c>
      <c r="AD302" s="54">
        <v>9.1</v>
      </c>
      <c r="AE302" s="48">
        <f t="shared" si="86"/>
        <v>44.82903413150865</v>
      </c>
      <c r="AF302" s="47">
        <f t="shared" si="88"/>
        <v>314.82903413150865</v>
      </c>
      <c r="AG302" s="47">
        <f t="shared" si="87"/>
        <v>64.0904088484538</v>
      </c>
      <c r="AH302" s="55"/>
      <c r="AI302" s="52"/>
    </row>
    <row r="303" spans="1:35" s="38" customFormat="1" ht="12.75">
      <c r="A303" s="37">
        <v>293.41</v>
      </c>
      <c r="B303" s="38" t="s">
        <v>50</v>
      </c>
      <c r="C303" s="38" t="s">
        <v>89</v>
      </c>
      <c r="D303" s="38">
        <v>6</v>
      </c>
      <c r="E303" s="39" t="s">
        <v>53</v>
      </c>
      <c r="F303" s="40">
        <v>92</v>
      </c>
      <c r="G303" s="41">
        <v>98</v>
      </c>
      <c r="H303" s="42"/>
      <c r="I303" s="43"/>
      <c r="J303" s="39">
        <v>90</v>
      </c>
      <c r="K303" s="44">
        <v>51</v>
      </c>
      <c r="L303" s="44">
        <v>0</v>
      </c>
      <c r="M303" s="44">
        <v>1</v>
      </c>
      <c r="N303" s="44"/>
      <c r="O303" s="45"/>
      <c r="P303" s="46">
        <f t="shared" si="80"/>
        <v>0.010983155243871962</v>
      </c>
      <c r="Q303" s="46">
        <f t="shared" si="81"/>
        <v>0.77702759836285</v>
      </c>
      <c r="R303" s="46">
        <f t="shared" si="82"/>
        <v>-0.6292245425060989</v>
      </c>
      <c r="S303" s="47">
        <f t="shared" si="83"/>
        <v>89.19018766088489</v>
      </c>
      <c r="T303" s="9">
        <f t="shared" si="79"/>
        <v>-38.99720101545957</v>
      </c>
      <c r="U303" s="48">
        <f t="shared" si="84"/>
        <v>89.19018766088489</v>
      </c>
      <c r="V303" s="47">
        <f t="shared" si="89"/>
        <v>359.1901876608849</v>
      </c>
      <c r="W303" s="49">
        <f t="shared" si="85"/>
        <v>51.00279898454043</v>
      </c>
      <c r="X303" s="50"/>
      <c r="Y303" s="51"/>
      <c r="Z303" s="52"/>
      <c r="AA303" s="39">
        <v>89</v>
      </c>
      <c r="AB303" s="42">
        <v>114</v>
      </c>
      <c r="AC303" s="53">
        <v>338.1</v>
      </c>
      <c r="AD303" s="54">
        <v>32.6</v>
      </c>
      <c r="AE303" s="48">
        <f t="shared" si="86"/>
        <v>111.09018766088485</v>
      </c>
      <c r="AF303" s="47">
        <f t="shared" si="88"/>
        <v>21.09018766088485</v>
      </c>
      <c r="AG303" s="47">
        <f t="shared" si="87"/>
        <v>51.00279898454043</v>
      </c>
      <c r="AH303" s="55"/>
      <c r="AI303" s="52"/>
    </row>
    <row r="304" spans="1:35" s="38" customFormat="1" ht="12.75">
      <c r="A304" s="37">
        <v>293.41</v>
      </c>
      <c r="B304" s="38" t="s">
        <v>50</v>
      </c>
      <c r="C304" s="38" t="s">
        <v>89</v>
      </c>
      <c r="D304" s="38">
        <v>6</v>
      </c>
      <c r="E304" s="39" t="s">
        <v>53</v>
      </c>
      <c r="F304" s="40">
        <v>92</v>
      </c>
      <c r="G304" s="41">
        <v>95</v>
      </c>
      <c r="H304" s="42"/>
      <c r="I304" s="43"/>
      <c r="J304" s="39">
        <v>90</v>
      </c>
      <c r="K304" s="44">
        <v>28</v>
      </c>
      <c r="L304" s="44">
        <v>0</v>
      </c>
      <c r="M304" s="44">
        <v>59</v>
      </c>
      <c r="N304" s="44">
        <v>80</v>
      </c>
      <c r="O304" s="45">
        <v>90</v>
      </c>
      <c r="P304" s="46">
        <f t="shared" si="80"/>
        <v>0.7568338048323139</v>
      </c>
      <c r="Q304" s="46">
        <f t="shared" si="81"/>
        <v>0.24179572992225987</v>
      </c>
      <c r="R304" s="46">
        <f t="shared" si="82"/>
        <v>-0.45475162847252826</v>
      </c>
      <c r="S304" s="47">
        <f t="shared" si="83"/>
        <v>17.7178106301229</v>
      </c>
      <c r="T304" s="9">
        <f t="shared" si="79"/>
        <v>-29.785093552610217</v>
      </c>
      <c r="U304" s="48">
        <f t="shared" si="84"/>
        <v>17.7178106301229</v>
      </c>
      <c r="V304" s="47">
        <f t="shared" si="89"/>
        <v>287.7178106301229</v>
      </c>
      <c r="W304" s="49">
        <f t="shared" si="85"/>
        <v>60.21490644738978</v>
      </c>
      <c r="X304" s="50">
        <f>IF(-Q304&lt;0,180-ACOS(SIN((U304-90)*PI()/180)*R304/SQRT(Q304^2+R304^2))*180/PI(),ACOS(SIN((U304-90)*PI()/180)*R304/SQRT(Q304^2+R304^2))*180/PI())</f>
        <v>147.25292972746843</v>
      </c>
      <c r="Y304" s="51">
        <f>IF(O304=90,IF(X304-N304&lt;0,X304-N304+180,X304-N304),IF(O304=270,IF(X304+N304&gt;180,X304+N304-180,X304+N304),IF(U304&lt;180,IF(O304=1,IF(X304+N304&gt;180,X304+N304-180,X304+N304),IF(X304-N304&lt;0,X304-N304+180,X304-N304)),IF(O304=1,IF(X304-N304&lt;0,X304-N304+180,X304-N304),IF(X304+N304&gt;180,X304+N304-180,X304+N304)))))</f>
        <v>67.25292972746843</v>
      </c>
      <c r="Z304" s="52" t="s">
        <v>54</v>
      </c>
      <c r="AA304" s="39">
        <v>89</v>
      </c>
      <c r="AB304" s="42">
        <v>114</v>
      </c>
      <c r="AC304" s="53">
        <v>338.1</v>
      </c>
      <c r="AD304" s="54">
        <v>32.6</v>
      </c>
      <c r="AE304" s="48">
        <f t="shared" si="86"/>
        <v>39.617810630122904</v>
      </c>
      <c r="AF304" s="47">
        <f t="shared" si="88"/>
        <v>309.6178106301229</v>
      </c>
      <c r="AG304" s="47">
        <f t="shared" si="87"/>
        <v>60.21490644738978</v>
      </c>
      <c r="AH304" s="55">
        <f>Y304</f>
        <v>67.25292972746843</v>
      </c>
      <c r="AI304" s="52" t="str">
        <f>Z304</f>
        <v>N</v>
      </c>
    </row>
    <row r="305" spans="1:35" s="38" customFormat="1" ht="12.75">
      <c r="A305" s="37">
        <v>293.78</v>
      </c>
      <c r="B305" s="38" t="s">
        <v>50</v>
      </c>
      <c r="C305" s="38" t="s">
        <v>89</v>
      </c>
      <c r="D305" s="38">
        <v>6</v>
      </c>
      <c r="E305" s="39" t="s">
        <v>78</v>
      </c>
      <c r="F305" s="40">
        <v>129</v>
      </c>
      <c r="G305" s="41">
        <v>134</v>
      </c>
      <c r="H305" s="42"/>
      <c r="I305" s="43"/>
      <c r="J305" s="39">
        <v>270</v>
      </c>
      <c r="K305" s="44">
        <v>48</v>
      </c>
      <c r="L305" s="44">
        <v>180</v>
      </c>
      <c r="M305" s="44">
        <v>5</v>
      </c>
      <c r="N305" s="44"/>
      <c r="O305" s="45"/>
      <c r="P305" s="46">
        <f t="shared" si="80"/>
        <v>-0.05831857499239727</v>
      </c>
      <c r="Q305" s="46">
        <f t="shared" si="81"/>
        <v>-0.7403169350548956</v>
      </c>
      <c r="R305" s="46">
        <f t="shared" si="82"/>
        <v>-0.6665843623856095</v>
      </c>
      <c r="S305" s="47">
        <f t="shared" si="83"/>
        <v>265.495818144747</v>
      </c>
      <c r="T305" s="9">
        <f t="shared" si="79"/>
        <v>-41.911886897000585</v>
      </c>
      <c r="U305" s="48">
        <f t="shared" si="84"/>
        <v>265.495818144747</v>
      </c>
      <c r="V305" s="47">
        <f t="shared" si="89"/>
        <v>175.49581814474698</v>
      </c>
      <c r="W305" s="49">
        <f t="shared" si="85"/>
        <v>48.088113102999415</v>
      </c>
      <c r="X305" s="50"/>
      <c r="Y305" s="51"/>
      <c r="Z305" s="52"/>
      <c r="AA305" s="39">
        <v>124</v>
      </c>
      <c r="AB305" s="42">
        <v>139</v>
      </c>
      <c r="AC305" s="53"/>
      <c r="AD305" s="54"/>
      <c r="AE305" s="48">
        <f t="shared" si="86"/>
        <v>265.495818144747</v>
      </c>
      <c r="AF305" s="47">
        <f t="shared" si="88"/>
        <v>175.49581814474698</v>
      </c>
      <c r="AG305" s="47">
        <f t="shared" si="87"/>
        <v>48.088113102999415</v>
      </c>
      <c r="AH305" s="55"/>
      <c r="AI305" s="52"/>
    </row>
    <row r="306" spans="1:35" s="38" customFormat="1" ht="12.75">
      <c r="A306" s="37">
        <v>293.975</v>
      </c>
      <c r="B306" s="38" t="s">
        <v>50</v>
      </c>
      <c r="C306" s="38" t="s">
        <v>89</v>
      </c>
      <c r="D306" s="38">
        <v>7</v>
      </c>
      <c r="E306" s="39" t="s">
        <v>53</v>
      </c>
      <c r="F306" s="40">
        <v>8</v>
      </c>
      <c r="G306" s="41">
        <v>14</v>
      </c>
      <c r="H306" s="42"/>
      <c r="I306" s="43"/>
      <c r="J306" s="39">
        <v>90</v>
      </c>
      <c r="K306" s="44">
        <v>52</v>
      </c>
      <c r="L306" s="44">
        <v>0</v>
      </c>
      <c r="M306" s="44">
        <v>35</v>
      </c>
      <c r="N306" s="44"/>
      <c r="O306" s="45"/>
      <c r="P306" s="46">
        <f t="shared" si="80"/>
        <v>0.35312891501591853</v>
      </c>
      <c r="Q306" s="46">
        <f t="shared" si="81"/>
        <v>0.6455006197386552</v>
      </c>
      <c r="R306" s="46">
        <f t="shared" si="82"/>
        <v>-0.5043203561029896</v>
      </c>
      <c r="S306" s="47">
        <f t="shared" si="83"/>
        <v>61.31860274039138</v>
      </c>
      <c r="T306" s="9">
        <f t="shared" si="79"/>
        <v>-34.4276543341119</v>
      </c>
      <c r="U306" s="48">
        <f t="shared" si="84"/>
        <v>61.31860274039138</v>
      </c>
      <c r="V306" s="47">
        <f t="shared" si="89"/>
        <v>331.3186027403914</v>
      </c>
      <c r="W306" s="49">
        <f t="shared" si="85"/>
        <v>55.5723456658881</v>
      </c>
      <c r="X306" s="50"/>
      <c r="Y306" s="51"/>
      <c r="Z306" s="52"/>
      <c r="AA306" s="39">
        <v>0</v>
      </c>
      <c r="AB306" s="42">
        <v>80</v>
      </c>
      <c r="AC306" s="53">
        <v>193</v>
      </c>
      <c r="AD306" s="54">
        <v>-65.8</v>
      </c>
      <c r="AE306" s="48">
        <f t="shared" si="86"/>
        <v>48.318602740391384</v>
      </c>
      <c r="AF306" s="47">
        <f t="shared" si="88"/>
        <v>318.3186027403914</v>
      </c>
      <c r="AG306" s="47">
        <f t="shared" si="87"/>
        <v>55.5723456658881</v>
      </c>
      <c r="AH306" s="55"/>
      <c r="AI306" s="52"/>
    </row>
    <row r="307" spans="1:35" s="38" customFormat="1" ht="12.75">
      <c r="A307" s="37">
        <v>294.035</v>
      </c>
      <c r="B307" s="38" t="s">
        <v>50</v>
      </c>
      <c r="C307" s="38" t="s">
        <v>89</v>
      </c>
      <c r="D307" s="38">
        <v>7</v>
      </c>
      <c r="E307" s="39" t="s">
        <v>53</v>
      </c>
      <c r="F307" s="40">
        <v>14</v>
      </c>
      <c r="G307" s="41">
        <v>19</v>
      </c>
      <c r="H307" s="42"/>
      <c r="I307" s="43"/>
      <c r="J307" s="39">
        <v>90</v>
      </c>
      <c r="K307" s="44">
        <v>45</v>
      </c>
      <c r="L307" s="44">
        <v>0</v>
      </c>
      <c r="M307" s="44">
        <v>11</v>
      </c>
      <c r="N307" s="44">
        <v>5</v>
      </c>
      <c r="O307" s="45">
        <v>90</v>
      </c>
      <c r="P307" s="46">
        <f t="shared" si="80"/>
        <v>0.13492233454214744</v>
      </c>
      <c r="Q307" s="46">
        <f t="shared" si="81"/>
        <v>0.6941152380128942</v>
      </c>
      <c r="R307" s="46">
        <f t="shared" si="82"/>
        <v>-0.6941152380128943</v>
      </c>
      <c r="S307" s="47">
        <f t="shared" si="83"/>
        <v>79</v>
      </c>
      <c r="T307" s="9">
        <f t="shared" si="79"/>
        <v>-44.46879277148606</v>
      </c>
      <c r="U307" s="48">
        <f t="shared" si="84"/>
        <v>79</v>
      </c>
      <c r="V307" s="47">
        <f t="shared" si="89"/>
        <v>349</v>
      </c>
      <c r="W307" s="49">
        <f t="shared" si="85"/>
        <v>45.53120722851394</v>
      </c>
      <c r="X307" s="50">
        <f>IF(-Q307&lt;0,180-ACOS(SIN((U307-90)*PI()/180)*R307/SQRT(Q307^2+R307^2))*180/PI(),ACOS(SIN((U307-90)*PI()/180)*R307/SQRT(Q307^2+R307^2))*180/PI())</f>
        <v>97.75412889705463</v>
      </c>
      <c r="Y307" s="51">
        <f>IF(O307=90,IF(X307-N307&lt;0,X307-N307+180,X307-N307),IF(O307=270,IF(X307+N307&gt;180,X307+N307-180,X307+N307),IF(U307&lt;180,IF(O307=1,IF(X307+N307&gt;180,X307+N307-180,X307+N307),IF(X307-N307&lt;0,X307-N307+180,X307-N307)),IF(O307=1,IF(X307-N307&lt;0,X307-N307+180,X307-N307),IF(X307+N307&gt;180,X307+N307-180,X307+N307)))))</f>
        <v>92.75412889705463</v>
      </c>
      <c r="Z307" s="52" t="s">
        <v>54</v>
      </c>
      <c r="AA307" s="39">
        <v>82</v>
      </c>
      <c r="AB307" s="42">
        <v>141</v>
      </c>
      <c r="AC307" s="53">
        <v>110.5</v>
      </c>
      <c r="AD307" s="54">
        <v>-23.2</v>
      </c>
      <c r="AE307" s="48">
        <f t="shared" si="86"/>
        <v>148.5</v>
      </c>
      <c r="AF307" s="47">
        <f t="shared" si="88"/>
        <v>58.5</v>
      </c>
      <c r="AG307" s="47">
        <f t="shared" si="87"/>
        <v>45.53120722851394</v>
      </c>
      <c r="AH307" s="55">
        <f>Y307</f>
        <v>92.75412889705463</v>
      </c>
      <c r="AI307" s="52" t="str">
        <f>Z307</f>
        <v>N</v>
      </c>
    </row>
    <row r="308" spans="1:35" s="38" customFormat="1" ht="12.75">
      <c r="A308" s="37">
        <v>294.045</v>
      </c>
      <c r="B308" s="38" t="s">
        <v>50</v>
      </c>
      <c r="C308" s="38" t="s">
        <v>89</v>
      </c>
      <c r="D308" s="38">
        <v>7</v>
      </c>
      <c r="E308" s="39" t="s">
        <v>53</v>
      </c>
      <c r="F308" s="40">
        <v>15</v>
      </c>
      <c r="G308" s="41">
        <v>20</v>
      </c>
      <c r="H308" s="42"/>
      <c r="I308" s="43"/>
      <c r="J308" s="39">
        <v>90</v>
      </c>
      <c r="K308" s="44">
        <v>46</v>
      </c>
      <c r="L308" s="44">
        <v>0</v>
      </c>
      <c r="M308" s="44">
        <v>6</v>
      </c>
      <c r="N308" s="44">
        <v>16</v>
      </c>
      <c r="O308" s="45">
        <v>90</v>
      </c>
      <c r="P308" s="46">
        <f t="shared" si="80"/>
        <v>0.07261157196009131</v>
      </c>
      <c r="Q308" s="46">
        <f t="shared" si="81"/>
        <v>0.7153991816466305</v>
      </c>
      <c r="R308" s="46">
        <f t="shared" si="82"/>
        <v>-0.6908529592223182</v>
      </c>
      <c r="S308" s="47">
        <f t="shared" si="83"/>
        <v>84.20444136589249</v>
      </c>
      <c r="T308" s="9">
        <f t="shared" si="79"/>
        <v>-43.85329510884861</v>
      </c>
      <c r="U308" s="48">
        <f t="shared" si="84"/>
        <v>84.20444136589249</v>
      </c>
      <c r="V308" s="47">
        <f t="shared" si="89"/>
        <v>354.2044413658925</v>
      </c>
      <c r="W308" s="49">
        <f t="shared" si="85"/>
        <v>46.14670489115139</v>
      </c>
      <c r="X308" s="50">
        <f>IF(-Q308&lt;0,180-ACOS(SIN((U308-90)*PI()/180)*R308/SQRT(Q308^2+R308^2))*180/PI(),ACOS(SIN((U308-90)*PI()/180)*R308/SQRT(Q308^2+R308^2))*180/PI())</f>
        <v>94.02237477971215</v>
      </c>
      <c r="Y308" s="51">
        <f>IF(O308=90,IF(X308-N308&lt;0,X308-N308+180,X308-N308),IF(O308=270,IF(X308+N308&gt;180,X308+N308-180,X308+N308),IF(U308&lt;180,IF(O308=1,IF(X308+N308&gt;180,X308+N308-180,X308+N308),IF(X308-N308&lt;0,X308-N308+180,X308-N308)),IF(O308=1,IF(X308-N308&lt;0,X308-N308+180,X308-N308),IF(X308+N308&gt;180,X308+N308-180,X308+N308)))))</f>
        <v>78.02237477971215</v>
      </c>
      <c r="Z308" s="52" t="s">
        <v>54</v>
      </c>
      <c r="AA308" s="39">
        <v>82</v>
      </c>
      <c r="AB308" s="42">
        <v>141</v>
      </c>
      <c r="AC308" s="53">
        <v>110.5</v>
      </c>
      <c r="AD308" s="54">
        <v>-23.2</v>
      </c>
      <c r="AE308" s="48">
        <f t="shared" si="86"/>
        <v>153.70444136589248</v>
      </c>
      <c r="AF308" s="47">
        <f t="shared" si="88"/>
        <v>63.70444136589248</v>
      </c>
      <c r="AG308" s="47">
        <f t="shared" si="87"/>
        <v>46.14670489115139</v>
      </c>
      <c r="AH308" s="55">
        <f>Y308</f>
        <v>78.02237477971215</v>
      </c>
      <c r="AI308" s="52" t="str">
        <f>Z308</f>
        <v>N</v>
      </c>
    </row>
    <row r="309" spans="1:35" s="38" customFormat="1" ht="12.75">
      <c r="A309" s="37">
        <v>294.085</v>
      </c>
      <c r="B309" s="38" t="s">
        <v>50</v>
      </c>
      <c r="C309" s="38" t="s">
        <v>89</v>
      </c>
      <c r="D309" s="38">
        <v>7</v>
      </c>
      <c r="E309" s="39" t="s">
        <v>53</v>
      </c>
      <c r="F309" s="40">
        <v>19</v>
      </c>
      <c r="G309" s="41">
        <v>21</v>
      </c>
      <c r="H309" s="42"/>
      <c r="I309" s="43"/>
      <c r="J309" s="39">
        <v>90</v>
      </c>
      <c r="K309" s="44">
        <v>5</v>
      </c>
      <c r="L309" s="44">
        <v>180</v>
      </c>
      <c r="M309" s="44">
        <v>36</v>
      </c>
      <c r="N309" s="44"/>
      <c r="O309" s="45"/>
      <c r="P309" s="46">
        <f t="shared" si="80"/>
        <v>0.5855485519502808</v>
      </c>
      <c r="Q309" s="46">
        <f t="shared" si="81"/>
        <v>-0.07051047704022657</v>
      </c>
      <c r="R309" s="46">
        <f t="shared" si="82"/>
        <v>0.8059384404624422</v>
      </c>
      <c r="S309" s="47">
        <f t="shared" si="83"/>
        <v>353.13362856316184</v>
      </c>
      <c r="T309" s="9">
        <f t="shared" si="79"/>
        <v>53.80366384506632</v>
      </c>
      <c r="U309" s="48">
        <f t="shared" si="84"/>
        <v>173.13362856316184</v>
      </c>
      <c r="V309" s="47">
        <f t="shared" si="89"/>
        <v>83.13362856316184</v>
      </c>
      <c r="W309" s="49">
        <f t="shared" si="85"/>
        <v>36.19633615493368</v>
      </c>
      <c r="X309" s="50"/>
      <c r="Y309" s="51"/>
      <c r="Z309" s="52"/>
      <c r="AA309" s="39">
        <v>0</v>
      </c>
      <c r="AB309" s="42">
        <v>80</v>
      </c>
      <c r="AC309" s="53">
        <v>276.4</v>
      </c>
      <c r="AD309" s="54">
        <v>-23.9</v>
      </c>
      <c r="AE309" s="48">
        <f t="shared" si="86"/>
        <v>76.73362856316186</v>
      </c>
      <c r="AF309" s="47">
        <f t="shared" si="88"/>
        <v>346.73362856316186</v>
      </c>
      <c r="AG309" s="47">
        <f t="shared" si="87"/>
        <v>36.19633615493368</v>
      </c>
      <c r="AH309" s="55"/>
      <c r="AI309" s="52"/>
    </row>
    <row r="310" spans="1:35" s="38" customFormat="1" ht="21">
      <c r="A310" s="37">
        <v>294.115</v>
      </c>
      <c r="B310" s="38" t="s">
        <v>50</v>
      </c>
      <c r="C310" s="38" t="s">
        <v>89</v>
      </c>
      <c r="D310" s="38">
        <v>7</v>
      </c>
      <c r="E310" s="39" t="s">
        <v>53</v>
      </c>
      <c r="F310" s="40">
        <v>22</v>
      </c>
      <c r="G310" s="41">
        <v>25</v>
      </c>
      <c r="H310" s="42"/>
      <c r="I310" s="43"/>
      <c r="J310" s="39">
        <v>270</v>
      </c>
      <c r="K310" s="44">
        <v>22</v>
      </c>
      <c r="L310" s="44">
        <v>0</v>
      </c>
      <c r="M310" s="44">
        <v>30</v>
      </c>
      <c r="N310" s="44"/>
      <c r="O310" s="45"/>
      <c r="P310" s="46">
        <f t="shared" si="80"/>
        <v>-0.46359192728339366</v>
      </c>
      <c r="Q310" s="46">
        <f t="shared" si="81"/>
        <v>0.32441882632332836</v>
      </c>
      <c r="R310" s="46">
        <f t="shared" si="82"/>
        <v>0.8029647720336144</v>
      </c>
      <c r="S310" s="47">
        <f t="shared" si="83"/>
        <v>145.01590389272033</v>
      </c>
      <c r="T310" s="9">
        <f t="shared" si="79"/>
        <v>54.82850437430551</v>
      </c>
      <c r="U310" s="48">
        <f t="shared" si="84"/>
        <v>325.0159038927203</v>
      </c>
      <c r="V310" s="47">
        <f t="shared" si="89"/>
        <v>235.0159038927203</v>
      </c>
      <c r="W310" s="49">
        <f t="shared" si="85"/>
        <v>35.17149562569449</v>
      </c>
      <c r="X310" s="50"/>
      <c r="Y310" s="51"/>
      <c r="Z310" s="52"/>
      <c r="AA310" s="39">
        <v>0</v>
      </c>
      <c r="AB310" s="42">
        <v>80</v>
      </c>
      <c r="AC310" s="53">
        <v>276.4</v>
      </c>
      <c r="AD310" s="54">
        <v>-23.9</v>
      </c>
      <c r="AE310" s="48">
        <f t="shared" si="86"/>
        <v>228.61590389272033</v>
      </c>
      <c r="AF310" s="47">
        <f t="shared" si="88"/>
        <v>138.61590389272033</v>
      </c>
      <c r="AG310" s="47">
        <f t="shared" si="87"/>
        <v>35.17149562569449</v>
      </c>
      <c r="AH310" s="55"/>
      <c r="AI310" s="52"/>
    </row>
    <row r="311" spans="1:35" s="38" customFormat="1" ht="12.75">
      <c r="A311" s="37">
        <v>294.115</v>
      </c>
      <c r="B311" s="38" t="s">
        <v>50</v>
      </c>
      <c r="C311" s="38" t="s">
        <v>89</v>
      </c>
      <c r="D311" s="38">
        <v>7</v>
      </c>
      <c r="E311" s="39" t="s">
        <v>53</v>
      </c>
      <c r="F311" s="40">
        <v>22</v>
      </c>
      <c r="G311" s="41">
        <v>25</v>
      </c>
      <c r="H311" s="42"/>
      <c r="I311" s="43"/>
      <c r="J311" s="39">
        <v>270</v>
      </c>
      <c r="K311" s="44">
        <v>46</v>
      </c>
      <c r="L311" s="44">
        <v>180</v>
      </c>
      <c r="M311" s="44">
        <v>47</v>
      </c>
      <c r="N311" s="44"/>
      <c r="O311" s="45"/>
      <c r="P311" s="46">
        <f t="shared" si="80"/>
        <v>-0.5080409705959289</v>
      </c>
      <c r="Q311" s="46">
        <f t="shared" si="81"/>
        <v>-0.490588564158645</v>
      </c>
      <c r="R311" s="46">
        <f t="shared" si="82"/>
        <v>-0.47375586945672377</v>
      </c>
      <c r="S311" s="47">
        <f t="shared" si="83"/>
        <v>223.99878041602025</v>
      </c>
      <c r="T311" s="9">
        <f t="shared" si="79"/>
        <v>-33.854064779465624</v>
      </c>
      <c r="U311" s="48">
        <f t="shared" si="84"/>
        <v>223.99878041602025</v>
      </c>
      <c r="V311" s="47">
        <f t="shared" si="89"/>
        <v>133.99878041602025</v>
      </c>
      <c r="W311" s="49">
        <f t="shared" si="85"/>
        <v>56.145935220534376</v>
      </c>
      <c r="X311" s="50"/>
      <c r="Y311" s="51"/>
      <c r="Z311" s="52"/>
      <c r="AA311" s="39">
        <v>0</v>
      </c>
      <c r="AB311" s="42">
        <v>80</v>
      </c>
      <c r="AC311" s="53">
        <v>276.4</v>
      </c>
      <c r="AD311" s="54">
        <v>-23.9</v>
      </c>
      <c r="AE311" s="48">
        <f t="shared" si="86"/>
        <v>127.59878041602028</v>
      </c>
      <c r="AF311" s="47">
        <f t="shared" si="88"/>
        <v>37.598780416020276</v>
      </c>
      <c r="AG311" s="47">
        <f t="shared" si="87"/>
        <v>56.145935220534376</v>
      </c>
      <c r="AH311" s="55"/>
      <c r="AI311" s="52"/>
    </row>
    <row r="312" spans="1:35" s="38" customFormat="1" ht="12.75">
      <c r="A312" s="37">
        <v>294.275</v>
      </c>
      <c r="B312" s="38" t="s">
        <v>50</v>
      </c>
      <c r="C312" s="38" t="s">
        <v>89</v>
      </c>
      <c r="D312" s="38">
        <v>7</v>
      </c>
      <c r="E312" s="39" t="s">
        <v>48</v>
      </c>
      <c r="F312" s="40">
        <v>38</v>
      </c>
      <c r="G312" s="41">
        <v>40</v>
      </c>
      <c r="H312" s="42"/>
      <c r="I312" s="43"/>
      <c r="J312" s="39">
        <v>270</v>
      </c>
      <c r="K312" s="44">
        <v>20</v>
      </c>
      <c r="L312" s="44">
        <v>90</v>
      </c>
      <c r="M312" s="44">
        <v>0</v>
      </c>
      <c r="N312" s="44"/>
      <c r="O312" s="45"/>
      <c r="P312" s="46">
        <f t="shared" si="80"/>
        <v>-0.3420201433256687</v>
      </c>
      <c r="Q312" s="46">
        <f t="shared" si="81"/>
        <v>2.094269368838496E-17</v>
      </c>
      <c r="R312" s="46">
        <f t="shared" si="82"/>
        <v>-1.1507915602278503E-16</v>
      </c>
      <c r="S312" s="47">
        <f t="shared" si="83"/>
        <v>180</v>
      </c>
      <c r="T312" s="9">
        <f t="shared" si="79"/>
        <v>-1.927825035660186E-14</v>
      </c>
      <c r="U312" s="48">
        <f t="shared" si="84"/>
        <v>180</v>
      </c>
      <c r="V312" s="47">
        <f t="shared" si="89"/>
        <v>90</v>
      </c>
      <c r="W312" s="49">
        <f t="shared" si="85"/>
        <v>89.99999999999999</v>
      </c>
      <c r="X312" s="50"/>
      <c r="Y312" s="51"/>
      <c r="Z312" s="52"/>
      <c r="AA312" s="39">
        <v>0</v>
      </c>
      <c r="AB312" s="42">
        <v>80</v>
      </c>
      <c r="AC312" s="53">
        <v>311.5</v>
      </c>
      <c r="AD312" s="54">
        <v>-7.1</v>
      </c>
      <c r="AE312" s="48">
        <f t="shared" si="86"/>
        <v>48.5</v>
      </c>
      <c r="AF312" s="47">
        <f t="shared" si="88"/>
        <v>318.5</v>
      </c>
      <c r="AG312" s="47">
        <f t="shared" si="87"/>
        <v>89.99999999999999</v>
      </c>
      <c r="AH312" s="55"/>
      <c r="AI312" s="52"/>
    </row>
    <row r="313" spans="1:35" s="38" customFormat="1" ht="12.75">
      <c r="A313" s="37">
        <v>294.525</v>
      </c>
      <c r="B313" s="38" t="s">
        <v>50</v>
      </c>
      <c r="C313" s="38" t="s">
        <v>89</v>
      </c>
      <c r="D313" s="38">
        <v>7</v>
      </c>
      <c r="E313" s="39" t="s">
        <v>48</v>
      </c>
      <c r="F313" s="40">
        <v>63</v>
      </c>
      <c r="G313" s="41">
        <v>64</v>
      </c>
      <c r="H313" s="42"/>
      <c r="I313" s="43"/>
      <c r="J313" s="39">
        <v>90</v>
      </c>
      <c r="K313" s="44">
        <v>11</v>
      </c>
      <c r="L313" s="44">
        <v>0</v>
      </c>
      <c r="M313" s="44">
        <v>0</v>
      </c>
      <c r="N313" s="44"/>
      <c r="O313" s="45"/>
      <c r="P313" s="46">
        <f t="shared" si="80"/>
        <v>0</v>
      </c>
      <c r="Q313" s="46">
        <f t="shared" si="81"/>
        <v>0.1908089953765448</v>
      </c>
      <c r="R313" s="46">
        <f t="shared" si="82"/>
        <v>-0.981627183447664</v>
      </c>
      <c r="S313" s="47">
        <f t="shared" si="83"/>
        <v>90</v>
      </c>
      <c r="T313" s="9">
        <f t="shared" si="79"/>
        <v>-79.00000000000001</v>
      </c>
      <c r="U313" s="48">
        <f t="shared" si="84"/>
        <v>90</v>
      </c>
      <c r="V313" s="47">
        <f t="shared" si="89"/>
        <v>0</v>
      </c>
      <c r="W313" s="49">
        <f t="shared" si="85"/>
        <v>10.999999999999986</v>
      </c>
      <c r="X313" s="50"/>
      <c r="Y313" s="51"/>
      <c r="Z313" s="52"/>
      <c r="AA313" s="39">
        <v>0</v>
      </c>
      <c r="AB313" s="42">
        <v>80</v>
      </c>
      <c r="AC313" s="53">
        <v>139.1</v>
      </c>
      <c r="AD313" s="54">
        <v>-32.9</v>
      </c>
      <c r="AE313" s="48">
        <f t="shared" si="86"/>
        <v>130.9</v>
      </c>
      <c r="AF313" s="47">
        <f t="shared" si="88"/>
        <v>40.900000000000006</v>
      </c>
      <c r="AG313" s="47">
        <f t="shared" si="87"/>
        <v>10.999999999999986</v>
      </c>
      <c r="AH313" s="55"/>
      <c r="AI313" s="52"/>
    </row>
    <row r="314" spans="1:35" s="38" customFormat="1" ht="21">
      <c r="A314" s="37">
        <v>294.805</v>
      </c>
      <c r="B314" s="38" t="s">
        <v>50</v>
      </c>
      <c r="C314" s="38" t="s">
        <v>89</v>
      </c>
      <c r="D314" s="38">
        <v>7</v>
      </c>
      <c r="E314" s="39" t="s">
        <v>53</v>
      </c>
      <c r="F314" s="40">
        <v>91</v>
      </c>
      <c r="G314" s="41">
        <v>94</v>
      </c>
      <c r="H314" s="42"/>
      <c r="I314" s="43"/>
      <c r="J314" s="39">
        <v>90</v>
      </c>
      <c r="K314" s="44">
        <v>30</v>
      </c>
      <c r="L314" s="44">
        <v>180</v>
      </c>
      <c r="M314" s="44">
        <v>53</v>
      </c>
      <c r="N314" s="44"/>
      <c r="O314" s="45"/>
      <c r="P314" s="46">
        <f t="shared" si="80"/>
        <v>0.691638640065298</v>
      </c>
      <c r="Q314" s="46">
        <f t="shared" si="81"/>
        <v>-0.3009075115760242</v>
      </c>
      <c r="R314" s="46">
        <f t="shared" si="82"/>
        <v>0.5211870984287941</v>
      </c>
      <c r="S314" s="47">
        <f t="shared" si="83"/>
        <v>336.4878458576817</v>
      </c>
      <c r="T314" s="9">
        <f t="shared" si="79"/>
        <v>34.644107645015474</v>
      </c>
      <c r="U314" s="48">
        <f t="shared" si="84"/>
        <v>156.4878458576817</v>
      </c>
      <c r="V314" s="47">
        <f t="shared" si="89"/>
        <v>66.48784585768169</v>
      </c>
      <c r="W314" s="49">
        <f t="shared" si="85"/>
        <v>55.355892354984526</v>
      </c>
      <c r="X314" s="50"/>
      <c r="Y314" s="51"/>
      <c r="Z314" s="52"/>
      <c r="AA314" s="39">
        <v>91</v>
      </c>
      <c r="AB314" s="42">
        <v>112</v>
      </c>
      <c r="AC314" s="53">
        <v>165.3</v>
      </c>
      <c r="AD314" s="54">
        <v>-21.7</v>
      </c>
      <c r="AE314" s="48">
        <f t="shared" si="86"/>
        <v>171.18784585768168</v>
      </c>
      <c r="AF314" s="47">
        <f t="shared" si="88"/>
        <v>81.18784585768168</v>
      </c>
      <c r="AG314" s="47">
        <f t="shared" si="87"/>
        <v>55.355892354984526</v>
      </c>
      <c r="AH314" s="55"/>
      <c r="AI314" s="52"/>
    </row>
    <row r="315" spans="1:35" s="38" customFormat="1" ht="12.75">
      <c r="A315" s="37">
        <v>294.935</v>
      </c>
      <c r="B315" s="38" t="s">
        <v>50</v>
      </c>
      <c r="C315" s="38" t="s">
        <v>89</v>
      </c>
      <c r="D315" s="38">
        <v>7</v>
      </c>
      <c r="E315" s="39" t="s">
        <v>53</v>
      </c>
      <c r="F315" s="40">
        <v>104</v>
      </c>
      <c r="G315" s="41">
        <v>106</v>
      </c>
      <c r="H315" s="42"/>
      <c r="I315" s="43"/>
      <c r="J315" s="39">
        <v>270</v>
      </c>
      <c r="K315" s="44">
        <v>38</v>
      </c>
      <c r="L315" s="44">
        <v>180</v>
      </c>
      <c r="M315" s="44">
        <v>33</v>
      </c>
      <c r="N315" s="44"/>
      <c r="O315" s="45"/>
      <c r="P315" s="46">
        <f t="shared" si="80"/>
        <v>-0.4291814164258294</v>
      </c>
      <c r="Q315" s="46">
        <f t="shared" si="81"/>
        <v>-0.5163371591734873</v>
      </c>
      <c r="R315" s="46">
        <f t="shared" si="82"/>
        <v>-0.6608814262744511</v>
      </c>
      <c r="S315" s="47">
        <f t="shared" si="83"/>
        <v>230.26651169489824</v>
      </c>
      <c r="T315" s="9">
        <f t="shared" si="79"/>
        <v>-44.54692603574968</v>
      </c>
      <c r="U315" s="48">
        <f t="shared" si="84"/>
        <v>230.26651169489824</v>
      </c>
      <c r="V315" s="47">
        <f t="shared" si="89"/>
        <v>140.26651169489824</v>
      </c>
      <c r="W315" s="49">
        <f t="shared" si="85"/>
        <v>45.45307396425032</v>
      </c>
      <c r="X315" s="50"/>
      <c r="Y315" s="51"/>
      <c r="Z315" s="52"/>
      <c r="AA315" s="39">
        <v>91</v>
      </c>
      <c r="AB315" s="42">
        <v>112</v>
      </c>
      <c r="AC315" s="53">
        <v>214.2</v>
      </c>
      <c r="AD315" s="54">
        <v>-23.2</v>
      </c>
      <c r="AE315" s="48">
        <f t="shared" si="86"/>
        <v>196.06651169489825</v>
      </c>
      <c r="AF315" s="47">
        <f t="shared" si="88"/>
        <v>106.06651169489825</v>
      </c>
      <c r="AG315" s="47">
        <f t="shared" si="87"/>
        <v>45.45307396425032</v>
      </c>
      <c r="AH315" s="55"/>
      <c r="AI315" s="52"/>
    </row>
    <row r="316" spans="1:35" s="38" customFormat="1" ht="21">
      <c r="A316" s="37">
        <v>294.925</v>
      </c>
      <c r="B316" s="38" t="s">
        <v>50</v>
      </c>
      <c r="C316" s="38" t="s">
        <v>89</v>
      </c>
      <c r="D316" s="38">
        <v>7</v>
      </c>
      <c r="E316" s="39" t="s">
        <v>53</v>
      </c>
      <c r="F316" s="40">
        <v>103</v>
      </c>
      <c r="G316" s="41">
        <v>112</v>
      </c>
      <c r="H316" s="42"/>
      <c r="I316" s="43"/>
      <c r="J316" s="39">
        <v>90</v>
      </c>
      <c r="K316" s="44">
        <v>53</v>
      </c>
      <c r="L316" s="44">
        <v>180</v>
      </c>
      <c r="M316" s="44">
        <v>36</v>
      </c>
      <c r="N316" s="44">
        <v>41</v>
      </c>
      <c r="O316" s="45">
        <v>270</v>
      </c>
      <c r="P316" s="46">
        <f t="shared" si="80"/>
        <v>0.35373799521682725</v>
      </c>
      <c r="Q316" s="46">
        <f t="shared" si="81"/>
        <v>-0.646109699939564</v>
      </c>
      <c r="R316" s="46">
        <f t="shared" si="82"/>
        <v>0.4868785812001596</v>
      </c>
      <c r="S316" s="47">
        <f t="shared" si="83"/>
        <v>298.70022289826136</v>
      </c>
      <c r="T316" s="9">
        <f t="shared" si="79"/>
        <v>33.4637320356684</v>
      </c>
      <c r="U316" s="48">
        <f t="shared" si="84"/>
        <v>118.70022289826136</v>
      </c>
      <c r="V316" s="47">
        <f t="shared" si="89"/>
        <v>28.70022289826136</v>
      </c>
      <c r="W316" s="49">
        <f t="shared" si="85"/>
        <v>56.5362679643316</v>
      </c>
      <c r="X316" s="50">
        <f>IF(-Q316&lt;0,180-ACOS(SIN((U316-90)*PI()/180)*R316/SQRT(Q316^2+R316^2))*180/PI(),ACOS(SIN((U316-90)*PI()/180)*R316/SQRT(Q316^2+R316^2))*180/PI())</f>
        <v>73.2014380815264</v>
      </c>
      <c r="Y316" s="51">
        <f>IF(O316=90,IF(X316-N316&lt;0,X316-N316+180,X316-N316),IF(O316=270,IF(X316+N316&gt;180,X316+N316-180,X316+N316),IF(U316&lt;180,IF(O316=1,IF(X316+N316&gt;180,X316+N316-180,X316+N316),IF(X316-N316&lt;0,X316-N316+180,X316-N316)),IF(O316=1,IF(X316-N316&lt;0,X316-N316+180,X316-N316),IF(X316+N316&gt;180,X316+N316-180,X316+N316)))))</f>
        <v>114.2014380815264</v>
      </c>
      <c r="Z316" s="52"/>
      <c r="AA316" s="39">
        <v>91</v>
      </c>
      <c r="AB316" s="42">
        <v>112</v>
      </c>
      <c r="AC316" s="53">
        <v>214.2</v>
      </c>
      <c r="AD316" s="54">
        <v>-23.2</v>
      </c>
      <c r="AE316" s="48">
        <f t="shared" si="86"/>
        <v>84.50022289826137</v>
      </c>
      <c r="AF316" s="47">
        <f t="shared" si="88"/>
        <v>354.50022289826137</v>
      </c>
      <c r="AG316" s="47">
        <f t="shared" si="87"/>
        <v>56.5362679643316</v>
      </c>
      <c r="AH316" s="55">
        <f>Y316</f>
        <v>114.2014380815264</v>
      </c>
      <c r="AI316" s="52"/>
    </row>
    <row r="317" spans="1:35" s="38" customFormat="1" ht="12.75">
      <c r="A317" s="37">
        <v>295.095</v>
      </c>
      <c r="B317" s="38" t="s">
        <v>50</v>
      </c>
      <c r="C317" s="38" t="s">
        <v>89</v>
      </c>
      <c r="D317" s="38">
        <v>7</v>
      </c>
      <c r="E317" s="39" t="s">
        <v>68</v>
      </c>
      <c r="F317" s="40">
        <v>120</v>
      </c>
      <c r="G317" s="41">
        <v>121</v>
      </c>
      <c r="H317" s="42"/>
      <c r="I317" s="43"/>
      <c r="J317" s="39">
        <v>90</v>
      </c>
      <c r="K317" s="44">
        <v>12</v>
      </c>
      <c r="L317" s="44">
        <v>0</v>
      </c>
      <c r="M317" s="44">
        <v>7</v>
      </c>
      <c r="N317" s="44"/>
      <c r="O317" s="45"/>
      <c r="P317" s="46">
        <f t="shared" si="80"/>
        <v>0.11920620585474925</v>
      </c>
      <c r="Q317" s="46">
        <f t="shared" si="81"/>
        <v>0.2063619486024074</v>
      </c>
      <c r="R317" s="46">
        <f t="shared" si="82"/>
        <v>-0.9708566368455311</v>
      </c>
      <c r="S317" s="47">
        <f t="shared" si="83"/>
        <v>59.986866408417576</v>
      </c>
      <c r="T317" s="9">
        <f t="shared" si="79"/>
        <v>-76.20820774763338</v>
      </c>
      <c r="U317" s="48">
        <f t="shared" si="84"/>
        <v>59.986866408417576</v>
      </c>
      <c r="V317" s="47">
        <f t="shared" si="89"/>
        <v>329.9868664084176</v>
      </c>
      <c r="W317" s="49">
        <f t="shared" si="85"/>
        <v>13.79179225236662</v>
      </c>
      <c r="X317" s="50"/>
      <c r="Y317" s="51"/>
      <c r="Z317" s="52"/>
      <c r="AA317" s="39">
        <v>116</v>
      </c>
      <c r="AB317" s="42">
        <v>121</v>
      </c>
      <c r="AC317" s="53">
        <v>232.1</v>
      </c>
      <c r="AD317" s="54">
        <v>-25.8</v>
      </c>
      <c r="AE317" s="48">
        <f t="shared" si="86"/>
        <v>7.886866408417575</v>
      </c>
      <c r="AF317" s="47">
        <f t="shared" si="88"/>
        <v>277.8868664084176</v>
      </c>
      <c r="AG317" s="47">
        <f t="shared" si="87"/>
        <v>13.79179225236662</v>
      </c>
      <c r="AH317" s="55"/>
      <c r="AI317" s="52"/>
    </row>
    <row r="318" spans="1:35" s="38" customFormat="1" ht="21">
      <c r="A318" s="37">
        <v>295.115</v>
      </c>
      <c r="B318" s="38" t="s">
        <v>50</v>
      </c>
      <c r="C318" s="38" t="s">
        <v>89</v>
      </c>
      <c r="D318" s="38">
        <v>7</v>
      </c>
      <c r="E318" s="39" t="s">
        <v>78</v>
      </c>
      <c r="F318" s="40">
        <v>122</v>
      </c>
      <c r="G318" s="41">
        <v>127</v>
      </c>
      <c r="H318" s="42"/>
      <c r="I318" s="43"/>
      <c r="J318" s="39">
        <v>270</v>
      </c>
      <c r="K318" s="44">
        <v>55</v>
      </c>
      <c r="L318" s="44">
        <v>170</v>
      </c>
      <c r="M318" s="44">
        <v>0</v>
      </c>
      <c r="N318" s="44"/>
      <c r="O318" s="45"/>
      <c r="P318" s="46">
        <f t="shared" si="80"/>
        <v>-0.14224425972292395</v>
      </c>
      <c r="Q318" s="46">
        <f t="shared" si="81"/>
        <v>-0.8067072841115988</v>
      </c>
      <c r="R318" s="46">
        <f t="shared" si="82"/>
        <v>-0.5648625214636236</v>
      </c>
      <c r="S318" s="47">
        <f t="shared" si="83"/>
        <v>260</v>
      </c>
      <c r="T318" s="9">
        <f t="shared" si="79"/>
        <v>-34.588974180657914</v>
      </c>
      <c r="U318" s="48">
        <f t="shared" si="84"/>
        <v>260</v>
      </c>
      <c r="V318" s="47">
        <f t="shared" si="89"/>
        <v>170</v>
      </c>
      <c r="W318" s="49">
        <f t="shared" si="85"/>
        <v>55.411025819342086</v>
      </c>
      <c r="X318" s="50"/>
      <c r="Y318" s="51"/>
      <c r="Z318" s="52"/>
      <c r="AA318" s="39">
        <v>122</v>
      </c>
      <c r="AB318" s="42">
        <v>130</v>
      </c>
      <c r="AC318" s="53">
        <v>232.1</v>
      </c>
      <c r="AD318" s="54">
        <v>-25.8</v>
      </c>
      <c r="AE318" s="48">
        <f t="shared" si="86"/>
        <v>207.9</v>
      </c>
      <c r="AF318" s="47">
        <f t="shared" si="88"/>
        <v>117.9</v>
      </c>
      <c r="AG318" s="47">
        <f t="shared" si="87"/>
        <v>55.411025819342086</v>
      </c>
      <c r="AH318" s="55"/>
      <c r="AI318" s="52"/>
    </row>
    <row r="319" spans="1:35" s="38" customFormat="1" ht="12.75">
      <c r="A319" s="37">
        <v>295.235</v>
      </c>
      <c r="B319" s="38" t="s">
        <v>50</v>
      </c>
      <c r="C319" s="38" t="s">
        <v>89</v>
      </c>
      <c r="D319" s="38">
        <v>7</v>
      </c>
      <c r="E319" s="39" t="s">
        <v>68</v>
      </c>
      <c r="F319" s="40">
        <v>134</v>
      </c>
      <c r="G319" s="41">
        <v>134</v>
      </c>
      <c r="H319" s="42"/>
      <c r="I319" s="43"/>
      <c r="J319" s="39">
        <v>90</v>
      </c>
      <c r="K319" s="44">
        <v>0</v>
      </c>
      <c r="L319" s="44">
        <v>0</v>
      </c>
      <c r="M319" s="44">
        <v>8</v>
      </c>
      <c r="N319" s="44"/>
      <c r="O319" s="45"/>
      <c r="P319" s="46">
        <f t="shared" si="80"/>
        <v>0.13917310096006544</v>
      </c>
      <c r="Q319" s="46">
        <f t="shared" si="81"/>
        <v>-8.521894630907778E-18</v>
      </c>
      <c r="R319" s="46">
        <f t="shared" si="82"/>
        <v>-0.9902680687415704</v>
      </c>
      <c r="S319" s="47">
        <f t="shared" si="83"/>
        <v>360</v>
      </c>
      <c r="T319" s="9">
        <f t="shared" si="79"/>
        <v>-82.00000000000001</v>
      </c>
      <c r="U319" s="48">
        <f t="shared" si="84"/>
        <v>360</v>
      </c>
      <c r="V319" s="47">
        <f t="shared" si="89"/>
        <v>270</v>
      </c>
      <c r="W319" s="49">
        <f t="shared" si="85"/>
        <v>7.999999999999986</v>
      </c>
      <c r="X319" s="50"/>
      <c r="Y319" s="51"/>
      <c r="Z319" s="52"/>
      <c r="AA319" s="39">
        <v>133</v>
      </c>
      <c r="AB319" s="42">
        <v>141</v>
      </c>
      <c r="AC319" s="53">
        <v>282.9</v>
      </c>
      <c r="AD319" s="54">
        <v>-65.7</v>
      </c>
      <c r="AE319" s="48">
        <f t="shared" si="86"/>
        <v>257.1</v>
      </c>
      <c r="AF319" s="47">
        <f t="shared" si="88"/>
        <v>167.10000000000002</v>
      </c>
      <c r="AG319" s="47">
        <f t="shared" si="87"/>
        <v>7.999999999999986</v>
      </c>
      <c r="AH319" s="55"/>
      <c r="AI319" s="52"/>
    </row>
    <row r="320" spans="1:35" s="38" customFormat="1" ht="12.75">
      <c r="A320" s="37">
        <v>295.265</v>
      </c>
      <c r="B320" s="38" t="s">
        <v>50</v>
      </c>
      <c r="C320" s="38" t="s">
        <v>89</v>
      </c>
      <c r="D320" s="38">
        <v>7</v>
      </c>
      <c r="E320" s="39" t="s">
        <v>78</v>
      </c>
      <c r="F320" s="40">
        <v>137</v>
      </c>
      <c r="G320" s="41">
        <v>140</v>
      </c>
      <c r="H320" s="42"/>
      <c r="I320" s="43"/>
      <c r="J320" s="39">
        <v>90</v>
      </c>
      <c r="K320" s="44">
        <v>18</v>
      </c>
      <c r="L320" s="44">
        <v>0</v>
      </c>
      <c r="M320" s="44">
        <v>21</v>
      </c>
      <c r="N320" s="44"/>
      <c r="O320" s="45"/>
      <c r="P320" s="46">
        <f t="shared" si="80"/>
        <v>0.3408281736463906</v>
      </c>
      <c r="Q320" s="46">
        <f t="shared" si="81"/>
        <v>0.28849221740344677</v>
      </c>
      <c r="R320" s="46">
        <f t="shared" si="82"/>
        <v>-0.8878877481057723</v>
      </c>
      <c r="S320" s="47">
        <f t="shared" si="83"/>
        <v>40.24607000042858</v>
      </c>
      <c r="T320" s="9">
        <f t="shared" si="79"/>
        <v>-63.301449583703445</v>
      </c>
      <c r="U320" s="48">
        <f t="shared" si="84"/>
        <v>40.24607000042858</v>
      </c>
      <c r="V320" s="47">
        <f t="shared" si="89"/>
        <v>310.2460700004286</v>
      </c>
      <c r="W320" s="49">
        <f t="shared" si="85"/>
        <v>26.698550416296555</v>
      </c>
      <c r="X320" s="50"/>
      <c r="Y320" s="51"/>
      <c r="Z320" s="52"/>
      <c r="AA320" s="39">
        <v>133</v>
      </c>
      <c r="AB320" s="42">
        <v>141</v>
      </c>
      <c r="AC320" s="53">
        <v>282.9</v>
      </c>
      <c r="AD320" s="54">
        <v>-65.7</v>
      </c>
      <c r="AE320" s="48">
        <f t="shared" si="86"/>
        <v>297.3460700004286</v>
      </c>
      <c r="AF320" s="47">
        <f t="shared" si="88"/>
        <v>207.3460700004286</v>
      </c>
      <c r="AG320" s="47">
        <f t="shared" si="87"/>
        <v>26.698550416296555</v>
      </c>
      <c r="AH320" s="55"/>
      <c r="AI320" s="52"/>
    </row>
    <row r="321" spans="1:35" s="38" customFormat="1" ht="12.75">
      <c r="A321" s="37">
        <v>296.46</v>
      </c>
      <c r="B321" s="38" t="s">
        <v>50</v>
      </c>
      <c r="C321" s="38" t="s">
        <v>90</v>
      </c>
      <c r="D321" s="38">
        <v>1</v>
      </c>
      <c r="E321" s="39" t="s">
        <v>53</v>
      </c>
      <c r="F321" s="40">
        <v>13</v>
      </c>
      <c r="G321" s="41">
        <v>18</v>
      </c>
      <c r="H321" s="42"/>
      <c r="I321" s="43"/>
      <c r="J321" s="39">
        <v>90</v>
      </c>
      <c r="K321" s="44">
        <v>27</v>
      </c>
      <c r="L321" s="44">
        <v>0</v>
      </c>
      <c r="M321" s="44">
        <v>13</v>
      </c>
      <c r="N321" s="44">
        <v>86</v>
      </c>
      <c r="O321" s="45">
        <v>90</v>
      </c>
      <c r="P321" s="46">
        <f t="shared" si="80"/>
        <v>0.2004328570434358</v>
      </c>
      <c r="Q321" s="46">
        <f t="shared" si="81"/>
        <v>0.4423547526431035</v>
      </c>
      <c r="R321" s="46">
        <f t="shared" si="82"/>
        <v>-0.8681700846974874</v>
      </c>
      <c r="S321" s="47">
        <f t="shared" si="83"/>
        <v>65.62451360634246</v>
      </c>
      <c r="T321" s="9">
        <f t="shared" si="79"/>
        <v>-60.77782098807274</v>
      </c>
      <c r="U321" s="48">
        <f t="shared" si="84"/>
        <v>65.62451360634246</v>
      </c>
      <c r="V321" s="47">
        <f t="shared" si="89"/>
        <v>335.6245136063425</v>
      </c>
      <c r="W321" s="49">
        <f t="shared" si="85"/>
        <v>29.22217901192726</v>
      </c>
      <c r="X321" s="50">
        <f>IF(-Q321&lt;0,180-ACOS(SIN((U321-90)*PI()/180)*R321/SQRT(Q321^2+R321^2))*180/PI(),ACOS(SIN((U321-90)*PI()/180)*R321/SQRT(Q321^2+R321^2))*180/PI())</f>
        <v>111.57578369385962</v>
      </c>
      <c r="Y321" s="51">
        <f>IF(O321=90,IF(X321-N321&lt;0,X321-N321+180,X321-N321),IF(O321=270,IF(X321+N321&gt;180,X321+N321-180,X321+N321),IF(U321&lt;180,IF(O321=1,IF(X321+N321&gt;180,X321+N321-180,X321+N321),IF(X321-N321&lt;0,X321-N321+180,X321-N321)),IF(O321=1,IF(X321-N321&lt;0,X321-N321+180,X321-N321),IF(X321+N321&gt;180,X321+N321-180,X321+N321)))))</f>
        <v>25.57578369385962</v>
      </c>
      <c r="Z321" s="52" t="s">
        <v>85</v>
      </c>
      <c r="AA321" s="39">
        <v>15</v>
      </c>
      <c r="AB321" s="42">
        <v>26</v>
      </c>
      <c r="AC321" s="53"/>
      <c r="AD321" s="54"/>
      <c r="AE321" s="48">
        <f t="shared" si="86"/>
        <v>65.62451360634246</v>
      </c>
      <c r="AF321" s="47">
        <f t="shared" si="88"/>
        <v>335.6245136063425</v>
      </c>
      <c r="AG321" s="47">
        <f t="shared" si="87"/>
        <v>29.22217901192726</v>
      </c>
      <c r="AH321" s="55">
        <f>Y321</f>
        <v>25.57578369385962</v>
      </c>
      <c r="AI321" s="52" t="str">
        <f>Z321</f>
        <v>LL</v>
      </c>
    </row>
    <row r="322" spans="1:35" s="38" customFormat="1" ht="21">
      <c r="A322" s="37">
        <v>296.5</v>
      </c>
      <c r="B322" s="38" t="s">
        <v>50</v>
      </c>
      <c r="C322" s="38" t="s">
        <v>90</v>
      </c>
      <c r="D322" s="38">
        <v>1</v>
      </c>
      <c r="E322" s="39" t="s">
        <v>68</v>
      </c>
      <c r="F322" s="40">
        <v>17</v>
      </c>
      <c r="G322" s="41">
        <v>19</v>
      </c>
      <c r="H322" s="42"/>
      <c r="I322" s="43"/>
      <c r="J322" s="39">
        <v>90</v>
      </c>
      <c r="K322" s="44">
        <v>7</v>
      </c>
      <c r="L322" s="44">
        <v>0</v>
      </c>
      <c r="M322" s="44">
        <v>13</v>
      </c>
      <c r="N322" s="44"/>
      <c r="O322" s="45"/>
      <c r="P322" s="46">
        <f t="shared" si="80"/>
        <v>0.2232743032966611</v>
      </c>
      <c r="Q322" s="46">
        <f t="shared" si="81"/>
        <v>0.11874584002900762</v>
      </c>
      <c r="R322" s="46">
        <f t="shared" si="82"/>
        <v>-0.9671072580770909</v>
      </c>
      <c r="S322" s="47">
        <f t="shared" si="83"/>
        <v>28.00575875666316</v>
      </c>
      <c r="T322" s="9">
        <f t="shared" si="79"/>
        <v>-75.3459349540209</v>
      </c>
      <c r="U322" s="48">
        <f t="shared" si="84"/>
        <v>28.00575875666316</v>
      </c>
      <c r="V322" s="47">
        <f t="shared" si="89"/>
        <v>298.00575875666317</v>
      </c>
      <c r="W322" s="49">
        <f t="shared" si="85"/>
        <v>14.654065045979095</v>
      </c>
      <c r="X322" s="50"/>
      <c r="Y322" s="51"/>
      <c r="Z322" s="52"/>
      <c r="AA322" s="39">
        <v>15</v>
      </c>
      <c r="AB322" s="42">
        <v>26</v>
      </c>
      <c r="AC322" s="53"/>
      <c r="AD322" s="54"/>
      <c r="AE322" s="48">
        <f t="shared" si="86"/>
        <v>28.00575875666316</v>
      </c>
      <c r="AF322" s="47">
        <f t="shared" si="88"/>
        <v>298.00575875666317</v>
      </c>
      <c r="AG322" s="47">
        <f t="shared" si="87"/>
        <v>14.654065045979095</v>
      </c>
      <c r="AH322" s="55"/>
      <c r="AI322" s="52"/>
    </row>
    <row r="323" spans="1:35" s="38" customFormat="1" ht="12.75">
      <c r="A323" s="37">
        <v>297.44</v>
      </c>
      <c r="B323" s="38" t="s">
        <v>50</v>
      </c>
      <c r="C323" s="38" t="s">
        <v>90</v>
      </c>
      <c r="D323" s="38" t="s">
        <v>55</v>
      </c>
      <c r="E323" s="39" t="s">
        <v>48</v>
      </c>
      <c r="F323" s="40">
        <v>15</v>
      </c>
      <c r="G323" s="41">
        <v>15</v>
      </c>
      <c r="H323" s="42"/>
      <c r="I323" s="43"/>
      <c r="J323" s="39">
        <v>90</v>
      </c>
      <c r="K323" s="44">
        <v>2</v>
      </c>
      <c r="L323" s="44">
        <v>0</v>
      </c>
      <c r="M323" s="44">
        <v>8</v>
      </c>
      <c r="N323" s="44"/>
      <c r="O323" s="45"/>
      <c r="P323" s="46">
        <f t="shared" si="80"/>
        <v>0.13908832046729191</v>
      </c>
      <c r="Q323" s="46">
        <f t="shared" si="81"/>
        <v>0.03455985719963843</v>
      </c>
      <c r="R323" s="46">
        <f t="shared" si="82"/>
        <v>-0.9896648241902408</v>
      </c>
      <c r="S323" s="47">
        <f t="shared" si="83"/>
        <v>13.953933779398717</v>
      </c>
      <c r="T323" s="9">
        <f t="shared" si="79"/>
        <v>-81.76003283137152</v>
      </c>
      <c r="U323" s="48">
        <f t="shared" si="84"/>
        <v>13.953933779398717</v>
      </c>
      <c r="V323" s="47">
        <f t="shared" si="89"/>
        <v>283.9539337793987</v>
      </c>
      <c r="W323" s="49">
        <f t="shared" si="85"/>
        <v>8.239967168628482</v>
      </c>
      <c r="X323" s="50"/>
      <c r="Y323" s="51"/>
      <c r="Z323" s="52"/>
      <c r="AA323" s="39"/>
      <c r="AB323" s="42"/>
      <c r="AC323" s="53"/>
      <c r="AD323" s="54"/>
      <c r="AE323" s="48">
        <f t="shared" si="86"/>
        <v>13.953933779398717</v>
      </c>
      <c r="AF323" s="47">
        <f t="shared" si="88"/>
        <v>283.9539337793987</v>
      </c>
      <c r="AG323" s="47">
        <f t="shared" si="87"/>
        <v>8.239967168628482</v>
      </c>
      <c r="AH323" s="55"/>
      <c r="AI323" s="52"/>
    </row>
    <row r="324" spans="1:35" s="38" customFormat="1" ht="12.75">
      <c r="A324" s="37">
        <v>306.33</v>
      </c>
      <c r="B324" s="38" t="s">
        <v>50</v>
      </c>
      <c r="C324" s="38" t="s">
        <v>91</v>
      </c>
      <c r="D324" s="38">
        <v>1</v>
      </c>
      <c r="E324" s="39" t="s">
        <v>53</v>
      </c>
      <c r="F324" s="40">
        <v>50</v>
      </c>
      <c r="G324" s="41">
        <v>53</v>
      </c>
      <c r="H324" s="42"/>
      <c r="I324" s="43"/>
      <c r="J324" s="39">
        <v>90</v>
      </c>
      <c r="K324" s="44">
        <v>0</v>
      </c>
      <c r="L324" s="44">
        <v>0</v>
      </c>
      <c r="M324" s="44">
        <v>60</v>
      </c>
      <c r="N324" s="44"/>
      <c r="O324" s="45"/>
      <c r="P324" s="46">
        <f t="shared" si="80"/>
        <v>0.8660254037844386</v>
      </c>
      <c r="Q324" s="46">
        <f t="shared" si="81"/>
        <v>-5.302876193624534E-17</v>
      </c>
      <c r="R324" s="46">
        <f t="shared" si="82"/>
        <v>-0.5000000000000001</v>
      </c>
      <c r="S324" s="47">
        <f t="shared" si="83"/>
        <v>360</v>
      </c>
      <c r="T324" s="9">
        <f aca="true" t="shared" si="90" ref="T324:T387">ASIN(R324/SQRT(P324^2+Q324^2+R324^2))*180/PI()</f>
        <v>-30.00000000000001</v>
      </c>
      <c r="U324" s="48">
        <f t="shared" si="84"/>
        <v>360</v>
      </c>
      <c r="V324" s="47">
        <f t="shared" si="89"/>
        <v>270</v>
      </c>
      <c r="W324" s="49">
        <f t="shared" si="85"/>
        <v>59.999999999999986</v>
      </c>
      <c r="X324" s="50"/>
      <c r="Y324" s="51"/>
      <c r="Z324" s="52"/>
      <c r="AA324" s="39">
        <v>47</v>
      </c>
      <c r="AB324" s="42">
        <v>60</v>
      </c>
      <c r="AC324" s="53"/>
      <c r="AD324" s="54"/>
      <c r="AE324" s="48">
        <f t="shared" si="86"/>
        <v>360</v>
      </c>
      <c r="AF324" s="47">
        <f t="shared" si="88"/>
        <v>270</v>
      </c>
      <c r="AG324" s="47">
        <f t="shared" si="87"/>
        <v>59.999999999999986</v>
      </c>
      <c r="AH324" s="55"/>
      <c r="AI324" s="52"/>
    </row>
    <row r="325" spans="1:35" s="38" customFormat="1" ht="21">
      <c r="A325" s="37">
        <v>307.43</v>
      </c>
      <c r="B325" s="38" t="s">
        <v>50</v>
      </c>
      <c r="C325" s="38" t="s">
        <v>91</v>
      </c>
      <c r="D325" s="38">
        <v>2</v>
      </c>
      <c r="E325" s="39" t="s">
        <v>53</v>
      </c>
      <c r="F325" s="40">
        <v>19</v>
      </c>
      <c r="G325" s="41">
        <v>21</v>
      </c>
      <c r="H325" s="42"/>
      <c r="I325" s="43"/>
      <c r="J325" s="39">
        <v>90</v>
      </c>
      <c r="K325" s="44">
        <v>28</v>
      </c>
      <c r="L325" s="44">
        <v>180</v>
      </c>
      <c r="M325" s="44">
        <v>23</v>
      </c>
      <c r="N325" s="44">
        <v>10</v>
      </c>
      <c r="O325" s="45">
        <v>270</v>
      </c>
      <c r="P325" s="46">
        <f t="shared" si="80"/>
        <v>0.34499510935465627</v>
      </c>
      <c r="Q325" s="46">
        <f t="shared" si="81"/>
        <v>-0.4321508521023146</v>
      </c>
      <c r="R325" s="46">
        <f t="shared" si="82"/>
        <v>0.8127575445707915</v>
      </c>
      <c r="S325" s="47">
        <f t="shared" si="83"/>
        <v>308.6011026165902</v>
      </c>
      <c r="T325" s="9">
        <f t="shared" si="90"/>
        <v>55.77007883558753</v>
      </c>
      <c r="U325" s="48">
        <f t="shared" si="84"/>
        <v>128.6011026165902</v>
      </c>
      <c r="V325" s="47">
        <f t="shared" si="89"/>
        <v>38.6011026165902</v>
      </c>
      <c r="W325" s="49">
        <f t="shared" si="85"/>
        <v>34.22992116441247</v>
      </c>
      <c r="X325" s="50">
        <f>IF(-Q325&lt;0,180-ACOS(SIN((U325-90)*PI()/180)*R325/SQRT(Q325^2+R325^2))*180/PI(),ACOS(SIN((U325-90)*PI()/180)*R325/SQRT(Q325^2+R325^2))*180/PI())</f>
        <v>56.57353715058099</v>
      </c>
      <c r="Y325" s="51">
        <f>IF(O325=90,IF(X325-N325&lt;0,X325-N325+180,X325-N325),IF(O325=270,IF(X325+N325&gt;180,X325+N325-180,X325+N325),IF(U325&lt;180,IF(O325=1,IF(X325+N325&gt;180,X325+N325-180,X325+N325),IF(X325-N325&lt;0,X325-N325+180,X325-N325)),IF(O325=1,IF(X325-N325&lt;0,X325-N325+180,X325-N325),IF(X325+N325&gt;180,X325+N325-180,X325+N325)))))</f>
        <v>66.57353715058099</v>
      </c>
      <c r="Z325" s="52" t="s">
        <v>54</v>
      </c>
      <c r="AA325" s="39">
        <v>16</v>
      </c>
      <c r="AB325" s="42">
        <v>25</v>
      </c>
      <c r="AC325" s="53"/>
      <c r="AD325" s="54"/>
      <c r="AE325" s="48">
        <f t="shared" si="86"/>
        <v>128.6011026165902</v>
      </c>
      <c r="AF325" s="47">
        <f t="shared" si="88"/>
        <v>38.6011026165902</v>
      </c>
      <c r="AG325" s="47">
        <f t="shared" si="87"/>
        <v>34.22992116441247</v>
      </c>
      <c r="AH325" s="55">
        <f>Y325</f>
        <v>66.57353715058099</v>
      </c>
      <c r="AI325" s="52" t="str">
        <f>Z325</f>
        <v>N</v>
      </c>
    </row>
    <row r="326" spans="1:35" s="38" customFormat="1" ht="21">
      <c r="A326" s="37">
        <v>307.88</v>
      </c>
      <c r="B326" s="38" t="s">
        <v>50</v>
      </c>
      <c r="C326" s="38" t="s">
        <v>91</v>
      </c>
      <c r="D326" s="38">
        <v>2</v>
      </c>
      <c r="E326" s="39" t="s">
        <v>78</v>
      </c>
      <c r="F326" s="40">
        <v>64</v>
      </c>
      <c r="G326" s="41">
        <v>66</v>
      </c>
      <c r="H326" s="42"/>
      <c r="I326" s="43"/>
      <c r="J326" s="39">
        <v>270</v>
      </c>
      <c r="K326" s="44">
        <v>51</v>
      </c>
      <c r="L326" s="44">
        <v>180</v>
      </c>
      <c r="M326" s="44">
        <v>30</v>
      </c>
      <c r="N326" s="44"/>
      <c r="O326" s="45"/>
      <c r="P326" s="46">
        <f t="shared" si="80"/>
        <v>-0.3146601955249188</v>
      </c>
      <c r="Q326" s="46">
        <f t="shared" si="81"/>
        <v>-0.6730281450702189</v>
      </c>
      <c r="R326" s="46">
        <f t="shared" si="82"/>
        <v>-0.5450074457687165</v>
      </c>
      <c r="S326" s="47">
        <f t="shared" si="83"/>
        <v>244.9425462297158</v>
      </c>
      <c r="T326" s="9">
        <f t="shared" si="90"/>
        <v>-36.2626558903448</v>
      </c>
      <c r="U326" s="48">
        <f t="shared" si="84"/>
        <v>244.9425462297158</v>
      </c>
      <c r="V326" s="47">
        <f t="shared" si="89"/>
        <v>154.9425462297158</v>
      </c>
      <c r="W326" s="49">
        <f t="shared" si="85"/>
        <v>53.7373441096552</v>
      </c>
      <c r="X326" s="50"/>
      <c r="Y326" s="51"/>
      <c r="Z326" s="52"/>
      <c r="AA326" s="39">
        <v>64</v>
      </c>
      <c r="AB326" s="42">
        <v>68</v>
      </c>
      <c r="AC326" s="53"/>
      <c r="AD326" s="54"/>
      <c r="AE326" s="48">
        <f t="shared" si="86"/>
        <v>244.9425462297158</v>
      </c>
      <c r="AF326" s="47">
        <f t="shared" si="88"/>
        <v>154.9425462297158</v>
      </c>
      <c r="AG326" s="47">
        <f t="shared" si="87"/>
        <v>53.7373441096552</v>
      </c>
      <c r="AH326" s="55"/>
      <c r="AI326" s="52"/>
    </row>
    <row r="327" spans="1:35" s="38" customFormat="1" ht="21">
      <c r="A327" s="37">
        <v>307.81</v>
      </c>
      <c r="B327" s="38" t="s">
        <v>50</v>
      </c>
      <c r="C327" s="38" t="s">
        <v>91</v>
      </c>
      <c r="D327" s="38">
        <v>2</v>
      </c>
      <c r="E327" s="39" t="s">
        <v>78</v>
      </c>
      <c r="F327" s="40">
        <v>57</v>
      </c>
      <c r="G327" s="41">
        <v>60</v>
      </c>
      <c r="H327" s="42"/>
      <c r="I327" s="43"/>
      <c r="J327" s="39">
        <v>90</v>
      </c>
      <c r="K327" s="44">
        <v>52</v>
      </c>
      <c r="L327" s="44">
        <v>0</v>
      </c>
      <c r="M327" s="44">
        <v>63</v>
      </c>
      <c r="N327" s="44"/>
      <c r="O327" s="45"/>
      <c r="P327" s="46">
        <f t="shared" si="80"/>
        <v>0.5485583912065973</v>
      </c>
      <c r="Q327" s="46">
        <f t="shared" si="81"/>
        <v>0.3577493958300525</v>
      </c>
      <c r="R327" s="46">
        <f t="shared" si="82"/>
        <v>-0.2795044608534823</v>
      </c>
      <c r="S327" s="47">
        <f t="shared" si="83"/>
        <v>33.11089665923231</v>
      </c>
      <c r="T327" s="9">
        <f t="shared" si="90"/>
        <v>-23.11211473874095</v>
      </c>
      <c r="U327" s="48">
        <f t="shared" si="84"/>
        <v>33.11089665923231</v>
      </c>
      <c r="V327" s="47">
        <f t="shared" si="89"/>
        <v>303.1108966592323</v>
      </c>
      <c r="W327" s="49">
        <f t="shared" si="85"/>
        <v>66.88788526125904</v>
      </c>
      <c r="X327" s="50"/>
      <c r="Y327" s="51"/>
      <c r="Z327" s="52"/>
      <c r="AA327" s="39">
        <v>57</v>
      </c>
      <c r="AB327" s="42">
        <v>62</v>
      </c>
      <c r="AC327" s="53"/>
      <c r="AD327" s="54"/>
      <c r="AE327" s="48">
        <f t="shared" si="86"/>
        <v>33.11089665923231</v>
      </c>
      <c r="AF327" s="47">
        <f t="shared" si="88"/>
        <v>303.1108966592323</v>
      </c>
      <c r="AG327" s="47">
        <f t="shared" si="87"/>
        <v>66.88788526125904</v>
      </c>
      <c r="AH327" s="55"/>
      <c r="AI327" s="52"/>
    </row>
    <row r="328" spans="1:35" s="38" customFormat="1" ht="12.75">
      <c r="A328" s="37">
        <v>307.47</v>
      </c>
      <c r="B328" s="38" t="s">
        <v>50</v>
      </c>
      <c r="C328" s="38" t="s">
        <v>91</v>
      </c>
      <c r="D328" s="38">
        <v>2</v>
      </c>
      <c r="E328" s="39" t="s">
        <v>78</v>
      </c>
      <c r="F328" s="40">
        <v>23</v>
      </c>
      <c r="G328" s="41">
        <v>27</v>
      </c>
      <c r="H328" s="42"/>
      <c r="I328" s="43"/>
      <c r="J328" s="39">
        <v>90</v>
      </c>
      <c r="K328" s="44">
        <v>53</v>
      </c>
      <c r="L328" s="44">
        <v>0</v>
      </c>
      <c r="M328" s="44">
        <v>45</v>
      </c>
      <c r="N328" s="44"/>
      <c r="O328" s="45"/>
      <c r="P328" s="46">
        <f t="shared" si="80"/>
        <v>0.4255474838907525</v>
      </c>
      <c r="Q328" s="46">
        <f t="shared" si="81"/>
        <v>0.5647205848508179</v>
      </c>
      <c r="R328" s="46">
        <f t="shared" si="82"/>
        <v>-0.42554748389075253</v>
      </c>
      <c r="S328" s="47">
        <f t="shared" si="83"/>
        <v>52.99999999999999</v>
      </c>
      <c r="T328" s="9">
        <f t="shared" si="90"/>
        <v>-31.040160869797134</v>
      </c>
      <c r="U328" s="48">
        <f t="shared" si="84"/>
        <v>52.99999999999999</v>
      </c>
      <c r="V328" s="47">
        <f t="shared" si="89"/>
        <v>323</v>
      </c>
      <c r="W328" s="49">
        <f t="shared" si="85"/>
        <v>58.959839130202866</v>
      </c>
      <c r="X328" s="50"/>
      <c r="Y328" s="51"/>
      <c r="Z328" s="52"/>
      <c r="AA328" s="39">
        <v>23</v>
      </c>
      <c r="AB328" s="42">
        <v>37</v>
      </c>
      <c r="AC328" s="53"/>
      <c r="AD328" s="54"/>
      <c r="AE328" s="48">
        <f t="shared" si="86"/>
        <v>52.99999999999999</v>
      </c>
      <c r="AF328" s="47">
        <f t="shared" si="88"/>
        <v>323</v>
      </c>
      <c r="AG328" s="47">
        <f t="shared" si="87"/>
        <v>58.959839130202866</v>
      </c>
      <c r="AH328" s="55"/>
      <c r="AI328" s="52"/>
    </row>
    <row r="329" spans="1:35" s="38" customFormat="1" ht="12.75">
      <c r="A329" s="37">
        <v>308.54</v>
      </c>
      <c r="B329" s="38" t="s">
        <v>50</v>
      </c>
      <c r="C329" s="38" t="s">
        <v>91</v>
      </c>
      <c r="D329" s="38">
        <v>2</v>
      </c>
      <c r="E329" s="39" t="s">
        <v>68</v>
      </c>
      <c r="F329" s="40">
        <v>130</v>
      </c>
      <c r="G329" s="41">
        <v>130</v>
      </c>
      <c r="H329" s="42"/>
      <c r="I329" s="43"/>
      <c r="J329" s="39">
        <v>270</v>
      </c>
      <c r="K329" s="44">
        <v>2</v>
      </c>
      <c r="L329" s="44">
        <v>180</v>
      </c>
      <c r="M329" s="44">
        <v>5</v>
      </c>
      <c r="N329" s="44"/>
      <c r="O329" s="45"/>
      <c r="P329" s="46">
        <f t="shared" si="80"/>
        <v>-0.08710264982404566</v>
      </c>
      <c r="Q329" s="46">
        <f t="shared" si="81"/>
        <v>-0.03476669358110181</v>
      </c>
      <c r="R329" s="46">
        <f t="shared" si="82"/>
        <v>-0.995587843197948</v>
      </c>
      <c r="S329" s="47">
        <f t="shared" si="83"/>
        <v>201.7592264795576</v>
      </c>
      <c r="T329" s="9">
        <f t="shared" si="90"/>
        <v>-84.61859152100902</v>
      </c>
      <c r="U329" s="48">
        <f t="shared" si="84"/>
        <v>201.7592264795576</v>
      </c>
      <c r="V329" s="47">
        <f t="shared" si="89"/>
        <v>111.75922647955761</v>
      </c>
      <c r="W329" s="49">
        <f t="shared" si="85"/>
        <v>5.381408478990977</v>
      </c>
      <c r="X329" s="50"/>
      <c r="Y329" s="51"/>
      <c r="Z329" s="52"/>
      <c r="AA329" s="39">
        <v>120</v>
      </c>
      <c r="AB329" s="42">
        <v>141</v>
      </c>
      <c r="AC329" s="53"/>
      <c r="AD329" s="54"/>
      <c r="AE329" s="48">
        <f t="shared" si="86"/>
        <v>201.7592264795576</v>
      </c>
      <c r="AF329" s="47">
        <f t="shared" si="88"/>
        <v>111.75922647955761</v>
      </c>
      <c r="AG329" s="47">
        <f t="shared" si="87"/>
        <v>5.381408478990977</v>
      </c>
      <c r="AH329" s="55"/>
      <c r="AI329" s="52"/>
    </row>
    <row r="330" spans="1:35" s="38" customFormat="1" ht="21">
      <c r="A330" s="37">
        <v>308.58</v>
      </c>
      <c r="B330" s="38" t="s">
        <v>50</v>
      </c>
      <c r="C330" s="38" t="s">
        <v>91</v>
      </c>
      <c r="D330" s="38">
        <v>2</v>
      </c>
      <c r="E330" s="39" t="s">
        <v>53</v>
      </c>
      <c r="F330" s="40">
        <v>134</v>
      </c>
      <c r="G330" s="41">
        <v>137</v>
      </c>
      <c r="H330" s="42"/>
      <c r="I330" s="43"/>
      <c r="J330" s="39">
        <v>270</v>
      </c>
      <c r="K330" s="44">
        <v>41</v>
      </c>
      <c r="L330" s="44">
        <v>180</v>
      </c>
      <c r="M330" s="44">
        <v>53</v>
      </c>
      <c r="N330" s="44"/>
      <c r="O330" s="45"/>
      <c r="P330" s="46">
        <f t="shared" si="80"/>
        <v>-0.6027378705387918</v>
      </c>
      <c r="Q330" s="46">
        <f t="shared" si="81"/>
        <v>-0.39482617972103234</v>
      </c>
      <c r="R330" s="46">
        <f t="shared" si="82"/>
        <v>-0.45419556349484025</v>
      </c>
      <c r="S330" s="47">
        <f t="shared" si="83"/>
        <v>213.22698556999111</v>
      </c>
      <c r="T330" s="9">
        <f t="shared" si="90"/>
        <v>-32.22539310887211</v>
      </c>
      <c r="U330" s="48">
        <f t="shared" si="84"/>
        <v>213.22698556999111</v>
      </c>
      <c r="V330" s="47">
        <f t="shared" si="89"/>
        <v>123.22698556999111</v>
      </c>
      <c r="W330" s="49">
        <f t="shared" si="85"/>
        <v>57.77460689112789</v>
      </c>
      <c r="X330" s="50"/>
      <c r="Y330" s="51"/>
      <c r="Z330" s="52"/>
      <c r="AA330" s="39">
        <v>120</v>
      </c>
      <c r="AB330" s="42">
        <v>141</v>
      </c>
      <c r="AC330" s="53"/>
      <c r="AD330" s="54"/>
      <c r="AE330" s="48">
        <f t="shared" si="86"/>
        <v>213.22698556999111</v>
      </c>
      <c r="AF330" s="47">
        <f t="shared" si="88"/>
        <v>123.22698556999111</v>
      </c>
      <c r="AG330" s="47">
        <f t="shared" si="87"/>
        <v>57.77460689112789</v>
      </c>
      <c r="AH330" s="55"/>
      <c r="AI330" s="52"/>
    </row>
    <row r="331" spans="1:35" s="38" customFormat="1" ht="12.75">
      <c r="A331" s="37">
        <v>308.82</v>
      </c>
      <c r="B331" s="38" t="s">
        <v>50</v>
      </c>
      <c r="C331" s="38" t="s">
        <v>91</v>
      </c>
      <c r="D331" s="38">
        <v>3</v>
      </c>
      <c r="E331" s="39" t="s">
        <v>78</v>
      </c>
      <c r="F331" s="40">
        <v>17</v>
      </c>
      <c r="G331" s="41">
        <v>20</v>
      </c>
      <c r="H331" s="42"/>
      <c r="I331" s="43"/>
      <c r="J331" s="39">
        <v>270</v>
      </c>
      <c r="K331" s="44">
        <v>50</v>
      </c>
      <c r="L331" s="44">
        <v>180</v>
      </c>
      <c r="M331" s="44">
        <v>70</v>
      </c>
      <c r="N331" s="44"/>
      <c r="O331" s="45"/>
      <c r="P331" s="46">
        <f t="shared" si="80"/>
        <v>-0.6040227735550536</v>
      </c>
      <c r="Q331" s="46">
        <f t="shared" si="81"/>
        <v>-0.2620026302293849</v>
      </c>
      <c r="R331" s="46">
        <f t="shared" si="82"/>
        <v>-0.21984631039295427</v>
      </c>
      <c r="S331" s="47">
        <f t="shared" si="83"/>
        <v>203.44940774024312</v>
      </c>
      <c r="T331" s="9">
        <f t="shared" si="90"/>
        <v>-18.46471072580413</v>
      </c>
      <c r="U331" s="48">
        <f t="shared" si="84"/>
        <v>203.44940774024312</v>
      </c>
      <c r="V331" s="47">
        <f t="shared" si="89"/>
        <v>113.44940774024312</v>
      </c>
      <c r="W331" s="49">
        <f t="shared" si="85"/>
        <v>71.53528927419586</v>
      </c>
      <c r="X331" s="50"/>
      <c r="Y331" s="51"/>
      <c r="Z331" s="52"/>
      <c r="AA331" s="39">
        <v>12</v>
      </c>
      <c r="AB331" s="42">
        <v>22</v>
      </c>
      <c r="AC331" s="53"/>
      <c r="AD331" s="54"/>
      <c r="AE331" s="48">
        <f t="shared" si="86"/>
        <v>203.44940774024312</v>
      </c>
      <c r="AF331" s="47">
        <f t="shared" si="88"/>
        <v>113.44940774024312</v>
      </c>
      <c r="AG331" s="47">
        <f t="shared" si="87"/>
        <v>71.53528927419586</v>
      </c>
      <c r="AH331" s="55"/>
      <c r="AI331" s="52"/>
    </row>
    <row r="332" spans="1:35" s="38" customFormat="1" ht="21">
      <c r="A332" s="37">
        <v>308.96</v>
      </c>
      <c r="B332" s="38" t="s">
        <v>50</v>
      </c>
      <c r="C332" s="38" t="s">
        <v>91</v>
      </c>
      <c r="D332" s="38">
        <v>3</v>
      </c>
      <c r="E332" s="39" t="s">
        <v>53</v>
      </c>
      <c r="F332" s="40">
        <v>31</v>
      </c>
      <c r="G332" s="41">
        <v>37</v>
      </c>
      <c r="H332" s="42"/>
      <c r="I332" s="43"/>
      <c r="J332" s="39">
        <v>270</v>
      </c>
      <c r="K332" s="44">
        <v>40</v>
      </c>
      <c r="L332" s="44">
        <v>0</v>
      </c>
      <c r="M332" s="44">
        <v>52</v>
      </c>
      <c r="N332" s="44">
        <v>21</v>
      </c>
      <c r="O332" s="45">
        <v>270</v>
      </c>
      <c r="P332" s="46">
        <f t="shared" si="80"/>
        <v>-0.6036512589184275</v>
      </c>
      <c r="Q332" s="46">
        <f t="shared" si="81"/>
        <v>0.3957395681006683</v>
      </c>
      <c r="R332" s="46">
        <f t="shared" si="82"/>
        <v>0.4716240520156524</v>
      </c>
      <c r="S332" s="47">
        <f t="shared" si="83"/>
        <v>146.75209369274188</v>
      </c>
      <c r="T332" s="9">
        <f t="shared" si="90"/>
        <v>33.160360176961554</v>
      </c>
      <c r="U332" s="48">
        <f t="shared" si="84"/>
        <v>326.7520936927419</v>
      </c>
      <c r="V332" s="47">
        <f t="shared" si="89"/>
        <v>236.75209369274188</v>
      </c>
      <c r="W332" s="49">
        <f t="shared" si="85"/>
        <v>56.839639823038446</v>
      </c>
      <c r="X332" s="50">
        <f>IF(-Q332&lt;0,180-ACOS(SIN((U332-90)*PI()/180)*R332/SQRT(Q332^2+R332^2))*180/PI(),ACOS(SIN((U332-90)*PI()/180)*R332/SQRT(Q332^2+R332^2))*180/PI())</f>
        <v>50.15986540273096</v>
      </c>
      <c r="Y332" s="51">
        <f>IF(O332=90,IF(X332-N332&lt;0,X332-N332+180,X332-N332),IF(O332=270,IF(X332+N332&gt;180,X332+N332-180,X332+N332),IF(U332&lt;180,IF(O332=1,IF(X332+N332&gt;180,X332+N332-180,X332+N332),IF(X332-N332&lt;0,X332-N332+180,X332-N332)),IF(O332=1,IF(X332-N332&lt;0,X332-N332+180,X332-N332),IF(X332+N332&gt;180,X332+N332-180,X332+N332)))))</f>
        <v>71.15986540273096</v>
      </c>
      <c r="Z332" s="52"/>
      <c r="AA332" s="39">
        <v>31</v>
      </c>
      <c r="AB332" s="42">
        <v>37</v>
      </c>
      <c r="AC332" s="53"/>
      <c r="AD332" s="54"/>
      <c r="AE332" s="48">
        <f t="shared" si="86"/>
        <v>326.7520936927419</v>
      </c>
      <c r="AF332" s="47">
        <f t="shared" si="88"/>
        <v>236.75209369274188</v>
      </c>
      <c r="AG332" s="47">
        <f t="shared" si="87"/>
        <v>56.839639823038446</v>
      </c>
      <c r="AH332" s="55">
        <f>Y332</f>
        <v>71.15986540273096</v>
      </c>
      <c r="AI332" s="52"/>
    </row>
    <row r="333" spans="1:35" s="38" customFormat="1" ht="21">
      <c r="A333" s="37">
        <v>310.335</v>
      </c>
      <c r="B333" s="38" t="s">
        <v>50</v>
      </c>
      <c r="C333" s="38" t="s">
        <v>91</v>
      </c>
      <c r="D333" s="38">
        <v>5</v>
      </c>
      <c r="E333" s="39" t="s">
        <v>48</v>
      </c>
      <c r="F333" s="40">
        <v>27</v>
      </c>
      <c r="G333" s="41">
        <v>27</v>
      </c>
      <c r="H333" s="42"/>
      <c r="I333" s="43"/>
      <c r="J333" s="39">
        <v>270</v>
      </c>
      <c r="K333" s="44">
        <v>2</v>
      </c>
      <c r="L333" s="44">
        <v>180</v>
      </c>
      <c r="M333" s="44">
        <v>5</v>
      </c>
      <c r="N333" s="44"/>
      <c r="O333" s="45"/>
      <c r="P333" s="46">
        <f t="shared" si="80"/>
        <v>-0.08710264982404566</v>
      </c>
      <c r="Q333" s="46">
        <f t="shared" si="81"/>
        <v>-0.03476669358110181</v>
      </c>
      <c r="R333" s="46">
        <f t="shared" si="82"/>
        <v>-0.995587843197948</v>
      </c>
      <c r="S333" s="47">
        <f t="shared" si="83"/>
        <v>201.7592264795576</v>
      </c>
      <c r="T333" s="9">
        <f t="shared" si="90"/>
        <v>-84.61859152100902</v>
      </c>
      <c r="U333" s="48">
        <f t="shared" si="84"/>
        <v>201.7592264795576</v>
      </c>
      <c r="V333" s="47">
        <f t="shared" si="89"/>
        <v>111.75922647955761</v>
      </c>
      <c r="W333" s="49">
        <f t="shared" si="85"/>
        <v>5.381408478990977</v>
      </c>
      <c r="X333" s="50"/>
      <c r="Y333" s="51"/>
      <c r="Z333" s="52"/>
      <c r="AA333" s="39">
        <v>20</v>
      </c>
      <c r="AB333" s="42">
        <v>47</v>
      </c>
      <c r="AC333" s="53"/>
      <c r="AD333" s="54"/>
      <c r="AE333" s="48">
        <f t="shared" si="86"/>
        <v>201.7592264795576</v>
      </c>
      <c r="AF333" s="47">
        <f t="shared" si="88"/>
        <v>111.75922647955761</v>
      </c>
      <c r="AG333" s="47">
        <f t="shared" si="87"/>
        <v>5.381408478990977</v>
      </c>
      <c r="AH333" s="55"/>
      <c r="AI333" s="52"/>
    </row>
    <row r="334" spans="1:35" s="38" customFormat="1" ht="12.75">
      <c r="A334" s="37">
        <v>310.475</v>
      </c>
      <c r="B334" s="38" t="s">
        <v>50</v>
      </c>
      <c r="C334" s="38" t="s">
        <v>91</v>
      </c>
      <c r="D334" s="38">
        <v>5</v>
      </c>
      <c r="E334" s="39" t="s">
        <v>53</v>
      </c>
      <c r="F334" s="40">
        <v>41</v>
      </c>
      <c r="G334" s="41">
        <v>45</v>
      </c>
      <c r="H334" s="42"/>
      <c r="I334" s="43"/>
      <c r="J334" s="39">
        <v>90</v>
      </c>
      <c r="K334" s="44">
        <v>57</v>
      </c>
      <c r="L334" s="44">
        <v>180</v>
      </c>
      <c r="M334" s="44">
        <v>20</v>
      </c>
      <c r="N334" s="44">
        <v>40</v>
      </c>
      <c r="O334" s="45">
        <v>90</v>
      </c>
      <c r="P334" s="46">
        <f t="shared" si="80"/>
        <v>0.1862775208165934</v>
      </c>
      <c r="Q334" s="46">
        <f t="shared" si="81"/>
        <v>-0.7880925439686417</v>
      </c>
      <c r="R334" s="46">
        <f t="shared" si="82"/>
        <v>0.5117932821955791</v>
      </c>
      <c r="S334" s="47">
        <f t="shared" si="83"/>
        <v>283.29864616283044</v>
      </c>
      <c r="T334" s="9">
        <f t="shared" si="90"/>
        <v>32.29261134079619</v>
      </c>
      <c r="U334" s="48">
        <f t="shared" si="84"/>
        <v>103.29864616283044</v>
      </c>
      <c r="V334" s="47">
        <f t="shared" si="89"/>
        <v>13.298646162830437</v>
      </c>
      <c r="W334" s="49">
        <f t="shared" si="85"/>
        <v>57.70738865920381</v>
      </c>
      <c r="X334" s="50"/>
      <c r="Y334" s="51"/>
      <c r="Z334" s="52"/>
      <c r="AA334" s="39">
        <v>39</v>
      </c>
      <c r="AB334" s="42">
        <v>47</v>
      </c>
      <c r="AC334" s="53"/>
      <c r="AD334" s="54"/>
      <c r="AE334" s="48">
        <f t="shared" si="86"/>
        <v>103.29864616283044</v>
      </c>
      <c r="AF334" s="47">
        <f t="shared" si="88"/>
        <v>13.298646162830437</v>
      </c>
      <c r="AG334" s="47">
        <f t="shared" si="87"/>
        <v>57.70738865920381</v>
      </c>
      <c r="AH334" s="55"/>
      <c r="AI334" s="52"/>
    </row>
    <row r="335" spans="1:35" s="38" customFormat="1" ht="12.75">
      <c r="A335" s="37">
        <v>311.265</v>
      </c>
      <c r="B335" s="38" t="s">
        <v>50</v>
      </c>
      <c r="C335" s="38" t="s">
        <v>91</v>
      </c>
      <c r="D335" s="38">
        <v>5</v>
      </c>
      <c r="E335" s="39" t="s">
        <v>53</v>
      </c>
      <c r="F335" s="40">
        <v>120</v>
      </c>
      <c r="G335" s="41">
        <v>124</v>
      </c>
      <c r="H335" s="42"/>
      <c r="I335" s="43"/>
      <c r="J335" s="39">
        <v>90</v>
      </c>
      <c r="K335" s="44">
        <v>45</v>
      </c>
      <c r="L335" s="44">
        <v>0</v>
      </c>
      <c r="M335" s="44">
        <v>51</v>
      </c>
      <c r="N335" s="44"/>
      <c r="O335" s="45"/>
      <c r="P335" s="46">
        <f t="shared" si="80"/>
        <v>0.5495251793179634</v>
      </c>
      <c r="Q335" s="46">
        <f t="shared" si="81"/>
        <v>0.44499671605030994</v>
      </c>
      <c r="R335" s="46">
        <f t="shared" si="82"/>
        <v>-0.4449967160503101</v>
      </c>
      <c r="S335" s="47">
        <f t="shared" si="83"/>
        <v>39</v>
      </c>
      <c r="T335" s="9">
        <f t="shared" si="90"/>
        <v>-32.183044081342544</v>
      </c>
      <c r="U335" s="48">
        <f t="shared" si="84"/>
        <v>39</v>
      </c>
      <c r="V335" s="47">
        <f t="shared" si="89"/>
        <v>309</v>
      </c>
      <c r="W335" s="49">
        <f t="shared" si="85"/>
        <v>57.816955918657456</v>
      </c>
      <c r="X335" s="50"/>
      <c r="Y335" s="51"/>
      <c r="Z335" s="52"/>
      <c r="AA335" s="39">
        <v>109</v>
      </c>
      <c r="AB335" s="42">
        <v>127</v>
      </c>
      <c r="AC335" s="53"/>
      <c r="AD335" s="54"/>
      <c r="AE335" s="48">
        <f t="shared" si="86"/>
        <v>39</v>
      </c>
      <c r="AF335" s="47">
        <f t="shared" si="88"/>
        <v>309</v>
      </c>
      <c r="AG335" s="47">
        <f t="shared" si="87"/>
        <v>57.816955918657456</v>
      </c>
      <c r="AH335" s="55"/>
      <c r="AI335" s="52"/>
    </row>
    <row r="336" spans="1:35" s="38" customFormat="1" ht="12.75">
      <c r="A336" s="37">
        <v>312.395</v>
      </c>
      <c r="B336" s="38" t="s">
        <v>50</v>
      </c>
      <c r="C336" s="38" t="s">
        <v>91</v>
      </c>
      <c r="D336" s="38">
        <v>6</v>
      </c>
      <c r="E336" s="39" t="s">
        <v>53</v>
      </c>
      <c r="F336" s="40">
        <v>92</v>
      </c>
      <c r="G336" s="41">
        <v>94</v>
      </c>
      <c r="H336" s="42"/>
      <c r="I336" s="43"/>
      <c r="J336" s="39">
        <v>270</v>
      </c>
      <c r="K336" s="44">
        <v>28</v>
      </c>
      <c r="L336" s="44">
        <v>0</v>
      </c>
      <c r="M336" s="44">
        <v>0</v>
      </c>
      <c r="N336" s="44">
        <v>68</v>
      </c>
      <c r="O336" s="45">
        <v>90</v>
      </c>
      <c r="P336" s="46">
        <f t="shared" si="80"/>
        <v>0</v>
      </c>
      <c r="Q336" s="46">
        <f t="shared" si="81"/>
        <v>0.4694715627858908</v>
      </c>
      <c r="R336" s="46">
        <f t="shared" si="82"/>
        <v>0.882947592858927</v>
      </c>
      <c r="S336" s="47">
        <f t="shared" si="83"/>
        <v>90</v>
      </c>
      <c r="T336" s="9">
        <f t="shared" si="90"/>
        <v>62.00000000000001</v>
      </c>
      <c r="U336" s="48">
        <f t="shared" si="84"/>
        <v>270</v>
      </c>
      <c r="V336" s="47">
        <f t="shared" si="89"/>
        <v>180</v>
      </c>
      <c r="W336" s="49">
        <f t="shared" si="85"/>
        <v>27.999999999999993</v>
      </c>
      <c r="X336" s="50"/>
      <c r="Y336" s="51"/>
      <c r="Z336" s="52"/>
      <c r="AA336" s="39">
        <v>90</v>
      </c>
      <c r="AB336" s="42">
        <v>96</v>
      </c>
      <c r="AC336" s="53"/>
      <c r="AD336" s="54"/>
      <c r="AE336" s="48">
        <f t="shared" si="86"/>
        <v>270</v>
      </c>
      <c r="AF336" s="47">
        <f t="shared" si="88"/>
        <v>180</v>
      </c>
      <c r="AG336" s="47">
        <f t="shared" si="87"/>
        <v>27.999999999999993</v>
      </c>
      <c r="AH336" s="55"/>
      <c r="AI336" s="52"/>
    </row>
    <row r="337" spans="1:35" s="38" customFormat="1" ht="12.75">
      <c r="A337" s="37">
        <v>312.675</v>
      </c>
      <c r="B337" s="38" t="s">
        <v>50</v>
      </c>
      <c r="C337" s="38" t="s">
        <v>91</v>
      </c>
      <c r="D337" s="38">
        <v>6</v>
      </c>
      <c r="E337" s="39" t="s">
        <v>53</v>
      </c>
      <c r="F337" s="40">
        <v>120</v>
      </c>
      <c r="G337" s="41">
        <v>126</v>
      </c>
      <c r="H337" s="42"/>
      <c r="I337" s="43"/>
      <c r="J337" s="39">
        <v>270</v>
      </c>
      <c r="K337" s="44">
        <v>42</v>
      </c>
      <c r="L337" s="44">
        <v>0</v>
      </c>
      <c r="M337" s="44">
        <v>5</v>
      </c>
      <c r="N337" s="44"/>
      <c r="O337" s="45"/>
      <c r="P337" s="46">
        <f t="shared" si="80"/>
        <v>-0.0647693392335611</v>
      </c>
      <c r="Q337" s="46">
        <f t="shared" si="81"/>
        <v>0.6665843623856094</v>
      </c>
      <c r="R337" s="46">
        <f t="shared" si="82"/>
        <v>0.7403169350548957</v>
      </c>
      <c r="S337" s="47">
        <f t="shared" si="83"/>
        <v>95.54978014490594</v>
      </c>
      <c r="T337" s="9">
        <f t="shared" si="90"/>
        <v>47.866103682738256</v>
      </c>
      <c r="U337" s="48">
        <f t="shared" si="84"/>
        <v>275.5497801449059</v>
      </c>
      <c r="V337" s="47">
        <f t="shared" si="89"/>
        <v>185.54978014490592</v>
      </c>
      <c r="W337" s="49">
        <f t="shared" si="85"/>
        <v>42.133896317261744</v>
      </c>
      <c r="X337" s="50"/>
      <c r="Y337" s="51"/>
      <c r="Z337" s="52"/>
      <c r="AA337" s="39">
        <v>118</v>
      </c>
      <c r="AB337" s="42">
        <v>126</v>
      </c>
      <c r="AC337" s="53"/>
      <c r="AD337" s="54"/>
      <c r="AE337" s="48">
        <f t="shared" si="86"/>
        <v>275.5497801449059</v>
      </c>
      <c r="AF337" s="47">
        <f t="shared" si="88"/>
        <v>185.54978014490592</v>
      </c>
      <c r="AG337" s="47">
        <f t="shared" si="87"/>
        <v>42.133896317261744</v>
      </c>
      <c r="AH337" s="55"/>
      <c r="AI337" s="52"/>
    </row>
    <row r="338" spans="1:35" s="38" customFormat="1" ht="12.75">
      <c r="A338" s="37">
        <v>312.765</v>
      </c>
      <c r="B338" s="38" t="s">
        <v>50</v>
      </c>
      <c r="C338" s="38" t="s">
        <v>91</v>
      </c>
      <c r="D338" s="38">
        <v>6</v>
      </c>
      <c r="E338" s="39" t="s">
        <v>53</v>
      </c>
      <c r="F338" s="40">
        <v>129</v>
      </c>
      <c r="G338" s="41">
        <v>135</v>
      </c>
      <c r="H338" s="42"/>
      <c r="I338" s="43"/>
      <c r="J338" s="39">
        <v>270</v>
      </c>
      <c r="K338" s="44">
        <v>45</v>
      </c>
      <c r="L338" s="44">
        <v>0</v>
      </c>
      <c r="M338" s="44">
        <v>22</v>
      </c>
      <c r="N338" s="44"/>
      <c r="O338" s="45"/>
      <c r="P338" s="46">
        <f t="shared" si="80"/>
        <v>-0.2648868624815833</v>
      </c>
      <c r="Q338" s="46">
        <f t="shared" si="81"/>
        <v>0.655617990970857</v>
      </c>
      <c r="R338" s="46">
        <f t="shared" si="82"/>
        <v>0.6556179909708572</v>
      </c>
      <c r="S338" s="47">
        <f t="shared" si="83"/>
        <v>112</v>
      </c>
      <c r="T338" s="9">
        <f t="shared" si="90"/>
        <v>42.836182496094736</v>
      </c>
      <c r="U338" s="48">
        <f t="shared" si="84"/>
        <v>292</v>
      </c>
      <c r="V338" s="47">
        <f t="shared" si="89"/>
        <v>202</v>
      </c>
      <c r="W338" s="49">
        <f t="shared" si="85"/>
        <v>47.163817503905264</v>
      </c>
      <c r="X338" s="50"/>
      <c r="Y338" s="51"/>
      <c r="Z338" s="52"/>
      <c r="AA338" s="39">
        <v>129</v>
      </c>
      <c r="AB338" s="42">
        <v>141</v>
      </c>
      <c r="AC338" s="53"/>
      <c r="AD338" s="54"/>
      <c r="AE338" s="48">
        <f t="shared" si="86"/>
        <v>292</v>
      </c>
      <c r="AF338" s="47">
        <f t="shared" si="88"/>
        <v>202</v>
      </c>
      <c r="AG338" s="47">
        <f t="shared" si="87"/>
        <v>47.163817503905264</v>
      </c>
      <c r="AH338" s="55"/>
      <c r="AI338" s="52"/>
    </row>
    <row r="339" spans="1:35" s="38" customFormat="1" ht="12.75">
      <c r="A339" s="37">
        <v>312.775</v>
      </c>
      <c r="B339" s="38" t="s">
        <v>50</v>
      </c>
      <c r="C339" s="38" t="s">
        <v>91</v>
      </c>
      <c r="D339" s="38">
        <v>6</v>
      </c>
      <c r="E339" s="39" t="s">
        <v>53</v>
      </c>
      <c r="F339" s="40">
        <v>130</v>
      </c>
      <c r="G339" s="41">
        <v>136</v>
      </c>
      <c r="H339" s="42"/>
      <c r="I339" s="43"/>
      <c r="J339" s="39">
        <v>270</v>
      </c>
      <c r="K339" s="44">
        <v>60</v>
      </c>
      <c r="L339" s="44">
        <v>0</v>
      </c>
      <c r="M339" s="44">
        <v>0</v>
      </c>
      <c r="N339" s="44"/>
      <c r="O339" s="45"/>
      <c r="P339" s="46">
        <f t="shared" si="80"/>
        <v>0</v>
      </c>
      <c r="Q339" s="46">
        <f t="shared" si="81"/>
        <v>0.8660254037844386</v>
      </c>
      <c r="R339" s="46">
        <f t="shared" si="82"/>
        <v>0.5000000000000001</v>
      </c>
      <c r="S339" s="47">
        <f t="shared" si="83"/>
        <v>90</v>
      </c>
      <c r="T339" s="9">
        <f t="shared" si="90"/>
        <v>30.00000000000001</v>
      </c>
      <c r="U339" s="48">
        <f t="shared" si="84"/>
        <v>270</v>
      </c>
      <c r="V339" s="47">
        <f t="shared" si="89"/>
        <v>180</v>
      </c>
      <c r="W339" s="49">
        <f t="shared" si="85"/>
        <v>59.999999999999986</v>
      </c>
      <c r="X339" s="50"/>
      <c r="Y339" s="51"/>
      <c r="Z339" s="52"/>
      <c r="AA339" s="39">
        <v>129</v>
      </c>
      <c r="AB339" s="42">
        <v>141</v>
      </c>
      <c r="AC339" s="53"/>
      <c r="AD339" s="54"/>
      <c r="AE339" s="48">
        <f t="shared" si="86"/>
        <v>270</v>
      </c>
      <c r="AF339" s="47">
        <f t="shared" si="88"/>
        <v>180</v>
      </c>
      <c r="AG339" s="47">
        <f t="shared" si="87"/>
        <v>59.999999999999986</v>
      </c>
      <c r="AH339" s="55"/>
      <c r="AI339" s="52"/>
    </row>
    <row r="340" spans="1:35" s="38" customFormat="1" ht="12.75">
      <c r="A340" s="37">
        <v>312.945</v>
      </c>
      <c r="B340" s="38" t="s">
        <v>50</v>
      </c>
      <c r="C340" s="38" t="s">
        <v>91</v>
      </c>
      <c r="D340" s="38">
        <v>7</v>
      </c>
      <c r="E340" s="39" t="s">
        <v>53</v>
      </c>
      <c r="F340" s="40">
        <v>6</v>
      </c>
      <c r="G340" s="41">
        <v>6</v>
      </c>
      <c r="H340" s="42"/>
      <c r="I340" s="43"/>
      <c r="J340" s="39">
        <v>270</v>
      </c>
      <c r="K340" s="44">
        <v>1</v>
      </c>
      <c r="L340" s="44">
        <v>0</v>
      </c>
      <c r="M340" s="44">
        <v>28</v>
      </c>
      <c r="N340" s="44">
        <v>23</v>
      </c>
      <c r="O340" s="45">
        <v>270</v>
      </c>
      <c r="P340" s="46">
        <f t="shared" si="80"/>
        <v>-0.46940005999294193</v>
      </c>
      <c r="Q340" s="46">
        <f t="shared" si="81"/>
        <v>0.015409560253395205</v>
      </c>
      <c r="R340" s="46">
        <f t="shared" si="82"/>
        <v>0.8828131156638819</v>
      </c>
      <c r="S340" s="47">
        <f t="shared" si="83"/>
        <v>178.11975778999587</v>
      </c>
      <c r="T340" s="9">
        <f t="shared" si="90"/>
        <v>61.987207290627936</v>
      </c>
      <c r="U340" s="48">
        <f t="shared" si="84"/>
        <v>358.1197577899959</v>
      </c>
      <c r="V340" s="47">
        <f t="shared" si="89"/>
        <v>268.1197577899959</v>
      </c>
      <c r="W340" s="49">
        <f t="shared" si="85"/>
        <v>28.012792709372064</v>
      </c>
      <c r="X340" s="50">
        <f>IF(-Q340&lt;0,180-ACOS(SIN((U340-90)*PI()/180)*R340/SQRT(Q340^2+R340^2))*180/PI(),ACOS(SIN((U340-90)*PI()/180)*R340/SQRT(Q340^2+R340^2))*180/PI())</f>
        <v>2.129542618217073</v>
      </c>
      <c r="Y340" s="51">
        <f>IF(O340=90,IF(X340-N340&lt;0,X340-N340+180,X340-N340),IF(O340=270,IF(X340+N340&gt;180,X340+N340-180,X340+N340),IF(U340&lt;180,IF(O340=1,IF(X340+N340&gt;180,X340+N340-180,X340+N340),IF(X340-N340&lt;0,X340-N340+180,X340-N340)),IF(O340=1,IF(X340-N340&lt;0,X340-N340+180,X340-N340),IF(X340+N340&gt;180,X340+N340-180,X340+N340)))))</f>
        <v>25.129542618217073</v>
      </c>
      <c r="Z340" s="52" t="s">
        <v>57</v>
      </c>
      <c r="AA340" s="39">
        <v>6</v>
      </c>
      <c r="AB340" s="42">
        <v>14</v>
      </c>
      <c r="AC340" s="53"/>
      <c r="AD340" s="54"/>
      <c r="AE340" s="48">
        <f t="shared" si="86"/>
        <v>358.1197577899959</v>
      </c>
      <c r="AF340" s="47">
        <f t="shared" si="88"/>
        <v>268.1197577899959</v>
      </c>
      <c r="AG340" s="47">
        <f t="shared" si="87"/>
        <v>28.012792709372064</v>
      </c>
      <c r="AH340" s="55">
        <f>Y340</f>
        <v>25.129542618217073</v>
      </c>
      <c r="AI340" s="52" t="str">
        <f>Z340</f>
        <v>R</v>
      </c>
    </row>
    <row r="341" spans="1:35" s="38" customFormat="1" ht="12.75">
      <c r="A341" s="37">
        <v>313.175</v>
      </c>
      <c r="B341" s="38" t="s">
        <v>50</v>
      </c>
      <c r="C341" s="38" t="s">
        <v>91</v>
      </c>
      <c r="D341" s="38">
        <v>7</v>
      </c>
      <c r="E341" s="39" t="s">
        <v>53</v>
      </c>
      <c r="F341" s="40">
        <v>29</v>
      </c>
      <c r="G341" s="41">
        <v>32</v>
      </c>
      <c r="H341" s="42"/>
      <c r="I341" s="43"/>
      <c r="J341" s="39">
        <v>270</v>
      </c>
      <c r="K341" s="44">
        <v>29</v>
      </c>
      <c r="L341" s="44">
        <v>180</v>
      </c>
      <c r="M341" s="44">
        <v>48</v>
      </c>
      <c r="N341" s="44">
        <v>44</v>
      </c>
      <c r="O341" s="45">
        <v>270</v>
      </c>
      <c r="P341" s="46">
        <f>COS(K341*PI()/180)*SIN(J341*PI()/180)*(SIN(M341*PI()/180))-(COS(M341*PI()/180)*SIN(L341*PI()/180))*(SIN(K341*PI()/180))</f>
        <v>-0.6499691096211958</v>
      </c>
      <c r="Q341" s="46">
        <f>(SIN(K341*PI()/180))*(COS(M341*PI()/180)*COS(L341*PI()/180))-(SIN(M341*PI()/180))*(COS(K341*PI()/180)*COS(J341*PI()/180))</f>
        <v>-0.3244009551640393</v>
      </c>
      <c r="R341" s="46">
        <f>(COS(K341*PI()/180)*COS(J341*PI()/180))*(COS(M341*PI()/180)*SIN(L341*PI()/180))-(COS(K341*PI()/180)*SIN(J341*PI()/180))*(COS(M341*PI()/180)*COS(L341*PI()/180))</f>
        <v>-0.585234814971591</v>
      </c>
      <c r="S341" s="47">
        <f>IF(P341=0,IF(Q341&gt;=0,90,270),IF(P341&gt;0,IF(Q341&gt;=0,ATAN(Q341/P341)*180/PI(),ATAN(Q341/P341)*180/PI()+360),ATAN(Q341/P341)*180/PI()+180))</f>
        <v>206.52388023021555</v>
      </c>
      <c r="T341" s="9">
        <f t="shared" si="90"/>
        <v>-38.856134735908135</v>
      </c>
      <c r="U341" s="48">
        <f>IF(R341&lt;0,S341,IF(S341+180&gt;=360,S341-180,S341+180))</f>
        <v>206.52388023021555</v>
      </c>
      <c r="V341" s="47">
        <f t="shared" si="89"/>
        <v>116.52388023021555</v>
      </c>
      <c r="W341" s="49">
        <f>IF(R341&lt;0,90+T341,90-T341)</f>
        <v>51.143865264091865</v>
      </c>
      <c r="X341" s="50">
        <f>IF(-Q341&lt;0,180-ACOS(SIN((U341-90)*PI()/180)*R341/SQRT(Q341^2+R341^2))*180/PI(),ACOS(SIN((U341-90)*PI()/180)*R341/SQRT(Q341^2+R341^2))*180/PI())</f>
        <v>141.49598277753756</v>
      </c>
      <c r="Y341" s="51">
        <f>IF(O341=90,IF(X341-N341&lt;0,X341-N341+180,X341-N341),IF(O341=270,IF(X341+N341&gt;180,X341+N341-180,X341+N341),IF(U341&lt;180,IF(O341=1,IF(X341+N341&gt;180,X341+N341-180,X341+N341),IF(X341-N341&lt;0,X341-N341+180,X341-N341)),IF(O341=1,IF(X341-N341&lt;0,X341-N341+180,X341-N341),IF(X341+N341&gt;180,X341+N341-180,X341+N341)))))</f>
        <v>5.495982777537563</v>
      </c>
      <c r="Z341" s="52" t="s">
        <v>87</v>
      </c>
      <c r="AA341" s="39">
        <v>29</v>
      </c>
      <c r="AB341" s="42">
        <v>34</v>
      </c>
      <c r="AC341" s="53"/>
      <c r="AD341" s="54"/>
      <c r="AE341" s="48">
        <f>IF(AD341&gt;=0,IF(U341&gt;=AC341,U341-AC341,U341-AC341+360),IF((U341-AC341-180)&lt;0,IF(U341-AC341+180&lt;0,U341-AC341+540,U341-AC341+180),U341-AC341-180))</f>
        <v>206.52388023021555</v>
      </c>
      <c r="AF341" s="47">
        <f t="shared" si="88"/>
        <v>116.52388023021555</v>
      </c>
      <c r="AG341" s="47">
        <f>W341</f>
        <v>51.143865264091865</v>
      </c>
      <c r="AH341" s="55">
        <f>Y341</f>
        <v>5.495982777537563</v>
      </c>
      <c r="AI341" s="52" t="str">
        <f>Z341</f>
        <v>RL</v>
      </c>
    </row>
    <row r="342" spans="1:35" s="38" customFormat="1" ht="21">
      <c r="A342" s="37">
        <v>313.175</v>
      </c>
      <c r="B342" s="38" t="s">
        <v>50</v>
      </c>
      <c r="C342" s="38" t="s">
        <v>91</v>
      </c>
      <c r="D342" s="38">
        <v>7</v>
      </c>
      <c r="E342" s="39" t="s">
        <v>53</v>
      </c>
      <c r="F342" s="40">
        <v>87</v>
      </c>
      <c r="G342" s="41">
        <v>93</v>
      </c>
      <c r="H342" s="42"/>
      <c r="I342" s="43"/>
      <c r="J342" s="39">
        <v>270</v>
      </c>
      <c r="K342" s="44">
        <v>69</v>
      </c>
      <c r="L342" s="44">
        <v>0</v>
      </c>
      <c r="M342" s="44">
        <v>69</v>
      </c>
      <c r="N342" s="44"/>
      <c r="O342" s="45"/>
      <c r="P342" s="46">
        <f t="shared" si="80"/>
        <v>-0.33456530317942923</v>
      </c>
      <c r="Q342" s="46">
        <f t="shared" si="81"/>
        <v>0.3345653031794293</v>
      </c>
      <c r="R342" s="46">
        <f t="shared" si="82"/>
        <v>0.12842758726130296</v>
      </c>
      <c r="S342" s="47">
        <f t="shared" si="83"/>
        <v>135</v>
      </c>
      <c r="T342" s="9">
        <f t="shared" si="90"/>
        <v>15.186066237202516</v>
      </c>
      <c r="U342" s="48">
        <f t="shared" si="84"/>
        <v>315</v>
      </c>
      <c r="V342" s="47">
        <f t="shared" si="89"/>
        <v>225</v>
      </c>
      <c r="W342" s="49">
        <f t="shared" si="85"/>
        <v>74.81393376279749</v>
      </c>
      <c r="X342" s="50"/>
      <c r="Y342" s="51"/>
      <c r="Z342" s="52" t="s">
        <v>87</v>
      </c>
      <c r="AA342" s="39">
        <v>75</v>
      </c>
      <c r="AB342" s="42">
        <v>93</v>
      </c>
      <c r="AC342" s="53">
        <v>327.8</v>
      </c>
      <c r="AD342" s="54">
        <v>-24</v>
      </c>
      <c r="AE342" s="48">
        <f t="shared" si="86"/>
        <v>167.2</v>
      </c>
      <c r="AF342" s="47">
        <f t="shared" si="88"/>
        <v>77.19999999999999</v>
      </c>
      <c r="AG342" s="47">
        <f t="shared" si="87"/>
        <v>74.81393376279749</v>
      </c>
      <c r="AH342" s="55"/>
      <c r="AI342" s="52" t="str">
        <f>Z342</f>
        <v>RL</v>
      </c>
    </row>
    <row r="343" spans="1:35" s="38" customFormat="1" ht="12.75">
      <c r="A343" s="37">
        <v>315.8</v>
      </c>
      <c r="B343" s="38" t="s">
        <v>50</v>
      </c>
      <c r="C343" s="38" t="s">
        <v>93</v>
      </c>
      <c r="D343" s="38">
        <v>1</v>
      </c>
      <c r="E343" s="39" t="s">
        <v>53</v>
      </c>
      <c r="F343" s="40">
        <v>47</v>
      </c>
      <c r="G343" s="41">
        <v>48</v>
      </c>
      <c r="H343" s="42"/>
      <c r="I343" s="43"/>
      <c r="J343" s="39">
        <v>90</v>
      </c>
      <c r="K343" s="44">
        <v>4</v>
      </c>
      <c r="L343" s="44">
        <v>180</v>
      </c>
      <c r="M343" s="44">
        <v>30</v>
      </c>
      <c r="N343" s="44">
        <v>52</v>
      </c>
      <c r="O343" s="45">
        <v>270</v>
      </c>
      <c r="P343" s="46">
        <f t="shared" si="80"/>
        <v>0.49878202512991204</v>
      </c>
      <c r="Q343" s="46">
        <f t="shared" si="81"/>
        <v>-0.06041087834083474</v>
      </c>
      <c r="R343" s="46">
        <f t="shared" si="82"/>
        <v>0.8639158094271043</v>
      </c>
      <c r="S343" s="47">
        <f t="shared" si="83"/>
        <v>353.09415586751555</v>
      </c>
      <c r="T343" s="9">
        <f t="shared" si="90"/>
        <v>59.81902282302106</v>
      </c>
      <c r="U343" s="48">
        <f t="shared" si="84"/>
        <v>173.09415586751555</v>
      </c>
      <c r="V343" s="47">
        <f t="shared" si="89"/>
        <v>83.09415586751555</v>
      </c>
      <c r="W343" s="49">
        <f t="shared" si="85"/>
        <v>30.180977176978942</v>
      </c>
      <c r="X343" s="50">
        <f>IF(-Q343&lt;0,180-ACOS(SIN((U343-90)*PI()/180)*R343/SQRT(Q343^2+R343^2))*180/PI(),ACOS(SIN((U343-90)*PI()/180)*R343/SQRT(Q343^2+R343^2))*180/PI())</f>
        <v>7.975782305689332</v>
      </c>
      <c r="Y343" s="51">
        <f>IF(O343=90,IF(X343-N343&lt;0,X343-N343+180,X343-N343),IF(O343=270,IF(X343+N343&gt;180,X343+N343-180,X343+N343),IF(U343&lt;180,IF(O343=1,IF(X343+N343&gt;180,X343+N343-180,X343+N343),IF(X343-N343&lt;0,X343-N343+180,X343-N343)),IF(O343=1,IF(X343-N343&lt;0,X343-N343+180,X343-N343),IF(X343+N343&gt;180,X343+N343-180,X343+N343)))))</f>
        <v>59.975782305689336</v>
      </c>
      <c r="Z343" s="52" t="s">
        <v>54</v>
      </c>
      <c r="AA343" s="39">
        <v>45</v>
      </c>
      <c r="AB343" s="42">
        <v>52</v>
      </c>
      <c r="AC343" s="53">
        <v>172.2</v>
      </c>
      <c r="AD343" s="54">
        <v>-0.2</v>
      </c>
      <c r="AE343" s="48">
        <f t="shared" si="86"/>
        <v>180.89415586751556</v>
      </c>
      <c r="AF343" s="47">
        <f t="shared" si="88"/>
        <v>90.89415586751556</v>
      </c>
      <c r="AG343" s="47">
        <f t="shared" si="87"/>
        <v>30.180977176978942</v>
      </c>
      <c r="AH343" s="55">
        <f>Y343</f>
        <v>59.975782305689336</v>
      </c>
      <c r="AI343" s="52" t="str">
        <f>Z343</f>
        <v>N</v>
      </c>
    </row>
    <row r="344" spans="1:35" s="38" customFormat="1" ht="12.75">
      <c r="A344" s="37">
        <v>316.1</v>
      </c>
      <c r="B344" s="38" t="s">
        <v>50</v>
      </c>
      <c r="C344" s="38" t="s">
        <v>93</v>
      </c>
      <c r="D344" s="38">
        <v>1</v>
      </c>
      <c r="E344" s="39" t="s">
        <v>68</v>
      </c>
      <c r="F344" s="40">
        <v>77</v>
      </c>
      <c r="G344" s="41">
        <v>92</v>
      </c>
      <c r="H344" s="42"/>
      <c r="I344" s="43"/>
      <c r="J344" s="39">
        <v>90</v>
      </c>
      <c r="K344" s="44">
        <v>15</v>
      </c>
      <c r="L344" s="44">
        <v>180</v>
      </c>
      <c r="M344" s="44">
        <v>7</v>
      </c>
      <c r="N344" s="44"/>
      <c r="O344" s="45"/>
      <c r="P344" s="46">
        <f t="shared" si="80"/>
        <v>0.11771674622792326</v>
      </c>
      <c r="Q344" s="46">
        <f t="shared" si="81"/>
        <v>-0.2568898471879887</v>
      </c>
      <c r="R344" s="46">
        <f t="shared" si="82"/>
        <v>0.9587259616541788</v>
      </c>
      <c r="S344" s="47">
        <f t="shared" si="83"/>
        <v>294.61906107146956</v>
      </c>
      <c r="T344" s="9">
        <f t="shared" si="90"/>
        <v>73.57754314044732</v>
      </c>
      <c r="U344" s="48">
        <f t="shared" si="84"/>
        <v>114.61906107146956</v>
      </c>
      <c r="V344" s="47">
        <f t="shared" si="89"/>
        <v>24.61906107146956</v>
      </c>
      <c r="W344" s="49">
        <f t="shared" si="85"/>
        <v>16.422456859552682</v>
      </c>
      <c r="X344" s="50"/>
      <c r="Y344" s="51"/>
      <c r="Z344" s="52"/>
      <c r="AA344" s="39">
        <v>77</v>
      </c>
      <c r="AB344" s="42">
        <v>92</v>
      </c>
      <c r="AC344" s="53">
        <v>340.4</v>
      </c>
      <c r="AD344" s="54">
        <v>-33.2</v>
      </c>
      <c r="AE344" s="48">
        <f t="shared" si="86"/>
        <v>314.2190610714696</v>
      </c>
      <c r="AF344" s="47">
        <f t="shared" si="88"/>
        <v>224.21906107146958</v>
      </c>
      <c r="AG344" s="47">
        <f t="shared" si="87"/>
        <v>16.422456859552682</v>
      </c>
      <c r="AH344" s="55"/>
      <c r="AI344" s="52"/>
    </row>
    <row r="345" spans="1:35" s="38" customFormat="1" ht="12.75">
      <c r="A345" s="37">
        <v>318.585</v>
      </c>
      <c r="B345" s="38" t="s">
        <v>50</v>
      </c>
      <c r="C345" s="38" t="s">
        <v>93</v>
      </c>
      <c r="D345" s="38">
        <v>3</v>
      </c>
      <c r="E345" s="39" t="s">
        <v>48</v>
      </c>
      <c r="F345" s="40">
        <v>43</v>
      </c>
      <c r="G345" s="41">
        <v>43</v>
      </c>
      <c r="H345" s="42"/>
      <c r="I345" s="43"/>
      <c r="J345" s="39">
        <v>90</v>
      </c>
      <c r="K345" s="44">
        <v>7</v>
      </c>
      <c r="L345" s="44">
        <v>0</v>
      </c>
      <c r="M345" s="44">
        <v>10</v>
      </c>
      <c r="N345" s="44"/>
      <c r="O345" s="45"/>
      <c r="P345" s="46">
        <f t="shared" si="80"/>
        <v>0.17235383048284025</v>
      </c>
      <c r="Q345" s="46">
        <f t="shared" si="81"/>
        <v>0.12001787423989642</v>
      </c>
      <c r="R345" s="46">
        <f t="shared" si="82"/>
        <v>-0.9774671453588046</v>
      </c>
      <c r="S345" s="47">
        <f t="shared" si="83"/>
        <v>34.85126374945101</v>
      </c>
      <c r="T345" s="9">
        <f t="shared" si="90"/>
        <v>-77.87347698248588</v>
      </c>
      <c r="U345" s="48">
        <f t="shared" si="84"/>
        <v>34.85126374945101</v>
      </c>
      <c r="V345" s="47">
        <f t="shared" si="89"/>
        <v>304.851263749451</v>
      </c>
      <c r="W345" s="49">
        <f t="shared" si="85"/>
        <v>12.126523017514117</v>
      </c>
      <c r="X345" s="50"/>
      <c r="Y345" s="51"/>
      <c r="Z345" s="52"/>
      <c r="AA345" s="39">
        <v>25</v>
      </c>
      <c r="AB345" s="42">
        <v>44</v>
      </c>
      <c r="AC345" s="53">
        <v>34.8</v>
      </c>
      <c r="AD345" s="54">
        <v>48.5</v>
      </c>
      <c r="AE345" s="48">
        <f t="shared" si="86"/>
        <v>0.0512637494510102</v>
      </c>
      <c r="AF345" s="47">
        <f t="shared" si="88"/>
        <v>270.051263749451</v>
      </c>
      <c r="AG345" s="47">
        <f t="shared" si="87"/>
        <v>12.126523017514117</v>
      </c>
      <c r="AH345" s="55"/>
      <c r="AI345" s="52"/>
    </row>
    <row r="346" spans="1:35" s="38" customFormat="1" ht="21">
      <c r="A346" s="37">
        <v>319.355</v>
      </c>
      <c r="B346" s="38" t="s">
        <v>50</v>
      </c>
      <c r="C346" s="38" t="s">
        <v>93</v>
      </c>
      <c r="D346" s="38">
        <v>3</v>
      </c>
      <c r="E346" s="39" t="s">
        <v>68</v>
      </c>
      <c r="F346" s="40">
        <v>120</v>
      </c>
      <c r="G346" s="41">
        <v>121</v>
      </c>
      <c r="H346" s="42"/>
      <c r="I346" s="43"/>
      <c r="J346" s="39">
        <v>270</v>
      </c>
      <c r="K346" s="44">
        <v>20</v>
      </c>
      <c r="L346" s="44">
        <v>180</v>
      </c>
      <c r="M346" s="44">
        <v>16</v>
      </c>
      <c r="N346" s="44"/>
      <c r="O346" s="45"/>
      <c r="P346" s="46">
        <f t="shared" si="80"/>
        <v>-0.259014389274174</v>
      </c>
      <c r="Q346" s="46">
        <f t="shared" si="81"/>
        <v>-0.32877086301829916</v>
      </c>
      <c r="R346" s="46">
        <f t="shared" si="82"/>
        <v>-0.9032905223173859</v>
      </c>
      <c r="S346" s="47">
        <f t="shared" si="83"/>
        <v>231.76802428781622</v>
      </c>
      <c r="T346" s="9">
        <f t="shared" si="90"/>
        <v>-65.13914719638066</v>
      </c>
      <c r="U346" s="48">
        <f t="shared" si="84"/>
        <v>231.76802428781622</v>
      </c>
      <c r="V346" s="47">
        <f t="shared" si="89"/>
        <v>141.76802428781622</v>
      </c>
      <c r="W346" s="49">
        <f t="shared" si="85"/>
        <v>24.860852803619338</v>
      </c>
      <c r="X346" s="50"/>
      <c r="Y346" s="51"/>
      <c r="Z346" s="52"/>
      <c r="AA346" s="39">
        <v>115</v>
      </c>
      <c r="AB346" s="42">
        <v>122</v>
      </c>
      <c r="AC346" s="53">
        <v>299</v>
      </c>
      <c r="AD346" s="54">
        <v>-7.9</v>
      </c>
      <c r="AE346" s="48">
        <f t="shared" si="86"/>
        <v>112.76802428781622</v>
      </c>
      <c r="AF346" s="47">
        <f t="shared" si="88"/>
        <v>22.768024287816218</v>
      </c>
      <c r="AG346" s="47">
        <f t="shared" si="87"/>
        <v>24.860852803619338</v>
      </c>
      <c r="AH346" s="55"/>
      <c r="AI346" s="52"/>
    </row>
    <row r="347" spans="1:35" s="38" customFormat="1" ht="12.75">
      <c r="A347" s="37">
        <v>321.06</v>
      </c>
      <c r="B347" s="38" t="s">
        <v>50</v>
      </c>
      <c r="C347" s="38" t="s">
        <v>93</v>
      </c>
      <c r="D347" s="38">
        <v>6</v>
      </c>
      <c r="E347" s="39" t="s">
        <v>53</v>
      </c>
      <c r="F347" s="40">
        <v>7</v>
      </c>
      <c r="G347" s="41">
        <v>10</v>
      </c>
      <c r="H347" s="42"/>
      <c r="I347" s="43"/>
      <c r="J347" s="39">
        <v>270</v>
      </c>
      <c r="K347" s="44">
        <v>45</v>
      </c>
      <c r="L347" s="44">
        <v>0</v>
      </c>
      <c r="M347" s="44">
        <v>48</v>
      </c>
      <c r="N347" s="44">
        <v>16</v>
      </c>
      <c r="O347" s="45">
        <v>90</v>
      </c>
      <c r="P347" s="46">
        <f t="shared" si="80"/>
        <v>-0.5254827454987588</v>
      </c>
      <c r="Q347" s="46">
        <f t="shared" si="81"/>
        <v>0.47314678925581516</v>
      </c>
      <c r="R347" s="46">
        <f t="shared" si="82"/>
        <v>0.47314678925581516</v>
      </c>
      <c r="S347" s="47">
        <f t="shared" si="83"/>
        <v>138</v>
      </c>
      <c r="T347" s="9">
        <f t="shared" si="90"/>
        <v>33.78769180570783</v>
      </c>
      <c r="U347" s="48">
        <f t="shared" si="84"/>
        <v>318</v>
      </c>
      <c r="V347" s="47">
        <f t="shared" si="89"/>
        <v>228</v>
      </c>
      <c r="W347" s="49">
        <f t="shared" si="85"/>
        <v>56.21230819429217</v>
      </c>
      <c r="X347" s="50">
        <f>IF(-Q347&lt;0,180-ACOS(SIN((U347-90)*PI()/180)*R347/SQRT(Q347^2+R347^2))*180/PI(),ACOS(SIN((U347-90)*PI()/180)*R347/SQRT(Q347^2+R347^2))*180/PI())</f>
        <v>58.299252870153296</v>
      </c>
      <c r="Y347" s="51">
        <f>IF(O347=90,IF(X347-N347&lt;0,X347-N347+180,X347-N347),IF(O347=270,IF(X347+N347&gt;180,X347+N347-180,X347+N347),IF(U347&lt;180,IF(O347=1,IF(X347+N347&gt;180,X347+N347-180,X347+N347),IF(X347-N347&lt;0,X347-N347+180,X347-N347)),IF(O347=1,IF(X347-N347&lt;0,X347-N347+180,X347-N347),IF(X347+N347&gt;180,X347+N347-180,X347+N347)))))</f>
        <v>42.299252870153296</v>
      </c>
      <c r="Z347" s="52" t="s">
        <v>54</v>
      </c>
      <c r="AA347" s="39">
        <v>6</v>
      </c>
      <c r="AB347" s="42">
        <v>11</v>
      </c>
      <c r="AC347" s="53">
        <v>315.9</v>
      </c>
      <c r="AD347" s="54">
        <v>0.9</v>
      </c>
      <c r="AE347" s="48">
        <f t="shared" si="86"/>
        <v>2.1000000000000227</v>
      </c>
      <c r="AF347" s="47">
        <f t="shared" si="88"/>
        <v>272.1</v>
      </c>
      <c r="AG347" s="47">
        <f t="shared" si="87"/>
        <v>56.21230819429217</v>
      </c>
      <c r="AH347" s="55">
        <f>Y347</f>
        <v>42.299252870153296</v>
      </c>
      <c r="AI347" s="52" t="str">
        <f>Z347</f>
        <v>N</v>
      </c>
    </row>
    <row r="348" spans="1:35" s="38" customFormat="1" ht="21">
      <c r="A348" s="37">
        <v>321.4</v>
      </c>
      <c r="B348" s="38" t="s">
        <v>50</v>
      </c>
      <c r="C348" s="38" t="s">
        <v>93</v>
      </c>
      <c r="D348" s="38">
        <v>6</v>
      </c>
      <c r="E348" s="39" t="s">
        <v>53</v>
      </c>
      <c r="F348" s="40">
        <v>41</v>
      </c>
      <c r="G348" s="41">
        <v>46</v>
      </c>
      <c r="H348" s="42"/>
      <c r="I348" s="43"/>
      <c r="J348" s="39">
        <v>270</v>
      </c>
      <c r="K348" s="44">
        <v>62</v>
      </c>
      <c r="L348" s="44">
        <v>333</v>
      </c>
      <c r="M348" s="44">
        <v>0</v>
      </c>
      <c r="N348" s="44">
        <v>66</v>
      </c>
      <c r="O348" s="45">
        <v>90</v>
      </c>
      <c r="P348" s="46">
        <f t="shared" si="80"/>
        <v>0.40084981892585425</v>
      </c>
      <c r="Q348" s="46">
        <f t="shared" si="81"/>
        <v>0.7867120657537185</v>
      </c>
      <c r="R348" s="46">
        <f t="shared" si="82"/>
        <v>0.41830222536313777</v>
      </c>
      <c r="S348" s="47">
        <f t="shared" si="83"/>
        <v>62.999999999999986</v>
      </c>
      <c r="T348" s="9">
        <f t="shared" si="90"/>
        <v>25.349562092843016</v>
      </c>
      <c r="U348" s="48">
        <f t="shared" si="84"/>
        <v>243</v>
      </c>
      <c r="V348" s="47">
        <f t="shared" si="89"/>
        <v>153</v>
      </c>
      <c r="W348" s="49">
        <f t="shared" si="85"/>
        <v>64.65043790715698</v>
      </c>
      <c r="X348" s="50">
        <f>IF(-Q348&lt;0,180-ACOS(SIN((U348-90)*PI()/180)*R348/SQRT(Q348^2+R348^2))*180/PI(),ACOS(SIN((U348-90)*PI()/180)*R348/SQRT(Q348^2+R348^2))*180/PI())</f>
        <v>102.30617172629448</v>
      </c>
      <c r="Y348" s="51">
        <f>IF(O348=90,IF(X348-N348&lt;0,X348-N348+180,X348-N348),IF(O348=270,IF(X348+N348&gt;180,X348+N348-180,X348+N348),IF(U348&lt;180,IF(O348=1,IF(X348+N348&gt;180,X348+N348-180,X348+N348),IF(X348-N348&lt;0,X348-N348+180,X348-N348)),IF(O348=1,IF(X348-N348&lt;0,X348-N348+180,X348-N348),IF(X348+N348&gt;180,X348+N348-180,X348+N348)))))</f>
        <v>36.30617172629448</v>
      </c>
      <c r="Z348" s="52" t="s">
        <v>54</v>
      </c>
      <c r="AA348" s="39">
        <v>41</v>
      </c>
      <c r="AB348" s="42">
        <v>46</v>
      </c>
      <c r="AC348" s="53">
        <v>285.6</v>
      </c>
      <c r="AD348" s="54">
        <v>11</v>
      </c>
      <c r="AE348" s="48">
        <f t="shared" si="86"/>
        <v>317.4</v>
      </c>
      <c r="AF348" s="47">
        <f t="shared" si="88"/>
        <v>227.39999999999998</v>
      </c>
      <c r="AG348" s="47">
        <f t="shared" si="87"/>
        <v>64.65043790715698</v>
      </c>
      <c r="AH348" s="55">
        <f>Y348</f>
        <v>36.30617172629448</v>
      </c>
      <c r="AI348" s="52" t="str">
        <f>Z348</f>
        <v>N</v>
      </c>
    </row>
    <row r="349" spans="1:35" s="38" customFormat="1" ht="12.75">
      <c r="A349" s="37">
        <v>321.4</v>
      </c>
      <c r="B349" s="38" t="s">
        <v>50</v>
      </c>
      <c r="C349" s="38" t="s">
        <v>93</v>
      </c>
      <c r="D349" s="38">
        <v>6</v>
      </c>
      <c r="E349" s="39" t="s">
        <v>53</v>
      </c>
      <c r="F349" s="40">
        <v>41</v>
      </c>
      <c r="G349" s="41">
        <v>46</v>
      </c>
      <c r="H349" s="42"/>
      <c r="I349" s="43"/>
      <c r="J349" s="39">
        <v>270</v>
      </c>
      <c r="K349" s="44">
        <v>44</v>
      </c>
      <c r="L349" s="44">
        <v>322</v>
      </c>
      <c r="M349" s="44">
        <v>0</v>
      </c>
      <c r="N349" s="44">
        <v>78</v>
      </c>
      <c r="O349" s="45">
        <v>90</v>
      </c>
      <c r="P349" s="46">
        <f t="shared" si="80"/>
        <v>0.42767439720410433</v>
      </c>
      <c r="Q349" s="46">
        <f t="shared" si="81"/>
        <v>0.5473982660046116</v>
      </c>
      <c r="R349" s="46">
        <f t="shared" si="82"/>
        <v>0.5668474981641692</v>
      </c>
      <c r="S349" s="47">
        <f t="shared" si="83"/>
        <v>51.99999999999996</v>
      </c>
      <c r="T349" s="9">
        <f t="shared" si="90"/>
        <v>39.21475547114439</v>
      </c>
      <c r="U349" s="48">
        <f t="shared" si="84"/>
        <v>231.99999999999994</v>
      </c>
      <c r="V349" s="47">
        <f t="shared" si="89"/>
        <v>141.99999999999994</v>
      </c>
      <c r="W349" s="49">
        <f t="shared" si="85"/>
        <v>50.78524452885561</v>
      </c>
      <c r="X349" s="50">
        <f>IF(-Q349&lt;0,180-ACOS(SIN((U349-90)*PI()/180)*R349/SQRT(Q349^2+R349^2))*180/PI(),ACOS(SIN((U349-90)*PI()/180)*R349/SQRT(Q349^2+R349^2))*180/PI())</f>
        <v>116.28712970249293</v>
      </c>
      <c r="Y349" s="51">
        <f>IF(O349=90,IF(X349-N349&lt;0,X349-N349+180,X349-N349),IF(O349=270,IF(X349+N349&gt;180,X349+N349-180,X349+N349),IF(U349&lt;180,IF(O349=1,IF(X349+N349&gt;180,X349+N349-180,X349+N349),IF(X349-N349&lt;0,X349-N349+180,X349-N349)),IF(O349=1,IF(X349-N349&lt;0,X349-N349+180,X349-N349),IF(X349+N349&gt;180,X349+N349-180,X349+N349)))))</f>
        <v>38.28712970249293</v>
      </c>
      <c r="Z349" s="52" t="s">
        <v>54</v>
      </c>
      <c r="AA349" s="39">
        <v>41</v>
      </c>
      <c r="AB349" s="42">
        <v>46</v>
      </c>
      <c r="AC349" s="53">
        <v>285.6</v>
      </c>
      <c r="AD349" s="54">
        <v>11</v>
      </c>
      <c r="AE349" s="48">
        <f t="shared" si="86"/>
        <v>306.3999999999999</v>
      </c>
      <c r="AF349" s="47">
        <f t="shared" si="88"/>
        <v>216.39999999999992</v>
      </c>
      <c r="AG349" s="47">
        <f t="shared" si="87"/>
        <v>50.78524452885561</v>
      </c>
      <c r="AH349" s="55">
        <f>Y349</f>
        <v>38.28712970249293</v>
      </c>
      <c r="AI349" s="52" t="str">
        <f>Z349</f>
        <v>N</v>
      </c>
    </row>
    <row r="350" spans="1:35" s="38" customFormat="1" ht="21">
      <c r="A350" s="37">
        <v>322.67</v>
      </c>
      <c r="B350" s="38" t="s">
        <v>50</v>
      </c>
      <c r="C350" s="38" t="s">
        <v>93</v>
      </c>
      <c r="D350" s="38">
        <v>8</v>
      </c>
      <c r="E350" s="39" t="s">
        <v>53</v>
      </c>
      <c r="F350" s="40">
        <v>26</v>
      </c>
      <c r="G350" s="41">
        <v>31</v>
      </c>
      <c r="H350" s="42"/>
      <c r="I350" s="43"/>
      <c r="J350" s="39">
        <v>270</v>
      </c>
      <c r="K350" s="44">
        <v>78</v>
      </c>
      <c r="L350" s="44">
        <v>172</v>
      </c>
      <c r="M350" s="44">
        <v>0</v>
      </c>
      <c r="N350" s="44">
        <v>76</v>
      </c>
      <c r="O350" s="45">
        <v>270</v>
      </c>
      <c r="P350" s="46">
        <f t="shared" si="80"/>
        <v>-0.136131834790772</v>
      </c>
      <c r="Q350" s="46">
        <f t="shared" si="81"/>
        <v>-0.9686283355228662</v>
      </c>
      <c r="R350" s="46">
        <f t="shared" si="82"/>
        <v>-0.20588830853489712</v>
      </c>
      <c r="S350" s="47">
        <f t="shared" si="83"/>
        <v>262</v>
      </c>
      <c r="T350" s="9">
        <f t="shared" si="90"/>
        <v>-11.886554534545338</v>
      </c>
      <c r="U350" s="48">
        <f t="shared" si="84"/>
        <v>262</v>
      </c>
      <c r="V350" s="47">
        <f t="shared" si="89"/>
        <v>172</v>
      </c>
      <c r="W350" s="49">
        <f t="shared" si="85"/>
        <v>78.11344546545466</v>
      </c>
      <c r="X350" s="50">
        <f>IF(-Q350&lt;0,180-ACOS(SIN((U350-90)*PI()/180)*R350/SQRT(Q350^2+R350^2))*180/PI(),ACOS(SIN((U350-90)*PI()/180)*R350/SQRT(Q350^2+R350^2))*180/PI())</f>
        <v>91.65812577124161</v>
      </c>
      <c r="Y350" s="51">
        <f>IF(O350=90,IF(X350-N350&lt;0,X350-N350+180,X350-N350),IF(O350=270,IF(X350+N350&gt;180,X350+N350-180,X350+N350),IF(U350&lt;180,IF(O350=1,IF(X350+N350&gt;180,X350+N350-180,X350+N350),IF(X350-N350&lt;0,X350-N350+180,X350-N350)),IF(O350=1,IF(X350-N350&lt;0,X350-N350+180,X350-N350),IF(X350+N350&gt;180,X350+N350-180,X350+N350)))))</f>
        <v>167.6581257712416</v>
      </c>
      <c r="Z350" s="52"/>
      <c r="AA350" s="39">
        <v>19</v>
      </c>
      <c r="AB350" s="42">
        <v>38</v>
      </c>
      <c r="AC350" s="53">
        <v>63.6</v>
      </c>
      <c r="AD350" s="54">
        <v>-13.2</v>
      </c>
      <c r="AE350" s="48">
        <f t="shared" si="86"/>
        <v>18.400000000000006</v>
      </c>
      <c r="AF350" s="47">
        <f t="shared" si="88"/>
        <v>288.4</v>
      </c>
      <c r="AG350" s="47">
        <f t="shared" si="87"/>
        <v>78.11344546545466</v>
      </c>
      <c r="AH350" s="55">
        <f>Y350</f>
        <v>167.6581257712416</v>
      </c>
      <c r="AI350" s="52"/>
    </row>
    <row r="351" spans="1:35" s="38" customFormat="1" ht="12.75">
      <c r="A351" s="37">
        <v>322.67</v>
      </c>
      <c r="B351" s="38" t="s">
        <v>50</v>
      </c>
      <c r="C351" s="38" t="s">
        <v>93</v>
      </c>
      <c r="D351" s="38">
        <v>8</v>
      </c>
      <c r="E351" s="39" t="s">
        <v>53</v>
      </c>
      <c r="F351" s="40">
        <v>26</v>
      </c>
      <c r="G351" s="41">
        <v>31</v>
      </c>
      <c r="H351" s="42"/>
      <c r="I351" s="43"/>
      <c r="J351" s="39">
        <v>270</v>
      </c>
      <c r="K351" s="44">
        <v>83</v>
      </c>
      <c r="L351" s="44">
        <v>28</v>
      </c>
      <c r="M351" s="44">
        <v>0</v>
      </c>
      <c r="N351" s="44">
        <v>82</v>
      </c>
      <c r="O351" s="45">
        <v>90</v>
      </c>
      <c r="P351" s="46">
        <f t="shared" si="80"/>
        <v>-0.4659721929481732</v>
      </c>
      <c r="Q351" s="46">
        <f t="shared" si="81"/>
        <v>0.8763662353930968</v>
      </c>
      <c r="R351" s="46">
        <f t="shared" si="82"/>
        <v>0.1076042434028729</v>
      </c>
      <c r="S351" s="47">
        <f t="shared" si="83"/>
        <v>118</v>
      </c>
      <c r="T351" s="9">
        <f t="shared" si="90"/>
        <v>6.187403941159593</v>
      </c>
      <c r="U351" s="48">
        <f t="shared" si="84"/>
        <v>298</v>
      </c>
      <c r="V351" s="47">
        <f t="shared" si="89"/>
        <v>208</v>
      </c>
      <c r="W351" s="49">
        <f t="shared" si="85"/>
        <v>83.81259605884041</v>
      </c>
      <c r="X351" s="50">
        <f>IF(-Q351&lt;0,180-ACOS(SIN((U351-90)*PI()/180)*R351/SQRT(Q351^2+R351^2))*180/PI(),ACOS(SIN((U351-90)*PI()/180)*R351/SQRT(Q351^2+R351^2))*180/PI())</f>
        <v>86.72007720765195</v>
      </c>
      <c r="Y351" s="51">
        <f>IF(O351=90,IF(X351-N351&lt;0,X351-N351+180,X351-N351),IF(O351=270,IF(X351+N351&gt;180,X351+N351-180,X351+N351),IF(U351&lt;180,IF(O351=1,IF(X351+N351&gt;180,X351+N351-180,X351+N351),IF(X351-N351&lt;0,X351-N351+180,X351-N351)),IF(O351=1,IF(X351-N351&lt;0,X351-N351+180,X351-N351),IF(X351+N351&gt;180,X351+N351-180,X351+N351)))))</f>
        <v>4.720077207651954</v>
      </c>
      <c r="Z351" s="52"/>
      <c r="AA351" s="39">
        <v>19</v>
      </c>
      <c r="AB351" s="42">
        <v>38</v>
      </c>
      <c r="AC351" s="53">
        <v>63.6</v>
      </c>
      <c r="AD351" s="54">
        <v>-13.2</v>
      </c>
      <c r="AE351" s="48">
        <f t="shared" si="86"/>
        <v>54.400000000000006</v>
      </c>
      <c r="AF351" s="47">
        <f t="shared" si="88"/>
        <v>324.4</v>
      </c>
      <c r="AG351" s="47">
        <f t="shared" si="87"/>
        <v>83.81259605884041</v>
      </c>
      <c r="AH351" s="55">
        <f>Y351</f>
        <v>4.720077207651954</v>
      </c>
      <c r="AI351" s="52"/>
    </row>
    <row r="352" spans="1:35" s="38" customFormat="1" ht="12.75">
      <c r="A352" s="37">
        <v>322.67</v>
      </c>
      <c r="B352" s="38" t="s">
        <v>50</v>
      </c>
      <c r="C352" s="38" t="s">
        <v>93</v>
      </c>
      <c r="D352" s="38">
        <v>8</v>
      </c>
      <c r="E352" s="39" t="s">
        <v>53</v>
      </c>
      <c r="F352" s="40">
        <v>26</v>
      </c>
      <c r="G352" s="41">
        <v>28</v>
      </c>
      <c r="H352" s="42"/>
      <c r="I352" s="43"/>
      <c r="J352" s="39">
        <v>90</v>
      </c>
      <c r="K352" s="44">
        <v>52</v>
      </c>
      <c r="L352" s="44">
        <v>180</v>
      </c>
      <c r="M352" s="44">
        <v>12</v>
      </c>
      <c r="N352" s="44">
        <v>85</v>
      </c>
      <c r="O352" s="45">
        <v>270</v>
      </c>
      <c r="P352" s="46">
        <f aca="true" t="shared" si="91" ref="P352:P415">COS(K352*PI()/180)*SIN(J352*PI()/180)*(SIN(M352*PI()/180))-(COS(M352*PI()/180)*SIN(L352*PI()/180))*(SIN(K352*PI()/180))</f>
        <v>0.12800321830631373</v>
      </c>
      <c r="Q352" s="46">
        <f aca="true" t="shared" si="92" ref="Q352:Q415">(SIN(K352*PI()/180))*(COS(M352*PI()/180)*COS(L352*PI()/180))-(SIN(M352*PI()/180))*(COS(K352*PI()/180)*COS(J352*PI()/180))</f>
        <v>-0.7707908279928531</v>
      </c>
      <c r="R352" s="46">
        <f aca="true" t="shared" si="93" ref="R352:R415">(COS(K352*PI()/180)*COS(J352*PI()/180))*(COS(M352*PI()/180)*SIN(L352*PI()/180))-(COS(K352*PI()/180)*SIN(J352*PI()/180))*(COS(M352*PI()/180)*COS(L352*PI()/180))</f>
        <v>0.6022077949540278</v>
      </c>
      <c r="S352" s="47">
        <f aca="true" t="shared" si="94" ref="S352:S415">IF(P352=0,IF(Q352&gt;=0,90,270),IF(P352&gt;0,IF(Q352&gt;=0,ATAN(Q352/P352)*180/PI(),ATAN(Q352/P352)*180/PI()+360),ATAN(Q352/P352)*180/PI()+180))</f>
        <v>279.42891074398403</v>
      </c>
      <c r="T352" s="9">
        <f t="shared" si="90"/>
        <v>37.6225254861141</v>
      </c>
      <c r="U352" s="48">
        <f aca="true" t="shared" si="95" ref="U352:U415">IF(R352&lt;0,S352,IF(S352+180&gt;=360,S352-180,S352+180))</f>
        <v>99.42891074398403</v>
      </c>
      <c r="V352" s="47">
        <f t="shared" si="89"/>
        <v>9.428910743984034</v>
      </c>
      <c r="W352" s="49">
        <f aca="true" t="shared" si="96" ref="W352:W415">IF(R352&lt;0,90+T352,90-T352)</f>
        <v>52.3774745138859</v>
      </c>
      <c r="X352" s="50">
        <f>IF(-Q352&lt;0,180-ACOS(SIN((U352-90)*PI()/180)*R352/SQRT(Q352^2+R352^2))*180/PI(),ACOS(SIN((U352-90)*PI()/180)*R352/SQRT(Q352^2+R352^2))*180/PI())</f>
        <v>84.21130626744822</v>
      </c>
      <c r="Y352" s="51">
        <f>IF(O352=90,IF(X352-N352&lt;0,X352-N352+180,X352-N352),IF(O352=270,IF(X352+N352&gt;180,X352+N352-180,X352+N352),IF(U352&lt;180,IF(O352=1,IF(X352+N352&gt;180,X352+N352-180,X352+N352),IF(X352-N352&lt;0,X352-N352+180,X352-N352)),IF(O352=1,IF(X352-N352&lt;0,X352-N352+180,X352-N352),IF(X352+N352&gt;180,X352+N352-180,X352+N352)))))</f>
        <v>169.2113062674482</v>
      </c>
      <c r="Z352" s="52"/>
      <c r="AA352" s="39">
        <v>19</v>
      </c>
      <c r="AB352" s="42">
        <v>38</v>
      </c>
      <c r="AC352" s="53">
        <v>63.6</v>
      </c>
      <c r="AD352" s="54">
        <v>-13.2</v>
      </c>
      <c r="AE352" s="48">
        <f aca="true" t="shared" si="97" ref="AE352:AE415">IF(AD352&gt;=0,IF(U352&gt;=AC352,U352-AC352,U352-AC352+360),IF((U352-AC352-180)&lt;0,IF(U352-AC352+180&lt;0,U352-AC352+540,U352-AC352+180),U352-AC352-180))</f>
        <v>215.82891074398404</v>
      </c>
      <c r="AF352" s="47">
        <f t="shared" si="88"/>
        <v>125.82891074398404</v>
      </c>
      <c r="AG352" s="47">
        <f aca="true" t="shared" si="98" ref="AG352:AG415">W352</f>
        <v>52.3774745138859</v>
      </c>
      <c r="AH352" s="55">
        <f>Y352</f>
        <v>169.2113062674482</v>
      </c>
      <c r="AI352" s="52"/>
    </row>
    <row r="353" spans="1:36" s="38" customFormat="1" ht="12.75">
      <c r="A353" s="37">
        <v>323.56</v>
      </c>
      <c r="B353" s="38" t="s">
        <v>50</v>
      </c>
      <c r="C353" s="38" t="s">
        <v>93</v>
      </c>
      <c r="D353" s="38">
        <v>8</v>
      </c>
      <c r="E353" s="39" t="s">
        <v>53</v>
      </c>
      <c r="F353" s="40">
        <v>115</v>
      </c>
      <c r="G353" s="41">
        <v>121</v>
      </c>
      <c r="H353" s="42"/>
      <c r="I353" s="43"/>
      <c r="J353" s="39">
        <v>90</v>
      </c>
      <c r="K353" s="44">
        <v>66</v>
      </c>
      <c r="L353" s="44">
        <v>180</v>
      </c>
      <c r="M353" s="44">
        <v>16</v>
      </c>
      <c r="N353" s="44">
        <v>28</v>
      </c>
      <c r="O353" s="45">
        <v>270</v>
      </c>
      <c r="P353" s="46">
        <f t="shared" si="91"/>
        <v>0.11211181281129601</v>
      </c>
      <c r="Q353" s="46">
        <f t="shared" si="92"/>
        <v>-0.8781562559302741</v>
      </c>
      <c r="R353" s="46">
        <f t="shared" si="93"/>
        <v>0.39098035532330233</v>
      </c>
      <c r="S353" s="47">
        <f t="shared" si="94"/>
        <v>277.27543887163785</v>
      </c>
      <c r="T353" s="9">
        <f t="shared" si="90"/>
        <v>23.828366071385304</v>
      </c>
      <c r="U353" s="48">
        <f t="shared" si="95"/>
        <v>97.27543887163785</v>
      </c>
      <c r="V353" s="47">
        <f t="shared" si="89"/>
        <v>7.275438871637846</v>
      </c>
      <c r="W353" s="49">
        <f t="shared" si="96"/>
        <v>66.1716339286147</v>
      </c>
      <c r="X353" s="50">
        <f>IF(-Q353&lt;0,180-ACOS(SIN((U353-90)*PI()/180)*R353/SQRT(Q353^2+R353^2))*180/PI(),ACOS(SIN((U353-90)*PI()/180)*R353/SQRT(Q353^2+R353^2))*180/PI())</f>
        <v>87.04745175487885</v>
      </c>
      <c r="Y353" s="51">
        <f>IF(O353=90,IF(X353-N353&lt;0,X353-N353+180,X353-N353),IF(O353=270,IF(X353+N353&gt;180,X353+N353-180,X353+N353),IF(U353&lt;180,IF(O353=1,IF(X353+N353&gt;180,X353+N353-180,X353+N353),IF(X353-N353&lt;0,X353-N353+180,X353-N353)),IF(O353=1,IF(X353-N353&lt;0,X353-N353+180,X353-N353),IF(X353+N353&gt;180,X353+N353-180,X353+N353)))))</f>
        <v>115.04745175487885</v>
      </c>
      <c r="Z353" s="52"/>
      <c r="AA353" s="39">
        <v>110</v>
      </c>
      <c r="AB353" s="42">
        <v>132</v>
      </c>
      <c r="AC353" s="53">
        <v>45.7</v>
      </c>
      <c r="AD353" s="54">
        <v>7.8</v>
      </c>
      <c r="AE353" s="48">
        <f t="shared" si="97"/>
        <v>51.57543887163784</v>
      </c>
      <c r="AF353" s="47">
        <f t="shared" si="88"/>
        <v>321.57543887163786</v>
      </c>
      <c r="AG353" s="47">
        <f t="shared" si="98"/>
        <v>66.1716339286147</v>
      </c>
      <c r="AH353" s="55">
        <f>Y353</f>
        <v>115.04745175487885</v>
      </c>
      <c r="AI353" s="52"/>
      <c r="AJ353" s="38" t="s">
        <v>94</v>
      </c>
    </row>
    <row r="354" spans="1:35" s="38" customFormat="1" ht="21">
      <c r="A354" s="37">
        <v>323.63</v>
      </c>
      <c r="B354" s="38" t="s">
        <v>50</v>
      </c>
      <c r="C354" s="38" t="s">
        <v>93</v>
      </c>
      <c r="D354" s="38">
        <v>8</v>
      </c>
      <c r="E354" s="39" t="s">
        <v>53</v>
      </c>
      <c r="F354" s="40">
        <v>122</v>
      </c>
      <c r="G354" s="41">
        <v>131</v>
      </c>
      <c r="H354" s="42"/>
      <c r="I354" s="43"/>
      <c r="J354" s="39">
        <v>90</v>
      </c>
      <c r="K354" s="44">
        <v>61</v>
      </c>
      <c r="L354" s="44">
        <v>160</v>
      </c>
      <c r="M354" s="44">
        <v>0</v>
      </c>
      <c r="N354" s="44">
        <v>62</v>
      </c>
      <c r="O354" s="45">
        <v>90</v>
      </c>
      <c r="P354" s="46">
        <f t="shared" si="91"/>
        <v>-0.2991375575912707</v>
      </c>
      <c r="Q354" s="46">
        <f t="shared" si="92"/>
        <v>-0.8218736847928224</v>
      </c>
      <c r="R354" s="46">
        <f t="shared" si="93"/>
        <v>0.45557202263150154</v>
      </c>
      <c r="S354" s="47">
        <f t="shared" si="94"/>
        <v>250</v>
      </c>
      <c r="T354" s="9">
        <f t="shared" si="90"/>
        <v>27.514111487833933</v>
      </c>
      <c r="U354" s="48">
        <f t="shared" si="95"/>
        <v>70</v>
      </c>
      <c r="V354" s="47">
        <f t="shared" si="89"/>
        <v>340</v>
      </c>
      <c r="W354" s="49">
        <f t="shared" si="96"/>
        <v>62.48588851216607</v>
      </c>
      <c r="X354" s="50">
        <f>IF(-Q354&lt;0,180-ACOS(SIN((U354-90)*PI()/180)*R354/SQRT(Q354^2+R354^2))*180/PI(),ACOS(SIN((U354-90)*PI()/180)*R354/SQRT(Q354^2+R354^2))*180/PI())</f>
        <v>99.54456274016403</v>
      </c>
      <c r="Y354" s="51">
        <f>IF(O354=90,IF(X354-N354&lt;0,X354-N354+180,X354-N354),IF(O354=270,IF(X354+N354&gt;180,X354+N354-180,X354+N354),IF(U354&lt;180,IF(O354=1,IF(X354+N354&gt;180,X354+N354-180,X354+N354),IF(X354-N354&lt;0,X354-N354+180,X354-N354)),IF(O354=1,IF(X354-N354&lt;0,X354-N354+180,X354-N354),IF(X354+N354&gt;180,X354+N354-180,X354+N354)))))</f>
        <v>37.544562740164025</v>
      </c>
      <c r="Z354" s="52"/>
      <c r="AA354" s="39">
        <v>110</v>
      </c>
      <c r="AB354" s="42">
        <v>132</v>
      </c>
      <c r="AC354" s="53">
        <v>45.7</v>
      </c>
      <c r="AD354" s="54">
        <v>7.8</v>
      </c>
      <c r="AE354" s="48">
        <f t="shared" si="97"/>
        <v>24.299999999999997</v>
      </c>
      <c r="AF354" s="47">
        <f t="shared" si="88"/>
        <v>294.3</v>
      </c>
      <c r="AG354" s="47">
        <f t="shared" si="98"/>
        <v>62.48588851216607</v>
      </c>
      <c r="AH354" s="55">
        <f>Y354</f>
        <v>37.544562740164025</v>
      </c>
      <c r="AI354" s="52"/>
    </row>
    <row r="355" spans="1:35" s="38" customFormat="1" ht="12.75">
      <c r="A355" s="37">
        <v>325.69</v>
      </c>
      <c r="B355" s="38" t="s">
        <v>50</v>
      </c>
      <c r="C355" s="38" t="s">
        <v>95</v>
      </c>
      <c r="D355" s="38">
        <v>1</v>
      </c>
      <c r="E355" s="39" t="s">
        <v>53</v>
      </c>
      <c r="F355" s="40">
        <v>86</v>
      </c>
      <c r="G355" s="41">
        <v>89</v>
      </c>
      <c r="H355" s="42"/>
      <c r="I355" s="43"/>
      <c r="J355" s="39">
        <v>270</v>
      </c>
      <c r="K355" s="44">
        <v>57</v>
      </c>
      <c r="L355" s="44">
        <v>0</v>
      </c>
      <c r="M355" s="44">
        <v>14</v>
      </c>
      <c r="N355" s="44">
        <v>74</v>
      </c>
      <c r="O355" s="45">
        <v>90</v>
      </c>
      <c r="P355" s="46">
        <f t="shared" si="91"/>
        <v>-0.13176010776840918</v>
      </c>
      <c r="Q355" s="46">
        <f t="shared" si="92"/>
        <v>0.8137584678309076</v>
      </c>
      <c r="R355" s="46">
        <f t="shared" si="93"/>
        <v>0.5284609280381637</v>
      </c>
      <c r="S355" s="47">
        <f t="shared" si="94"/>
        <v>99.19725532443961</v>
      </c>
      <c r="T355" s="9">
        <f t="shared" si="90"/>
        <v>32.662257591337045</v>
      </c>
      <c r="U355" s="48">
        <f t="shared" si="95"/>
        <v>279.1972553244396</v>
      </c>
      <c r="V355" s="47">
        <f t="shared" si="89"/>
        <v>189.1972553244396</v>
      </c>
      <c r="W355" s="49">
        <f t="shared" si="96"/>
        <v>57.337742408662955</v>
      </c>
      <c r="X355" s="50">
        <f>IF(-Q355&lt;0,180-ACOS(SIN((U355-90)*PI()/180)*R355/SQRT(Q355^2+R355^2))*180/PI(),ACOS(SIN((U355-90)*PI()/180)*R355/SQRT(Q355^2+R355^2))*180/PI())</f>
        <v>85.00597928862699</v>
      </c>
      <c r="Y355" s="51">
        <f>IF(O355=90,IF(X355-N355&lt;0,X355-N355+180,X355-N355),IF(O355=270,IF(X355+N355&gt;180,X355+N355-180,X355+N355),IF(U355&lt;180,IF(O355=1,IF(X355+N355&gt;180,X355+N355-180,X355+N355),IF(X355-N355&lt;0,X355-N355+180,X355-N355)),IF(O355=1,IF(X355-N355&lt;0,X355-N355+180,X355-N355),IF(X355+N355&gt;180,X355+N355-180,X355+N355)))))</f>
        <v>11.005979288626989</v>
      </c>
      <c r="Z355" s="52" t="s">
        <v>87</v>
      </c>
      <c r="AA355" s="39">
        <v>38</v>
      </c>
      <c r="AB355" s="42">
        <v>93</v>
      </c>
      <c r="AC355" s="53">
        <v>331.1</v>
      </c>
      <c r="AD355" s="54">
        <v>16.8</v>
      </c>
      <c r="AE355" s="48">
        <f t="shared" si="97"/>
        <v>308.0972553244396</v>
      </c>
      <c r="AF355" s="47">
        <f t="shared" si="88"/>
        <v>218.09725532443957</v>
      </c>
      <c r="AG355" s="47">
        <f t="shared" si="98"/>
        <v>57.337742408662955</v>
      </c>
      <c r="AH355" s="55">
        <f>Y355</f>
        <v>11.005979288626989</v>
      </c>
      <c r="AI355" s="52" t="str">
        <f>Z355</f>
        <v>RL</v>
      </c>
    </row>
    <row r="356" spans="1:35" s="38" customFormat="1" ht="12.75">
      <c r="A356" s="37">
        <v>325.63</v>
      </c>
      <c r="B356" s="38" t="s">
        <v>50</v>
      </c>
      <c r="C356" s="38" t="s">
        <v>95</v>
      </c>
      <c r="D356" s="38">
        <v>1</v>
      </c>
      <c r="E356" s="39" t="s">
        <v>78</v>
      </c>
      <c r="F356" s="40">
        <v>80</v>
      </c>
      <c r="G356" s="41">
        <v>88</v>
      </c>
      <c r="H356" s="42"/>
      <c r="I356" s="43"/>
      <c r="J356" s="39">
        <v>270</v>
      </c>
      <c r="K356" s="44">
        <v>65</v>
      </c>
      <c r="L356" s="44">
        <v>0</v>
      </c>
      <c r="M356" s="44">
        <v>70</v>
      </c>
      <c r="N356" s="44"/>
      <c r="O356" s="45"/>
      <c r="P356" s="46">
        <f t="shared" si="91"/>
        <v>-0.3971312619671028</v>
      </c>
      <c r="Q356" s="46">
        <f t="shared" si="92"/>
        <v>0.30997551921944483</v>
      </c>
      <c r="R356" s="46">
        <f t="shared" si="93"/>
        <v>0.14454395845259904</v>
      </c>
      <c r="S356" s="47">
        <f t="shared" si="94"/>
        <v>142.0266558107657</v>
      </c>
      <c r="T356" s="9">
        <f t="shared" si="90"/>
        <v>16.00906824793345</v>
      </c>
      <c r="U356" s="48">
        <f t="shared" si="95"/>
        <v>322.0266558107657</v>
      </c>
      <c r="V356" s="47">
        <f t="shared" si="89"/>
        <v>232.0266558107657</v>
      </c>
      <c r="W356" s="49">
        <f t="shared" si="96"/>
        <v>73.99093175206656</v>
      </c>
      <c r="X356" s="50"/>
      <c r="Y356" s="51"/>
      <c r="Z356" s="52"/>
      <c r="AA356" s="39">
        <v>38</v>
      </c>
      <c r="AB356" s="42">
        <v>93</v>
      </c>
      <c r="AC356" s="53">
        <v>331.1</v>
      </c>
      <c r="AD356" s="54">
        <v>16.8</v>
      </c>
      <c r="AE356" s="48">
        <f t="shared" si="97"/>
        <v>350.9266558107657</v>
      </c>
      <c r="AF356" s="47">
        <f t="shared" si="88"/>
        <v>260.9266558107657</v>
      </c>
      <c r="AG356" s="47">
        <f t="shared" si="98"/>
        <v>73.99093175206656</v>
      </c>
      <c r="AH356" s="55"/>
      <c r="AI356" s="52"/>
    </row>
    <row r="357" spans="1:35" s="38" customFormat="1" ht="21">
      <c r="A357" s="37">
        <v>325.58</v>
      </c>
      <c r="B357" s="38" t="s">
        <v>50</v>
      </c>
      <c r="C357" s="38" t="s">
        <v>95</v>
      </c>
      <c r="D357" s="38">
        <v>1</v>
      </c>
      <c r="E357" s="39" t="s">
        <v>78</v>
      </c>
      <c r="F357" s="40">
        <v>75</v>
      </c>
      <c r="G357" s="41">
        <v>79</v>
      </c>
      <c r="H357" s="42"/>
      <c r="I357" s="43"/>
      <c r="J357" s="39">
        <v>270</v>
      </c>
      <c r="K357" s="44">
        <v>54</v>
      </c>
      <c r="L357" s="44">
        <v>0</v>
      </c>
      <c r="M357" s="44">
        <v>32</v>
      </c>
      <c r="N357" s="44"/>
      <c r="O357" s="45"/>
      <c r="P357" s="46">
        <f t="shared" si="91"/>
        <v>-0.3114787284219561</v>
      </c>
      <c r="Q357" s="46">
        <f t="shared" si="92"/>
        <v>0.6860853218378682</v>
      </c>
      <c r="R357" s="46">
        <f t="shared" si="93"/>
        <v>0.4984701641554564</v>
      </c>
      <c r="S357" s="47">
        <f t="shared" si="94"/>
        <v>114.4177711349741</v>
      </c>
      <c r="T357" s="9">
        <f t="shared" si="90"/>
        <v>33.486919007098344</v>
      </c>
      <c r="U357" s="48">
        <f t="shared" si="95"/>
        <v>294.4177711349741</v>
      </c>
      <c r="V357" s="47">
        <f t="shared" si="89"/>
        <v>204.4177711349741</v>
      </c>
      <c r="W357" s="49">
        <f t="shared" si="96"/>
        <v>56.513080992901656</v>
      </c>
      <c r="X357" s="50"/>
      <c r="Y357" s="51"/>
      <c r="Z357" s="52"/>
      <c r="AA357" s="39">
        <v>38</v>
      </c>
      <c r="AB357" s="42">
        <v>93</v>
      </c>
      <c r="AC357" s="53">
        <v>303.2</v>
      </c>
      <c r="AD357" s="54">
        <v>16.7</v>
      </c>
      <c r="AE357" s="48">
        <f t="shared" si="97"/>
        <v>351.2177711349741</v>
      </c>
      <c r="AF357" s="47">
        <f t="shared" si="88"/>
        <v>261.2177711349741</v>
      </c>
      <c r="AG357" s="47">
        <f t="shared" si="98"/>
        <v>56.513080992901656</v>
      </c>
      <c r="AH357" s="55"/>
      <c r="AI357" s="52"/>
    </row>
    <row r="358" spans="1:35" s="38" customFormat="1" ht="21">
      <c r="A358" s="37">
        <v>325.75</v>
      </c>
      <c r="B358" s="38" t="s">
        <v>50</v>
      </c>
      <c r="C358" s="38" t="s">
        <v>95</v>
      </c>
      <c r="D358" s="38">
        <v>1</v>
      </c>
      <c r="E358" s="39" t="s">
        <v>48</v>
      </c>
      <c r="F358" s="40">
        <v>92</v>
      </c>
      <c r="G358" s="41">
        <v>94</v>
      </c>
      <c r="H358" s="42"/>
      <c r="I358" s="43"/>
      <c r="J358" s="39">
        <v>270</v>
      </c>
      <c r="K358" s="44">
        <v>8</v>
      </c>
      <c r="L358" s="44">
        <v>0</v>
      </c>
      <c r="M358" s="44">
        <v>18</v>
      </c>
      <c r="N358" s="44"/>
      <c r="O358" s="45"/>
      <c r="P358" s="46">
        <f t="shared" si="91"/>
        <v>-0.30600966222800385</v>
      </c>
      <c r="Q358" s="46">
        <f t="shared" si="92"/>
        <v>0.13236148456107358</v>
      </c>
      <c r="R358" s="46">
        <f t="shared" si="93"/>
        <v>0.9418008996556876</v>
      </c>
      <c r="S358" s="47">
        <f t="shared" si="94"/>
        <v>156.60957662122001</v>
      </c>
      <c r="T358" s="9">
        <f t="shared" si="90"/>
        <v>70.50542313744535</v>
      </c>
      <c r="U358" s="48">
        <f t="shared" si="95"/>
        <v>336.60957662122</v>
      </c>
      <c r="V358" s="47">
        <f t="shared" si="89"/>
        <v>246.60957662122001</v>
      </c>
      <c r="W358" s="49">
        <f t="shared" si="96"/>
        <v>19.494576862554652</v>
      </c>
      <c r="X358" s="50"/>
      <c r="Y358" s="51"/>
      <c r="Z358" s="52"/>
      <c r="AA358" s="39">
        <v>74</v>
      </c>
      <c r="AB358" s="42">
        <v>110</v>
      </c>
      <c r="AC358" s="53">
        <v>5.4</v>
      </c>
      <c r="AD358" s="54">
        <v>14.1</v>
      </c>
      <c r="AE358" s="48">
        <f t="shared" si="97"/>
        <v>331.20957662122004</v>
      </c>
      <c r="AF358" s="47">
        <f t="shared" si="88"/>
        <v>241.20957662122004</v>
      </c>
      <c r="AG358" s="47">
        <f t="shared" si="98"/>
        <v>19.494576862554652</v>
      </c>
      <c r="AH358" s="55"/>
      <c r="AI358" s="52"/>
    </row>
    <row r="359" spans="1:35" s="38" customFormat="1" ht="21">
      <c r="A359" s="37">
        <v>327.78</v>
      </c>
      <c r="B359" s="38" t="s">
        <v>50</v>
      </c>
      <c r="C359" s="38" t="s">
        <v>95</v>
      </c>
      <c r="D359" s="38">
        <v>3</v>
      </c>
      <c r="E359" s="39" t="s">
        <v>68</v>
      </c>
      <c r="F359" s="40">
        <v>13</v>
      </c>
      <c r="G359" s="41">
        <v>14</v>
      </c>
      <c r="H359" s="42"/>
      <c r="I359" s="43"/>
      <c r="J359" s="39">
        <v>90</v>
      </c>
      <c r="K359" s="44">
        <v>11</v>
      </c>
      <c r="L359" s="44">
        <v>180</v>
      </c>
      <c r="M359" s="44">
        <v>18</v>
      </c>
      <c r="N359" s="44"/>
      <c r="O359" s="45"/>
      <c r="P359" s="46">
        <f t="shared" si="91"/>
        <v>0.3033394818257422</v>
      </c>
      <c r="Q359" s="46">
        <f t="shared" si="92"/>
        <v>-0.18147013842059478</v>
      </c>
      <c r="R359" s="46">
        <f t="shared" si="93"/>
        <v>0.9335829293903589</v>
      </c>
      <c r="S359" s="47">
        <f t="shared" si="94"/>
        <v>329.11040306402384</v>
      </c>
      <c r="T359" s="9">
        <f t="shared" si="90"/>
        <v>69.26210639999181</v>
      </c>
      <c r="U359" s="48">
        <f t="shared" si="95"/>
        <v>149.11040306402384</v>
      </c>
      <c r="V359" s="47">
        <f t="shared" si="89"/>
        <v>59.11040306402384</v>
      </c>
      <c r="W359" s="49">
        <f t="shared" si="96"/>
        <v>20.737893600008192</v>
      </c>
      <c r="X359" s="50"/>
      <c r="Y359" s="51"/>
      <c r="Z359" s="52"/>
      <c r="AA359" s="39">
        <v>0</v>
      </c>
      <c r="AB359" s="42">
        <v>60</v>
      </c>
      <c r="AC359" s="53">
        <v>230.8</v>
      </c>
      <c r="AD359" s="54">
        <v>-4.8</v>
      </c>
      <c r="AE359" s="48">
        <f t="shared" si="97"/>
        <v>98.31040306402383</v>
      </c>
      <c r="AF359" s="47">
        <f t="shared" si="88"/>
        <v>8.31040306402383</v>
      </c>
      <c r="AG359" s="47">
        <f t="shared" si="98"/>
        <v>20.737893600008192</v>
      </c>
      <c r="AH359" s="55"/>
      <c r="AI359" s="52"/>
    </row>
    <row r="360" spans="1:35" s="38" customFormat="1" ht="12.75">
      <c r="A360" s="37">
        <v>327.81</v>
      </c>
      <c r="B360" s="38" t="s">
        <v>50</v>
      </c>
      <c r="C360" s="38" t="s">
        <v>95</v>
      </c>
      <c r="D360" s="38">
        <v>3</v>
      </c>
      <c r="E360" s="39" t="s">
        <v>68</v>
      </c>
      <c r="F360" s="40">
        <v>16</v>
      </c>
      <c r="G360" s="41">
        <v>16</v>
      </c>
      <c r="H360" s="42"/>
      <c r="I360" s="43"/>
      <c r="J360" s="39">
        <v>90</v>
      </c>
      <c r="K360" s="44">
        <v>0</v>
      </c>
      <c r="L360" s="44">
        <v>0</v>
      </c>
      <c r="M360" s="44">
        <v>2</v>
      </c>
      <c r="N360" s="44"/>
      <c r="O360" s="45"/>
      <c r="P360" s="46">
        <f t="shared" si="91"/>
        <v>0.03489949670250097</v>
      </c>
      <c r="Q360" s="46">
        <f t="shared" si="92"/>
        <v>-2.136977846428571E-18</v>
      </c>
      <c r="R360" s="46">
        <f t="shared" si="93"/>
        <v>-0.9993908270190958</v>
      </c>
      <c r="S360" s="47">
        <f t="shared" si="94"/>
        <v>360</v>
      </c>
      <c r="T360" s="9">
        <f t="shared" si="90"/>
        <v>-88.00000000000024</v>
      </c>
      <c r="U360" s="48">
        <f t="shared" si="95"/>
        <v>360</v>
      </c>
      <c r="V360" s="47">
        <f t="shared" si="89"/>
        <v>270</v>
      </c>
      <c r="W360" s="49">
        <f t="shared" si="96"/>
        <v>1.9999999999997584</v>
      </c>
      <c r="X360" s="50"/>
      <c r="Y360" s="51"/>
      <c r="Z360" s="52"/>
      <c r="AA360" s="39">
        <v>0</v>
      </c>
      <c r="AB360" s="42">
        <v>60</v>
      </c>
      <c r="AC360" s="53">
        <v>230.8</v>
      </c>
      <c r="AD360" s="54">
        <v>-4.8</v>
      </c>
      <c r="AE360" s="48">
        <f t="shared" si="97"/>
        <v>309.2</v>
      </c>
      <c r="AF360" s="47">
        <f t="shared" si="88"/>
        <v>219.2</v>
      </c>
      <c r="AG360" s="47">
        <f t="shared" si="98"/>
        <v>1.9999999999997584</v>
      </c>
      <c r="AH360" s="55"/>
      <c r="AI360" s="52"/>
    </row>
    <row r="361" spans="1:35" s="38" customFormat="1" ht="12.75">
      <c r="A361" s="37">
        <v>328.21</v>
      </c>
      <c r="B361" s="38" t="s">
        <v>50</v>
      </c>
      <c r="C361" s="38" t="s">
        <v>95</v>
      </c>
      <c r="D361" s="38">
        <v>3</v>
      </c>
      <c r="E361" s="39" t="s">
        <v>68</v>
      </c>
      <c r="F361" s="40">
        <v>56</v>
      </c>
      <c r="G361" s="41">
        <v>56</v>
      </c>
      <c r="H361" s="42"/>
      <c r="I361" s="43"/>
      <c r="J361" s="39">
        <v>270</v>
      </c>
      <c r="K361" s="44">
        <v>2</v>
      </c>
      <c r="L361" s="44">
        <v>0</v>
      </c>
      <c r="M361" s="44">
        <v>1</v>
      </c>
      <c r="N361" s="44"/>
      <c r="O361" s="45"/>
      <c r="P361" s="46">
        <f t="shared" si="91"/>
        <v>-0.017441774902830158</v>
      </c>
      <c r="Q361" s="46">
        <f t="shared" si="92"/>
        <v>0.03489418134011367</v>
      </c>
      <c r="R361" s="46">
        <f t="shared" si="93"/>
        <v>0.9992386149554826</v>
      </c>
      <c r="S361" s="47">
        <f t="shared" si="94"/>
        <v>116.5580680165811</v>
      </c>
      <c r="T361" s="9">
        <f t="shared" si="90"/>
        <v>87.76429506217735</v>
      </c>
      <c r="U361" s="48">
        <f t="shared" si="95"/>
        <v>296.5580680165811</v>
      </c>
      <c r="V361" s="47">
        <f t="shared" si="89"/>
        <v>206.5580680165811</v>
      </c>
      <c r="W361" s="49">
        <f t="shared" si="96"/>
        <v>2.2357049378226463</v>
      </c>
      <c r="X361" s="50"/>
      <c r="Y361" s="51"/>
      <c r="Z361" s="52"/>
      <c r="AA361" s="39">
        <v>0</v>
      </c>
      <c r="AB361" s="42">
        <v>60</v>
      </c>
      <c r="AC361" s="53">
        <v>230.8</v>
      </c>
      <c r="AD361" s="54">
        <v>-4.8</v>
      </c>
      <c r="AE361" s="48">
        <f t="shared" si="97"/>
        <v>245.7580680165811</v>
      </c>
      <c r="AF361" s="47">
        <f t="shared" si="88"/>
        <v>155.7580680165811</v>
      </c>
      <c r="AG361" s="47">
        <f t="shared" si="98"/>
        <v>2.2357049378226463</v>
      </c>
      <c r="AH361" s="55"/>
      <c r="AI361" s="52"/>
    </row>
    <row r="362" spans="1:36" s="38" customFormat="1" ht="21">
      <c r="A362" s="37">
        <v>328.245</v>
      </c>
      <c r="B362" s="38" t="s">
        <v>50</v>
      </c>
      <c r="C362" s="38" t="s">
        <v>95</v>
      </c>
      <c r="D362" s="38">
        <v>3</v>
      </c>
      <c r="E362" s="39" t="s">
        <v>96</v>
      </c>
      <c r="F362" s="40">
        <v>59.5</v>
      </c>
      <c r="G362" s="41">
        <v>59.5</v>
      </c>
      <c r="H362" s="42"/>
      <c r="I362" s="43"/>
      <c r="J362" s="39">
        <v>90</v>
      </c>
      <c r="K362" s="44">
        <v>7</v>
      </c>
      <c r="L362" s="44">
        <v>180</v>
      </c>
      <c r="M362" s="44">
        <v>34</v>
      </c>
      <c r="N362" s="44"/>
      <c r="O362" s="45"/>
      <c r="P362" s="46">
        <f t="shared" si="91"/>
        <v>0.5550247643650271</v>
      </c>
      <c r="Q362" s="46">
        <f t="shared" si="92"/>
        <v>-0.10103426462548026</v>
      </c>
      <c r="R362" s="46">
        <f t="shared" si="93"/>
        <v>0.8228580522055698</v>
      </c>
      <c r="S362" s="47">
        <f t="shared" si="94"/>
        <v>349.68309561417465</v>
      </c>
      <c r="T362" s="9">
        <f t="shared" si="90"/>
        <v>55.565736881606426</v>
      </c>
      <c r="U362" s="48">
        <f t="shared" si="95"/>
        <v>169.68309561417465</v>
      </c>
      <c r="V362" s="47">
        <f t="shared" si="89"/>
        <v>79.68309561417465</v>
      </c>
      <c r="W362" s="49">
        <f t="shared" si="96"/>
        <v>34.434263118393574</v>
      </c>
      <c r="X362" s="50"/>
      <c r="Y362" s="51"/>
      <c r="Z362" s="52"/>
      <c r="AA362" s="39">
        <v>57</v>
      </c>
      <c r="AB362" s="42">
        <v>60</v>
      </c>
      <c r="AC362" s="53"/>
      <c r="AD362" s="54"/>
      <c r="AE362" s="48">
        <f t="shared" si="97"/>
        <v>169.68309561417465</v>
      </c>
      <c r="AF362" s="47">
        <f t="shared" si="88"/>
        <v>79.68309561417465</v>
      </c>
      <c r="AG362" s="47">
        <f t="shared" si="98"/>
        <v>34.434263118393574</v>
      </c>
      <c r="AH362" s="55"/>
      <c r="AI362" s="52"/>
      <c r="AJ362" s="38" t="s">
        <v>137</v>
      </c>
    </row>
    <row r="363" spans="1:36" s="38" customFormat="1" ht="12.75">
      <c r="A363" s="37">
        <v>330.973</v>
      </c>
      <c r="B363" s="38" t="s">
        <v>50</v>
      </c>
      <c r="C363" s="38" t="s">
        <v>95</v>
      </c>
      <c r="D363" s="38">
        <v>6</v>
      </c>
      <c r="E363" s="39" t="s">
        <v>96</v>
      </c>
      <c r="F363" s="40">
        <v>50</v>
      </c>
      <c r="G363" s="41">
        <v>52</v>
      </c>
      <c r="H363" s="42"/>
      <c r="I363" s="43"/>
      <c r="J363" s="39">
        <v>90</v>
      </c>
      <c r="K363" s="44">
        <v>55</v>
      </c>
      <c r="L363" s="44">
        <v>180</v>
      </c>
      <c r="M363" s="44">
        <v>64</v>
      </c>
      <c r="N363" s="44"/>
      <c r="O363" s="45"/>
      <c r="P363" s="46">
        <f t="shared" si="91"/>
        <v>0.5155270860898135</v>
      </c>
      <c r="Q363" s="46">
        <f t="shared" si="92"/>
        <v>-0.35909262104958245</v>
      </c>
      <c r="R363" s="46">
        <f t="shared" si="93"/>
        <v>0.2514393601744004</v>
      </c>
      <c r="S363" s="47">
        <f t="shared" si="94"/>
        <v>325.1406928410827</v>
      </c>
      <c r="T363" s="9">
        <f t="shared" si="90"/>
        <v>21.81192384975679</v>
      </c>
      <c r="U363" s="48">
        <f t="shared" si="95"/>
        <v>145.14069284108268</v>
      </c>
      <c r="V363" s="47">
        <f t="shared" si="89"/>
        <v>55.14069284108268</v>
      </c>
      <c r="W363" s="49">
        <f t="shared" si="96"/>
        <v>68.1880761502432</v>
      </c>
      <c r="X363" s="50"/>
      <c r="Y363" s="51"/>
      <c r="Z363" s="52"/>
      <c r="AA363" s="39">
        <v>50</v>
      </c>
      <c r="AB363" s="42">
        <v>52</v>
      </c>
      <c r="AC363" s="53"/>
      <c r="AD363" s="54"/>
      <c r="AE363" s="48">
        <f t="shared" si="97"/>
        <v>145.14069284108268</v>
      </c>
      <c r="AF363" s="47">
        <f t="shared" si="88"/>
        <v>55.14069284108268</v>
      </c>
      <c r="AG363" s="47">
        <f t="shared" si="98"/>
        <v>68.1880761502432</v>
      </c>
      <c r="AH363" s="55"/>
      <c r="AI363" s="52"/>
      <c r="AJ363" s="38" t="s">
        <v>137</v>
      </c>
    </row>
    <row r="364" spans="1:36" s="38" customFormat="1" ht="21">
      <c r="A364" s="37">
        <v>330.973</v>
      </c>
      <c r="B364" s="38" t="s">
        <v>50</v>
      </c>
      <c r="C364" s="38" t="s">
        <v>95</v>
      </c>
      <c r="D364" s="38">
        <v>6</v>
      </c>
      <c r="E364" s="39" t="s">
        <v>96</v>
      </c>
      <c r="F364" s="40">
        <v>50</v>
      </c>
      <c r="G364" s="41">
        <v>52</v>
      </c>
      <c r="H364" s="42"/>
      <c r="I364" s="43"/>
      <c r="J364" s="39">
        <v>270</v>
      </c>
      <c r="K364" s="44">
        <v>26</v>
      </c>
      <c r="L364" s="44">
        <v>180</v>
      </c>
      <c r="M364" s="44">
        <v>15</v>
      </c>
      <c r="N364" s="44"/>
      <c r="O364" s="45"/>
      <c r="P364" s="46">
        <f t="shared" si="91"/>
        <v>-0.23262501680698128</v>
      </c>
      <c r="Q364" s="46">
        <f t="shared" si="92"/>
        <v>-0.423434012183526</v>
      </c>
      <c r="R364" s="46">
        <f t="shared" si="93"/>
        <v>-0.868168381835218</v>
      </c>
      <c r="S364" s="47">
        <f t="shared" si="94"/>
        <v>241.21660728342871</v>
      </c>
      <c r="T364" s="9">
        <f t="shared" si="90"/>
        <v>-60.90454971690227</v>
      </c>
      <c r="U364" s="48">
        <f t="shared" si="95"/>
        <v>241.21660728342871</v>
      </c>
      <c r="V364" s="47">
        <f t="shared" si="89"/>
        <v>151.21660728342871</v>
      </c>
      <c r="W364" s="49">
        <f t="shared" si="96"/>
        <v>29.095450283097733</v>
      </c>
      <c r="X364" s="50"/>
      <c r="Y364" s="51"/>
      <c r="Z364" s="52"/>
      <c r="AA364" s="39">
        <v>50</v>
      </c>
      <c r="AB364" s="42">
        <v>52</v>
      </c>
      <c r="AC364" s="53"/>
      <c r="AD364" s="54"/>
      <c r="AE364" s="48">
        <f t="shared" si="97"/>
        <v>241.21660728342871</v>
      </c>
      <c r="AF364" s="47">
        <f t="shared" si="88"/>
        <v>151.21660728342871</v>
      </c>
      <c r="AG364" s="47">
        <f t="shared" si="98"/>
        <v>29.095450283097733</v>
      </c>
      <c r="AH364" s="55"/>
      <c r="AI364" s="52"/>
      <c r="AJ364" s="38" t="s">
        <v>137</v>
      </c>
    </row>
    <row r="365" spans="1:35" s="38" customFormat="1" ht="21">
      <c r="A365" s="37">
        <v>331.423</v>
      </c>
      <c r="B365" s="38" t="s">
        <v>50</v>
      </c>
      <c r="C365" s="38" t="s">
        <v>95</v>
      </c>
      <c r="D365" s="38">
        <v>6</v>
      </c>
      <c r="E365" s="39" t="s">
        <v>78</v>
      </c>
      <c r="F365" s="40">
        <v>95</v>
      </c>
      <c r="G365" s="41">
        <v>105</v>
      </c>
      <c r="H365" s="42"/>
      <c r="I365" s="43"/>
      <c r="J365" s="39">
        <v>90</v>
      </c>
      <c r="K365" s="44">
        <v>62</v>
      </c>
      <c r="L365" s="44">
        <v>0</v>
      </c>
      <c r="M365" s="44">
        <v>85</v>
      </c>
      <c r="N365" s="44"/>
      <c r="O365" s="45"/>
      <c r="P365" s="46">
        <f t="shared" si="91"/>
        <v>0.4676850817521505</v>
      </c>
      <c r="Q365" s="46">
        <f t="shared" si="92"/>
        <v>0.07695395326287659</v>
      </c>
      <c r="R365" s="46">
        <f t="shared" si="93"/>
        <v>-0.040917142753508134</v>
      </c>
      <c r="S365" s="47">
        <f t="shared" si="94"/>
        <v>9.34385090339253</v>
      </c>
      <c r="T365" s="9">
        <f t="shared" si="90"/>
        <v>-4.933988400739947</v>
      </c>
      <c r="U365" s="48">
        <f t="shared" si="95"/>
        <v>9.34385090339253</v>
      </c>
      <c r="V365" s="47">
        <f t="shared" si="89"/>
        <v>279.34385090339254</v>
      </c>
      <c r="W365" s="49">
        <f t="shared" si="96"/>
        <v>85.06601159926005</v>
      </c>
      <c r="X365" s="50"/>
      <c r="Y365" s="51"/>
      <c r="Z365" s="52"/>
      <c r="AA365" s="39">
        <v>92</v>
      </c>
      <c r="AB365" s="42">
        <v>110</v>
      </c>
      <c r="AC365" s="53">
        <v>298.2</v>
      </c>
      <c r="AD365" s="54">
        <v>7.8</v>
      </c>
      <c r="AE365" s="48">
        <f t="shared" si="97"/>
        <v>71.14385090339255</v>
      </c>
      <c r="AF365" s="47">
        <f aca="true" t="shared" si="99" ref="AF365:AF428">IF(AE365-90&lt;0,AE365+270,AE365-90)</f>
        <v>341.14385090339255</v>
      </c>
      <c r="AG365" s="47">
        <f t="shared" si="98"/>
        <v>85.06601159926005</v>
      </c>
      <c r="AH365" s="55"/>
      <c r="AI365" s="52"/>
    </row>
    <row r="366" spans="1:35" s="38" customFormat="1" ht="12.75">
      <c r="A366" s="37">
        <v>331.45300000000003</v>
      </c>
      <c r="B366" s="38" t="s">
        <v>50</v>
      </c>
      <c r="C366" s="38" t="s">
        <v>95</v>
      </c>
      <c r="D366" s="38">
        <v>6</v>
      </c>
      <c r="E366" s="39" t="s">
        <v>53</v>
      </c>
      <c r="F366" s="40">
        <v>98</v>
      </c>
      <c r="G366" s="41">
        <v>109</v>
      </c>
      <c r="H366" s="42"/>
      <c r="I366" s="43"/>
      <c r="J366" s="39">
        <v>90</v>
      </c>
      <c r="K366" s="44">
        <v>38</v>
      </c>
      <c r="L366" s="44">
        <v>0</v>
      </c>
      <c r="M366" s="44">
        <v>24</v>
      </c>
      <c r="N366" s="44">
        <v>14</v>
      </c>
      <c r="O366" s="45">
        <v>90</v>
      </c>
      <c r="P366" s="46">
        <f t="shared" si="91"/>
        <v>0.3205128486296296</v>
      </c>
      <c r="Q366" s="46">
        <f t="shared" si="92"/>
        <v>0.5624347442292972</v>
      </c>
      <c r="R366" s="46">
        <f t="shared" si="93"/>
        <v>-0.7198836445309437</v>
      </c>
      <c r="S366" s="47">
        <f t="shared" si="94"/>
        <v>60.32262345317044</v>
      </c>
      <c r="T366" s="9">
        <f t="shared" si="90"/>
        <v>-48.03679751513627</v>
      </c>
      <c r="U366" s="48">
        <f t="shared" si="95"/>
        <v>60.32262345317044</v>
      </c>
      <c r="V366" s="47">
        <f aca="true" t="shared" si="100" ref="V366:V429">IF(U366-90&lt;0,U366+270,U366-90)</f>
        <v>330.3226234531704</v>
      </c>
      <c r="W366" s="49">
        <f t="shared" si="96"/>
        <v>41.96320248486373</v>
      </c>
      <c r="X366" s="50">
        <f>IF(-Q366&lt;0,180-ACOS(SIN((U366-90)*PI()/180)*R366/SQRT(Q366^2+R366^2))*180/PI(),ACOS(SIN((U366-90)*PI()/180)*R366/SQRT(Q366^2+R366^2))*180/PI())</f>
        <v>112.96423480211867</v>
      </c>
      <c r="Y366" s="51">
        <f>IF(O366=90,IF(X366-N366&lt;0,X366-N366+180,X366-N366),IF(O366=270,IF(X366+N366&gt;180,X366+N366-180,X366+N366),IF(U366&lt;180,IF(O366=1,IF(X366+N366&gt;180,X366+N366-180,X366+N366),IF(X366-N366&lt;0,X366-N366+180,X366-N366)),IF(O366=1,IF(X366-N366&lt;0,X366-N366+180,X366-N366),IF(X366+N366&gt;180,X366+N366-180,X366+N366)))))</f>
        <v>98.96423480211867</v>
      </c>
      <c r="Z366" s="52" t="s">
        <v>54</v>
      </c>
      <c r="AA366" s="39">
        <v>92</v>
      </c>
      <c r="AB366" s="42">
        <v>110</v>
      </c>
      <c r="AC366" s="53">
        <v>298.2</v>
      </c>
      <c r="AD366" s="54">
        <v>7.8</v>
      </c>
      <c r="AE366" s="48">
        <f t="shared" si="97"/>
        <v>122.12262345317046</v>
      </c>
      <c r="AF366" s="47">
        <f t="shared" si="99"/>
        <v>32.12262345317046</v>
      </c>
      <c r="AG366" s="47">
        <f t="shared" si="98"/>
        <v>41.96320248486373</v>
      </c>
      <c r="AH366" s="55">
        <f>Y366</f>
        <v>98.96423480211867</v>
      </c>
      <c r="AI366" s="52" t="str">
        <f>Z366</f>
        <v>N</v>
      </c>
    </row>
    <row r="367" spans="1:36" s="38" customFormat="1" ht="12.75">
      <c r="A367" s="37">
        <v>331.563</v>
      </c>
      <c r="B367" s="38" t="s">
        <v>50</v>
      </c>
      <c r="C367" s="38" t="s">
        <v>95</v>
      </c>
      <c r="D367" s="38">
        <v>6</v>
      </c>
      <c r="E367" s="39" t="s">
        <v>96</v>
      </c>
      <c r="F367" s="40">
        <v>109</v>
      </c>
      <c r="G367" s="41">
        <v>109</v>
      </c>
      <c r="H367" s="42"/>
      <c r="I367" s="43"/>
      <c r="J367" s="39">
        <v>90</v>
      </c>
      <c r="K367" s="44">
        <v>38</v>
      </c>
      <c r="L367" s="44">
        <v>0</v>
      </c>
      <c r="M367" s="44">
        <v>24</v>
      </c>
      <c r="N367" s="44"/>
      <c r="O367" s="45"/>
      <c r="P367" s="46">
        <f t="shared" si="91"/>
        <v>0.3205128486296296</v>
      </c>
      <c r="Q367" s="46">
        <f t="shared" si="92"/>
        <v>0.5624347442292972</v>
      </c>
      <c r="R367" s="46">
        <f t="shared" si="93"/>
        <v>-0.7198836445309437</v>
      </c>
      <c r="S367" s="47">
        <f t="shared" si="94"/>
        <v>60.32262345317044</v>
      </c>
      <c r="T367" s="9">
        <f t="shared" si="90"/>
        <v>-48.03679751513627</v>
      </c>
      <c r="U367" s="48">
        <f t="shared" si="95"/>
        <v>60.32262345317044</v>
      </c>
      <c r="V367" s="47">
        <f t="shared" si="100"/>
        <v>330.3226234531704</v>
      </c>
      <c r="W367" s="49">
        <f t="shared" si="96"/>
        <v>41.96320248486373</v>
      </c>
      <c r="X367" s="50"/>
      <c r="Y367" s="51"/>
      <c r="Z367" s="52"/>
      <c r="AA367" s="39">
        <v>92</v>
      </c>
      <c r="AB367" s="42">
        <v>110</v>
      </c>
      <c r="AC367" s="53">
        <v>311.4</v>
      </c>
      <c r="AD367" s="54">
        <v>25.9</v>
      </c>
      <c r="AE367" s="48">
        <f t="shared" si="97"/>
        <v>108.92262345317047</v>
      </c>
      <c r="AF367" s="47">
        <f t="shared" si="99"/>
        <v>18.922623453170473</v>
      </c>
      <c r="AG367" s="47">
        <f t="shared" si="98"/>
        <v>41.96320248486373</v>
      </c>
      <c r="AH367" s="55"/>
      <c r="AI367" s="52"/>
      <c r="AJ367" s="38" t="s">
        <v>137</v>
      </c>
    </row>
    <row r="368" spans="1:36" s="38" customFormat="1" ht="12.75">
      <c r="A368" s="37">
        <v>334.74</v>
      </c>
      <c r="B368" s="38" t="s">
        <v>50</v>
      </c>
      <c r="C368" s="38" t="s">
        <v>97</v>
      </c>
      <c r="D368" s="38">
        <v>1</v>
      </c>
      <c r="E368" s="39" t="s">
        <v>96</v>
      </c>
      <c r="F368" s="40">
        <v>41</v>
      </c>
      <c r="G368" s="41">
        <v>48</v>
      </c>
      <c r="H368" s="42"/>
      <c r="I368" s="43"/>
      <c r="J368" s="39">
        <v>270</v>
      </c>
      <c r="K368" s="44">
        <v>64</v>
      </c>
      <c r="L368" s="44">
        <v>0</v>
      </c>
      <c r="M368" s="44">
        <v>0</v>
      </c>
      <c r="N368" s="44"/>
      <c r="O368" s="45"/>
      <c r="P368" s="46">
        <f t="shared" si="91"/>
        <v>0</v>
      </c>
      <c r="Q368" s="46">
        <f t="shared" si="92"/>
        <v>0.898794046299167</v>
      </c>
      <c r="R368" s="46">
        <f t="shared" si="93"/>
        <v>0.4383711467890774</v>
      </c>
      <c r="S368" s="47">
        <f t="shared" si="94"/>
        <v>90</v>
      </c>
      <c r="T368" s="9">
        <f t="shared" si="90"/>
        <v>25.999999999999996</v>
      </c>
      <c r="U368" s="48">
        <f t="shared" si="95"/>
        <v>270</v>
      </c>
      <c r="V368" s="47">
        <f t="shared" si="100"/>
        <v>180</v>
      </c>
      <c r="W368" s="49">
        <f t="shared" si="96"/>
        <v>64</v>
      </c>
      <c r="X368" s="50"/>
      <c r="Y368" s="51"/>
      <c r="Z368" s="52"/>
      <c r="AA368" s="39">
        <v>41</v>
      </c>
      <c r="AB368" s="42">
        <v>48</v>
      </c>
      <c r="AC368" s="53"/>
      <c r="AD368" s="54"/>
      <c r="AE368" s="48">
        <f t="shared" si="97"/>
        <v>270</v>
      </c>
      <c r="AF368" s="47">
        <f t="shared" si="99"/>
        <v>180</v>
      </c>
      <c r="AG368" s="47">
        <f t="shared" si="98"/>
        <v>64</v>
      </c>
      <c r="AH368" s="55"/>
      <c r="AI368" s="52"/>
      <c r="AJ368" s="38" t="s">
        <v>137</v>
      </c>
    </row>
    <row r="369" spans="1:35" s="38" customFormat="1" ht="12.75">
      <c r="A369" s="37">
        <v>335.27</v>
      </c>
      <c r="B369" s="38" t="s">
        <v>50</v>
      </c>
      <c r="C369" s="38" t="s">
        <v>97</v>
      </c>
      <c r="D369" s="38">
        <v>1</v>
      </c>
      <c r="E369" s="39" t="s">
        <v>53</v>
      </c>
      <c r="F369" s="40">
        <v>94</v>
      </c>
      <c r="G369" s="41">
        <v>96</v>
      </c>
      <c r="H369" s="42"/>
      <c r="I369" s="43"/>
      <c r="J369" s="39">
        <v>90</v>
      </c>
      <c r="K369" s="44">
        <v>18</v>
      </c>
      <c r="L369" s="44">
        <v>180</v>
      </c>
      <c r="M369" s="44">
        <v>63</v>
      </c>
      <c r="N369" s="44">
        <v>57</v>
      </c>
      <c r="O369" s="45">
        <v>270</v>
      </c>
      <c r="P369" s="46">
        <f t="shared" si="91"/>
        <v>0.8473975608908425</v>
      </c>
      <c r="Q369" s="46">
        <f t="shared" si="92"/>
        <v>-0.14029077970429515</v>
      </c>
      <c r="R369" s="46">
        <f t="shared" si="93"/>
        <v>0.4317706231133892</v>
      </c>
      <c r="S369" s="47">
        <f t="shared" si="94"/>
        <v>350.59966942234826</v>
      </c>
      <c r="T369" s="9">
        <f t="shared" si="90"/>
        <v>26.687905393641742</v>
      </c>
      <c r="U369" s="48">
        <f t="shared" si="95"/>
        <v>170.59966942234826</v>
      </c>
      <c r="V369" s="47">
        <f t="shared" si="100"/>
        <v>80.59966942234826</v>
      </c>
      <c r="W369" s="49">
        <f t="shared" si="96"/>
        <v>63.31209460635826</v>
      </c>
      <c r="X369" s="50">
        <f>IF(-Q369&lt;0,180-ACOS(SIN((U369-90)*PI()/180)*R369/SQRT(Q369^2+R369^2))*180/PI(),ACOS(SIN((U369-90)*PI()/180)*R369/SQRT(Q369^2+R369^2))*180/PI())</f>
        <v>20.234491452757123</v>
      </c>
      <c r="Y369" s="51">
        <f>IF(O369=90,IF(X369-N369&lt;0,X369-N369+180,X369-N369),IF(O369=270,IF(X369+N369&gt;180,X369+N369-180,X369+N369),IF(U369&lt;180,IF(O369=1,IF(X369+N369&gt;180,X369+N369-180,X369+N369),IF(X369-N369&lt;0,X369-N369+180,X369-N369)),IF(O369=1,IF(X369-N369&lt;0,X369-N369+180,X369-N369),IF(X369+N369&gt;180,X369+N369-180,X369+N369)))))</f>
        <v>77.23449145275713</v>
      </c>
      <c r="Z369" s="52" t="s">
        <v>54</v>
      </c>
      <c r="AA369" s="39">
        <v>92</v>
      </c>
      <c r="AB369" s="42">
        <v>139</v>
      </c>
      <c r="AC369" s="53">
        <v>133.4</v>
      </c>
      <c r="AD369" s="54">
        <v>-30</v>
      </c>
      <c r="AE369" s="48">
        <f t="shared" si="97"/>
        <v>217.19966942234825</v>
      </c>
      <c r="AF369" s="47">
        <f t="shared" si="99"/>
        <v>127.19966942234825</v>
      </c>
      <c r="AG369" s="47">
        <f t="shared" si="98"/>
        <v>63.31209460635826</v>
      </c>
      <c r="AH369" s="55">
        <f>Y369</f>
        <v>77.23449145275713</v>
      </c>
      <c r="AI369" s="52" t="str">
        <f>Z369</f>
        <v>N</v>
      </c>
    </row>
    <row r="370" spans="1:35" s="38" customFormat="1" ht="12.75">
      <c r="A370" s="37">
        <v>335.42</v>
      </c>
      <c r="B370" s="38" t="s">
        <v>50</v>
      </c>
      <c r="C370" s="38" t="s">
        <v>97</v>
      </c>
      <c r="D370" s="38">
        <v>1</v>
      </c>
      <c r="E370" s="39" t="s">
        <v>53</v>
      </c>
      <c r="F370" s="40">
        <v>109</v>
      </c>
      <c r="G370" s="41">
        <v>111</v>
      </c>
      <c r="H370" s="42"/>
      <c r="I370" s="43"/>
      <c r="J370" s="39">
        <v>270</v>
      </c>
      <c r="K370" s="44">
        <v>14</v>
      </c>
      <c r="L370" s="44">
        <v>0</v>
      </c>
      <c r="M370" s="44">
        <v>50</v>
      </c>
      <c r="N370" s="44">
        <v>4</v>
      </c>
      <c r="O370" s="45">
        <v>270</v>
      </c>
      <c r="P370" s="46">
        <f t="shared" si="91"/>
        <v>-0.7432896492958201</v>
      </c>
      <c r="Q370" s="46">
        <f t="shared" si="92"/>
        <v>0.1555043970033471</v>
      </c>
      <c r="R370" s="46">
        <f t="shared" si="93"/>
        <v>0.6236940705820124</v>
      </c>
      <c r="S370" s="47">
        <f t="shared" si="94"/>
        <v>168.1835227825023</v>
      </c>
      <c r="T370" s="9">
        <f t="shared" si="90"/>
        <v>39.39687366004187</v>
      </c>
      <c r="U370" s="48">
        <f t="shared" si="95"/>
        <v>348.18352278250234</v>
      </c>
      <c r="V370" s="47">
        <f t="shared" si="100"/>
        <v>258.18352278250234</v>
      </c>
      <c r="W370" s="49">
        <f t="shared" si="96"/>
        <v>50.60312633995813</v>
      </c>
      <c r="X370" s="50">
        <f>IF(-Q370&lt;0,180-ACOS(SIN((U370-90)*PI()/180)*R370/SQRT(Q370^2+R370^2))*180/PI(),ACOS(SIN((U370-90)*PI()/180)*R370/SQRT(Q370^2+R370^2))*180/PI())</f>
        <v>18.243665669530742</v>
      </c>
      <c r="Y370" s="51">
        <f>IF(O370=90,IF(X370-N370&lt;0,X370-N370+180,X370-N370),IF(O370=270,IF(X370+N370&gt;180,X370+N370-180,X370+N370),IF(U370&lt;180,IF(O370=1,IF(X370+N370&gt;180,X370+N370-180,X370+N370),IF(X370-N370&lt;0,X370-N370+180,X370-N370)),IF(O370=1,IF(X370-N370&lt;0,X370-N370+180,X370-N370),IF(X370+N370&gt;180,X370+N370-180,X370+N370)))))</f>
        <v>22.243665669530742</v>
      </c>
      <c r="Z370" s="52"/>
      <c r="AA370" s="39">
        <v>92</v>
      </c>
      <c r="AB370" s="42">
        <v>139</v>
      </c>
      <c r="AC370" s="53">
        <v>301.6</v>
      </c>
      <c r="AD370" s="54">
        <v>-19.5</v>
      </c>
      <c r="AE370" s="48">
        <f t="shared" si="97"/>
        <v>226.5835227825023</v>
      </c>
      <c r="AF370" s="47">
        <f t="shared" si="99"/>
        <v>136.5835227825023</v>
      </c>
      <c r="AG370" s="47">
        <f t="shared" si="98"/>
        <v>50.60312633995813</v>
      </c>
      <c r="AH370" s="55">
        <f>Y370</f>
        <v>22.243665669530742</v>
      </c>
      <c r="AI370" s="52"/>
    </row>
    <row r="371" spans="1:36" s="38" customFormat="1" ht="12.75">
      <c r="A371" s="37">
        <v>334.53</v>
      </c>
      <c r="B371" s="38" t="s">
        <v>50</v>
      </c>
      <c r="C371" s="38" t="s">
        <v>97</v>
      </c>
      <c r="D371" s="38">
        <v>1</v>
      </c>
      <c r="E371" s="39" t="s">
        <v>96</v>
      </c>
      <c r="F371" s="40">
        <v>20</v>
      </c>
      <c r="G371" s="41">
        <v>21</v>
      </c>
      <c r="H371" s="42"/>
      <c r="I371" s="43"/>
      <c r="J371" s="39">
        <v>270</v>
      </c>
      <c r="K371" s="44">
        <v>27</v>
      </c>
      <c r="L371" s="44">
        <v>0</v>
      </c>
      <c r="M371" s="44">
        <v>16</v>
      </c>
      <c r="N371" s="44"/>
      <c r="O371" s="45"/>
      <c r="P371" s="46">
        <f t="shared" si="91"/>
        <v>-0.24559468234297682</v>
      </c>
      <c r="Q371" s="46">
        <f t="shared" si="92"/>
        <v>0.4364036777195217</v>
      </c>
      <c r="R371" s="46">
        <f t="shared" si="93"/>
        <v>0.8564904425334173</v>
      </c>
      <c r="S371" s="47">
        <f t="shared" si="94"/>
        <v>119.36948229785543</v>
      </c>
      <c r="T371" s="9">
        <f t="shared" si="90"/>
        <v>59.6864513469959</v>
      </c>
      <c r="U371" s="48">
        <f t="shared" si="95"/>
        <v>299.3694822978554</v>
      </c>
      <c r="V371" s="47">
        <f t="shared" si="100"/>
        <v>209.36948229785543</v>
      </c>
      <c r="W371" s="49">
        <f t="shared" si="96"/>
        <v>30.313548653004098</v>
      </c>
      <c r="X371" s="50"/>
      <c r="Y371" s="51"/>
      <c r="Z371" s="52"/>
      <c r="AA371" s="39">
        <v>16</v>
      </c>
      <c r="AB371" s="42">
        <v>24</v>
      </c>
      <c r="AC371" s="53"/>
      <c r="AD371" s="54"/>
      <c r="AE371" s="48">
        <f t="shared" si="97"/>
        <v>299.3694822978554</v>
      </c>
      <c r="AF371" s="47">
        <f t="shared" si="99"/>
        <v>209.36948229785543</v>
      </c>
      <c r="AG371" s="47">
        <f t="shared" si="98"/>
        <v>30.313548653004098</v>
      </c>
      <c r="AH371" s="55"/>
      <c r="AI371" s="52"/>
      <c r="AJ371" s="38" t="s">
        <v>137</v>
      </c>
    </row>
    <row r="372" spans="1:36" s="38" customFormat="1" ht="12.75">
      <c r="A372" s="37">
        <v>334.54</v>
      </c>
      <c r="B372" s="38" t="s">
        <v>50</v>
      </c>
      <c r="C372" s="38" t="s">
        <v>97</v>
      </c>
      <c r="D372" s="38">
        <v>1</v>
      </c>
      <c r="E372" s="39" t="s">
        <v>96</v>
      </c>
      <c r="F372" s="40">
        <v>21</v>
      </c>
      <c r="G372" s="41">
        <v>22</v>
      </c>
      <c r="H372" s="42"/>
      <c r="I372" s="43"/>
      <c r="J372" s="39">
        <v>270</v>
      </c>
      <c r="K372" s="44">
        <v>22</v>
      </c>
      <c r="L372" s="44">
        <v>0</v>
      </c>
      <c r="M372" s="44">
        <v>28</v>
      </c>
      <c r="N372" s="44"/>
      <c r="O372" s="45"/>
      <c r="P372" s="46">
        <f t="shared" si="91"/>
        <v>-0.43528645319331577</v>
      </c>
      <c r="Q372" s="46">
        <f t="shared" si="92"/>
        <v>0.33075798992566235</v>
      </c>
      <c r="R372" s="46">
        <f t="shared" si="93"/>
        <v>0.8186547525274064</v>
      </c>
      <c r="S372" s="47">
        <f t="shared" si="94"/>
        <v>142.77014865365288</v>
      </c>
      <c r="T372" s="9">
        <f t="shared" si="90"/>
        <v>56.26514114082866</v>
      </c>
      <c r="U372" s="48">
        <f t="shared" si="95"/>
        <v>322.7701486536529</v>
      </c>
      <c r="V372" s="47">
        <f t="shared" si="100"/>
        <v>232.77014865365288</v>
      </c>
      <c r="W372" s="49">
        <f t="shared" si="96"/>
        <v>33.73485885917134</v>
      </c>
      <c r="X372" s="50"/>
      <c r="Y372" s="51"/>
      <c r="Z372" s="52"/>
      <c r="AA372" s="39">
        <v>16</v>
      </c>
      <c r="AB372" s="42">
        <v>24</v>
      </c>
      <c r="AC372" s="53"/>
      <c r="AD372" s="54"/>
      <c r="AE372" s="48">
        <f t="shared" si="97"/>
        <v>322.7701486536529</v>
      </c>
      <c r="AF372" s="47">
        <f t="shared" si="99"/>
        <v>232.77014865365288</v>
      </c>
      <c r="AG372" s="47">
        <f t="shared" si="98"/>
        <v>33.73485885917134</v>
      </c>
      <c r="AH372" s="55"/>
      <c r="AI372" s="52"/>
      <c r="AJ372" s="38" t="s">
        <v>137</v>
      </c>
    </row>
    <row r="373" spans="1:36" s="38" customFormat="1" ht="12.75">
      <c r="A373" s="37">
        <v>335.42</v>
      </c>
      <c r="B373" s="38" t="s">
        <v>50</v>
      </c>
      <c r="C373" s="38" t="s">
        <v>97</v>
      </c>
      <c r="D373" s="38">
        <v>1</v>
      </c>
      <c r="E373" s="39" t="s">
        <v>96</v>
      </c>
      <c r="F373" s="40">
        <v>109</v>
      </c>
      <c r="G373" s="41">
        <v>111</v>
      </c>
      <c r="H373" s="42"/>
      <c r="I373" s="43"/>
      <c r="J373" s="39">
        <v>90</v>
      </c>
      <c r="K373" s="44">
        <v>18</v>
      </c>
      <c r="L373" s="44">
        <v>0</v>
      </c>
      <c r="M373" s="44">
        <v>75</v>
      </c>
      <c r="N373" s="44"/>
      <c r="O373" s="45"/>
      <c r="P373" s="46">
        <f t="shared" si="91"/>
        <v>0.9186500513499989</v>
      </c>
      <c r="Q373" s="46">
        <f t="shared" si="92"/>
        <v>0.07997948340457485</v>
      </c>
      <c r="R373" s="46">
        <f t="shared" si="93"/>
        <v>-0.2461515393860416</v>
      </c>
      <c r="S373" s="47">
        <f t="shared" si="94"/>
        <v>4.975737084406418</v>
      </c>
      <c r="T373" s="9">
        <f t="shared" si="90"/>
        <v>-14.946006834794797</v>
      </c>
      <c r="U373" s="48">
        <f t="shared" si="95"/>
        <v>4.975737084406418</v>
      </c>
      <c r="V373" s="47">
        <f t="shared" si="100"/>
        <v>274.97573708440643</v>
      </c>
      <c r="W373" s="49">
        <f t="shared" si="96"/>
        <v>75.0539931652052</v>
      </c>
      <c r="X373" s="50"/>
      <c r="Y373" s="51"/>
      <c r="Z373" s="52"/>
      <c r="AA373" s="39">
        <v>109</v>
      </c>
      <c r="AB373" s="42">
        <v>116</v>
      </c>
      <c r="AC373" s="53"/>
      <c r="AD373" s="54"/>
      <c r="AE373" s="48">
        <f t="shared" si="97"/>
        <v>4.975737084406418</v>
      </c>
      <c r="AF373" s="47">
        <f t="shared" si="99"/>
        <v>274.97573708440643</v>
      </c>
      <c r="AG373" s="47">
        <f t="shared" si="98"/>
        <v>75.0539931652052</v>
      </c>
      <c r="AH373" s="55"/>
      <c r="AI373" s="52"/>
      <c r="AJ373" s="38" t="s">
        <v>137</v>
      </c>
    </row>
    <row r="374" spans="1:36" s="38" customFormat="1" ht="21">
      <c r="A374" s="37">
        <v>335.42</v>
      </c>
      <c r="B374" s="38" t="s">
        <v>50</v>
      </c>
      <c r="C374" s="38" t="s">
        <v>97</v>
      </c>
      <c r="D374" s="38">
        <v>1</v>
      </c>
      <c r="E374" s="39" t="s">
        <v>96</v>
      </c>
      <c r="F374" s="40">
        <v>109</v>
      </c>
      <c r="G374" s="41">
        <v>114</v>
      </c>
      <c r="H374" s="42"/>
      <c r="I374" s="43"/>
      <c r="J374" s="39">
        <v>270</v>
      </c>
      <c r="K374" s="44">
        <v>68</v>
      </c>
      <c r="L374" s="44">
        <v>0</v>
      </c>
      <c r="M374" s="44">
        <v>18</v>
      </c>
      <c r="N374" s="44"/>
      <c r="O374" s="45"/>
      <c r="P374" s="46">
        <f t="shared" si="91"/>
        <v>-0.11575980357042308</v>
      </c>
      <c r="Q374" s="46">
        <f t="shared" si="92"/>
        <v>0.8818042466894012</v>
      </c>
      <c r="R374" s="46">
        <f t="shared" si="93"/>
        <v>0.3562720417153322</v>
      </c>
      <c r="S374" s="47">
        <f t="shared" si="94"/>
        <v>97.47879918973668</v>
      </c>
      <c r="T374" s="9">
        <f t="shared" si="90"/>
        <v>21.830506450833333</v>
      </c>
      <c r="U374" s="48">
        <f t="shared" si="95"/>
        <v>277.47879918973666</v>
      </c>
      <c r="V374" s="47">
        <f t="shared" si="100"/>
        <v>187.47879918973666</v>
      </c>
      <c r="W374" s="49">
        <f t="shared" si="96"/>
        <v>68.16949354916667</v>
      </c>
      <c r="X374" s="50"/>
      <c r="Y374" s="51"/>
      <c r="Z374" s="52"/>
      <c r="AA374" s="39">
        <v>109</v>
      </c>
      <c r="AB374" s="42">
        <v>116</v>
      </c>
      <c r="AC374" s="53"/>
      <c r="AD374" s="54"/>
      <c r="AE374" s="48">
        <f t="shared" si="97"/>
        <v>277.47879918973666</v>
      </c>
      <c r="AF374" s="47">
        <f t="shared" si="99"/>
        <v>187.47879918973666</v>
      </c>
      <c r="AG374" s="47">
        <f t="shared" si="98"/>
        <v>68.16949354916667</v>
      </c>
      <c r="AH374" s="55"/>
      <c r="AI374" s="52"/>
      <c r="AJ374" s="38" t="s">
        <v>137</v>
      </c>
    </row>
    <row r="375" spans="1:35" s="38" customFormat="1" ht="12.75">
      <c r="A375" s="37">
        <v>335.67</v>
      </c>
      <c r="B375" s="38" t="s">
        <v>50</v>
      </c>
      <c r="C375" s="38" t="s">
        <v>97</v>
      </c>
      <c r="D375" s="38">
        <v>1</v>
      </c>
      <c r="E375" s="39" t="s">
        <v>53</v>
      </c>
      <c r="F375" s="40">
        <v>134</v>
      </c>
      <c r="G375" s="41">
        <v>139</v>
      </c>
      <c r="H375" s="42"/>
      <c r="I375" s="43"/>
      <c r="J375" s="39">
        <v>270</v>
      </c>
      <c r="K375" s="44">
        <v>57</v>
      </c>
      <c r="L375" s="44">
        <v>0</v>
      </c>
      <c r="M375" s="44">
        <v>45</v>
      </c>
      <c r="N375" s="44">
        <v>37</v>
      </c>
      <c r="O375" s="45">
        <v>90</v>
      </c>
      <c r="P375" s="46">
        <f t="shared" si="91"/>
        <v>-0.3851179549580232</v>
      </c>
      <c r="Q375" s="46">
        <f t="shared" si="92"/>
        <v>0.5930296457757825</v>
      </c>
      <c r="R375" s="46">
        <f t="shared" si="93"/>
        <v>0.38511795495802326</v>
      </c>
      <c r="S375" s="47">
        <f t="shared" si="94"/>
        <v>123</v>
      </c>
      <c r="T375" s="9">
        <f t="shared" si="90"/>
        <v>28.574436097540456</v>
      </c>
      <c r="U375" s="48">
        <f t="shared" si="95"/>
        <v>303</v>
      </c>
      <c r="V375" s="47">
        <f t="shared" si="100"/>
        <v>213</v>
      </c>
      <c r="W375" s="49">
        <f t="shared" si="96"/>
        <v>61.425563902459544</v>
      </c>
      <c r="X375" s="50">
        <f>IF(-Q375&lt;0,180-ACOS(SIN((U375-90)*PI()/180)*R375/SQRT(Q375^2+R375^2))*180/PI(),ACOS(SIN((U375-90)*PI()/180)*R375/SQRT(Q375^2+R375^2))*180/PI())</f>
        <v>72.74459422270988</v>
      </c>
      <c r="Y375" s="51">
        <f>IF(O375=90,IF(X375-N375&lt;0,X375-N375+180,X375-N375),IF(O375=270,IF(X375+N375&gt;180,X375+N375-180,X375+N375),IF(U375&lt;180,IF(O375=1,IF(X375+N375&gt;180,X375+N375-180,X375+N375),IF(X375-N375&lt;0,X375-N375+180,X375-N375)),IF(O375=1,IF(X375-N375&lt;0,X375-N375+180,X375-N375),IF(X375+N375&gt;180,X375+N375-180,X375+N375)))))</f>
        <v>35.74459422270988</v>
      </c>
      <c r="Z375" s="52"/>
      <c r="AA375" s="39">
        <v>134</v>
      </c>
      <c r="AB375" s="42">
        <v>139</v>
      </c>
      <c r="AC375" s="53">
        <v>8.9</v>
      </c>
      <c r="AD375" s="54">
        <v>-39.5</v>
      </c>
      <c r="AE375" s="48">
        <f t="shared" si="97"/>
        <v>114.10000000000002</v>
      </c>
      <c r="AF375" s="47">
        <f t="shared" si="99"/>
        <v>24.100000000000023</v>
      </c>
      <c r="AG375" s="47">
        <f t="shared" si="98"/>
        <v>61.425563902459544</v>
      </c>
      <c r="AH375" s="55">
        <f>Y375</f>
        <v>35.74459422270988</v>
      </c>
      <c r="AI375" s="52"/>
    </row>
    <row r="376" spans="1:35" s="38" customFormat="1" ht="12.75">
      <c r="A376" s="37">
        <v>335.825</v>
      </c>
      <c r="B376" s="38" t="s">
        <v>50</v>
      </c>
      <c r="C376" s="38" t="s">
        <v>97</v>
      </c>
      <c r="D376" s="38">
        <v>2</v>
      </c>
      <c r="E376" s="39" t="s">
        <v>78</v>
      </c>
      <c r="F376" s="40">
        <v>10</v>
      </c>
      <c r="G376" s="41">
        <v>24</v>
      </c>
      <c r="H376" s="42"/>
      <c r="I376" s="43"/>
      <c r="J376" s="39">
        <v>270</v>
      </c>
      <c r="K376" s="44">
        <v>78</v>
      </c>
      <c r="L376" s="44">
        <v>0</v>
      </c>
      <c r="M376" s="44">
        <v>71</v>
      </c>
      <c r="N376" s="44"/>
      <c r="O376" s="45"/>
      <c r="P376" s="46">
        <f t="shared" si="91"/>
        <v>-0.19658436575245347</v>
      </c>
      <c r="Q376" s="46">
        <f t="shared" si="92"/>
        <v>0.31845370915760096</v>
      </c>
      <c r="R376" s="46">
        <f t="shared" si="93"/>
        <v>0.06768942546960494</v>
      </c>
      <c r="S376" s="47">
        <f t="shared" si="94"/>
        <v>121.68741016841312</v>
      </c>
      <c r="T376" s="9">
        <f t="shared" si="90"/>
        <v>10.252250585832574</v>
      </c>
      <c r="U376" s="48">
        <f t="shared" si="95"/>
        <v>301.6874101684131</v>
      </c>
      <c r="V376" s="47">
        <f t="shared" si="100"/>
        <v>211.68741016841312</v>
      </c>
      <c r="W376" s="49">
        <f t="shared" si="96"/>
        <v>79.74774941416743</v>
      </c>
      <c r="X376" s="50"/>
      <c r="Y376" s="51"/>
      <c r="Z376" s="52"/>
      <c r="AA376" s="39">
        <v>10</v>
      </c>
      <c r="AB376" s="42">
        <v>24</v>
      </c>
      <c r="AC376" s="53">
        <v>292.3</v>
      </c>
      <c r="AD376" s="54">
        <v>-8.5</v>
      </c>
      <c r="AE376" s="48">
        <f t="shared" si="97"/>
        <v>189.3874101684131</v>
      </c>
      <c r="AF376" s="47">
        <f t="shared" si="99"/>
        <v>99.38741016841311</v>
      </c>
      <c r="AG376" s="47">
        <f t="shared" si="98"/>
        <v>79.74774941416743</v>
      </c>
      <c r="AH376" s="55"/>
      <c r="AI376" s="52"/>
    </row>
    <row r="377" spans="1:35" s="38" customFormat="1" ht="12.75">
      <c r="A377" s="37">
        <v>336.125</v>
      </c>
      <c r="B377" s="38" t="s">
        <v>50</v>
      </c>
      <c r="C377" s="38" t="s">
        <v>97</v>
      </c>
      <c r="D377" s="38">
        <v>2</v>
      </c>
      <c r="E377" s="39" t="s">
        <v>53</v>
      </c>
      <c r="F377" s="40">
        <v>40</v>
      </c>
      <c r="G377" s="41">
        <v>46</v>
      </c>
      <c r="H377" s="42"/>
      <c r="I377" s="43"/>
      <c r="J377" s="39">
        <v>270</v>
      </c>
      <c r="K377" s="44">
        <v>58</v>
      </c>
      <c r="L377" s="44">
        <v>0</v>
      </c>
      <c r="M377" s="44">
        <v>1</v>
      </c>
      <c r="N377" s="44">
        <v>32</v>
      </c>
      <c r="O377" s="45">
        <v>90</v>
      </c>
      <c r="P377" s="46">
        <f t="shared" si="91"/>
        <v>-0.009248366378344128</v>
      </c>
      <c r="Q377" s="46">
        <f t="shared" si="92"/>
        <v>0.8479189343237682</v>
      </c>
      <c r="R377" s="46">
        <f t="shared" si="93"/>
        <v>0.5298385549625406</v>
      </c>
      <c r="S377" s="47">
        <f t="shared" si="94"/>
        <v>90.6249080282719</v>
      </c>
      <c r="T377" s="9">
        <f t="shared" si="90"/>
        <v>31.99846851509726</v>
      </c>
      <c r="U377" s="48">
        <f t="shared" si="95"/>
        <v>270.6249080282719</v>
      </c>
      <c r="V377" s="47">
        <f t="shared" si="100"/>
        <v>180.62490802827188</v>
      </c>
      <c r="W377" s="49">
        <f t="shared" si="96"/>
        <v>58.00153148490274</v>
      </c>
      <c r="X377" s="50">
        <f>IF(-Q377&lt;0,180-ACOS(SIN((U377-90)*PI()/180)*R377/SQRT(Q377^2+R377^2))*180/PI(),ACOS(SIN((U377-90)*PI()/180)*R377/SQRT(Q377^2+R377^2))*180/PI())</f>
        <v>89.66885391923202</v>
      </c>
      <c r="Y377" s="51">
        <f>IF(O377=90,IF(X377-N377&lt;0,X377-N377+180,X377-N377),IF(O377=270,IF(X377+N377&gt;180,X377+N377-180,X377+N377),IF(U377&lt;180,IF(O377=1,IF(X377+N377&gt;180,X377+N377-180,X377+N377),IF(X377-N377&lt;0,X377-N377+180,X377-N377)),IF(O377=1,IF(X377-N377&lt;0,X377-N377+180,X377-N377),IF(X377+N377&gt;180,X377+N377-180,X377+N377)))))</f>
        <v>57.66885391923202</v>
      </c>
      <c r="Z377" s="52"/>
      <c r="AA377" s="39">
        <v>40</v>
      </c>
      <c r="AB377" s="42">
        <v>141</v>
      </c>
      <c r="AC377" s="53">
        <v>275.1</v>
      </c>
      <c r="AD377" s="54">
        <v>-2.9</v>
      </c>
      <c r="AE377" s="48">
        <f t="shared" si="97"/>
        <v>175.52490802827185</v>
      </c>
      <c r="AF377" s="47">
        <f t="shared" si="99"/>
        <v>85.52490802827185</v>
      </c>
      <c r="AG377" s="47">
        <f t="shared" si="98"/>
        <v>58.00153148490274</v>
      </c>
      <c r="AH377" s="55">
        <f>Y377</f>
        <v>57.66885391923202</v>
      </c>
      <c r="AI377" s="52"/>
    </row>
    <row r="378" spans="1:35" s="38" customFormat="1" ht="21">
      <c r="A378" s="37">
        <v>336.255</v>
      </c>
      <c r="B378" s="38" t="s">
        <v>50</v>
      </c>
      <c r="C378" s="38" t="s">
        <v>97</v>
      </c>
      <c r="D378" s="38">
        <v>2</v>
      </c>
      <c r="E378" s="39" t="s">
        <v>53</v>
      </c>
      <c r="F378" s="40">
        <v>53</v>
      </c>
      <c r="G378" s="41">
        <v>58</v>
      </c>
      <c r="H378" s="42"/>
      <c r="I378" s="43"/>
      <c r="J378" s="39">
        <v>270</v>
      </c>
      <c r="K378" s="44">
        <v>46</v>
      </c>
      <c r="L378" s="44">
        <v>0</v>
      </c>
      <c r="M378" s="44">
        <v>33</v>
      </c>
      <c r="N378" s="44"/>
      <c r="O378" s="45"/>
      <c r="P378" s="46">
        <f t="shared" si="91"/>
        <v>-0.3783380645518995</v>
      </c>
      <c r="Q378" s="46">
        <f t="shared" si="92"/>
        <v>0.6032891188957645</v>
      </c>
      <c r="R378" s="46">
        <f t="shared" si="93"/>
        <v>0.5825895300808901</v>
      </c>
      <c r="S378" s="47">
        <f t="shared" si="94"/>
        <v>122.0928783235868</v>
      </c>
      <c r="T378" s="9">
        <f t="shared" si="90"/>
        <v>39.28728202396624</v>
      </c>
      <c r="U378" s="48">
        <f t="shared" si="95"/>
        <v>302.0928783235868</v>
      </c>
      <c r="V378" s="47">
        <f t="shared" si="100"/>
        <v>212.09287832358677</v>
      </c>
      <c r="W378" s="49">
        <f t="shared" si="96"/>
        <v>50.71271797603376</v>
      </c>
      <c r="X378" s="50"/>
      <c r="Y378" s="51"/>
      <c r="Z378" s="52"/>
      <c r="AA378" s="39">
        <v>40</v>
      </c>
      <c r="AB378" s="42">
        <v>141</v>
      </c>
      <c r="AC378" s="53">
        <v>10.7</v>
      </c>
      <c r="AD378" s="54">
        <v>-10.4</v>
      </c>
      <c r="AE378" s="48">
        <f t="shared" si="97"/>
        <v>111.39287832358679</v>
      </c>
      <c r="AF378" s="47">
        <f t="shared" si="99"/>
        <v>21.392878323586785</v>
      </c>
      <c r="AG378" s="47">
        <f t="shared" si="98"/>
        <v>50.71271797603376</v>
      </c>
      <c r="AH378" s="55"/>
      <c r="AI378" s="52"/>
    </row>
    <row r="379" spans="1:35" s="38" customFormat="1" ht="12.75">
      <c r="A379" s="37">
        <v>336.455</v>
      </c>
      <c r="B379" s="38" t="s">
        <v>50</v>
      </c>
      <c r="C379" s="38" t="s">
        <v>97</v>
      </c>
      <c r="D379" s="38">
        <v>2</v>
      </c>
      <c r="E379" s="39" t="s">
        <v>53</v>
      </c>
      <c r="F379" s="40">
        <v>73</v>
      </c>
      <c r="G379" s="41">
        <v>76</v>
      </c>
      <c r="H379" s="42"/>
      <c r="I379" s="43"/>
      <c r="J379" s="39">
        <v>270</v>
      </c>
      <c r="K379" s="44">
        <v>43</v>
      </c>
      <c r="L379" s="44">
        <v>180</v>
      </c>
      <c r="M379" s="44">
        <v>32</v>
      </c>
      <c r="N379" s="44">
        <v>31</v>
      </c>
      <c r="O379" s="45">
        <v>270</v>
      </c>
      <c r="P379" s="46">
        <f t="shared" si="91"/>
        <v>-0.3875584154562618</v>
      </c>
      <c r="Q379" s="46">
        <f t="shared" si="92"/>
        <v>-0.5783674108328064</v>
      </c>
      <c r="R379" s="46">
        <f t="shared" si="93"/>
        <v>-0.6202231142750925</v>
      </c>
      <c r="S379" s="47">
        <f t="shared" si="94"/>
        <v>236.17434246373205</v>
      </c>
      <c r="T379" s="9">
        <f t="shared" si="90"/>
        <v>-41.69639089670005</v>
      </c>
      <c r="U379" s="48">
        <f t="shared" si="95"/>
        <v>236.17434246373205</v>
      </c>
      <c r="V379" s="47">
        <f t="shared" si="100"/>
        <v>146.17434246373205</v>
      </c>
      <c r="W379" s="49">
        <f t="shared" si="96"/>
        <v>48.30360910329995</v>
      </c>
      <c r="X379" s="50">
        <f>IF(-Q379&lt;0,180-ACOS(SIN((U379-90)*PI()/180)*R379/SQRT(Q379^2+R379^2))*180/PI(),ACOS(SIN((U379-90)*PI()/180)*R379/SQRT(Q379^2+R379^2))*180/PI())</f>
        <v>114.0241064591308</v>
      </c>
      <c r="Y379" s="51">
        <f>IF(O379=90,IF(X379-N379&lt;0,X379-N379+180,X379-N379),IF(O379=270,IF(X379+N379&gt;180,X379+N379-180,X379+N379),IF(U379&lt;180,IF(O379=1,IF(X379+N379&gt;180,X379+N379-180,X379+N379),IF(X379-N379&lt;0,X379-N379+180,X379-N379)),IF(O379=1,IF(X379-N379&lt;0,X379-N379+180,X379-N379),IF(X379+N379&gt;180,X379+N379-180,X379+N379)))))</f>
        <v>145.0241064591308</v>
      </c>
      <c r="Z379" s="52" t="s">
        <v>54</v>
      </c>
      <c r="AA379" s="39">
        <v>40</v>
      </c>
      <c r="AB379" s="42">
        <v>141</v>
      </c>
      <c r="AC379" s="53">
        <v>31.6</v>
      </c>
      <c r="AD379" s="54">
        <v>-53.7</v>
      </c>
      <c r="AE379" s="48">
        <f t="shared" si="97"/>
        <v>24.57434246373205</v>
      </c>
      <c r="AF379" s="47">
        <f t="shared" si="99"/>
        <v>294.574342463732</v>
      </c>
      <c r="AG379" s="47">
        <f t="shared" si="98"/>
        <v>48.30360910329995</v>
      </c>
      <c r="AH379" s="55">
        <f>Y379</f>
        <v>145.0241064591308</v>
      </c>
      <c r="AI379" s="52" t="str">
        <f>Z379</f>
        <v>N</v>
      </c>
    </row>
    <row r="380" spans="1:36" s="38" customFormat="1" ht="21">
      <c r="A380" s="37">
        <v>336.445</v>
      </c>
      <c r="B380" s="38" t="s">
        <v>50</v>
      </c>
      <c r="C380" s="38" t="s">
        <v>97</v>
      </c>
      <c r="D380" s="38">
        <v>2</v>
      </c>
      <c r="E380" s="39" t="s">
        <v>96</v>
      </c>
      <c r="F380" s="40">
        <v>72</v>
      </c>
      <c r="G380" s="41">
        <v>74</v>
      </c>
      <c r="H380" s="42"/>
      <c r="I380" s="43"/>
      <c r="J380" s="39">
        <v>90</v>
      </c>
      <c r="K380" s="44">
        <v>39</v>
      </c>
      <c r="L380" s="44">
        <v>0</v>
      </c>
      <c r="M380" s="44">
        <v>2</v>
      </c>
      <c r="N380" s="44"/>
      <c r="O380" s="45"/>
      <c r="P380" s="46">
        <f t="shared" si="91"/>
        <v>0.0271220029192295</v>
      </c>
      <c r="Q380" s="46">
        <f t="shared" si="92"/>
        <v>0.6289370260712778</v>
      </c>
      <c r="R380" s="46">
        <f t="shared" si="93"/>
        <v>-0.7766725451350325</v>
      </c>
      <c r="S380" s="47">
        <f t="shared" si="94"/>
        <v>87.53073196726736</v>
      </c>
      <c r="T380" s="9">
        <f t="shared" si="90"/>
        <v>-50.9739663774574</v>
      </c>
      <c r="U380" s="48">
        <f t="shared" si="95"/>
        <v>87.53073196726736</v>
      </c>
      <c r="V380" s="47">
        <f t="shared" si="100"/>
        <v>357.53073196726734</v>
      </c>
      <c r="W380" s="49">
        <f t="shared" si="96"/>
        <v>39.0260336225426</v>
      </c>
      <c r="X380" s="50"/>
      <c r="Y380" s="51"/>
      <c r="Z380" s="52"/>
      <c r="AA380" s="39">
        <v>40</v>
      </c>
      <c r="AB380" s="42">
        <v>141</v>
      </c>
      <c r="AC380" s="53">
        <v>28.1</v>
      </c>
      <c r="AD380" s="54">
        <v>-58</v>
      </c>
      <c r="AE380" s="48">
        <f t="shared" si="97"/>
        <v>239.43073196726735</v>
      </c>
      <c r="AF380" s="47">
        <f t="shared" si="99"/>
        <v>149.43073196726735</v>
      </c>
      <c r="AG380" s="47">
        <f t="shared" si="98"/>
        <v>39.0260336225426</v>
      </c>
      <c r="AH380" s="55"/>
      <c r="AI380" s="52"/>
      <c r="AJ380" s="38" t="s">
        <v>137</v>
      </c>
    </row>
    <row r="381" spans="1:35" s="38" customFormat="1" ht="12.75">
      <c r="A381" s="37">
        <v>336.545</v>
      </c>
      <c r="B381" s="38" t="s">
        <v>50</v>
      </c>
      <c r="C381" s="38" t="s">
        <v>97</v>
      </c>
      <c r="D381" s="38">
        <v>2</v>
      </c>
      <c r="E381" s="39" t="s">
        <v>53</v>
      </c>
      <c r="F381" s="40">
        <v>82</v>
      </c>
      <c r="G381" s="41">
        <v>85</v>
      </c>
      <c r="H381" s="42"/>
      <c r="I381" s="43"/>
      <c r="J381" s="39">
        <v>270</v>
      </c>
      <c r="K381" s="44">
        <v>34</v>
      </c>
      <c r="L381" s="44">
        <v>0</v>
      </c>
      <c r="M381" s="44">
        <v>20</v>
      </c>
      <c r="N381" s="44">
        <v>31</v>
      </c>
      <c r="O381" s="45">
        <v>270</v>
      </c>
      <c r="P381" s="46">
        <f t="shared" si="91"/>
        <v>-0.2835475493876398</v>
      </c>
      <c r="Q381" s="46">
        <f t="shared" si="92"/>
        <v>0.5254694449873076</v>
      </c>
      <c r="R381" s="46">
        <f t="shared" si="93"/>
        <v>0.7790404892842347</v>
      </c>
      <c r="S381" s="47">
        <f t="shared" si="94"/>
        <v>118.35165699761986</v>
      </c>
      <c r="T381" s="9">
        <f t="shared" si="90"/>
        <v>52.531864218035885</v>
      </c>
      <c r="U381" s="48">
        <f t="shared" si="95"/>
        <v>298.35165699761984</v>
      </c>
      <c r="V381" s="47">
        <f t="shared" si="100"/>
        <v>208.35165699761984</v>
      </c>
      <c r="W381" s="49">
        <f t="shared" si="96"/>
        <v>37.468135781964115</v>
      </c>
      <c r="X381" s="50">
        <f>IF(-Q381&lt;0,180-ACOS(SIN((U381-90)*PI()/180)*R381/SQRT(Q381^2+R381^2))*180/PI(),ACOS(SIN((U381-90)*PI()/180)*R381/SQRT(Q381^2+R381^2))*180/PI())</f>
        <v>66.81539754888634</v>
      </c>
      <c r="Y381" s="51">
        <f>IF(O381=90,IF(X381-N381&lt;0,X381-N381+180,X381-N381),IF(O381=270,IF(X381+N381&gt;180,X381+N381-180,X381+N381),IF(U381&lt;180,IF(O381=1,IF(X381+N381&gt;180,X381+N381-180,X381+N381),IF(X381-N381&lt;0,X381-N381+180,X381-N381)),IF(O381=1,IF(X381-N381&lt;0,X381-N381+180,X381-N381),IF(X381+N381&gt;180,X381+N381-180,X381+N381)))))</f>
        <v>97.81539754888634</v>
      </c>
      <c r="Z381" s="52"/>
      <c r="AA381" s="39">
        <v>40</v>
      </c>
      <c r="AB381" s="42">
        <v>141</v>
      </c>
      <c r="AC381" s="53">
        <v>28.1</v>
      </c>
      <c r="AD381" s="54">
        <v>-58</v>
      </c>
      <c r="AE381" s="48">
        <f t="shared" si="97"/>
        <v>90.25165699761982</v>
      </c>
      <c r="AF381" s="47">
        <f t="shared" si="99"/>
        <v>0.2516569976198184</v>
      </c>
      <c r="AG381" s="47">
        <f t="shared" si="98"/>
        <v>37.468135781964115</v>
      </c>
      <c r="AH381" s="55">
        <f>Y381</f>
        <v>97.81539754888634</v>
      </c>
      <c r="AI381" s="52"/>
    </row>
    <row r="382" spans="1:36" s="38" customFormat="1" ht="21">
      <c r="A382" s="37">
        <v>336.525</v>
      </c>
      <c r="B382" s="38" t="s">
        <v>50</v>
      </c>
      <c r="C382" s="38" t="s">
        <v>97</v>
      </c>
      <c r="D382" s="38">
        <v>2</v>
      </c>
      <c r="E382" s="39" t="s">
        <v>96</v>
      </c>
      <c r="F382" s="40">
        <v>80</v>
      </c>
      <c r="G382" s="41">
        <v>82</v>
      </c>
      <c r="H382" s="42"/>
      <c r="I382" s="43"/>
      <c r="J382" s="39">
        <v>270</v>
      </c>
      <c r="K382" s="44">
        <v>41</v>
      </c>
      <c r="L382" s="44">
        <v>0</v>
      </c>
      <c r="M382" s="44">
        <v>30</v>
      </c>
      <c r="N382" s="44"/>
      <c r="O382" s="45"/>
      <c r="P382" s="46">
        <f t="shared" si="91"/>
        <v>-0.37735479011138595</v>
      </c>
      <c r="Q382" s="46">
        <f t="shared" si="92"/>
        <v>0.5681637854879309</v>
      </c>
      <c r="R382" s="46">
        <f t="shared" si="93"/>
        <v>0.6535976689524103</v>
      </c>
      <c r="S382" s="47">
        <f t="shared" si="94"/>
        <v>123.59074129539363</v>
      </c>
      <c r="T382" s="9">
        <f t="shared" si="90"/>
        <v>43.779207494051676</v>
      </c>
      <c r="U382" s="48">
        <f t="shared" si="95"/>
        <v>303.5907412953936</v>
      </c>
      <c r="V382" s="47">
        <f t="shared" si="100"/>
        <v>213.59074129539363</v>
      </c>
      <c r="W382" s="49">
        <f t="shared" si="96"/>
        <v>46.220792505948324</v>
      </c>
      <c r="X382" s="50"/>
      <c r="Y382" s="51"/>
      <c r="Z382" s="52"/>
      <c r="AA382" s="39">
        <v>40</v>
      </c>
      <c r="AB382" s="42">
        <v>141</v>
      </c>
      <c r="AC382" s="53">
        <v>28.1</v>
      </c>
      <c r="AD382" s="54">
        <v>-58</v>
      </c>
      <c r="AE382" s="48">
        <f t="shared" si="97"/>
        <v>95.4907412953936</v>
      </c>
      <c r="AF382" s="47">
        <f t="shared" si="99"/>
        <v>5.490741295393605</v>
      </c>
      <c r="AG382" s="47">
        <f t="shared" si="98"/>
        <v>46.220792505948324</v>
      </c>
      <c r="AH382" s="55"/>
      <c r="AI382" s="52"/>
      <c r="AJ382" s="38" t="s">
        <v>137</v>
      </c>
    </row>
    <row r="383" spans="1:35" s="38" customFormat="1" ht="12.75">
      <c r="A383" s="37">
        <v>336.775</v>
      </c>
      <c r="B383" s="38" t="s">
        <v>50</v>
      </c>
      <c r="C383" s="38" t="s">
        <v>97</v>
      </c>
      <c r="D383" s="38">
        <v>2</v>
      </c>
      <c r="E383" s="39" t="s">
        <v>53</v>
      </c>
      <c r="F383" s="40">
        <v>105</v>
      </c>
      <c r="G383" s="41">
        <v>107</v>
      </c>
      <c r="H383" s="42"/>
      <c r="I383" s="43"/>
      <c r="J383" s="39">
        <v>90</v>
      </c>
      <c r="K383" s="44">
        <v>19</v>
      </c>
      <c r="L383" s="44">
        <v>0</v>
      </c>
      <c r="M383" s="44">
        <v>33</v>
      </c>
      <c r="N383" s="44">
        <v>47</v>
      </c>
      <c r="O383" s="45">
        <v>90</v>
      </c>
      <c r="P383" s="46">
        <f t="shared" si="91"/>
        <v>0.5149663246031949</v>
      </c>
      <c r="Q383" s="46">
        <f t="shared" si="92"/>
        <v>0.27304442900352704</v>
      </c>
      <c r="R383" s="46">
        <f t="shared" si="93"/>
        <v>-0.7929786008008274</v>
      </c>
      <c r="S383" s="47">
        <f t="shared" si="94"/>
        <v>27.933341408915005</v>
      </c>
      <c r="T383" s="9">
        <f t="shared" si="90"/>
        <v>-53.68242507101562</v>
      </c>
      <c r="U383" s="48">
        <f t="shared" si="95"/>
        <v>27.933341408915005</v>
      </c>
      <c r="V383" s="47">
        <f t="shared" si="100"/>
        <v>297.933341408915</v>
      </c>
      <c r="W383" s="49">
        <f t="shared" si="96"/>
        <v>36.31757492898438</v>
      </c>
      <c r="X383" s="50">
        <f>IF(-Q383&lt;0,180-ACOS(SIN((U383-90)*PI()/180)*R383/SQRT(Q383^2+R383^2))*180/PI(),ACOS(SIN((U383-90)*PI()/180)*R383/SQRT(Q383^2+R383^2))*180/PI())</f>
        <v>146.6532608546556</v>
      </c>
      <c r="Y383" s="51">
        <f>IF(O383=90,IF(X383-N383&lt;0,X383-N383+180,X383-N383),IF(O383=270,IF(X383+N383&gt;180,X383+N383-180,X383+N383),IF(U383&lt;180,IF(O383=1,IF(X383+N383&gt;180,X383+N383-180,X383+N383),IF(X383-N383&lt;0,X383-N383+180,X383-N383)),IF(O383=1,IF(X383-N383&lt;0,X383-N383+180,X383-N383),IF(X383+N383&gt;180,X383+N383-180,X383+N383)))))</f>
        <v>99.6532608546556</v>
      </c>
      <c r="Z383" s="52" t="s">
        <v>54</v>
      </c>
      <c r="AA383" s="39">
        <v>40</v>
      </c>
      <c r="AB383" s="42">
        <v>141</v>
      </c>
      <c r="AC383" s="53">
        <v>28.1</v>
      </c>
      <c r="AD383" s="54">
        <v>-58</v>
      </c>
      <c r="AE383" s="48">
        <f t="shared" si="97"/>
        <v>179.833341408915</v>
      </c>
      <c r="AF383" s="47">
        <f t="shared" si="99"/>
        <v>89.833341408915</v>
      </c>
      <c r="AG383" s="47">
        <f t="shared" si="98"/>
        <v>36.31757492898438</v>
      </c>
      <c r="AH383" s="55">
        <f>Y383</f>
        <v>99.6532608546556</v>
      </c>
      <c r="AI383" s="52" t="str">
        <f>Z383</f>
        <v>N</v>
      </c>
    </row>
    <row r="384" spans="1:36" s="38" customFormat="1" ht="12.75">
      <c r="A384" s="37">
        <v>336.745</v>
      </c>
      <c r="B384" s="38" t="s">
        <v>50</v>
      </c>
      <c r="C384" s="38" t="s">
        <v>97</v>
      </c>
      <c r="D384" s="38">
        <v>2</v>
      </c>
      <c r="E384" s="39" t="s">
        <v>96</v>
      </c>
      <c r="F384" s="40">
        <v>102</v>
      </c>
      <c r="G384" s="41">
        <v>104</v>
      </c>
      <c r="H384" s="42"/>
      <c r="I384" s="43"/>
      <c r="J384" s="39">
        <v>270</v>
      </c>
      <c r="K384" s="44">
        <v>30</v>
      </c>
      <c r="L384" s="44">
        <v>180</v>
      </c>
      <c r="M384" s="44">
        <v>25</v>
      </c>
      <c r="N384" s="44"/>
      <c r="O384" s="45"/>
      <c r="P384" s="46">
        <f t="shared" si="91"/>
        <v>-0.3659981507706669</v>
      </c>
      <c r="Q384" s="46">
        <f t="shared" si="92"/>
        <v>-0.45315389351832486</v>
      </c>
      <c r="R384" s="46">
        <f t="shared" si="93"/>
        <v>-0.7848855672213958</v>
      </c>
      <c r="S384" s="47">
        <f t="shared" si="94"/>
        <v>231.07328001016393</v>
      </c>
      <c r="T384" s="9">
        <f t="shared" si="90"/>
        <v>-53.419302931264454</v>
      </c>
      <c r="U384" s="48">
        <f t="shared" si="95"/>
        <v>231.07328001016393</v>
      </c>
      <c r="V384" s="47">
        <f t="shared" si="100"/>
        <v>141.07328001016393</v>
      </c>
      <c r="W384" s="49">
        <f t="shared" si="96"/>
        <v>36.580697068735546</v>
      </c>
      <c r="X384" s="50"/>
      <c r="Y384" s="51"/>
      <c r="Z384" s="52"/>
      <c r="AA384" s="39">
        <v>40</v>
      </c>
      <c r="AB384" s="42">
        <v>141</v>
      </c>
      <c r="AC384" s="53">
        <v>28.1</v>
      </c>
      <c r="AD384" s="54">
        <v>-58</v>
      </c>
      <c r="AE384" s="48">
        <f t="shared" si="97"/>
        <v>22.973280010163933</v>
      </c>
      <c r="AF384" s="47">
        <f t="shared" si="99"/>
        <v>292.97328001016393</v>
      </c>
      <c r="AG384" s="47">
        <f t="shared" si="98"/>
        <v>36.580697068735546</v>
      </c>
      <c r="AH384" s="55"/>
      <c r="AI384" s="52"/>
      <c r="AJ384" s="38" t="s">
        <v>137</v>
      </c>
    </row>
    <row r="385" spans="1:35" s="38" customFormat="1" ht="12.75">
      <c r="A385" s="37">
        <v>337.235</v>
      </c>
      <c r="B385" s="38" t="s">
        <v>50</v>
      </c>
      <c r="C385" s="38" t="s">
        <v>97</v>
      </c>
      <c r="D385" s="38">
        <v>3</v>
      </c>
      <c r="E385" s="39" t="s">
        <v>53</v>
      </c>
      <c r="F385" s="40">
        <v>9</v>
      </c>
      <c r="G385" s="41">
        <v>16</v>
      </c>
      <c r="H385" s="42"/>
      <c r="I385" s="43"/>
      <c r="J385" s="39">
        <v>270</v>
      </c>
      <c r="K385" s="44">
        <v>53</v>
      </c>
      <c r="L385" s="44">
        <v>0</v>
      </c>
      <c r="M385" s="44">
        <v>22</v>
      </c>
      <c r="N385" s="44">
        <v>29</v>
      </c>
      <c r="O385" s="45">
        <v>90</v>
      </c>
      <c r="P385" s="46">
        <f t="shared" si="91"/>
        <v>-0.22544387568950705</v>
      </c>
      <c r="Q385" s="46">
        <f t="shared" si="92"/>
        <v>0.7404819505995612</v>
      </c>
      <c r="R385" s="46">
        <f t="shared" si="93"/>
        <v>0.5579931729023166</v>
      </c>
      <c r="S385" s="47">
        <f t="shared" si="94"/>
        <v>106.93316433792427</v>
      </c>
      <c r="T385" s="9">
        <f t="shared" si="90"/>
        <v>35.78722410842899</v>
      </c>
      <c r="U385" s="48">
        <f t="shared" si="95"/>
        <v>286.93316433792427</v>
      </c>
      <c r="V385" s="47">
        <f t="shared" si="100"/>
        <v>196.93316433792427</v>
      </c>
      <c r="W385" s="49">
        <f t="shared" si="96"/>
        <v>54.21277589157101</v>
      </c>
      <c r="X385" s="50">
        <f>IF(-Q385&lt;0,180-ACOS(SIN((U385-90)*PI()/180)*R385/SQRT(Q385^2+R385^2))*180/PI(),ACOS(SIN((U385-90)*PI()/180)*R385/SQRT(Q385^2+R385^2))*180/PI())</f>
        <v>79.9049179656889</v>
      </c>
      <c r="Y385" s="51">
        <f>IF(O385=90,IF(X385-N385&lt;0,X385-N385+180,X385-N385),IF(O385=270,IF(X385+N385&gt;180,X385+N385-180,X385+N385),IF(U385&lt;180,IF(O385=1,IF(X385+N385&gt;180,X385+N385-180,X385+N385),IF(X385-N385&lt;0,X385-N385+180,X385-N385)),IF(O385=1,IF(X385-N385&lt;0,X385-N385+180,X385-N385),IF(X385+N385&gt;180,X385+N385-180,X385+N385)))))</f>
        <v>50.904917965688895</v>
      </c>
      <c r="Z385" s="52" t="s">
        <v>87</v>
      </c>
      <c r="AA385" s="39">
        <v>9</v>
      </c>
      <c r="AB385" s="42">
        <v>16</v>
      </c>
      <c r="AC385" s="53">
        <v>228.8</v>
      </c>
      <c r="AD385" s="54">
        <v>-16.7</v>
      </c>
      <c r="AE385" s="48">
        <f t="shared" si="97"/>
        <v>238.13316433792426</v>
      </c>
      <c r="AF385" s="47">
        <f t="shared" si="99"/>
        <v>148.13316433792426</v>
      </c>
      <c r="AG385" s="47">
        <f t="shared" si="98"/>
        <v>54.21277589157101</v>
      </c>
      <c r="AH385" s="55">
        <f>Y385</f>
        <v>50.904917965688895</v>
      </c>
      <c r="AI385" s="52" t="str">
        <f>Z385</f>
        <v>RL</v>
      </c>
    </row>
    <row r="386" spans="1:35" s="38" customFormat="1" ht="21">
      <c r="A386" s="37">
        <v>337.405</v>
      </c>
      <c r="B386" s="38" t="s">
        <v>50</v>
      </c>
      <c r="C386" s="38" t="s">
        <v>97</v>
      </c>
      <c r="D386" s="38">
        <v>3</v>
      </c>
      <c r="E386" s="39" t="s">
        <v>68</v>
      </c>
      <c r="F386" s="40">
        <v>26</v>
      </c>
      <c r="G386" s="41">
        <v>27</v>
      </c>
      <c r="H386" s="42"/>
      <c r="I386" s="43"/>
      <c r="J386" s="39">
        <v>90</v>
      </c>
      <c r="K386" s="44">
        <v>16</v>
      </c>
      <c r="L386" s="44">
        <v>180</v>
      </c>
      <c r="M386" s="44">
        <v>23</v>
      </c>
      <c r="N386" s="44"/>
      <c r="O386" s="45"/>
      <c r="P386" s="46">
        <f t="shared" si="91"/>
        <v>0.3755948672274924</v>
      </c>
      <c r="Q386" s="46">
        <f t="shared" si="92"/>
        <v>-0.253725523822345</v>
      </c>
      <c r="R386" s="46">
        <f t="shared" si="93"/>
        <v>0.8848460565491465</v>
      </c>
      <c r="S386" s="47">
        <f t="shared" si="94"/>
        <v>325.9598015189244</v>
      </c>
      <c r="T386" s="9">
        <f t="shared" si="90"/>
        <v>62.87612947796259</v>
      </c>
      <c r="U386" s="48">
        <f t="shared" si="95"/>
        <v>145.9598015189244</v>
      </c>
      <c r="V386" s="47">
        <f t="shared" si="100"/>
        <v>55.959801518924394</v>
      </c>
      <c r="W386" s="49">
        <f t="shared" si="96"/>
        <v>27.123870522037407</v>
      </c>
      <c r="X386" s="50"/>
      <c r="Y386" s="51"/>
      <c r="Z386" s="52"/>
      <c r="AA386" s="39">
        <v>18</v>
      </c>
      <c r="AB386" s="42">
        <v>68</v>
      </c>
      <c r="AC386" s="53">
        <v>35.7</v>
      </c>
      <c r="AD386" s="54">
        <v>-15.8</v>
      </c>
      <c r="AE386" s="48">
        <f t="shared" si="97"/>
        <v>290.2598015189244</v>
      </c>
      <c r="AF386" s="47">
        <f t="shared" si="99"/>
        <v>200.2598015189244</v>
      </c>
      <c r="AG386" s="47">
        <f t="shared" si="98"/>
        <v>27.123870522037407</v>
      </c>
      <c r="AH386" s="55"/>
      <c r="AI386" s="52"/>
    </row>
    <row r="387" spans="1:35" s="38" customFormat="1" ht="12.75">
      <c r="A387" s="37">
        <v>337.655</v>
      </c>
      <c r="B387" s="38" t="s">
        <v>50</v>
      </c>
      <c r="C387" s="38" t="s">
        <v>97</v>
      </c>
      <c r="D387" s="38">
        <v>3</v>
      </c>
      <c r="E387" s="39" t="s">
        <v>48</v>
      </c>
      <c r="F387" s="40">
        <v>51</v>
      </c>
      <c r="G387" s="41">
        <v>52</v>
      </c>
      <c r="H387" s="42"/>
      <c r="I387" s="43"/>
      <c r="J387" s="39">
        <v>90</v>
      </c>
      <c r="K387" s="44">
        <v>11</v>
      </c>
      <c r="L387" s="44">
        <v>180</v>
      </c>
      <c r="M387" s="44">
        <v>9</v>
      </c>
      <c r="N387" s="44"/>
      <c r="O387" s="45"/>
      <c r="P387" s="46">
        <f t="shared" si="91"/>
        <v>0.15356032331158387</v>
      </c>
      <c r="Q387" s="46">
        <f t="shared" si="92"/>
        <v>-0.18845982001408484</v>
      </c>
      <c r="R387" s="46">
        <f t="shared" si="93"/>
        <v>0.9695417239025022</v>
      </c>
      <c r="S387" s="47">
        <f t="shared" si="94"/>
        <v>309.17374383960384</v>
      </c>
      <c r="T387" s="9">
        <f t="shared" si="90"/>
        <v>75.92398895382199</v>
      </c>
      <c r="U387" s="48">
        <f t="shared" si="95"/>
        <v>129.17374383960384</v>
      </c>
      <c r="V387" s="47">
        <f t="shared" si="100"/>
        <v>39.173743839603844</v>
      </c>
      <c r="W387" s="49">
        <f t="shared" si="96"/>
        <v>14.07601104617801</v>
      </c>
      <c r="X387" s="50"/>
      <c r="Y387" s="51"/>
      <c r="Z387" s="52"/>
      <c r="AA387" s="39">
        <v>18</v>
      </c>
      <c r="AB387" s="42">
        <v>68</v>
      </c>
      <c r="AC387" s="53">
        <v>154.6</v>
      </c>
      <c r="AD387" s="54">
        <v>-4.7</v>
      </c>
      <c r="AE387" s="48">
        <f t="shared" si="97"/>
        <v>154.57374383960385</v>
      </c>
      <c r="AF387" s="47">
        <f t="shared" si="99"/>
        <v>64.57374383960385</v>
      </c>
      <c r="AG387" s="47">
        <f t="shared" si="98"/>
        <v>14.07601104617801</v>
      </c>
      <c r="AH387" s="55"/>
      <c r="AI387" s="52"/>
    </row>
    <row r="388" spans="1:35" s="38" customFormat="1" ht="12.75">
      <c r="A388" s="37">
        <v>338.145</v>
      </c>
      <c r="B388" s="38" t="s">
        <v>50</v>
      </c>
      <c r="C388" s="38" t="s">
        <v>97</v>
      </c>
      <c r="D388" s="38">
        <v>3</v>
      </c>
      <c r="E388" s="39" t="s">
        <v>78</v>
      </c>
      <c r="F388" s="40">
        <v>100</v>
      </c>
      <c r="G388" s="41">
        <v>110</v>
      </c>
      <c r="H388" s="42"/>
      <c r="I388" s="43"/>
      <c r="J388" s="39">
        <v>90</v>
      </c>
      <c r="K388" s="44">
        <v>65</v>
      </c>
      <c r="L388" s="44">
        <v>0</v>
      </c>
      <c r="M388" s="44">
        <v>1</v>
      </c>
      <c r="N388" s="44"/>
      <c r="O388" s="45"/>
      <c r="P388" s="46">
        <f t="shared" si="91"/>
        <v>0.007375705671716951</v>
      </c>
      <c r="Q388" s="46">
        <f t="shared" si="92"/>
        <v>0.9061697519708839</v>
      </c>
      <c r="R388" s="46">
        <f t="shared" si="93"/>
        <v>-0.42255389493243883</v>
      </c>
      <c r="S388" s="47">
        <f t="shared" si="94"/>
        <v>89.5336552859113</v>
      </c>
      <c r="T388" s="9">
        <f aca="true" t="shared" si="101" ref="T388:T451">ASIN(R388/SQRT(P388^2+Q388^2+R388^2))*180/PI()</f>
        <v>-24.999273081651</v>
      </c>
      <c r="U388" s="48">
        <f t="shared" si="95"/>
        <v>89.5336552859113</v>
      </c>
      <c r="V388" s="47">
        <f t="shared" si="100"/>
        <v>359.5336552859113</v>
      </c>
      <c r="W388" s="49">
        <f t="shared" si="96"/>
        <v>65.000726918349</v>
      </c>
      <c r="X388" s="50"/>
      <c r="Y388" s="51"/>
      <c r="Z388" s="52"/>
      <c r="AA388" s="39">
        <v>100</v>
      </c>
      <c r="AB388" s="42">
        <v>110</v>
      </c>
      <c r="AC388" s="53">
        <v>53.2</v>
      </c>
      <c r="AD388" s="54">
        <v>-7.6</v>
      </c>
      <c r="AE388" s="48">
        <f t="shared" si="97"/>
        <v>216.33365528591128</v>
      </c>
      <c r="AF388" s="47">
        <f t="shared" si="99"/>
        <v>126.33365528591128</v>
      </c>
      <c r="AG388" s="47">
        <f t="shared" si="98"/>
        <v>65.000726918349</v>
      </c>
      <c r="AH388" s="55"/>
      <c r="AI388" s="52"/>
    </row>
    <row r="389" spans="1:35" s="38" customFormat="1" ht="21">
      <c r="A389" s="37">
        <v>338.335</v>
      </c>
      <c r="B389" s="38" t="s">
        <v>50</v>
      </c>
      <c r="C389" s="38" t="s">
        <v>97</v>
      </c>
      <c r="D389" s="38">
        <v>3</v>
      </c>
      <c r="E389" s="39" t="s">
        <v>78</v>
      </c>
      <c r="F389" s="40">
        <v>119</v>
      </c>
      <c r="G389" s="41">
        <v>122</v>
      </c>
      <c r="H389" s="42"/>
      <c r="I389" s="43"/>
      <c r="J389" s="39">
        <v>270</v>
      </c>
      <c r="K389" s="44">
        <v>58</v>
      </c>
      <c r="L389" s="44">
        <v>0</v>
      </c>
      <c r="M389" s="44">
        <v>75</v>
      </c>
      <c r="N389" s="44"/>
      <c r="O389" s="45"/>
      <c r="P389" s="46">
        <f t="shared" si="91"/>
        <v>-0.5118627031709536</v>
      </c>
      <c r="Q389" s="46">
        <f t="shared" si="92"/>
        <v>0.21949099844821693</v>
      </c>
      <c r="R389" s="46">
        <f t="shared" si="93"/>
        <v>0.13715319795026845</v>
      </c>
      <c r="S389" s="47">
        <f t="shared" si="94"/>
        <v>156.78994253303335</v>
      </c>
      <c r="T389" s="9">
        <f t="shared" si="101"/>
        <v>13.834549697767665</v>
      </c>
      <c r="U389" s="48">
        <f t="shared" si="95"/>
        <v>336.78994253303335</v>
      </c>
      <c r="V389" s="47">
        <f t="shared" si="100"/>
        <v>246.78994253303335</v>
      </c>
      <c r="W389" s="49">
        <f t="shared" si="96"/>
        <v>76.16545030223233</v>
      </c>
      <c r="X389" s="50"/>
      <c r="Y389" s="51"/>
      <c r="Z389" s="52"/>
      <c r="AA389" s="39">
        <v>117</v>
      </c>
      <c r="AB389" s="42">
        <v>130</v>
      </c>
      <c r="AC389" s="53">
        <v>318.9</v>
      </c>
      <c r="AD389" s="54">
        <v>-9.1</v>
      </c>
      <c r="AE389" s="48">
        <f t="shared" si="97"/>
        <v>197.88994253303338</v>
      </c>
      <c r="AF389" s="47">
        <f t="shared" si="99"/>
        <v>107.88994253303338</v>
      </c>
      <c r="AG389" s="47">
        <f t="shared" si="98"/>
        <v>76.16545030223233</v>
      </c>
      <c r="AH389" s="55"/>
      <c r="AI389" s="52"/>
    </row>
    <row r="390" spans="1:35" s="38" customFormat="1" ht="21">
      <c r="A390" s="37">
        <v>338.485</v>
      </c>
      <c r="B390" s="38" t="s">
        <v>50</v>
      </c>
      <c r="C390" s="38" t="s">
        <v>97</v>
      </c>
      <c r="D390" s="38">
        <v>3</v>
      </c>
      <c r="E390" s="39" t="s">
        <v>78</v>
      </c>
      <c r="F390" s="40">
        <v>134</v>
      </c>
      <c r="G390" s="41">
        <v>139</v>
      </c>
      <c r="H390" s="42"/>
      <c r="I390" s="43"/>
      <c r="J390" s="39">
        <v>90</v>
      </c>
      <c r="K390" s="44">
        <v>39</v>
      </c>
      <c r="L390" s="44">
        <v>0</v>
      </c>
      <c r="M390" s="44">
        <v>19</v>
      </c>
      <c r="N390" s="44"/>
      <c r="O390" s="45"/>
      <c r="P390" s="46">
        <f t="shared" si="91"/>
        <v>0.2530139764153786</v>
      </c>
      <c r="Q390" s="46">
        <f t="shared" si="92"/>
        <v>0.5950341197410474</v>
      </c>
      <c r="R390" s="46">
        <f t="shared" si="93"/>
        <v>-0.7348059425095567</v>
      </c>
      <c r="S390" s="47">
        <f t="shared" si="94"/>
        <v>66.96435672919849</v>
      </c>
      <c r="T390" s="9">
        <f t="shared" si="101"/>
        <v>-48.6538431447322</v>
      </c>
      <c r="U390" s="48">
        <f t="shared" si="95"/>
        <v>66.96435672919849</v>
      </c>
      <c r="V390" s="47">
        <f t="shared" si="100"/>
        <v>336.96435672919847</v>
      </c>
      <c r="W390" s="49">
        <f t="shared" si="96"/>
        <v>41.3461568552678</v>
      </c>
      <c r="X390" s="50"/>
      <c r="Y390" s="51"/>
      <c r="Z390" s="52"/>
      <c r="AA390" s="39">
        <v>134</v>
      </c>
      <c r="AB390" s="42">
        <v>140</v>
      </c>
      <c r="AC390" s="53">
        <v>82</v>
      </c>
      <c r="AD390" s="54">
        <v>-16.2</v>
      </c>
      <c r="AE390" s="48">
        <f t="shared" si="97"/>
        <v>164.96435672919847</v>
      </c>
      <c r="AF390" s="47">
        <f t="shared" si="99"/>
        <v>74.96435672919847</v>
      </c>
      <c r="AG390" s="47">
        <f t="shared" si="98"/>
        <v>41.3461568552678</v>
      </c>
      <c r="AH390" s="55"/>
      <c r="AI390" s="52"/>
    </row>
    <row r="391" spans="1:35" s="38" customFormat="1" ht="21">
      <c r="A391" s="37">
        <v>338.6</v>
      </c>
      <c r="B391" s="38" t="s">
        <v>50</v>
      </c>
      <c r="C391" s="38" t="s">
        <v>97</v>
      </c>
      <c r="D391" s="38">
        <v>4</v>
      </c>
      <c r="E391" s="39" t="s">
        <v>53</v>
      </c>
      <c r="F391" s="40">
        <v>5</v>
      </c>
      <c r="G391" s="41">
        <v>8</v>
      </c>
      <c r="H391" s="42"/>
      <c r="I391" s="43"/>
      <c r="J391" s="39">
        <v>270</v>
      </c>
      <c r="K391" s="44">
        <v>47</v>
      </c>
      <c r="L391" s="44">
        <v>180</v>
      </c>
      <c r="M391" s="44">
        <v>5</v>
      </c>
      <c r="N391" s="44"/>
      <c r="O391" s="45"/>
      <c r="P391" s="46">
        <f t="shared" si="91"/>
        <v>-0.05944007362393196</v>
      </c>
      <c r="Q391" s="46">
        <f t="shared" si="92"/>
        <v>-0.7285706799827901</v>
      </c>
      <c r="R391" s="46">
        <f t="shared" si="93"/>
        <v>-0.6794031504015262</v>
      </c>
      <c r="S391" s="47">
        <f t="shared" si="94"/>
        <v>265.33588242215257</v>
      </c>
      <c r="T391" s="9">
        <f t="shared" si="101"/>
        <v>-42.9052178955338</v>
      </c>
      <c r="U391" s="48">
        <f t="shared" si="95"/>
        <v>265.33588242215257</v>
      </c>
      <c r="V391" s="47">
        <f t="shared" si="100"/>
        <v>175.33588242215257</v>
      </c>
      <c r="W391" s="49">
        <f t="shared" si="96"/>
        <v>47.0947821044662</v>
      </c>
      <c r="X391" s="50"/>
      <c r="Y391" s="51"/>
      <c r="Z391" s="52"/>
      <c r="AA391" s="39">
        <v>1</v>
      </c>
      <c r="AB391" s="42">
        <v>8</v>
      </c>
      <c r="AC391" s="53">
        <v>281.1</v>
      </c>
      <c r="AD391" s="54">
        <v>-19.7</v>
      </c>
      <c r="AE391" s="48">
        <f t="shared" si="97"/>
        <v>164.23588242215254</v>
      </c>
      <c r="AF391" s="47">
        <f t="shared" si="99"/>
        <v>74.23588242215254</v>
      </c>
      <c r="AG391" s="47">
        <f t="shared" si="98"/>
        <v>47.0947821044662</v>
      </c>
      <c r="AH391" s="55"/>
      <c r="AI391" s="52"/>
    </row>
    <row r="392" spans="1:35" s="38" customFormat="1" ht="12.75">
      <c r="A392" s="37">
        <v>338.94</v>
      </c>
      <c r="B392" s="38" t="s">
        <v>50</v>
      </c>
      <c r="C392" s="38" t="s">
        <v>97</v>
      </c>
      <c r="D392" s="38">
        <v>4</v>
      </c>
      <c r="E392" s="39" t="s">
        <v>53</v>
      </c>
      <c r="F392" s="40">
        <v>39</v>
      </c>
      <c r="G392" s="41">
        <v>42</v>
      </c>
      <c r="H392" s="42"/>
      <c r="I392" s="43"/>
      <c r="J392" s="39">
        <v>90</v>
      </c>
      <c r="K392" s="44">
        <v>25</v>
      </c>
      <c r="L392" s="44">
        <v>0</v>
      </c>
      <c r="M392" s="44">
        <v>19</v>
      </c>
      <c r="N392" s="44"/>
      <c r="O392" s="45"/>
      <c r="P392" s="46">
        <f t="shared" si="91"/>
        <v>0.29506495359567186</v>
      </c>
      <c r="Q392" s="46">
        <f t="shared" si="92"/>
        <v>0.3995934168633254</v>
      </c>
      <c r="R392" s="46">
        <f t="shared" si="93"/>
        <v>-0.8569308478534623</v>
      </c>
      <c r="S392" s="47">
        <f t="shared" si="94"/>
        <v>53.557359805715606</v>
      </c>
      <c r="T392" s="9">
        <f t="shared" si="101"/>
        <v>-59.90089688240738</v>
      </c>
      <c r="U392" s="48">
        <f t="shared" si="95"/>
        <v>53.557359805715606</v>
      </c>
      <c r="V392" s="47">
        <f t="shared" si="100"/>
        <v>323.5573598057156</v>
      </c>
      <c r="W392" s="49">
        <f t="shared" si="96"/>
        <v>30.09910311759262</v>
      </c>
      <c r="X392" s="50"/>
      <c r="Y392" s="51"/>
      <c r="Z392" s="52"/>
      <c r="AA392" s="39">
        <v>39</v>
      </c>
      <c r="AB392" s="42">
        <v>46</v>
      </c>
      <c r="AC392" s="53">
        <v>34.4</v>
      </c>
      <c r="AD392" s="54">
        <v>-13.1</v>
      </c>
      <c r="AE392" s="48">
        <f t="shared" si="97"/>
        <v>199.1573598057156</v>
      </c>
      <c r="AF392" s="47">
        <f t="shared" si="99"/>
        <v>109.1573598057156</v>
      </c>
      <c r="AG392" s="47">
        <f t="shared" si="98"/>
        <v>30.09910311759262</v>
      </c>
      <c r="AH392" s="55"/>
      <c r="AI392" s="52"/>
    </row>
    <row r="393" spans="1:35" s="38" customFormat="1" ht="12.75">
      <c r="A393" s="37">
        <v>339.53</v>
      </c>
      <c r="B393" s="38" t="s">
        <v>50</v>
      </c>
      <c r="C393" s="38" t="s">
        <v>97</v>
      </c>
      <c r="D393" s="38">
        <v>4</v>
      </c>
      <c r="E393" s="39" t="s">
        <v>53</v>
      </c>
      <c r="F393" s="40">
        <v>98</v>
      </c>
      <c r="G393" s="41">
        <v>98</v>
      </c>
      <c r="H393" s="42"/>
      <c r="I393" s="43"/>
      <c r="J393" s="39">
        <v>90</v>
      </c>
      <c r="K393" s="44">
        <v>0</v>
      </c>
      <c r="L393" s="44">
        <v>180</v>
      </c>
      <c r="M393" s="44">
        <v>65</v>
      </c>
      <c r="N393" s="44"/>
      <c r="O393" s="45"/>
      <c r="P393" s="46">
        <f t="shared" si="91"/>
        <v>0.9063077870366499</v>
      </c>
      <c r="Q393" s="46">
        <f t="shared" si="92"/>
        <v>-5.549534652183772E-17</v>
      </c>
      <c r="R393" s="46">
        <f t="shared" si="93"/>
        <v>0.42261826174069944</v>
      </c>
      <c r="S393" s="47">
        <f t="shared" si="94"/>
        <v>360</v>
      </c>
      <c r="T393" s="9">
        <f t="shared" si="101"/>
        <v>25.000000000000007</v>
      </c>
      <c r="U393" s="48">
        <f t="shared" si="95"/>
        <v>180</v>
      </c>
      <c r="V393" s="47">
        <f t="shared" si="100"/>
        <v>90</v>
      </c>
      <c r="W393" s="49">
        <f t="shared" si="96"/>
        <v>65</v>
      </c>
      <c r="X393" s="50"/>
      <c r="Y393" s="51"/>
      <c r="Z393" s="52"/>
      <c r="AA393" s="39">
        <v>98</v>
      </c>
      <c r="AB393" s="42">
        <v>102</v>
      </c>
      <c r="AC393" s="53">
        <v>159.8</v>
      </c>
      <c r="AD393" s="54">
        <v>-18.5</v>
      </c>
      <c r="AE393" s="48">
        <f t="shared" si="97"/>
        <v>200.2</v>
      </c>
      <c r="AF393" s="47">
        <f t="shared" si="99"/>
        <v>110.19999999999999</v>
      </c>
      <c r="AG393" s="47">
        <f t="shared" si="98"/>
        <v>65</v>
      </c>
      <c r="AH393" s="55"/>
      <c r="AI393" s="52"/>
    </row>
    <row r="394" spans="1:35" s="38" customFormat="1" ht="21">
      <c r="A394" s="37">
        <v>340.58</v>
      </c>
      <c r="B394" s="38" t="s">
        <v>50</v>
      </c>
      <c r="C394" s="38" t="s">
        <v>97</v>
      </c>
      <c r="D394" s="38">
        <v>6</v>
      </c>
      <c r="E394" s="39" t="s">
        <v>78</v>
      </c>
      <c r="F394" s="40">
        <v>59</v>
      </c>
      <c r="G394" s="41">
        <v>63</v>
      </c>
      <c r="H394" s="42"/>
      <c r="I394" s="43"/>
      <c r="J394" s="39">
        <v>270</v>
      </c>
      <c r="K394" s="44">
        <v>38</v>
      </c>
      <c r="L394" s="44">
        <v>0</v>
      </c>
      <c r="M394" s="44">
        <v>23</v>
      </c>
      <c r="N394" s="44"/>
      <c r="O394" s="45"/>
      <c r="P394" s="46">
        <f t="shared" si="91"/>
        <v>-0.3079003310184375</v>
      </c>
      <c r="Q394" s="46">
        <f t="shared" si="92"/>
        <v>0.5667193761209584</v>
      </c>
      <c r="R394" s="46">
        <f t="shared" si="93"/>
        <v>0.7253677232677027</v>
      </c>
      <c r="S394" s="47">
        <f t="shared" si="94"/>
        <v>118.51536554522775</v>
      </c>
      <c r="T394" s="9">
        <f t="shared" si="101"/>
        <v>48.35813366479912</v>
      </c>
      <c r="U394" s="48">
        <f t="shared" si="95"/>
        <v>298.5153655452277</v>
      </c>
      <c r="V394" s="47">
        <f t="shared" si="100"/>
        <v>208.51536554522772</v>
      </c>
      <c r="W394" s="49">
        <f t="shared" si="96"/>
        <v>41.64186633520088</v>
      </c>
      <c r="X394" s="50"/>
      <c r="Y394" s="51"/>
      <c r="Z394" s="52"/>
      <c r="AA394" s="39">
        <v>50</v>
      </c>
      <c r="AB394" s="42">
        <v>70</v>
      </c>
      <c r="AC394" s="53"/>
      <c r="AD394" s="54"/>
      <c r="AE394" s="48">
        <f t="shared" si="97"/>
        <v>298.5153655452277</v>
      </c>
      <c r="AF394" s="47">
        <f t="shared" si="99"/>
        <v>208.51536554522772</v>
      </c>
      <c r="AG394" s="47">
        <f t="shared" si="98"/>
        <v>41.64186633520088</v>
      </c>
      <c r="AH394" s="55"/>
      <c r="AI394" s="52"/>
    </row>
    <row r="395" spans="1:35" s="38" customFormat="1" ht="12.75">
      <c r="A395" s="37">
        <v>341.71</v>
      </c>
      <c r="B395" s="38" t="s">
        <v>50</v>
      </c>
      <c r="C395" s="38" t="s">
        <v>97</v>
      </c>
      <c r="D395" s="38">
        <v>7</v>
      </c>
      <c r="E395" s="39" t="s">
        <v>78</v>
      </c>
      <c r="F395" s="40">
        <v>33</v>
      </c>
      <c r="G395" s="41">
        <v>42</v>
      </c>
      <c r="H395" s="42"/>
      <c r="I395" s="43"/>
      <c r="J395" s="39">
        <v>270</v>
      </c>
      <c r="K395" s="44">
        <v>60</v>
      </c>
      <c r="L395" s="44">
        <v>180</v>
      </c>
      <c r="M395" s="44">
        <v>45</v>
      </c>
      <c r="N395" s="44"/>
      <c r="O395" s="45"/>
      <c r="P395" s="46">
        <f t="shared" si="91"/>
        <v>-0.35355339059327384</v>
      </c>
      <c r="Q395" s="46">
        <f t="shared" si="92"/>
        <v>-0.6123724356957945</v>
      </c>
      <c r="R395" s="46">
        <f t="shared" si="93"/>
        <v>-0.35355339059327384</v>
      </c>
      <c r="S395" s="47">
        <f t="shared" si="94"/>
        <v>240</v>
      </c>
      <c r="T395" s="9">
        <f t="shared" si="101"/>
        <v>-26.565051177078</v>
      </c>
      <c r="U395" s="48">
        <f t="shared" si="95"/>
        <v>240</v>
      </c>
      <c r="V395" s="47">
        <f t="shared" si="100"/>
        <v>150</v>
      </c>
      <c r="W395" s="49">
        <f t="shared" si="96"/>
        <v>63.434948822921996</v>
      </c>
      <c r="X395" s="50"/>
      <c r="Y395" s="51"/>
      <c r="Z395" s="52"/>
      <c r="AA395" s="39">
        <v>23</v>
      </c>
      <c r="AB395" s="42">
        <v>70</v>
      </c>
      <c r="AC395" s="53">
        <v>271</v>
      </c>
      <c r="AD395" s="54">
        <v>-27.2</v>
      </c>
      <c r="AE395" s="48">
        <f t="shared" si="97"/>
        <v>149</v>
      </c>
      <c r="AF395" s="47">
        <f t="shared" si="99"/>
        <v>59</v>
      </c>
      <c r="AG395" s="47">
        <f t="shared" si="98"/>
        <v>63.434948822921996</v>
      </c>
      <c r="AH395" s="55"/>
      <c r="AI395" s="52"/>
    </row>
    <row r="396" spans="1:35" s="38" customFormat="1" ht="21">
      <c r="A396" s="37">
        <v>341.83</v>
      </c>
      <c r="B396" s="38" t="s">
        <v>50</v>
      </c>
      <c r="C396" s="38" t="s">
        <v>97</v>
      </c>
      <c r="D396" s="38">
        <v>7</v>
      </c>
      <c r="E396" s="39" t="s">
        <v>78</v>
      </c>
      <c r="F396" s="40">
        <v>45</v>
      </c>
      <c r="G396" s="41">
        <v>59</v>
      </c>
      <c r="H396" s="42"/>
      <c r="I396" s="43"/>
      <c r="J396" s="39">
        <v>90</v>
      </c>
      <c r="K396" s="44">
        <v>73</v>
      </c>
      <c r="L396" s="44">
        <v>0</v>
      </c>
      <c r="M396" s="44">
        <v>38</v>
      </c>
      <c r="N396" s="44"/>
      <c r="O396" s="45"/>
      <c r="P396" s="46">
        <f t="shared" si="91"/>
        <v>0.18000199507307782</v>
      </c>
      <c r="Q396" s="46">
        <f t="shared" si="92"/>
        <v>0.753578431424124</v>
      </c>
      <c r="R396" s="46">
        <f t="shared" si="93"/>
        <v>-0.23039204737184582</v>
      </c>
      <c r="S396" s="47">
        <f t="shared" si="94"/>
        <v>76.56588059410609</v>
      </c>
      <c r="T396" s="9">
        <f t="shared" si="101"/>
        <v>-16.56064522424653</v>
      </c>
      <c r="U396" s="48">
        <f t="shared" si="95"/>
        <v>76.56588059410609</v>
      </c>
      <c r="V396" s="47">
        <f t="shared" si="100"/>
        <v>346.5658805941061</v>
      </c>
      <c r="W396" s="49">
        <f t="shared" si="96"/>
        <v>73.43935477575347</v>
      </c>
      <c r="X396" s="50"/>
      <c r="Y396" s="51"/>
      <c r="Z396" s="52"/>
      <c r="AA396" s="39">
        <v>23</v>
      </c>
      <c r="AB396" s="42">
        <v>70</v>
      </c>
      <c r="AC396" s="53">
        <v>319.6</v>
      </c>
      <c r="AD396" s="54">
        <v>-13.2</v>
      </c>
      <c r="AE396" s="48">
        <f t="shared" si="97"/>
        <v>296.96588059410607</v>
      </c>
      <c r="AF396" s="47">
        <f t="shared" si="99"/>
        <v>206.96588059410607</v>
      </c>
      <c r="AG396" s="47">
        <f t="shared" si="98"/>
        <v>73.43935477575347</v>
      </c>
      <c r="AH396" s="55"/>
      <c r="AI396" s="52"/>
    </row>
    <row r="397" spans="1:35" s="38" customFormat="1" ht="21">
      <c r="A397" s="37">
        <v>341.99</v>
      </c>
      <c r="B397" s="38" t="s">
        <v>50</v>
      </c>
      <c r="C397" s="38" t="s">
        <v>97</v>
      </c>
      <c r="D397" s="38">
        <v>7</v>
      </c>
      <c r="E397" s="39" t="s">
        <v>53</v>
      </c>
      <c r="F397" s="40">
        <v>61</v>
      </c>
      <c r="G397" s="41">
        <v>64</v>
      </c>
      <c r="H397" s="42"/>
      <c r="I397" s="43"/>
      <c r="J397" s="39">
        <v>270</v>
      </c>
      <c r="K397" s="44">
        <v>49</v>
      </c>
      <c r="L397" s="44">
        <v>180</v>
      </c>
      <c r="M397" s="44">
        <v>6</v>
      </c>
      <c r="N397" s="44">
        <v>50</v>
      </c>
      <c r="O397" s="45">
        <v>90</v>
      </c>
      <c r="P397" s="46">
        <f t="shared" si="91"/>
        <v>-0.06857684211324674</v>
      </c>
      <c r="Q397" s="46">
        <f t="shared" si="92"/>
        <v>-0.750575202175745</v>
      </c>
      <c r="R397" s="46">
        <f t="shared" si="93"/>
        <v>-0.6524650689851084</v>
      </c>
      <c r="S397" s="47">
        <f t="shared" si="94"/>
        <v>264.77962381751763</v>
      </c>
      <c r="T397" s="9">
        <f t="shared" si="101"/>
        <v>-40.88211766816032</v>
      </c>
      <c r="U397" s="48">
        <f t="shared" si="95"/>
        <v>264.77962381751763</v>
      </c>
      <c r="V397" s="47">
        <f t="shared" si="100"/>
        <v>174.77962381751763</v>
      </c>
      <c r="W397" s="49">
        <f t="shared" si="96"/>
        <v>49.11788233183968</v>
      </c>
      <c r="X397" s="50">
        <f>IF(-Q397&lt;0,180-ACOS(SIN((U397-90)*PI()/180)*R397/SQRT(Q397^2+R397^2))*180/PI(),ACOS(SIN((U397-90)*PI()/180)*R397/SQRT(Q397^2+R397^2))*180/PI())</f>
        <v>93.42217265520055</v>
      </c>
      <c r="Y397" s="51">
        <f>IF(O397=90,IF(X397-N397&lt;0,X397-N397+180,X397-N397),IF(O397=270,IF(X397+N397&gt;180,X397+N397-180,X397+N397),IF(U397&lt;180,IF(O397=1,IF(X397+N397&gt;180,X397+N397-180,X397+N397),IF(X397-N397&lt;0,X397-N397+180,X397-N397)),IF(O397=1,IF(X397-N397&lt;0,X397-N397+180,X397-N397),IF(X397+N397&gt;180,X397+N397-180,X397+N397)))))</f>
        <v>43.422172655200555</v>
      </c>
      <c r="Z397" s="52"/>
      <c r="AA397" s="39">
        <v>23</v>
      </c>
      <c r="AB397" s="42">
        <v>70</v>
      </c>
      <c r="AC397" s="53">
        <v>341</v>
      </c>
      <c r="AD397" s="54">
        <v>-6.5</v>
      </c>
      <c r="AE397" s="48">
        <f t="shared" si="97"/>
        <v>103.77962381751763</v>
      </c>
      <c r="AF397" s="47">
        <f t="shared" si="99"/>
        <v>13.779623817517631</v>
      </c>
      <c r="AG397" s="47">
        <f t="shared" si="98"/>
        <v>49.11788233183968</v>
      </c>
      <c r="AH397" s="55">
        <f>Y397</f>
        <v>43.422172655200555</v>
      </c>
      <c r="AI397" s="52"/>
    </row>
    <row r="398" spans="1:35" s="38" customFormat="1" ht="12.75">
      <c r="A398" s="37">
        <v>342.21</v>
      </c>
      <c r="B398" s="38" t="s">
        <v>50</v>
      </c>
      <c r="C398" s="38" t="s">
        <v>97</v>
      </c>
      <c r="D398" s="38">
        <v>7</v>
      </c>
      <c r="E398" s="39" t="s">
        <v>53</v>
      </c>
      <c r="F398" s="40">
        <v>83</v>
      </c>
      <c r="G398" s="41">
        <v>87</v>
      </c>
      <c r="H398" s="42"/>
      <c r="I398" s="43"/>
      <c r="J398" s="39">
        <v>90</v>
      </c>
      <c r="K398" s="44">
        <v>27</v>
      </c>
      <c r="L398" s="44">
        <v>180</v>
      </c>
      <c r="M398" s="44">
        <v>20</v>
      </c>
      <c r="N398" s="44">
        <v>8</v>
      </c>
      <c r="O398" s="45">
        <v>90</v>
      </c>
      <c r="P398" s="46">
        <f t="shared" si="91"/>
        <v>0.30474217910701146</v>
      </c>
      <c r="Q398" s="46">
        <f t="shared" si="92"/>
        <v>-0.42661152251215895</v>
      </c>
      <c r="R398" s="46">
        <f t="shared" si="93"/>
        <v>0.8372722558519103</v>
      </c>
      <c r="S398" s="47">
        <f t="shared" si="94"/>
        <v>305.5394264114741</v>
      </c>
      <c r="T398" s="9">
        <f t="shared" si="101"/>
        <v>57.94638232832553</v>
      </c>
      <c r="U398" s="48">
        <f t="shared" si="95"/>
        <v>125.5394264114741</v>
      </c>
      <c r="V398" s="47">
        <f t="shared" si="100"/>
        <v>35.539426411474096</v>
      </c>
      <c r="W398" s="49">
        <f t="shared" si="96"/>
        <v>32.05361767167447</v>
      </c>
      <c r="X398" s="50">
        <f>IF(-Q398&lt;0,180-ACOS(SIN((U398-90)*PI()/180)*R398/SQRT(Q398^2+R398^2))*180/PI(),ACOS(SIN((U398-90)*PI()/180)*R398/SQRT(Q398^2+R398^2))*180/PI())</f>
        <v>58.80789436156891</v>
      </c>
      <c r="Y398" s="51">
        <f>IF(O398=90,IF(X398-N398&lt;0,X398-N398+180,X398-N398),IF(O398=270,IF(X398+N398&gt;180,X398+N398-180,X398+N398),IF(U398&lt;180,IF(O398=1,IF(X398+N398&gt;180,X398+N398-180,X398+N398),IF(X398-N398&lt;0,X398-N398+180,X398-N398)),IF(O398=1,IF(X398-N398&lt;0,X398-N398+180,X398-N398),IF(X398+N398&gt;180,X398+N398-180,X398+N398)))))</f>
        <v>50.80789436156891</v>
      </c>
      <c r="Z398" s="52" t="s">
        <v>57</v>
      </c>
      <c r="AA398" s="39">
        <v>64</v>
      </c>
      <c r="AB398" s="42">
        <v>95</v>
      </c>
      <c r="AC398" s="53">
        <v>305.8</v>
      </c>
      <c r="AD398" s="54">
        <v>-48.9</v>
      </c>
      <c r="AE398" s="48">
        <f t="shared" si="97"/>
        <v>359.7394264114741</v>
      </c>
      <c r="AF398" s="47">
        <f t="shared" si="99"/>
        <v>269.7394264114741</v>
      </c>
      <c r="AG398" s="47">
        <f t="shared" si="98"/>
        <v>32.05361767167447</v>
      </c>
      <c r="AH398" s="55">
        <f>Y398</f>
        <v>50.80789436156891</v>
      </c>
      <c r="AI398" s="52" t="str">
        <f>Z398</f>
        <v>R</v>
      </c>
    </row>
    <row r="399" spans="1:35" s="38" customFormat="1" ht="12.75">
      <c r="A399" s="37">
        <v>342.25</v>
      </c>
      <c r="B399" s="38" t="s">
        <v>50</v>
      </c>
      <c r="C399" s="38" t="s">
        <v>97</v>
      </c>
      <c r="D399" s="38">
        <v>7</v>
      </c>
      <c r="E399" s="39" t="s">
        <v>78</v>
      </c>
      <c r="F399" s="40">
        <v>87</v>
      </c>
      <c r="G399" s="41">
        <v>93</v>
      </c>
      <c r="H399" s="42"/>
      <c r="I399" s="43"/>
      <c r="J399" s="39">
        <v>270</v>
      </c>
      <c r="K399" s="44">
        <v>52</v>
      </c>
      <c r="L399" s="44">
        <v>0</v>
      </c>
      <c r="M399" s="44">
        <v>27</v>
      </c>
      <c r="N399" s="44"/>
      <c r="O399" s="45"/>
      <c r="P399" s="46">
        <f t="shared" si="91"/>
        <v>-0.27950446085348224</v>
      </c>
      <c r="Q399" s="46">
        <f t="shared" si="92"/>
        <v>0.7021227225941816</v>
      </c>
      <c r="R399" s="46">
        <f t="shared" si="93"/>
        <v>0.5485583912065974</v>
      </c>
      <c r="S399" s="47">
        <f t="shared" si="94"/>
        <v>111.70675519197351</v>
      </c>
      <c r="T399" s="9">
        <f t="shared" si="101"/>
        <v>35.97529181212396</v>
      </c>
      <c r="U399" s="48">
        <f t="shared" si="95"/>
        <v>291.7067551919735</v>
      </c>
      <c r="V399" s="47">
        <f t="shared" si="100"/>
        <v>201.7067551919735</v>
      </c>
      <c r="W399" s="49">
        <f t="shared" si="96"/>
        <v>54.02470818787604</v>
      </c>
      <c r="X399" s="50"/>
      <c r="Y399" s="51"/>
      <c r="Z399" s="52"/>
      <c r="AA399" s="39">
        <v>64</v>
      </c>
      <c r="AB399" s="42">
        <v>95</v>
      </c>
      <c r="AC399" s="53">
        <v>282.3</v>
      </c>
      <c r="AD399" s="54">
        <v>-3.9</v>
      </c>
      <c r="AE399" s="48">
        <f t="shared" si="97"/>
        <v>189.4067551919735</v>
      </c>
      <c r="AF399" s="47">
        <f t="shared" si="99"/>
        <v>99.4067551919735</v>
      </c>
      <c r="AG399" s="47">
        <f t="shared" si="98"/>
        <v>54.02470818787604</v>
      </c>
      <c r="AH399" s="55"/>
      <c r="AI399" s="52"/>
    </row>
    <row r="400" spans="1:35" s="38" customFormat="1" ht="12.75">
      <c r="A400" s="37">
        <v>342.38</v>
      </c>
      <c r="B400" s="38" t="s">
        <v>50</v>
      </c>
      <c r="C400" s="38" t="s">
        <v>97</v>
      </c>
      <c r="D400" s="38">
        <v>7</v>
      </c>
      <c r="E400" s="39" t="s">
        <v>78</v>
      </c>
      <c r="F400" s="40">
        <v>100</v>
      </c>
      <c r="G400" s="41">
        <v>110</v>
      </c>
      <c r="H400" s="42"/>
      <c r="I400" s="43"/>
      <c r="J400" s="39">
        <v>270</v>
      </c>
      <c r="K400" s="44">
        <v>68</v>
      </c>
      <c r="L400" s="44">
        <v>180</v>
      </c>
      <c r="M400" s="44">
        <v>50</v>
      </c>
      <c r="N400" s="44"/>
      <c r="O400" s="45"/>
      <c r="P400" s="46">
        <f t="shared" si="91"/>
        <v>-0.28696529924198977</v>
      </c>
      <c r="Q400" s="46">
        <f t="shared" si="92"/>
        <v>-0.5959822936169372</v>
      </c>
      <c r="R400" s="46">
        <f t="shared" si="93"/>
        <v>-0.24079247675463136</v>
      </c>
      <c r="S400" s="47">
        <f t="shared" si="94"/>
        <v>244.2891985426534</v>
      </c>
      <c r="T400" s="9">
        <f t="shared" si="101"/>
        <v>-20.002806706394832</v>
      </c>
      <c r="U400" s="48">
        <f t="shared" si="95"/>
        <v>244.2891985426534</v>
      </c>
      <c r="V400" s="47">
        <f t="shared" si="100"/>
        <v>154.2891985426534</v>
      </c>
      <c r="W400" s="49">
        <f t="shared" si="96"/>
        <v>69.99719329360516</v>
      </c>
      <c r="X400" s="50"/>
      <c r="Y400" s="51"/>
      <c r="Z400" s="52"/>
      <c r="AA400" s="39">
        <v>100</v>
      </c>
      <c r="AB400" s="42">
        <v>110</v>
      </c>
      <c r="AC400" s="53">
        <v>22.2</v>
      </c>
      <c r="AD400" s="54">
        <v>-11.8</v>
      </c>
      <c r="AE400" s="48">
        <f t="shared" si="97"/>
        <v>42.089198542653406</v>
      </c>
      <c r="AF400" s="47">
        <f t="shared" si="99"/>
        <v>312.08919854265343</v>
      </c>
      <c r="AG400" s="47">
        <f t="shared" si="98"/>
        <v>69.99719329360516</v>
      </c>
      <c r="AH400" s="55"/>
      <c r="AI400" s="52"/>
    </row>
    <row r="401" spans="1:35" s="38" customFormat="1" ht="12.75">
      <c r="A401" s="37">
        <v>342.74</v>
      </c>
      <c r="B401" s="38" t="s">
        <v>50</v>
      </c>
      <c r="C401" s="38" t="s">
        <v>97</v>
      </c>
      <c r="D401" s="38">
        <v>7</v>
      </c>
      <c r="E401" s="39" t="s">
        <v>78</v>
      </c>
      <c r="F401" s="40">
        <v>136</v>
      </c>
      <c r="G401" s="41">
        <v>141</v>
      </c>
      <c r="H401" s="42"/>
      <c r="I401" s="43"/>
      <c r="J401" s="39">
        <v>90</v>
      </c>
      <c r="K401" s="44">
        <v>56</v>
      </c>
      <c r="L401" s="44">
        <v>0</v>
      </c>
      <c r="M401" s="44">
        <v>0</v>
      </c>
      <c r="N401" s="44"/>
      <c r="O401" s="45"/>
      <c r="P401" s="46">
        <f t="shared" si="91"/>
        <v>0</v>
      </c>
      <c r="Q401" s="46">
        <f t="shared" si="92"/>
        <v>0.8290375725550416</v>
      </c>
      <c r="R401" s="46">
        <f t="shared" si="93"/>
        <v>-0.5591929034707469</v>
      </c>
      <c r="S401" s="47">
        <f t="shared" si="94"/>
        <v>90</v>
      </c>
      <c r="T401" s="9">
        <f t="shared" si="101"/>
        <v>-34.000000000000014</v>
      </c>
      <c r="U401" s="48">
        <f t="shared" si="95"/>
        <v>90</v>
      </c>
      <c r="V401" s="47">
        <f t="shared" si="100"/>
        <v>0</v>
      </c>
      <c r="W401" s="49">
        <f t="shared" si="96"/>
        <v>55.999999999999986</v>
      </c>
      <c r="X401" s="50"/>
      <c r="Y401" s="51"/>
      <c r="Z401" s="52"/>
      <c r="AA401" s="39">
        <v>122</v>
      </c>
      <c r="AB401" s="42">
        <v>141</v>
      </c>
      <c r="AC401" s="53"/>
      <c r="AD401" s="54"/>
      <c r="AE401" s="48">
        <f t="shared" si="97"/>
        <v>90</v>
      </c>
      <c r="AF401" s="47">
        <f t="shared" si="99"/>
        <v>0</v>
      </c>
      <c r="AG401" s="47">
        <f t="shared" si="98"/>
        <v>55.999999999999986</v>
      </c>
      <c r="AH401" s="55"/>
      <c r="AI401" s="52"/>
    </row>
    <row r="402" spans="1:35" s="38" customFormat="1" ht="12.75">
      <c r="A402" s="37">
        <v>343.913</v>
      </c>
      <c r="B402" s="38" t="s">
        <v>50</v>
      </c>
      <c r="C402" s="38" t="s">
        <v>97</v>
      </c>
      <c r="D402" s="38" t="s">
        <v>55</v>
      </c>
      <c r="E402" s="39" t="s">
        <v>48</v>
      </c>
      <c r="F402" s="40">
        <v>12</v>
      </c>
      <c r="G402" s="41">
        <v>14</v>
      </c>
      <c r="H402" s="42"/>
      <c r="I402" s="43"/>
      <c r="J402" s="39">
        <v>270</v>
      </c>
      <c r="K402" s="44">
        <v>13</v>
      </c>
      <c r="L402" s="44">
        <v>0</v>
      </c>
      <c r="M402" s="44">
        <v>5</v>
      </c>
      <c r="N402" s="44"/>
      <c r="O402" s="45"/>
      <c r="P402" s="46">
        <f t="shared" si="91"/>
        <v>-0.08492194670744098</v>
      </c>
      <c r="Q402" s="46">
        <f t="shared" si="92"/>
        <v>0.22409504766750646</v>
      </c>
      <c r="R402" s="46">
        <f t="shared" si="93"/>
        <v>0.970662292518362</v>
      </c>
      <c r="S402" s="47">
        <f t="shared" si="94"/>
        <v>110.75445543940208</v>
      </c>
      <c r="T402" s="9">
        <f t="shared" si="101"/>
        <v>76.13161806227083</v>
      </c>
      <c r="U402" s="48">
        <f t="shared" si="95"/>
        <v>290.7544554394021</v>
      </c>
      <c r="V402" s="47">
        <f t="shared" si="100"/>
        <v>200.75445543940208</v>
      </c>
      <c r="W402" s="49">
        <f t="shared" si="96"/>
        <v>13.868381937729168</v>
      </c>
      <c r="X402" s="50"/>
      <c r="Y402" s="51"/>
      <c r="Z402" s="52"/>
      <c r="AA402" s="39">
        <v>11</v>
      </c>
      <c r="AB402" s="42">
        <v>30</v>
      </c>
      <c r="AC402" s="53"/>
      <c r="AD402" s="54"/>
      <c r="AE402" s="48">
        <f t="shared" si="97"/>
        <v>290.7544554394021</v>
      </c>
      <c r="AF402" s="47">
        <f t="shared" si="99"/>
        <v>200.75445543940208</v>
      </c>
      <c r="AG402" s="47">
        <f t="shared" si="98"/>
        <v>13.868381937729168</v>
      </c>
      <c r="AH402" s="55"/>
      <c r="AI402" s="52"/>
    </row>
    <row r="403" spans="1:35" s="38" customFormat="1" ht="12.75">
      <c r="A403" s="37">
        <v>344.19</v>
      </c>
      <c r="B403" s="38" t="s">
        <v>50</v>
      </c>
      <c r="C403" s="38" t="s">
        <v>98</v>
      </c>
      <c r="D403" s="38">
        <v>1</v>
      </c>
      <c r="E403" s="39" t="s">
        <v>53</v>
      </c>
      <c r="F403" s="40">
        <v>36</v>
      </c>
      <c r="G403" s="41">
        <v>39</v>
      </c>
      <c r="H403" s="42"/>
      <c r="I403" s="43"/>
      <c r="J403" s="39">
        <v>270</v>
      </c>
      <c r="K403" s="44">
        <v>60</v>
      </c>
      <c r="L403" s="44">
        <v>0</v>
      </c>
      <c r="M403" s="44">
        <v>41</v>
      </c>
      <c r="N403" s="44">
        <v>27</v>
      </c>
      <c r="O403" s="45">
        <v>270</v>
      </c>
      <c r="P403" s="46">
        <f t="shared" si="91"/>
        <v>-0.32802951449525364</v>
      </c>
      <c r="Q403" s="46">
        <f t="shared" si="92"/>
        <v>0.6535976689524104</v>
      </c>
      <c r="R403" s="46">
        <f t="shared" si="93"/>
        <v>0.3773547901113861</v>
      </c>
      <c r="S403" s="47">
        <f t="shared" si="94"/>
        <v>116.65129340568208</v>
      </c>
      <c r="T403" s="9">
        <f t="shared" si="101"/>
        <v>27.294120953969333</v>
      </c>
      <c r="U403" s="48">
        <f t="shared" si="95"/>
        <v>296.65129340568205</v>
      </c>
      <c r="V403" s="47">
        <f t="shared" si="100"/>
        <v>206.65129340568205</v>
      </c>
      <c r="W403" s="49">
        <f t="shared" si="96"/>
        <v>62.70587904603067</v>
      </c>
      <c r="X403" s="50">
        <f>IF(-Q403&lt;0,180-ACOS(SIN((U403-90)*PI()/180)*R403/SQRT(Q403^2+R403^2))*180/PI(),ACOS(SIN((U403-90)*PI()/180)*R403/SQRT(Q403^2+R403^2))*180/PI())</f>
        <v>77.03947473943715</v>
      </c>
      <c r="Y403" s="51">
        <f>IF(O403=90,IF(X403-N403&lt;0,X403-N403+180,X403-N403),IF(O403=270,IF(X403+N403&gt;180,X403+N403-180,X403+N403),IF(U403&lt;180,IF(O403=1,IF(X403+N403&gt;180,X403+N403-180,X403+N403),IF(X403-N403&lt;0,X403-N403+180,X403-N403)),IF(O403=1,IF(X403-N403&lt;0,X403-N403+180,X403-N403),IF(X403+N403&gt;180,X403+N403-180,X403+N403)))))</f>
        <v>104.03947473943715</v>
      </c>
      <c r="Z403" s="52" t="s">
        <v>57</v>
      </c>
      <c r="AA403" s="39">
        <v>33</v>
      </c>
      <c r="AB403" s="42">
        <v>70</v>
      </c>
      <c r="AC403" s="53">
        <v>83.1</v>
      </c>
      <c r="AD403" s="54">
        <v>-6.5</v>
      </c>
      <c r="AE403" s="48">
        <f t="shared" si="97"/>
        <v>33.55129340568206</v>
      </c>
      <c r="AF403" s="47">
        <f t="shared" si="99"/>
        <v>303.55129340568203</v>
      </c>
      <c r="AG403" s="47">
        <f t="shared" si="98"/>
        <v>62.70587904603067</v>
      </c>
      <c r="AH403" s="55">
        <f>Y403</f>
        <v>104.03947473943715</v>
      </c>
      <c r="AI403" s="52" t="str">
        <f>Z403</f>
        <v>R</v>
      </c>
    </row>
    <row r="404" spans="1:36" s="38" customFormat="1" ht="12.75">
      <c r="A404" s="37">
        <v>344.21</v>
      </c>
      <c r="B404" s="38" t="s">
        <v>50</v>
      </c>
      <c r="C404" s="38" t="s">
        <v>98</v>
      </c>
      <c r="D404" s="38">
        <v>1</v>
      </c>
      <c r="E404" s="39" t="s">
        <v>96</v>
      </c>
      <c r="F404" s="40">
        <v>38</v>
      </c>
      <c r="G404" s="41">
        <v>39</v>
      </c>
      <c r="H404" s="42"/>
      <c r="I404" s="43"/>
      <c r="J404" s="39">
        <v>270</v>
      </c>
      <c r="K404" s="44">
        <v>59</v>
      </c>
      <c r="L404" s="44">
        <v>180</v>
      </c>
      <c r="M404" s="44">
        <v>22</v>
      </c>
      <c r="N404" s="44"/>
      <c r="O404" s="45"/>
      <c r="P404" s="46">
        <f t="shared" si="91"/>
        <v>-0.1929366587215449</v>
      </c>
      <c r="Q404" s="46">
        <f t="shared" si="92"/>
        <v>-0.7947516818735929</v>
      </c>
      <c r="R404" s="46">
        <f t="shared" si="93"/>
        <v>-0.477534987543762</v>
      </c>
      <c r="S404" s="47">
        <f t="shared" si="94"/>
        <v>256.3546502982746</v>
      </c>
      <c r="T404" s="9">
        <f t="shared" si="101"/>
        <v>-30.2807017082652</v>
      </c>
      <c r="U404" s="48">
        <f t="shared" si="95"/>
        <v>256.3546502982746</v>
      </c>
      <c r="V404" s="47">
        <f t="shared" si="100"/>
        <v>166.35465029827458</v>
      </c>
      <c r="W404" s="49">
        <f t="shared" si="96"/>
        <v>59.7192982917348</v>
      </c>
      <c r="X404" s="50"/>
      <c r="Y404" s="51"/>
      <c r="Z404" s="52"/>
      <c r="AA404" s="39">
        <v>33</v>
      </c>
      <c r="AB404" s="42">
        <v>70</v>
      </c>
      <c r="AC404" s="53">
        <v>83.1</v>
      </c>
      <c r="AD404" s="54">
        <v>-6.5</v>
      </c>
      <c r="AE404" s="48">
        <f t="shared" si="97"/>
        <v>353.25465029827456</v>
      </c>
      <c r="AF404" s="47">
        <f t="shared" si="99"/>
        <v>263.25465029827456</v>
      </c>
      <c r="AG404" s="47">
        <f t="shared" si="98"/>
        <v>59.7192982917348</v>
      </c>
      <c r="AH404" s="55"/>
      <c r="AI404" s="52"/>
      <c r="AJ404" s="38" t="s">
        <v>137</v>
      </c>
    </row>
    <row r="405" spans="1:35" s="38" customFormat="1" ht="12.75">
      <c r="A405" s="37">
        <v>344.23</v>
      </c>
      <c r="B405" s="38" t="s">
        <v>50</v>
      </c>
      <c r="C405" s="38" t="s">
        <v>98</v>
      </c>
      <c r="D405" s="38">
        <v>1</v>
      </c>
      <c r="E405" s="39" t="s">
        <v>78</v>
      </c>
      <c r="F405" s="40">
        <v>40</v>
      </c>
      <c r="G405" s="41">
        <v>42</v>
      </c>
      <c r="H405" s="42"/>
      <c r="I405" s="43"/>
      <c r="J405" s="39">
        <v>90</v>
      </c>
      <c r="K405" s="44">
        <v>16</v>
      </c>
      <c r="L405" s="44">
        <v>0</v>
      </c>
      <c r="M405" s="44">
        <v>10</v>
      </c>
      <c r="N405" s="44"/>
      <c r="O405" s="45"/>
      <c r="P405" s="46">
        <f t="shared" si="91"/>
        <v>0.16692134176071197</v>
      </c>
      <c r="Q405" s="46">
        <f t="shared" si="92"/>
        <v>0.2714498050283654</v>
      </c>
      <c r="R405" s="46">
        <f t="shared" si="93"/>
        <v>-0.9466579708337202</v>
      </c>
      <c r="S405" s="47">
        <f t="shared" si="94"/>
        <v>58.411591531785675</v>
      </c>
      <c r="T405" s="9">
        <f t="shared" si="101"/>
        <v>-71.39565391840628</v>
      </c>
      <c r="U405" s="48">
        <f t="shared" si="95"/>
        <v>58.411591531785675</v>
      </c>
      <c r="V405" s="47">
        <f t="shared" si="100"/>
        <v>328.4115915317857</v>
      </c>
      <c r="W405" s="49">
        <f t="shared" si="96"/>
        <v>18.604346081593718</v>
      </c>
      <c r="X405" s="50"/>
      <c r="Y405" s="51"/>
      <c r="Z405" s="52"/>
      <c r="AA405" s="39">
        <v>33</v>
      </c>
      <c r="AB405" s="42">
        <v>70</v>
      </c>
      <c r="AC405" s="53">
        <v>83.1</v>
      </c>
      <c r="AD405" s="54">
        <v>-6.5</v>
      </c>
      <c r="AE405" s="48">
        <f t="shared" si="97"/>
        <v>155.31159153178567</v>
      </c>
      <c r="AF405" s="47">
        <f t="shared" si="99"/>
        <v>65.31159153178567</v>
      </c>
      <c r="AG405" s="47">
        <f t="shared" si="98"/>
        <v>18.604346081593718</v>
      </c>
      <c r="AH405" s="55"/>
      <c r="AI405" s="52"/>
    </row>
    <row r="406" spans="1:35" s="38" customFormat="1" ht="21">
      <c r="A406" s="37">
        <v>344.24</v>
      </c>
      <c r="B406" s="38" t="s">
        <v>50</v>
      </c>
      <c r="C406" s="38" t="s">
        <v>98</v>
      </c>
      <c r="D406" s="38">
        <v>1</v>
      </c>
      <c r="E406" s="39" t="s">
        <v>78</v>
      </c>
      <c r="F406" s="40">
        <v>41</v>
      </c>
      <c r="G406" s="41">
        <v>46</v>
      </c>
      <c r="H406" s="42"/>
      <c r="I406" s="43"/>
      <c r="J406" s="39">
        <v>270</v>
      </c>
      <c r="K406" s="44">
        <v>58</v>
      </c>
      <c r="L406" s="44">
        <v>0</v>
      </c>
      <c r="M406" s="44">
        <v>36</v>
      </c>
      <c r="N406" s="44"/>
      <c r="O406" s="45"/>
      <c r="P406" s="46">
        <f t="shared" si="91"/>
        <v>-0.31147872842195606</v>
      </c>
      <c r="Q406" s="46">
        <f t="shared" si="92"/>
        <v>0.6860853218378683</v>
      </c>
      <c r="R406" s="46">
        <f t="shared" si="93"/>
        <v>0.428713690411331</v>
      </c>
      <c r="S406" s="47">
        <f t="shared" si="94"/>
        <v>114.41777113497409</v>
      </c>
      <c r="T406" s="9">
        <f t="shared" si="101"/>
        <v>29.638933368996387</v>
      </c>
      <c r="U406" s="48">
        <f t="shared" si="95"/>
        <v>294.4177711349741</v>
      </c>
      <c r="V406" s="47">
        <f t="shared" si="100"/>
        <v>204.4177711349741</v>
      </c>
      <c r="W406" s="49">
        <f t="shared" si="96"/>
        <v>60.36106663100361</v>
      </c>
      <c r="X406" s="50"/>
      <c r="Y406" s="51"/>
      <c r="Z406" s="52"/>
      <c r="AA406" s="39">
        <v>33</v>
      </c>
      <c r="AB406" s="42">
        <v>70</v>
      </c>
      <c r="AC406" s="53">
        <v>71.9</v>
      </c>
      <c r="AD406" s="54">
        <v>3.5</v>
      </c>
      <c r="AE406" s="48">
        <f t="shared" si="97"/>
        <v>222.51777113497408</v>
      </c>
      <c r="AF406" s="47">
        <f t="shared" si="99"/>
        <v>132.51777113497408</v>
      </c>
      <c r="AG406" s="47">
        <f t="shared" si="98"/>
        <v>60.36106663100361</v>
      </c>
      <c r="AH406" s="55"/>
      <c r="AI406" s="52"/>
    </row>
    <row r="407" spans="1:35" s="38" customFormat="1" ht="12.75">
      <c r="A407" s="37">
        <v>344.27</v>
      </c>
      <c r="B407" s="38" t="s">
        <v>50</v>
      </c>
      <c r="C407" s="38" t="s">
        <v>98</v>
      </c>
      <c r="D407" s="38">
        <v>1</v>
      </c>
      <c r="E407" s="39" t="s">
        <v>78</v>
      </c>
      <c r="F407" s="40">
        <v>44</v>
      </c>
      <c r="G407" s="41">
        <v>51</v>
      </c>
      <c r="H407" s="42"/>
      <c r="I407" s="43"/>
      <c r="J407" s="39">
        <v>90</v>
      </c>
      <c r="K407" s="44">
        <v>55</v>
      </c>
      <c r="L407" s="44">
        <v>0</v>
      </c>
      <c r="M407" s="44">
        <v>0</v>
      </c>
      <c r="N407" s="44"/>
      <c r="O407" s="45"/>
      <c r="P407" s="46">
        <f t="shared" si="91"/>
        <v>0</v>
      </c>
      <c r="Q407" s="46">
        <f t="shared" si="92"/>
        <v>0.8191520442889917</v>
      </c>
      <c r="R407" s="46">
        <f t="shared" si="93"/>
        <v>-0.5735764363510462</v>
      </c>
      <c r="S407" s="47">
        <f t="shared" si="94"/>
        <v>90</v>
      </c>
      <c r="T407" s="9">
        <f t="shared" si="101"/>
        <v>-35</v>
      </c>
      <c r="U407" s="48">
        <f t="shared" si="95"/>
        <v>90</v>
      </c>
      <c r="V407" s="47">
        <f t="shared" si="100"/>
        <v>0</v>
      </c>
      <c r="W407" s="49">
        <f t="shared" si="96"/>
        <v>55</v>
      </c>
      <c r="X407" s="50"/>
      <c r="Y407" s="51"/>
      <c r="Z407" s="52"/>
      <c r="AA407" s="39">
        <v>33</v>
      </c>
      <c r="AB407" s="42">
        <v>70</v>
      </c>
      <c r="AC407" s="53">
        <v>73</v>
      </c>
      <c r="AD407" s="54">
        <v>2.2</v>
      </c>
      <c r="AE407" s="48">
        <f t="shared" si="97"/>
        <v>17</v>
      </c>
      <c r="AF407" s="47">
        <f t="shared" si="99"/>
        <v>287</v>
      </c>
      <c r="AG407" s="47">
        <f t="shared" si="98"/>
        <v>55</v>
      </c>
      <c r="AH407" s="55"/>
      <c r="AI407" s="52"/>
    </row>
    <row r="408" spans="1:35" s="38" customFormat="1" ht="12.75">
      <c r="A408" s="37">
        <v>344.38</v>
      </c>
      <c r="B408" s="38" t="s">
        <v>50</v>
      </c>
      <c r="C408" s="38" t="s">
        <v>98</v>
      </c>
      <c r="D408" s="38">
        <v>1</v>
      </c>
      <c r="E408" s="39" t="s">
        <v>53</v>
      </c>
      <c r="F408" s="40">
        <v>55</v>
      </c>
      <c r="G408" s="41">
        <v>56</v>
      </c>
      <c r="H408" s="42"/>
      <c r="I408" s="43"/>
      <c r="J408" s="39">
        <v>270</v>
      </c>
      <c r="K408" s="44">
        <v>62</v>
      </c>
      <c r="L408" s="44">
        <v>0</v>
      </c>
      <c r="M408" s="44">
        <v>56</v>
      </c>
      <c r="N408" s="44">
        <v>53</v>
      </c>
      <c r="O408" s="45">
        <v>270</v>
      </c>
      <c r="P408" s="46">
        <f t="shared" si="91"/>
        <v>-0.3892095647956368</v>
      </c>
      <c r="Q408" s="46">
        <f t="shared" si="92"/>
        <v>0.4937380280632903</v>
      </c>
      <c r="R408" s="46">
        <f t="shared" si="93"/>
        <v>0.2625251662911914</v>
      </c>
      <c r="S408" s="47">
        <f t="shared" si="94"/>
        <v>128.2484174740428</v>
      </c>
      <c r="T408" s="9">
        <f t="shared" si="101"/>
        <v>22.663927732990093</v>
      </c>
      <c r="U408" s="48">
        <f t="shared" si="95"/>
        <v>308.2484174740428</v>
      </c>
      <c r="V408" s="47">
        <f t="shared" si="100"/>
        <v>218.2484174740428</v>
      </c>
      <c r="W408" s="49">
        <f t="shared" si="96"/>
        <v>67.33607226700991</v>
      </c>
      <c r="X408" s="50">
        <f>IF(-Q408&lt;0,180-ACOS(SIN((U408-90)*PI()/180)*R408/SQRT(Q408^2+R408^2))*180/PI(),ACOS(SIN((U408-90)*PI()/180)*R408/SQRT(Q408^2+R408^2))*180/PI())</f>
        <v>73.10391461474683</v>
      </c>
      <c r="Y408" s="51">
        <f>IF(O408=90,IF(X408-N408&lt;0,X408-N408+180,X408-N408),IF(O408=270,IF(X408+N408&gt;180,X408+N408-180,X408+N408),IF(U408&lt;180,IF(O408=1,IF(X408+N408&gt;180,X408+N408-180,X408+N408),IF(X408-N408&lt;0,X408-N408+180,X408-N408)),IF(O408=1,IF(X408-N408&lt;0,X408-N408+180,X408-N408),IF(X408+N408&gt;180,X408+N408-180,X408+N408)))))</f>
        <v>126.10391461474683</v>
      </c>
      <c r="Z408" s="52" t="s">
        <v>54</v>
      </c>
      <c r="AA408" s="39">
        <v>33</v>
      </c>
      <c r="AB408" s="42">
        <v>70</v>
      </c>
      <c r="AC408" s="53">
        <v>53.6</v>
      </c>
      <c r="AD408" s="54">
        <v>-1.4</v>
      </c>
      <c r="AE408" s="48">
        <f t="shared" si="97"/>
        <v>74.64841747404282</v>
      </c>
      <c r="AF408" s="47">
        <f t="shared" si="99"/>
        <v>344.64841747404284</v>
      </c>
      <c r="AG408" s="47">
        <f t="shared" si="98"/>
        <v>67.33607226700991</v>
      </c>
      <c r="AH408" s="55">
        <f>Y408</f>
        <v>126.10391461474683</v>
      </c>
      <c r="AI408" s="52" t="str">
        <f>Z408</f>
        <v>N</v>
      </c>
    </row>
    <row r="409" spans="1:35" s="38" customFormat="1" ht="12.75">
      <c r="A409" s="37">
        <v>344.39</v>
      </c>
      <c r="B409" s="38" t="s">
        <v>50</v>
      </c>
      <c r="C409" s="38" t="s">
        <v>98</v>
      </c>
      <c r="D409" s="38">
        <v>1</v>
      </c>
      <c r="E409" s="39" t="s">
        <v>53</v>
      </c>
      <c r="F409" s="40">
        <v>56</v>
      </c>
      <c r="G409" s="41">
        <v>68</v>
      </c>
      <c r="H409" s="42"/>
      <c r="I409" s="43"/>
      <c r="J409" s="39">
        <v>270</v>
      </c>
      <c r="K409" s="44">
        <v>57</v>
      </c>
      <c r="L409" s="44">
        <v>0</v>
      </c>
      <c r="M409" s="44">
        <v>18</v>
      </c>
      <c r="N409" s="44">
        <v>40</v>
      </c>
      <c r="O409" s="45">
        <v>270</v>
      </c>
      <c r="P409" s="46">
        <f t="shared" si="91"/>
        <v>-0.16830271761961543</v>
      </c>
      <c r="Q409" s="46">
        <f t="shared" si="92"/>
        <v>0.7976231086694527</v>
      </c>
      <c r="R409" s="46">
        <f t="shared" si="93"/>
        <v>0.5179825032797459</v>
      </c>
      <c r="S409" s="47">
        <f t="shared" si="94"/>
        <v>101.91493553436794</v>
      </c>
      <c r="T409" s="9">
        <f t="shared" si="101"/>
        <v>32.432539681051374</v>
      </c>
      <c r="U409" s="48">
        <f t="shared" si="95"/>
        <v>281.91493553436794</v>
      </c>
      <c r="V409" s="47">
        <f t="shared" si="100"/>
        <v>191.91493553436794</v>
      </c>
      <c r="W409" s="49">
        <f t="shared" si="96"/>
        <v>57.567460318948626</v>
      </c>
      <c r="X409" s="50">
        <f>IF(-Q409&lt;0,180-ACOS(SIN((U409-90)*PI()/180)*R409/SQRT(Q409^2+R409^2))*180/PI(),ACOS(SIN((U409-90)*PI()/180)*R409/SQRT(Q409^2+R409^2))*180/PI())</f>
        <v>83.54367738983953</v>
      </c>
      <c r="Y409" s="51">
        <f>IF(O409=90,IF(X409-N409&lt;0,X409-N409+180,X409-N409),IF(O409=270,IF(X409+N409&gt;180,X409+N409-180,X409+N409),IF(U409&lt;180,IF(O409=1,IF(X409+N409&gt;180,X409+N409-180,X409+N409),IF(X409-N409&lt;0,X409-N409+180,X409-N409)),IF(O409=1,IF(X409-N409&lt;0,X409-N409+180,X409-N409),IF(X409+N409&gt;180,X409+N409-180,X409+N409)))))</f>
        <v>123.54367738983953</v>
      </c>
      <c r="Z409" s="52" t="s">
        <v>54</v>
      </c>
      <c r="AA409" s="39">
        <v>33</v>
      </c>
      <c r="AB409" s="42">
        <v>70</v>
      </c>
      <c r="AC409" s="53">
        <v>53.6</v>
      </c>
      <c r="AD409" s="54">
        <v>-1.4</v>
      </c>
      <c r="AE409" s="48">
        <f t="shared" si="97"/>
        <v>48.31493553436795</v>
      </c>
      <c r="AF409" s="47">
        <f t="shared" si="99"/>
        <v>318.3149355343679</v>
      </c>
      <c r="AG409" s="47">
        <f t="shared" si="98"/>
        <v>57.567460318948626</v>
      </c>
      <c r="AH409" s="55">
        <f>Y409</f>
        <v>123.54367738983953</v>
      </c>
      <c r="AI409" s="52" t="str">
        <f>Z409</f>
        <v>N</v>
      </c>
    </row>
    <row r="410" spans="1:35" s="38" customFormat="1" ht="21">
      <c r="A410" s="37">
        <v>344.68</v>
      </c>
      <c r="B410" s="38" t="s">
        <v>50</v>
      </c>
      <c r="C410" s="38" t="s">
        <v>98</v>
      </c>
      <c r="D410" s="38">
        <v>1</v>
      </c>
      <c r="E410" s="39" t="s">
        <v>68</v>
      </c>
      <c r="F410" s="40">
        <v>85</v>
      </c>
      <c r="G410" s="41">
        <v>86</v>
      </c>
      <c r="H410" s="42"/>
      <c r="I410" s="43"/>
      <c r="J410" s="39">
        <v>90</v>
      </c>
      <c r="K410" s="44">
        <v>13</v>
      </c>
      <c r="L410" s="44">
        <v>180</v>
      </c>
      <c r="M410" s="44">
        <v>23</v>
      </c>
      <c r="N410" s="44"/>
      <c r="O410" s="45"/>
      <c r="P410" s="46">
        <f t="shared" si="91"/>
        <v>0.3807167149797017</v>
      </c>
      <c r="Q410" s="46">
        <f t="shared" si="92"/>
        <v>-0.20706853731277144</v>
      </c>
      <c r="R410" s="46">
        <f t="shared" si="93"/>
        <v>0.8969123736935778</v>
      </c>
      <c r="S410" s="47">
        <f t="shared" si="94"/>
        <v>331.4586120373305</v>
      </c>
      <c r="T410" s="9">
        <f t="shared" si="101"/>
        <v>64.2103227249251</v>
      </c>
      <c r="U410" s="48">
        <f t="shared" si="95"/>
        <v>151.4586120373305</v>
      </c>
      <c r="V410" s="47">
        <f t="shared" si="100"/>
        <v>61.45861203733051</v>
      </c>
      <c r="W410" s="49">
        <f t="shared" si="96"/>
        <v>25.789677275074894</v>
      </c>
      <c r="X410" s="50"/>
      <c r="Y410" s="51"/>
      <c r="Z410" s="52"/>
      <c r="AA410" s="39">
        <v>70</v>
      </c>
      <c r="AB410" s="42">
        <v>89</v>
      </c>
      <c r="AC410" s="53">
        <v>171.6</v>
      </c>
      <c r="AD410" s="54">
        <v>-18</v>
      </c>
      <c r="AE410" s="48">
        <f t="shared" si="97"/>
        <v>159.85861203733052</v>
      </c>
      <c r="AF410" s="47">
        <f t="shared" si="99"/>
        <v>69.85861203733052</v>
      </c>
      <c r="AG410" s="47">
        <f t="shared" si="98"/>
        <v>25.789677275074894</v>
      </c>
      <c r="AH410" s="55"/>
      <c r="AI410" s="52"/>
    </row>
    <row r="411" spans="1:35" s="38" customFormat="1" ht="12.75">
      <c r="A411" s="37">
        <v>344.75</v>
      </c>
      <c r="B411" s="38" t="s">
        <v>50</v>
      </c>
      <c r="C411" s="38" t="s">
        <v>98</v>
      </c>
      <c r="D411" s="38">
        <v>1</v>
      </c>
      <c r="E411" s="39" t="s">
        <v>53</v>
      </c>
      <c r="F411" s="40">
        <v>92</v>
      </c>
      <c r="G411" s="41">
        <v>93</v>
      </c>
      <c r="H411" s="42"/>
      <c r="I411" s="43"/>
      <c r="J411" s="39">
        <v>270</v>
      </c>
      <c r="K411" s="44">
        <v>15</v>
      </c>
      <c r="L411" s="44">
        <v>180</v>
      </c>
      <c r="M411" s="44">
        <v>1</v>
      </c>
      <c r="N411" s="44">
        <v>2</v>
      </c>
      <c r="O411" s="45">
        <v>90</v>
      </c>
      <c r="P411" s="46">
        <f t="shared" si="91"/>
        <v>-0.016857730108665762</v>
      </c>
      <c r="Q411" s="46">
        <f t="shared" si="92"/>
        <v>-0.25877962570833346</v>
      </c>
      <c r="R411" s="46">
        <f t="shared" si="93"/>
        <v>-0.9657787111071577</v>
      </c>
      <c r="S411" s="47">
        <f t="shared" si="94"/>
        <v>266.27283648462253</v>
      </c>
      <c r="T411" s="9">
        <f t="shared" si="101"/>
        <v>-74.9696436911264</v>
      </c>
      <c r="U411" s="48">
        <f t="shared" si="95"/>
        <v>266.27283648462253</v>
      </c>
      <c r="V411" s="47">
        <f t="shared" si="100"/>
        <v>176.27283648462253</v>
      </c>
      <c r="W411" s="49">
        <f t="shared" si="96"/>
        <v>15.030356308873607</v>
      </c>
      <c r="X411" s="50">
        <f>IF(-Q411&lt;0,180-ACOS(SIN((U411-90)*PI()/180)*R411/SQRT(Q411^2+R411^2))*180/PI(),ACOS(SIN((U411-90)*PI()/180)*R411/SQRT(Q411^2+R411^2))*180/PI())</f>
        <v>93.5999931431451</v>
      </c>
      <c r="Y411" s="51">
        <f>IF(O411=90,IF(X411-N411&lt;0,X411-N411+180,X411-N411),IF(O411=270,IF(X411+N411&gt;180,X411+N411-180,X411+N411),IF(U411&lt;180,IF(O411=1,IF(X411+N411&gt;180,X411+N411-180,X411+N411),IF(X411-N411&lt;0,X411-N411+180,X411-N411)),IF(O411=1,IF(X411-N411&lt;0,X411-N411+180,X411-N411),IF(X411+N411&gt;180,X411+N411-180,X411+N411)))))</f>
        <v>91.5999931431451</v>
      </c>
      <c r="Z411" s="52" t="s">
        <v>54</v>
      </c>
      <c r="AA411" s="39">
        <v>89</v>
      </c>
      <c r="AB411" s="42">
        <v>113</v>
      </c>
      <c r="AC411" s="53">
        <v>153.9</v>
      </c>
      <c r="AD411" s="54">
        <v>-25.7</v>
      </c>
      <c r="AE411" s="48">
        <f t="shared" si="97"/>
        <v>292.37283648462255</v>
      </c>
      <c r="AF411" s="47">
        <f t="shared" si="99"/>
        <v>202.37283648462255</v>
      </c>
      <c r="AG411" s="47">
        <f t="shared" si="98"/>
        <v>15.030356308873607</v>
      </c>
      <c r="AH411" s="55">
        <f>Y411</f>
        <v>91.5999931431451</v>
      </c>
      <c r="AI411" s="52" t="str">
        <f>Z411</f>
        <v>N</v>
      </c>
    </row>
    <row r="412" spans="1:35" s="38" customFormat="1" ht="21">
      <c r="A412" s="37">
        <v>344.79</v>
      </c>
      <c r="B412" s="38" t="s">
        <v>50</v>
      </c>
      <c r="C412" s="38" t="s">
        <v>98</v>
      </c>
      <c r="D412" s="38">
        <v>1</v>
      </c>
      <c r="E412" s="39" t="s">
        <v>78</v>
      </c>
      <c r="F412" s="40">
        <v>96</v>
      </c>
      <c r="G412" s="41">
        <v>103</v>
      </c>
      <c r="H412" s="42"/>
      <c r="I412" s="43"/>
      <c r="J412" s="39">
        <v>90</v>
      </c>
      <c r="K412" s="44">
        <v>52</v>
      </c>
      <c r="L412" s="44">
        <v>180</v>
      </c>
      <c r="M412" s="44">
        <v>21</v>
      </c>
      <c r="N412" s="44"/>
      <c r="O412" s="45"/>
      <c r="P412" s="46">
        <f t="shared" si="91"/>
        <v>0.22063334052649056</v>
      </c>
      <c r="Q412" s="46">
        <f t="shared" si="92"/>
        <v>-0.7356714154365448</v>
      </c>
      <c r="R412" s="46">
        <f t="shared" si="93"/>
        <v>0.5747695027124246</v>
      </c>
      <c r="S412" s="47">
        <f t="shared" si="94"/>
        <v>286.6943793885936</v>
      </c>
      <c r="T412" s="9">
        <f t="shared" si="101"/>
        <v>36.80952784571263</v>
      </c>
      <c r="U412" s="48">
        <f t="shared" si="95"/>
        <v>106.69437938859357</v>
      </c>
      <c r="V412" s="47">
        <f t="shared" si="100"/>
        <v>16.694379388593575</v>
      </c>
      <c r="W412" s="49">
        <f t="shared" si="96"/>
        <v>53.19047215428737</v>
      </c>
      <c r="X412" s="50"/>
      <c r="Y412" s="51"/>
      <c r="Z412" s="52"/>
      <c r="AA412" s="39">
        <v>89</v>
      </c>
      <c r="AB412" s="42">
        <v>113</v>
      </c>
      <c r="AC412" s="53">
        <v>139.2</v>
      </c>
      <c r="AD412" s="54">
        <v>-10.1</v>
      </c>
      <c r="AE412" s="48">
        <f t="shared" si="97"/>
        <v>147.4943793885936</v>
      </c>
      <c r="AF412" s="47">
        <f t="shared" si="99"/>
        <v>57.494379388593586</v>
      </c>
      <c r="AG412" s="47">
        <f t="shared" si="98"/>
        <v>53.19047215428737</v>
      </c>
      <c r="AH412" s="55"/>
      <c r="AI412" s="52"/>
    </row>
    <row r="413" spans="1:35" s="38" customFormat="1" ht="12.75">
      <c r="A413" s="37">
        <v>345.66</v>
      </c>
      <c r="B413" s="38" t="s">
        <v>50</v>
      </c>
      <c r="C413" s="38" t="s">
        <v>98</v>
      </c>
      <c r="D413" s="38">
        <v>2</v>
      </c>
      <c r="E413" s="39" t="s">
        <v>53</v>
      </c>
      <c r="F413" s="40">
        <v>42</v>
      </c>
      <c r="G413" s="41">
        <v>49</v>
      </c>
      <c r="H413" s="42"/>
      <c r="I413" s="43"/>
      <c r="J413" s="39">
        <v>270</v>
      </c>
      <c r="K413" s="44">
        <v>50</v>
      </c>
      <c r="L413" s="44">
        <v>0</v>
      </c>
      <c r="M413" s="44">
        <v>11</v>
      </c>
      <c r="N413" s="44">
        <v>28</v>
      </c>
      <c r="O413" s="45">
        <v>90</v>
      </c>
      <c r="P413" s="46">
        <f t="shared" si="91"/>
        <v>-0.12264965804477918</v>
      </c>
      <c r="Q413" s="46">
        <f t="shared" si="92"/>
        <v>0.7519700490946166</v>
      </c>
      <c r="R413" s="46">
        <f t="shared" si="93"/>
        <v>0.630977790851654</v>
      </c>
      <c r="S413" s="47">
        <f t="shared" si="94"/>
        <v>99.26362422032929</v>
      </c>
      <c r="T413" s="9">
        <f t="shared" si="101"/>
        <v>39.63006539810778</v>
      </c>
      <c r="U413" s="48">
        <f t="shared" si="95"/>
        <v>279.2636242203293</v>
      </c>
      <c r="V413" s="47">
        <f t="shared" si="100"/>
        <v>189.2636242203293</v>
      </c>
      <c r="W413" s="49">
        <f t="shared" si="96"/>
        <v>50.36993460189222</v>
      </c>
      <c r="X413" s="50">
        <f>IF(-Q413&lt;0,180-ACOS(SIN((U413-90)*PI()/180)*R413/SQRT(Q413^2+R413^2))*180/PI(),ACOS(SIN((U413-90)*PI()/180)*R413/SQRT(Q413^2+R413^2))*180/PI())</f>
        <v>84.06073500322307</v>
      </c>
      <c r="Y413" s="51">
        <f>IF(O413=90,IF(X413-N413&lt;0,X413-N413+180,X413-N413),IF(O413=270,IF(X413+N413&gt;180,X413+N413-180,X413+N413),IF(U413&lt;180,IF(O413=1,IF(X413+N413&gt;180,X413+N413-180,X413+N413),IF(X413-N413&lt;0,X413-N413+180,X413-N413)),IF(O413=1,IF(X413-N413&lt;0,X413-N413+180,X413-N413),IF(X413+N413&gt;180,X413+N413-180,X413+N413)))))</f>
        <v>56.06073500322307</v>
      </c>
      <c r="Z413" s="52" t="s">
        <v>54</v>
      </c>
      <c r="AA413" s="39">
        <v>42</v>
      </c>
      <c r="AB413" s="42">
        <v>49</v>
      </c>
      <c r="AC413" s="53">
        <v>308.1</v>
      </c>
      <c r="AD413" s="54">
        <v>-33.3</v>
      </c>
      <c r="AE413" s="48">
        <f t="shared" si="97"/>
        <v>151.16362422032927</v>
      </c>
      <c r="AF413" s="47">
        <f t="shared" si="99"/>
        <v>61.16362422032927</v>
      </c>
      <c r="AG413" s="47">
        <f t="shared" si="98"/>
        <v>50.36993460189222</v>
      </c>
      <c r="AH413" s="55">
        <f>Y413</f>
        <v>56.06073500322307</v>
      </c>
      <c r="AI413" s="52" t="str">
        <f>Z413</f>
        <v>N</v>
      </c>
    </row>
    <row r="414" spans="1:35" s="38" customFormat="1" ht="21">
      <c r="A414" s="37">
        <v>345.67</v>
      </c>
      <c r="B414" s="38" t="s">
        <v>50</v>
      </c>
      <c r="C414" s="38" t="s">
        <v>98</v>
      </c>
      <c r="D414" s="38">
        <v>2</v>
      </c>
      <c r="E414" s="39" t="s">
        <v>53</v>
      </c>
      <c r="F414" s="40">
        <v>43</v>
      </c>
      <c r="G414" s="41">
        <v>49</v>
      </c>
      <c r="H414" s="42"/>
      <c r="I414" s="43"/>
      <c r="J414" s="39">
        <v>270</v>
      </c>
      <c r="K414" s="44">
        <v>42</v>
      </c>
      <c r="L414" s="44">
        <v>0</v>
      </c>
      <c r="M414" s="44">
        <v>21</v>
      </c>
      <c r="N414" s="44">
        <v>21</v>
      </c>
      <c r="O414" s="45">
        <v>270</v>
      </c>
      <c r="P414" s="46">
        <f t="shared" si="91"/>
        <v>-0.2663192873215338</v>
      </c>
      <c r="Q414" s="46">
        <f t="shared" si="92"/>
        <v>0.6246872368668341</v>
      </c>
      <c r="R414" s="46">
        <f t="shared" si="93"/>
        <v>0.6937854631183743</v>
      </c>
      <c r="S414" s="47">
        <f t="shared" si="94"/>
        <v>113.0897249061585</v>
      </c>
      <c r="T414" s="9">
        <f t="shared" si="101"/>
        <v>45.61337605231777</v>
      </c>
      <c r="U414" s="48">
        <f t="shared" si="95"/>
        <v>293.0897249061585</v>
      </c>
      <c r="V414" s="47">
        <f t="shared" si="100"/>
        <v>203.0897249061585</v>
      </c>
      <c r="W414" s="49">
        <f t="shared" si="96"/>
        <v>44.38662394768223</v>
      </c>
      <c r="X414" s="50">
        <f>IF(-Q414&lt;0,180-ACOS(SIN((U414-90)*PI()/180)*R414/SQRT(Q414^2+R414^2))*180/PI(),ACOS(SIN((U414-90)*PI()/180)*R414/SQRT(Q414^2+R414^2))*180/PI())</f>
        <v>73.05577121779977</v>
      </c>
      <c r="Y414" s="51">
        <f>IF(O414=90,IF(X414-N414&lt;0,X414-N414+180,X414-N414),IF(O414=270,IF(X414+N414&gt;180,X414+N414-180,X414+N414),IF(U414&lt;180,IF(O414=1,IF(X414+N414&gt;180,X414+N414-180,X414+N414),IF(X414-N414&lt;0,X414-N414+180,X414-N414)),IF(O414=1,IF(X414-N414&lt;0,X414-N414+180,X414-N414),IF(X414+N414&gt;180,X414+N414-180,X414+N414)))))</f>
        <v>94.05577121779977</v>
      </c>
      <c r="Z414" s="52" t="s">
        <v>54</v>
      </c>
      <c r="AA414" s="39">
        <v>42</v>
      </c>
      <c r="AB414" s="42">
        <v>49</v>
      </c>
      <c r="AC414" s="53">
        <v>308.1</v>
      </c>
      <c r="AD414" s="54">
        <v>-33.3</v>
      </c>
      <c r="AE414" s="48">
        <f t="shared" si="97"/>
        <v>164.98972490615847</v>
      </c>
      <c r="AF414" s="47">
        <f t="shared" si="99"/>
        <v>74.98972490615847</v>
      </c>
      <c r="AG414" s="47">
        <f t="shared" si="98"/>
        <v>44.38662394768223</v>
      </c>
      <c r="AH414" s="55">
        <f>Y414</f>
        <v>94.05577121779977</v>
      </c>
      <c r="AI414" s="52" t="str">
        <f>Z414</f>
        <v>N</v>
      </c>
    </row>
    <row r="415" spans="1:35" s="38" customFormat="1" ht="12.75">
      <c r="A415" s="37">
        <v>346.43</v>
      </c>
      <c r="B415" s="38" t="s">
        <v>50</v>
      </c>
      <c r="C415" s="38" t="s">
        <v>98</v>
      </c>
      <c r="D415" s="38">
        <v>2</v>
      </c>
      <c r="E415" s="39" t="s">
        <v>68</v>
      </c>
      <c r="F415" s="40">
        <v>119</v>
      </c>
      <c r="G415" s="41">
        <v>119</v>
      </c>
      <c r="H415" s="42"/>
      <c r="I415" s="43"/>
      <c r="J415" s="39">
        <v>270</v>
      </c>
      <c r="K415" s="44">
        <v>10</v>
      </c>
      <c r="L415" s="44">
        <v>0</v>
      </c>
      <c r="M415" s="44">
        <v>11</v>
      </c>
      <c r="N415" s="44"/>
      <c r="O415" s="45"/>
      <c r="P415" s="46">
        <f t="shared" si="91"/>
        <v>-0.18791017799129187</v>
      </c>
      <c r="Q415" s="46">
        <f t="shared" si="92"/>
        <v>0.1704577715540084</v>
      </c>
      <c r="R415" s="46">
        <f t="shared" si="93"/>
        <v>0.9667140608267965</v>
      </c>
      <c r="S415" s="47">
        <f t="shared" si="94"/>
        <v>137.78808370692235</v>
      </c>
      <c r="T415" s="9">
        <f t="shared" si="101"/>
        <v>75.29489644232363</v>
      </c>
      <c r="U415" s="48">
        <f t="shared" si="95"/>
        <v>317.78808370692235</v>
      </c>
      <c r="V415" s="47">
        <f t="shared" si="100"/>
        <v>227.78808370692235</v>
      </c>
      <c r="W415" s="49">
        <f t="shared" si="96"/>
        <v>14.705103557676367</v>
      </c>
      <c r="X415" s="50"/>
      <c r="Y415" s="51"/>
      <c r="Z415" s="52"/>
      <c r="AA415" s="39">
        <v>110</v>
      </c>
      <c r="AB415" s="42">
        <v>129</v>
      </c>
      <c r="AC415" s="53">
        <v>54.5</v>
      </c>
      <c r="AD415" s="54">
        <v>-22</v>
      </c>
      <c r="AE415" s="48">
        <f t="shared" si="97"/>
        <v>83.28808370692235</v>
      </c>
      <c r="AF415" s="47">
        <f t="shared" si="99"/>
        <v>353.28808370692235</v>
      </c>
      <c r="AG415" s="47">
        <f t="shared" si="98"/>
        <v>14.705103557676367</v>
      </c>
      <c r="AH415" s="55"/>
      <c r="AI415" s="52"/>
    </row>
    <row r="416" spans="1:35" s="38" customFormat="1" ht="12.75">
      <c r="A416" s="37">
        <v>346.34</v>
      </c>
      <c r="B416" s="38" t="s">
        <v>50</v>
      </c>
      <c r="C416" s="38" t="s">
        <v>98</v>
      </c>
      <c r="D416" s="38">
        <v>2</v>
      </c>
      <c r="E416" s="39" t="s">
        <v>53</v>
      </c>
      <c r="F416" s="40">
        <v>110</v>
      </c>
      <c r="G416" s="41">
        <v>113</v>
      </c>
      <c r="H416" s="42"/>
      <c r="I416" s="43"/>
      <c r="J416" s="39">
        <v>270</v>
      </c>
      <c r="K416" s="44">
        <v>60</v>
      </c>
      <c r="L416" s="44">
        <v>0</v>
      </c>
      <c r="M416" s="44">
        <v>50</v>
      </c>
      <c r="N416" s="44">
        <v>26</v>
      </c>
      <c r="O416" s="45">
        <v>270</v>
      </c>
      <c r="P416" s="46">
        <f aca="true" t="shared" si="102" ref="P416:P480">COS(K416*PI()/180)*SIN(J416*PI()/180)*(SIN(M416*PI()/180))-(COS(M416*PI()/180)*SIN(L416*PI()/180))*(SIN(K416*PI()/180))</f>
        <v>-0.3830222215594891</v>
      </c>
      <c r="Q416" s="46">
        <f aca="true" t="shared" si="103" ref="Q416:Q480">(SIN(K416*PI()/180))*(COS(M416*PI()/180)*COS(L416*PI()/180))-(SIN(M416*PI()/180))*(COS(K416*PI()/180)*COS(J416*PI()/180))</f>
        <v>0.5566703992264195</v>
      </c>
      <c r="R416" s="46">
        <f aca="true" t="shared" si="104" ref="R416:R480">(COS(K416*PI()/180)*COS(J416*PI()/180))*(COS(M416*PI()/180)*SIN(L416*PI()/180))-(COS(K416*PI()/180)*SIN(J416*PI()/180))*(COS(M416*PI()/180)*COS(L416*PI()/180))</f>
        <v>0.32139380484326974</v>
      </c>
      <c r="S416" s="47">
        <f aca="true" t="shared" si="105" ref="S416:S480">IF(P416=0,IF(Q416&gt;=0,90,270),IF(P416&gt;0,IF(Q416&gt;=0,ATAN(Q416/P416)*180/PI(),ATAN(Q416/P416)*180/PI()+360),ATAN(Q416/P416)*180/PI()+180))</f>
        <v>124.53027601292534</v>
      </c>
      <c r="T416" s="9">
        <f t="shared" si="101"/>
        <v>25.437471171197114</v>
      </c>
      <c r="U416" s="48">
        <f aca="true" t="shared" si="106" ref="U416:U480">IF(R416&lt;0,S416,IF(S416+180&gt;=360,S416-180,S416+180))</f>
        <v>304.53027601292536</v>
      </c>
      <c r="V416" s="47">
        <f t="shared" si="100"/>
        <v>214.53027601292536</v>
      </c>
      <c r="W416" s="49">
        <f aca="true" t="shared" si="107" ref="W416:W480">IF(R416&lt;0,90+T416,90-T416)</f>
        <v>64.56252882880288</v>
      </c>
      <c r="X416" s="50">
        <f>IF(-Q416&lt;0,180-ACOS(SIN((U416-90)*PI()/180)*R416/SQRT(Q416^2+R416^2))*180/PI(),ACOS(SIN((U416-90)*PI()/180)*R416/SQRT(Q416^2+R416^2))*180/PI())</f>
        <v>73.53552351638231</v>
      </c>
      <c r="Y416" s="51">
        <f>IF(O416=90,IF(X416-N416&lt;0,X416-N416+180,X416-N416),IF(O416=270,IF(X416+N416&gt;180,X416+N416-180,X416+N416),IF(U416&lt;180,IF(O416=1,IF(X416+N416&gt;180,X416+N416-180,X416+N416),IF(X416-N416&lt;0,X416-N416+180,X416-N416)),IF(O416=1,IF(X416-N416&lt;0,X416-N416+180,X416-N416),IF(X416+N416&gt;180,X416+N416-180,X416+N416)))))</f>
        <v>99.53552351638231</v>
      </c>
      <c r="Z416" s="52"/>
      <c r="AA416" s="39">
        <v>110</v>
      </c>
      <c r="AB416" s="42">
        <v>129</v>
      </c>
      <c r="AC416" s="53">
        <v>320.9</v>
      </c>
      <c r="AD416" s="54">
        <v>-13.3</v>
      </c>
      <c r="AE416" s="48">
        <f aca="true" t="shared" si="108" ref="AE416:AE480">IF(AD416&gt;=0,IF(U416&gt;=AC416,U416-AC416,U416-AC416+360),IF((U416-AC416-180)&lt;0,IF(U416-AC416+180&lt;0,U416-AC416+540,U416-AC416+180),U416-AC416-180))</f>
        <v>163.63027601292538</v>
      </c>
      <c r="AF416" s="47">
        <f t="shared" si="99"/>
        <v>73.63027601292538</v>
      </c>
      <c r="AG416" s="47">
        <f aca="true" t="shared" si="109" ref="AG416:AG480">W416</f>
        <v>64.56252882880288</v>
      </c>
      <c r="AH416" s="55">
        <f>Y416</f>
        <v>99.53552351638231</v>
      </c>
      <c r="AI416" s="52"/>
    </row>
    <row r="417" spans="1:35" s="38" customFormat="1" ht="12.75">
      <c r="A417" s="37">
        <v>346.86</v>
      </c>
      <c r="B417" s="38" t="s">
        <v>50</v>
      </c>
      <c r="C417" s="38" t="s">
        <v>98</v>
      </c>
      <c r="D417" s="38">
        <v>3</v>
      </c>
      <c r="E417" s="39" t="s">
        <v>68</v>
      </c>
      <c r="F417" s="40">
        <v>21</v>
      </c>
      <c r="G417" s="41">
        <v>22</v>
      </c>
      <c r="H417" s="42"/>
      <c r="I417" s="43"/>
      <c r="J417" s="39">
        <v>270</v>
      </c>
      <c r="K417" s="44">
        <v>12</v>
      </c>
      <c r="L417" s="44">
        <v>180</v>
      </c>
      <c r="M417" s="44">
        <v>1</v>
      </c>
      <c r="N417" s="44"/>
      <c r="O417" s="45"/>
      <c r="P417" s="46">
        <f t="shared" si="102"/>
        <v>-0.017071029483660117</v>
      </c>
      <c r="Q417" s="46">
        <f t="shared" si="103"/>
        <v>-0.20788002486020488</v>
      </c>
      <c r="R417" s="46">
        <f t="shared" si="104"/>
        <v>-0.9779986241164497</v>
      </c>
      <c r="S417" s="47">
        <f t="shared" si="105"/>
        <v>265.305426045184</v>
      </c>
      <c r="T417" s="9">
        <f t="shared" si="101"/>
        <v>-77.96078282984092</v>
      </c>
      <c r="U417" s="48">
        <f t="shared" si="106"/>
        <v>265.305426045184</v>
      </c>
      <c r="V417" s="47">
        <f t="shared" si="100"/>
        <v>175.305426045184</v>
      </c>
      <c r="W417" s="49">
        <f t="shared" si="107"/>
        <v>12.039217170159077</v>
      </c>
      <c r="X417" s="50"/>
      <c r="Y417" s="51"/>
      <c r="Z417" s="52"/>
      <c r="AA417" s="39">
        <v>15</v>
      </c>
      <c r="AB417" s="42">
        <v>25</v>
      </c>
      <c r="AC417" s="53">
        <v>333.2</v>
      </c>
      <c r="AD417" s="54">
        <v>-20.3</v>
      </c>
      <c r="AE417" s="48">
        <f t="shared" si="108"/>
        <v>112.105426045184</v>
      </c>
      <c r="AF417" s="47">
        <f t="shared" si="99"/>
        <v>22.105426045184004</v>
      </c>
      <c r="AG417" s="47">
        <f t="shared" si="109"/>
        <v>12.039217170159077</v>
      </c>
      <c r="AH417" s="55"/>
      <c r="AI417" s="52"/>
    </row>
    <row r="418" spans="1:35" s="38" customFormat="1" ht="21">
      <c r="A418" s="37">
        <v>347.04</v>
      </c>
      <c r="B418" s="38" t="s">
        <v>50</v>
      </c>
      <c r="C418" s="38" t="s">
        <v>98</v>
      </c>
      <c r="D418" s="38">
        <v>3</v>
      </c>
      <c r="E418" s="39" t="s">
        <v>53</v>
      </c>
      <c r="F418" s="40">
        <v>39</v>
      </c>
      <c r="G418" s="41">
        <v>43</v>
      </c>
      <c r="H418" s="42"/>
      <c r="I418" s="43"/>
      <c r="J418" s="39">
        <v>270</v>
      </c>
      <c r="K418" s="44">
        <v>25</v>
      </c>
      <c r="L418" s="44">
        <v>180</v>
      </c>
      <c r="M418" s="44">
        <v>30</v>
      </c>
      <c r="N418" s="44">
        <v>28</v>
      </c>
      <c r="O418" s="45">
        <v>270</v>
      </c>
      <c r="P418" s="46">
        <f t="shared" si="102"/>
        <v>-0.45315389351832497</v>
      </c>
      <c r="Q418" s="46">
        <f t="shared" si="103"/>
        <v>-0.3659981507706668</v>
      </c>
      <c r="R418" s="46">
        <f t="shared" si="104"/>
        <v>-0.7848855672213958</v>
      </c>
      <c r="S418" s="47">
        <f t="shared" si="105"/>
        <v>218.92671998983604</v>
      </c>
      <c r="T418" s="9">
        <f t="shared" si="101"/>
        <v>-53.419302931264454</v>
      </c>
      <c r="U418" s="48">
        <f t="shared" si="106"/>
        <v>218.92671998983604</v>
      </c>
      <c r="V418" s="47">
        <f t="shared" si="100"/>
        <v>128.92671998983604</v>
      </c>
      <c r="W418" s="49">
        <f t="shared" si="107"/>
        <v>36.580697068735546</v>
      </c>
      <c r="X418" s="50">
        <f>IF(-Q418&lt;0,180-ACOS(SIN((U418-90)*PI()/180)*R418/SQRT(Q418^2+R418^2))*180/PI(),ACOS(SIN((U418-90)*PI()/180)*R418/SQRT(Q418^2+R418^2))*180/PI())</f>
        <v>134.83458024028766</v>
      </c>
      <c r="Y418" s="51">
        <f>IF(O418=90,IF(X418-N418&lt;0,X418-N418+180,X418-N418),IF(O418=270,IF(X418+N418&gt;180,X418+N418-180,X418+N418),IF(U418&lt;180,IF(O418=1,IF(X418+N418&gt;180,X418+N418-180,X418+N418),IF(X418-N418&lt;0,X418-N418+180,X418-N418)),IF(O418=1,IF(X418-N418&lt;0,X418-N418+180,X418-N418),IF(X418+N418&gt;180,X418+N418-180,X418+N418)))))</f>
        <v>162.83458024028766</v>
      </c>
      <c r="Z418" s="52" t="s">
        <v>54</v>
      </c>
      <c r="AA418" s="39">
        <v>39</v>
      </c>
      <c r="AB418" s="42">
        <v>60</v>
      </c>
      <c r="AC418" s="53">
        <v>47.7</v>
      </c>
      <c r="AD418" s="54">
        <v>-31.5</v>
      </c>
      <c r="AE418" s="48">
        <f t="shared" si="108"/>
        <v>351.22671998983606</v>
      </c>
      <c r="AF418" s="47">
        <f t="shared" si="99"/>
        <v>261.22671998983606</v>
      </c>
      <c r="AG418" s="47">
        <f t="shared" si="109"/>
        <v>36.580697068735546</v>
      </c>
      <c r="AH418" s="55">
        <f>Y418</f>
        <v>162.83458024028766</v>
      </c>
      <c r="AI418" s="52" t="str">
        <f>Z418</f>
        <v>N</v>
      </c>
    </row>
    <row r="419" spans="1:35" s="38" customFormat="1" ht="12.75">
      <c r="A419" s="37">
        <v>347.03</v>
      </c>
      <c r="B419" s="38" t="s">
        <v>50</v>
      </c>
      <c r="C419" s="38" t="s">
        <v>98</v>
      </c>
      <c r="D419" s="38">
        <v>3</v>
      </c>
      <c r="E419" s="39" t="s">
        <v>53</v>
      </c>
      <c r="F419" s="40">
        <v>38</v>
      </c>
      <c r="G419" s="41">
        <v>42</v>
      </c>
      <c r="H419" s="42"/>
      <c r="I419" s="43"/>
      <c r="J419" s="39">
        <v>270</v>
      </c>
      <c r="K419" s="44">
        <v>30</v>
      </c>
      <c r="L419" s="44">
        <v>180</v>
      </c>
      <c r="M419" s="44">
        <v>16</v>
      </c>
      <c r="N419" s="44">
        <v>50</v>
      </c>
      <c r="O419" s="45">
        <v>270</v>
      </c>
      <c r="P419" s="46">
        <f t="shared" si="102"/>
        <v>-0.23870895236949177</v>
      </c>
      <c r="Q419" s="46">
        <f t="shared" si="103"/>
        <v>-0.48063084796915934</v>
      </c>
      <c r="R419" s="46">
        <f t="shared" si="104"/>
        <v>-0.8324770483674969</v>
      </c>
      <c r="S419" s="47">
        <f t="shared" si="105"/>
        <v>243.58835894778645</v>
      </c>
      <c r="T419" s="9">
        <f t="shared" si="101"/>
        <v>-57.1926934250774</v>
      </c>
      <c r="U419" s="48">
        <f t="shared" si="106"/>
        <v>243.58835894778645</v>
      </c>
      <c r="V419" s="47">
        <f t="shared" si="100"/>
        <v>153.58835894778645</v>
      </c>
      <c r="W419" s="49">
        <f t="shared" si="107"/>
        <v>32.8073065749226</v>
      </c>
      <c r="X419" s="50">
        <f>IF(-Q419&lt;0,180-ACOS(SIN((U419-90)*PI()/180)*R419/SQRT(Q419^2+R419^2))*180/PI(),ACOS(SIN((U419-90)*PI()/180)*R419/SQRT(Q419^2+R419^2))*180/PI())</f>
        <v>112.6575824078628</v>
      </c>
      <c r="Y419" s="51">
        <f>IF(O419=90,IF(X419-N419&lt;0,X419-N419+180,X419-N419),IF(O419=270,IF(X419+N419&gt;180,X419+N419-180,X419+N419),IF(U419&lt;180,IF(O419=1,IF(X419+N419&gt;180,X419+N419-180,X419+N419),IF(X419-N419&lt;0,X419-N419+180,X419-N419)),IF(O419=1,IF(X419-N419&lt;0,X419-N419+180,X419-N419),IF(X419+N419&gt;180,X419+N419-180,X419+N419)))))</f>
        <v>162.6575824078628</v>
      </c>
      <c r="Z419" s="52"/>
      <c r="AA419" s="39">
        <v>39</v>
      </c>
      <c r="AB419" s="42">
        <v>60</v>
      </c>
      <c r="AC419" s="53">
        <v>47.7</v>
      </c>
      <c r="AD419" s="54">
        <v>-31.5</v>
      </c>
      <c r="AE419" s="48">
        <f t="shared" si="108"/>
        <v>15.888358947786458</v>
      </c>
      <c r="AF419" s="47">
        <f t="shared" si="99"/>
        <v>285.88835894778646</v>
      </c>
      <c r="AG419" s="47">
        <f t="shared" si="109"/>
        <v>32.8073065749226</v>
      </c>
      <c r="AH419" s="55">
        <f>Y419</f>
        <v>162.6575824078628</v>
      </c>
      <c r="AI419" s="52"/>
    </row>
    <row r="420" spans="1:35" s="38" customFormat="1" ht="12.75">
      <c r="A420" s="37">
        <v>347.17</v>
      </c>
      <c r="B420" s="38" t="s">
        <v>50</v>
      </c>
      <c r="C420" s="38" t="s">
        <v>98</v>
      </c>
      <c r="D420" s="38">
        <v>3</v>
      </c>
      <c r="E420" s="39" t="s">
        <v>68</v>
      </c>
      <c r="F420" s="40">
        <v>52</v>
      </c>
      <c r="G420" s="41">
        <v>54</v>
      </c>
      <c r="H420" s="42"/>
      <c r="I420" s="43"/>
      <c r="J420" s="39">
        <v>270</v>
      </c>
      <c r="K420" s="44">
        <v>1</v>
      </c>
      <c r="L420" s="44">
        <v>0</v>
      </c>
      <c r="M420" s="44">
        <v>6</v>
      </c>
      <c r="N420" s="44"/>
      <c r="O420" s="45"/>
      <c r="P420" s="46">
        <f t="shared" si="102"/>
        <v>-0.10451254307640281</v>
      </c>
      <c r="Q420" s="46">
        <f t="shared" si="103"/>
        <v>0.017356800328744672</v>
      </c>
      <c r="R420" s="46">
        <f t="shared" si="104"/>
        <v>0.9943704248665338</v>
      </c>
      <c r="S420" s="47">
        <f t="shared" si="105"/>
        <v>170.57072890058092</v>
      </c>
      <c r="T420" s="9">
        <f t="shared" si="101"/>
        <v>83.91843294872983</v>
      </c>
      <c r="U420" s="48">
        <f t="shared" si="106"/>
        <v>350.5707289005809</v>
      </c>
      <c r="V420" s="47">
        <f t="shared" si="100"/>
        <v>260.5707289005809</v>
      </c>
      <c r="W420" s="49">
        <f t="shared" si="107"/>
        <v>6.08156705127017</v>
      </c>
      <c r="X420" s="50"/>
      <c r="Y420" s="51"/>
      <c r="Z420" s="52"/>
      <c r="AA420" s="39">
        <v>39</v>
      </c>
      <c r="AB420" s="42">
        <v>60</v>
      </c>
      <c r="AC420" s="53">
        <v>341.3</v>
      </c>
      <c r="AD420" s="54">
        <v>-49.3</v>
      </c>
      <c r="AE420" s="48">
        <f t="shared" si="108"/>
        <v>189.27072890058088</v>
      </c>
      <c r="AF420" s="47">
        <f t="shared" si="99"/>
        <v>99.27072890058088</v>
      </c>
      <c r="AG420" s="47">
        <f t="shared" si="109"/>
        <v>6.08156705127017</v>
      </c>
      <c r="AH420" s="55"/>
      <c r="AI420" s="52"/>
    </row>
    <row r="421" spans="1:35" s="38" customFormat="1" ht="21">
      <c r="A421" s="37">
        <v>348.105</v>
      </c>
      <c r="B421" s="38" t="s">
        <v>50</v>
      </c>
      <c r="C421" s="38" t="s">
        <v>98</v>
      </c>
      <c r="D421" s="38">
        <v>4</v>
      </c>
      <c r="E421" s="39" t="s">
        <v>78</v>
      </c>
      <c r="F421" s="40">
        <v>4</v>
      </c>
      <c r="G421" s="41">
        <v>9</v>
      </c>
      <c r="H421" s="42"/>
      <c r="I421" s="43"/>
      <c r="J421" s="39">
        <v>270</v>
      </c>
      <c r="K421" s="44">
        <v>59</v>
      </c>
      <c r="L421" s="44">
        <v>180</v>
      </c>
      <c r="M421" s="44">
        <v>24</v>
      </c>
      <c r="N421" s="44"/>
      <c r="O421" s="45"/>
      <c r="P421" s="46">
        <f t="shared" si="102"/>
        <v>-0.2094848576451381</v>
      </c>
      <c r="Q421" s="46">
        <f t="shared" si="103"/>
        <v>-0.7830612939961838</v>
      </c>
      <c r="R421" s="46">
        <f t="shared" si="104"/>
        <v>-0.4705106938470698</v>
      </c>
      <c r="S421" s="47">
        <f t="shared" si="105"/>
        <v>255.02292559334364</v>
      </c>
      <c r="T421" s="9">
        <f t="shared" si="101"/>
        <v>-30.13297814505398</v>
      </c>
      <c r="U421" s="48">
        <f t="shared" si="106"/>
        <v>255.02292559334364</v>
      </c>
      <c r="V421" s="47">
        <f t="shared" si="100"/>
        <v>165.02292559334364</v>
      </c>
      <c r="W421" s="49">
        <f t="shared" si="107"/>
        <v>59.86702185494602</v>
      </c>
      <c r="X421" s="50"/>
      <c r="Y421" s="51"/>
      <c r="Z421" s="52"/>
      <c r="AA421" s="39">
        <v>4</v>
      </c>
      <c r="AB421" s="42">
        <v>22</v>
      </c>
      <c r="AC421" s="53">
        <v>334.4</v>
      </c>
      <c r="AD421" s="54">
        <v>-15.3</v>
      </c>
      <c r="AE421" s="48">
        <f t="shared" si="108"/>
        <v>100.62292559334367</v>
      </c>
      <c r="AF421" s="47">
        <f t="shared" si="99"/>
        <v>10.622925593343666</v>
      </c>
      <c r="AG421" s="47">
        <f t="shared" si="109"/>
        <v>59.86702185494602</v>
      </c>
      <c r="AH421" s="55"/>
      <c r="AI421" s="52"/>
    </row>
    <row r="422" spans="1:35" s="38" customFormat="1" ht="21">
      <c r="A422" s="37">
        <v>348.245</v>
      </c>
      <c r="B422" s="38" t="s">
        <v>50</v>
      </c>
      <c r="C422" s="38" t="s">
        <v>98</v>
      </c>
      <c r="D422" s="38">
        <v>4</v>
      </c>
      <c r="E422" s="39" t="s">
        <v>78</v>
      </c>
      <c r="F422" s="40">
        <v>18</v>
      </c>
      <c r="G422" s="41">
        <v>22</v>
      </c>
      <c r="H422" s="42"/>
      <c r="I422" s="43"/>
      <c r="J422" s="39">
        <v>270</v>
      </c>
      <c r="K422" s="44">
        <v>65</v>
      </c>
      <c r="L422" s="44">
        <v>180</v>
      </c>
      <c r="M422" s="44">
        <v>36</v>
      </c>
      <c r="N422" s="44"/>
      <c r="O422" s="45"/>
      <c r="P422" s="46">
        <f t="shared" si="102"/>
        <v>-0.24840878160066354</v>
      </c>
      <c r="Q422" s="46">
        <f t="shared" si="103"/>
        <v>-0.7332184018470005</v>
      </c>
      <c r="R422" s="46">
        <f t="shared" si="104"/>
        <v>-0.3419053558814255</v>
      </c>
      <c r="S422" s="47">
        <f t="shared" si="105"/>
        <v>251.28401320670537</v>
      </c>
      <c r="T422" s="9">
        <f t="shared" si="101"/>
        <v>-23.828634794474528</v>
      </c>
      <c r="U422" s="48">
        <f t="shared" si="106"/>
        <v>251.28401320670537</v>
      </c>
      <c r="V422" s="47">
        <f t="shared" si="100"/>
        <v>161.28401320670537</v>
      </c>
      <c r="W422" s="49">
        <f t="shared" si="107"/>
        <v>66.17136520552548</v>
      </c>
      <c r="X422" s="50"/>
      <c r="Y422" s="51"/>
      <c r="Z422" s="52"/>
      <c r="AA422" s="39">
        <v>4</v>
      </c>
      <c r="AB422" s="42">
        <v>23</v>
      </c>
      <c r="AC422" s="53">
        <v>297.7</v>
      </c>
      <c r="AD422" s="54">
        <v>-17.2</v>
      </c>
      <c r="AE422" s="48">
        <f t="shared" si="108"/>
        <v>133.58401320670538</v>
      </c>
      <c r="AF422" s="47">
        <f t="shared" si="99"/>
        <v>43.58401320670538</v>
      </c>
      <c r="AG422" s="47">
        <f t="shared" si="109"/>
        <v>66.17136520552548</v>
      </c>
      <c r="AH422" s="55"/>
      <c r="AI422" s="52"/>
    </row>
    <row r="423" spans="1:35" s="38" customFormat="1" ht="21">
      <c r="A423" s="37">
        <v>348.855</v>
      </c>
      <c r="B423" s="38" t="s">
        <v>50</v>
      </c>
      <c r="C423" s="38" t="s">
        <v>98</v>
      </c>
      <c r="D423" s="38">
        <v>4</v>
      </c>
      <c r="E423" s="39" t="s">
        <v>53</v>
      </c>
      <c r="F423" s="40">
        <v>79</v>
      </c>
      <c r="G423" s="41">
        <v>82</v>
      </c>
      <c r="H423" s="42"/>
      <c r="I423" s="43"/>
      <c r="J423" s="39">
        <v>90</v>
      </c>
      <c r="K423" s="44">
        <v>55</v>
      </c>
      <c r="L423" s="44">
        <v>0</v>
      </c>
      <c r="M423" s="44">
        <v>31</v>
      </c>
      <c r="N423" s="44">
        <v>25</v>
      </c>
      <c r="O423" s="45">
        <v>90</v>
      </c>
      <c r="P423" s="46">
        <f t="shared" si="102"/>
        <v>0.295413703592012</v>
      </c>
      <c r="Q423" s="46">
        <f t="shared" si="103"/>
        <v>0.7021503466678122</v>
      </c>
      <c r="R423" s="46">
        <f t="shared" si="104"/>
        <v>-0.4916509656933632</v>
      </c>
      <c r="S423" s="47">
        <f t="shared" si="105"/>
        <v>67.18218884584338</v>
      </c>
      <c r="T423" s="9">
        <f t="shared" si="101"/>
        <v>-32.83864894557076</v>
      </c>
      <c r="U423" s="48">
        <f t="shared" si="106"/>
        <v>67.18218884584338</v>
      </c>
      <c r="V423" s="47">
        <f t="shared" si="100"/>
        <v>337.18218884584337</v>
      </c>
      <c r="W423" s="49">
        <f t="shared" si="107"/>
        <v>57.16135105442924</v>
      </c>
      <c r="X423" s="50">
        <f>IF(-Q423&lt;0,180-ACOS(SIN((U423-90)*PI()/180)*R423/SQRT(Q423^2+R423^2))*180/PI(),ACOS(SIN((U423-90)*PI()/180)*R423/SQRT(Q423^2+R423^2))*180/PI())</f>
        <v>102.8520438634904</v>
      </c>
      <c r="Y423" s="51">
        <f>IF(O423=90,IF(X423-N423&lt;0,X423-N423+180,X423-N423),IF(O423=270,IF(X423+N423&gt;180,X423+N423-180,X423+N423),IF(U423&lt;180,IF(O423=1,IF(X423+N423&gt;180,X423+N423-180,X423+N423),IF(X423-N423&lt;0,X423-N423+180,X423-N423)),IF(O423=1,IF(X423-N423&lt;0,X423-N423+180,X423-N423),IF(X423+N423&gt;180,X423+N423-180,X423+N423)))))</f>
        <v>77.8520438634904</v>
      </c>
      <c r="Z423" s="52" t="s">
        <v>54</v>
      </c>
      <c r="AA423" s="39">
        <v>79</v>
      </c>
      <c r="AB423" s="42">
        <v>89</v>
      </c>
      <c r="AC423" s="53">
        <v>147.9</v>
      </c>
      <c r="AD423" s="54">
        <v>-27.4</v>
      </c>
      <c r="AE423" s="48">
        <f t="shared" si="108"/>
        <v>99.28218884584338</v>
      </c>
      <c r="AF423" s="47">
        <f t="shared" si="99"/>
        <v>9.282188845843379</v>
      </c>
      <c r="AG423" s="47">
        <f t="shared" si="109"/>
        <v>57.16135105442924</v>
      </c>
      <c r="AH423" s="55">
        <f>Y423</f>
        <v>77.8520438634904</v>
      </c>
      <c r="AI423" s="52" t="str">
        <f>Z423</f>
        <v>N</v>
      </c>
    </row>
    <row r="424" spans="1:35" s="38" customFormat="1" ht="12.75">
      <c r="A424" s="37">
        <v>348.955</v>
      </c>
      <c r="B424" s="38" t="s">
        <v>50</v>
      </c>
      <c r="C424" s="38" t="s">
        <v>98</v>
      </c>
      <c r="D424" s="38">
        <v>4</v>
      </c>
      <c r="E424" s="39" t="s">
        <v>78</v>
      </c>
      <c r="F424" s="40">
        <v>89</v>
      </c>
      <c r="G424" s="41">
        <v>91</v>
      </c>
      <c r="H424" s="42"/>
      <c r="I424" s="43"/>
      <c r="J424" s="39">
        <v>90</v>
      </c>
      <c r="K424" s="44">
        <v>28</v>
      </c>
      <c r="L424" s="44">
        <v>0</v>
      </c>
      <c r="M424" s="44">
        <v>43</v>
      </c>
      <c r="N424" s="44"/>
      <c r="O424" s="45"/>
      <c r="P424" s="46">
        <f t="shared" si="102"/>
        <v>0.6021688103509188</v>
      </c>
      <c r="Q424" s="46">
        <f t="shared" si="103"/>
        <v>0.34334976524839805</v>
      </c>
      <c r="R424" s="46">
        <f t="shared" si="104"/>
        <v>-0.6457469903731126</v>
      </c>
      <c r="S424" s="47">
        <f t="shared" si="105"/>
        <v>29.691293747927382</v>
      </c>
      <c r="T424" s="9">
        <f t="shared" si="101"/>
        <v>-42.97114508627903</v>
      </c>
      <c r="U424" s="48">
        <f t="shared" si="106"/>
        <v>29.691293747927382</v>
      </c>
      <c r="V424" s="47">
        <f t="shared" si="100"/>
        <v>299.6912937479274</v>
      </c>
      <c r="W424" s="49">
        <f t="shared" si="107"/>
        <v>47.02885491372097</v>
      </c>
      <c r="X424" s="50"/>
      <c r="Y424" s="51"/>
      <c r="Z424" s="52"/>
      <c r="AA424" s="39">
        <v>80</v>
      </c>
      <c r="AB424" s="42">
        <v>97</v>
      </c>
      <c r="AC424" s="53">
        <v>327.5</v>
      </c>
      <c r="AD424" s="54">
        <v>-16</v>
      </c>
      <c r="AE424" s="48">
        <f t="shared" si="108"/>
        <v>242.19129374792738</v>
      </c>
      <c r="AF424" s="47">
        <f t="shared" si="99"/>
        <v>152.19129374792738</v>
      </c>
      <c r="AG424" s="47">
        <f t="shared" si="109"/>
        <v>47.02885491372097</v>
      </c>
      <c r="AH424" s="55"/>
      <c r="AI424" s="52"/>
    </row>
    <row r="425" spans="1:35" s="38" customFormat="1" ht="12.75">
      <c r="A425" s="37">
        <v>348.985</v>
      </c>
      <c r="B425" s="38" t="s">
        <v>50</v>
      </c>
      <c r="C425" s="38" t="s">
        <v>98</v>
      </c>
      <c r="D425" s="38">
        <v>4</v>
      </c>
      <c r="E425" s="39" t="s">
        <v>78</v>
      </c>
      <c r="F425" s="40">
        <v>92</v>
      </c>
      <c r="G425" s="41">
        <v>96</v>
      </c>
      <c r="H425" s="42"/>
      <c r="I425" s="43"/>
      <c r="J425" s="39">
        <v>270</v>
      </c>
      <c r="K425" s="44">
        <v>47</v>
      </c>
      <c r="L425" s="44">
        <v>0</v>
      </c>
      <c r="M425" s="44">
        <v>20</v>
      </c>
      <c r="N425" s="44"/>
      <c r="O425" s="45"/>
      <c r="P425" s="46">
        <f t="shared" si="102"/>
        <v>-0.23325717685644676</v>
      </c>
      <c r="Q425" s="46">
        <f t="shared" si="103"/>
        <v>0.6872476765959936</v>
      </c>
      <c r="R425" s="46">
        <f t="shared" si="104"/>
        <v>0.6408688263388208</v>
      </c>
      <c r="S425" s="47">
        <f t="shared" si="105"/>
        <v>108.74760973300585</v>
      </c>
      <c r="T425" s="9">
        <f t="shared" si="101"/>
        <v>41.445763807173854</v>
      </c>
      <c r="U425" s="48">
        <f t="shared" si="106"/>
        <v>288.74760973300585</v>
      </c>
      <c r="V425" s="47">
        <f t="shared" si="100"/>
        <v>198.74760973300585</v>
      </c>
      <c r="W425" s="49">
        <f t="shared" si="107"/>
        <v>48.554236192826146</v>
      </c>
      <c r="X425" s="50"/>
      <c r="Y425" s="51"/>
      <c r="Z425" s="52"/>
      <c r="AA425" s="39">
        <v>80</v>
      </c>
      <c r="AB425" s="42">
        <v>97</v>
      </c>
      <c r="AC425" s="53">
        <v>311.4</v>
      </c>
      <c r="AD425" s="54">
        <v>-14.6</v>
      </c>
      <c r="AE425" s="48">
        <f t="shared" si="108"/>
        <v>157.34760973300587</v>
      </c>
      <c r="AF425" s="47">
        <f t="shared" si="99"/>
        <v>67.34760973300587</v>
      </c>
      <c r="AG425" s="47">
        <f t="shared" si="109"/>
        <v>48.554236192826146</v>
      </c>
      <c r="AH425" s="55"/>
      <c r="AI425" s="52"/>
    </row>
    <row r="426" spans="1:35" s="38" customFormat="1" ht="21">
      <c r="A426" s="37">
        <v>349.82</v>
      </c>
      <c r="B426" s="38" t="s">
        <v>50</v>
      </c>
      <c r="C426" s="38" t="s">
        <v>98</v>
      </c>
      <c r="D426" s="38">
        <v>6</v>
      </c>
      <c r="E426" s="39" t="s">
        <v>53</v>
      </c>
      <c r="F426" s="40">
        <v>33</v>
      </c>
      <c r="G426" s="41">
        <v>36</v>
      </c>
      <c r="H426" s="42"/>
      <c r="I426" s="43"/>
      <c r="J426" s="39">
        <v>90</v>
      </c>
      <c r="K426" s="44">
        <v>45</v>
      </c>
      <c r="L426" s="44">
        <v>0</v>
      </c>
      <c r="M426" s="44">
        <v>44</v>
      </c>
      <c r="N426" s="44">
        <v>56</v>
      </c>
      <c r="O426" s="45">
        <v>90</v>
      </c>
      <c r="P426" s="46">
        <f t="shared" si="102"/>
        <v>0.4911976443595539</v>
      </c>
      <c r="Q426" s="46">
        <f t="shared" si="103"/>
        <v>0.5086500507968373</v>
      </c>
      <c r="R426" s="46">
        <f t="shared" si="104"/>
        <v>-0.5086500507968374</v>
      </c>
      <c r="S426" s="47">
        <f t="shared" si="105"/>
        <v>46</v>
      </c>
      <c r="T426" s="9">
        <f t="shared" si="101"/>
        <v>-35.72896727458765</v>
      </c>
      <c r="U426" s="48">
        <f t="shared" si="106"/>
        <v>46</v>
      </c>
      <c r="V426" s="47">
        <f t="shared" si="100"/>
        <v>316</v>
      </c>
      <c r="W426" s="49">
        <f t="shared" si="107"/>
        <v>54.27103272541235</v>
      </c>
      <c r="X426" s="50">
        <f>IF(-Q426&lt;0,180-ACOS(SIN((U426-90)*PI()/180)*R426/SQRT(Q426^2+R426^2))*180/PI(),ACOS(SIN((U426-90)*PI()/180)*R426/SQRT(Q426^2+R426^2))*180/PI())</f>
        <v>119.41932969844842</v>
      </c>
      <c r="Y426" s="51">
        <f>IF(O426=90,IF(X426-N426&lt;0,X426-N426+180,X426-N426),IF(O426=270,IF(X426+N426&gt;180,X426+N426-180,X426+N426),IF(U426&lt;180,IF(O426=1,IF(X426+N426&gt;180,X426+N426-180,X426+N426),IF(X426-N426&lt;0,X426-N426+180,X426-N426)),IF(O426=1,IF(X426-N426&lt;0,X426-N426+180,X426-N426),IF(X426+N426&gt;180,X426+N426-180,X426+N426)))))</f>
        <v>63.41932969844842</v>
      </c>
      <c r="Z426" s="52"/>
      <c r="AA426" s="39">
        <v>33</v>
      </c>
      <c r="AB426" s="42">
        <v>47</v>
      </c>
      <c r="AC426" s="53">
        <v>16.3</v>
      </c>
      <c r="AD426" s="54">
        <v>-4.3</v>
      </c>
      <c r="AE426" s="48">
        <f t="shared" si="108"/>
        <v>209.7</v>
      </c>
      <c r="AF426" s="47">
        <f t="shared" si="99"/>
        <v>119.69999999999999</v>
      </c>
      <c r="AG426" s="47">
        <f t="shared" si="109"/>
        <v>54.27103272541235</v>
      </c>
      <c r="AH426" s="55">
        <f>Y426</f>
        <v>63.41932969844842</v>
      </c>
      <c r="AI426" s="52"/>
    </row>
    <row r="427" spans="1:35" s="38" customFormat="1" ht="12.75">
      <c r="A427" s="37">
        <v>350.07</v>
      </c>
      <c r="B427" s="38" t="s">
        <v>50</v>
      </c>
      <c r="C427" s="38" t="s">
        <v>98</v>
      </c>
      <c r="D427" s="38">
        <v>6</v>
      </c>
      <c r="E427" s="39" t="s">
        <v>68</v>
      </c>
      <c r="F427" s="40">
        <v>58</v>
      </c>
      <c r="G427" s="41">
        <v>64</v>
      </c>
      <c r="H427" s="42"/>
      <c r="I427" s="43"/>
      <c r="J427" s="39">
        <v>270</v>
      </c>
      <c r="K427" s="44">
        <v>7</v>
      </c>
      <c r="L427" s="44">
        <v>0</v>
      </c>
      <c r="M427" s="44">
        <v>10</v>
      </c>
      <c r="N427" s="44"/>
      <c r="O427" s="45"/>
      <c r="P427" s="46">
        <f t="shared" si="102"/>
        <v>-0.17235383048284025</v>
      </c>
      <c r="Q427" s="46">
        <f t="shared" si="103"/>
        <v>0.12001787423989646</v>
      </c>
      <c r="R427" s="46">
        <f t="shared" si="104"/>
        <v>0.9774671453588046</v>
      </c>
      <c r="S427" s="47">
        <f t="shared" si="105"/>
        <v>145.14873625054898</v>
      </c>
      <c r="T427" s="9">
        <f t="shared" si="101"/>
        <v>77.87347698248591</v>
      </c>
      <c r="U427" s="48">
        <f t="shared" si="106"/>
        <v>325.14873625054895</v>
      </c>
      <c r="V427" s="47">
        <f t="shared" si="100"/>
        <v>235.14873625054895</v>
      </c>
      <c r="W427" s="49">
        <f t="shared" si="107"/>
        <v>12.126523017514089</v>
      </c>
      <c r="X427" s="50"/>
      <c r="Y427" s="51"/>
      <c r="Z427" s="52"/>
      <c r="AA427" s="39">
        <v>57</v>
      </c>
      <c r="AB427" s="42">
        <v>71</v>
      </c>
      <c r="AC427" s="53">
        <v>341.1</v>
      </c>
      <c r="AD427" s="54">
        <v>-28.5</v>
      </c>
      <c r="AE427" s="48">
        <f t="shared" si="108"/>
        <v>164.04873625054893</v>
      </c>
      <c r="AF427" s="47">
        <f t="shared" si="99"/>
        <v>74.04873625054893</v>
      </c>
      <c r="AG427" s="47">
        <f t="shared" si="109"/>
        <v>12.126523017514089</v>
      </c>
      <c r="AH427" s="55"/>
      <c r="AI427" s="52"/>
    </row>
    <row r="428" spans="1:35" s="38" customFormat="1" ht="21">
      <c r="A428" s="37">
        <v>350.13</v>
      </c>
      <c r="B428" s="38" t="s">
        <v>50</v>
      </c>
      <c r="C428" s="38" t="s">
        <v>98</v>
      </c>
      <c r="D428" s="38">
        <v>6</v>
      </c>
      <c r="E428" s="39" t="s">
        <v>53</v>
      </c>
      <c r="F428" s="40">
        <v>64</v>
      </c>
      <c r="G428" s="41">
        <v>68</v>
      </c>
      <c r="H428" s="42"/>
      <c r="I428" s="43"/>
      <c r="J428" s="39">
        <v>270</v>
      </c>
      <c r="K428" s="44">
        <v>37</v>
      </c>
      <c r="L428" s="44">
        <v>180</v>
      </c>
      <c r="M428" s="44">
        <v>19</v>
      </c>
      <c r="N428" s="44">
        <v>48</v>
      </c>
      <c r="O428" s="45">
        <v>270</v>
      </c>
      <c r="P428" s="46">
        <f t="shared" si="102"/>
        <v>-0.26001028909004714</v>
      </c>
      <c r="Q428" s="46">
        <f t="shared" si="103"/>
        <v>-0.5690272834649945</v>
      </c>
      <c r="R428" s="46">
        <f t="shared" si="104"/>
        <v>-0.7551247098829502</v>
      </c>
      <c r="S428" s="47">
        <f t="shared" si="105"/>
        <v>245.4425296406963</v>
      </c>
      <c r="T428" s="9">
        <f t="shared" si="101"/>
        <v>-50.35839605339976</v>
      </c>
      <c r="U428" s="48">
        <f t="shared" si="106"/>
        <v>245.4425296406963</v>
      </c>
      <c r="V428" s="47">
        <f t="shared" si="100"/>
        <v>155.4425296406963</v>
      </c>
      <c r="W428" s="49">
        <f t="shared" si="107"/>
        <v>39.64160394660024</v>
      </c>
      <c r="X428" s="50">
        <f>IF(-Q428&lt;0,180-ACOS(SIN((U428-90)*PI()/180)*R428/SQRT(Q428^2+R428^2))*180/PI(),ACOS(SIN((U428-90)*PI()/180)*R428/SQRT(Q428^2+R428^2))*180/PI())</f>
        <v>109.38520280568007</v>
      </c>
      <c r="Y428" s="51">
        <f>IF(O428=90,IF(X428-N428&lt;0,X428-N428+180,X428-N428),IF(O428=270,IF(X428+N428&gt;180,X428+N428-180,X428+N428),IF(U428&lt;180,IF(O428=1,IF(X428+N428&gt;180,X428+N428-180,X428+N428),IF(X428-N428&lt;0,X428-N428+180,X428-N428)),IF(O428=1,IF(X428-N428&lt;0,X428-N428+180,X428-N428),IF(X428+N428&gt;180,X428+N428-180,X428+N428)))))</f>
        <v>157.38520280568008</v>
      </c>
      <c r="Z428" s="52" t="s">
        <v>54</v>
      </c>
      <c r="AA428" s="39">
        <v>57</v>
      </c>
      <c r="AB428" s="42">
        <v>71</v>
      </c>
      <c r="AC428" s="53">
        <v>173.6</v>
      </c>
      <c r="AD428" s="54">
        <v>-36.6</v>
      </c>
      <c r="AE428" s="48">
        <f t="shared" si="108"/>
        <v>251.8425296406963</v>
      </c>
      <c r="AF428" s="47">
        <f t="shared" si="99"/>
        <v>161.8425296406963</v>
      </c>
      <c r="AG428" s="47">
        <f t="shared" si="109"/>
        <v>39.64160394660024</v>
      </c>
      <c r="AH428" s="55">
        <f>Y428</f>
        <v>157.38520280568008</v>
      </c>
      <c r="AI428" s="52" t="str">
        <f>Z428</f>
        <v>N</v>
      </c>
    </row>
    <row r="429" spans="1:35" s="38" customFormat="1" ht="21">
      <c r="A429" s="37">
        <v>351.055</v>
      </c>
      <c r="B429" s="38" t="s">
        <v>50</v>
      </c>
      <c r="C429" s="38" t="s">
        <v>98</v>
      </c>
      <c r="D429" s="38">
        <v>7</v>
      </c>
      <c r="E429" s="39" t="s">
        <v>78</v>
      </c>
      <c r="F429" s="40">
        <v>15</v>
      </c>
      <c r="G429" s="41">
        <v>19</v>
      </c>
      <c r="H429" s="42"/>
      <c r="I429" s="43"/>
      <c r="J429" s="39">
        <v>270</v>
      </c>
      <c r="K429" s="44">
        <v>39</v>
      </c>
      <c r="L429" s="44">
        <v>180</v>
      </c>
      <c r="M429" s="44">
        <v>12</v>
      </c>
      <c r="N429" s="44"/>
      <c r="O429" s="45"/>
      <c r="P429" s="46">
        <f t="shared" si="102"/>
        <v>-0.1615777308587121</v>
      </c>
      <c r="Q429" s="46">
        <f t="shared" si="103"/>
        <v>-0.6155682305982588</v>
      </c>
      <c r="R429" s="46">
        <f t="shared" si="104"/>
        <v>-0.7601634576191028</v>
      </c>
      <c r="S429" s="47">
        <f t="shared" si="105"/>
        <v>255.2924736782676</v>
      </c>
      <c r="T429" s="9">
        <f t="shared" si="101"/>
        <v>-50.06339442654703</v>
      </c>
      <c r="U429" s="48">
        <f t="shared" si="106"/>
        <v>255.2924736782676</v>
      </c>
      <c r="V429" s="47">
        <f t="shared" si="100"/>
        <v>165.2924736782676</v>
      </c>
      <c r="W429" s="49">
        <f t="shared" si="107"/>
        <v>39.93660557345297</v>
      </c>
      <c r="X429" s="50"/>
      <c r="Y429" s="51"/>
      <c r="Z429" s="52"/>
      <c r="AA429" s="39">
        <v>10</v>
      </c>
      <c r="AB429" s="42">
        <v>20</v>
      </c>
      <c r="AC429" s="53">
        <v>323.4</v>
      </c>
      <c r="AD429" s="54">
        <v>-22.9</v>
      </c>
      <c r="AE429" s="48">
        <f t="shared" si="108"/>
        <v>111.89247367826763</v>
      </c>
      <c r="AF429" s="47">
        <f aca="true" t="shared" si="110" ref="AF429:AF493">IF(AE429-90&lt;0,AE429+270,AE429-90)</f>
        <v>21.892473678267635</v>
      </c>
      <c r="AG429" s="47">
        <f t="shared" si="109"/>
        <v>39.93660557345297</v>
      </c>
      <c r="AH429" s="55"/>
      <c r="AI429" s="52"/>
    </row>
    <row r="430" spans="1:35" s="38" customFormat="1" ht="12.75">
      <c r="A430" s="37">
        <v>351.595</v>
      </c>
      <c r="B430" s="38" t="s">
        <v>50</v>
      </c>
      <c r="C430" s="38" t="s">
        <v>98</v>
      </c>
      <c r="D430" s="38">
        <v>7</v>
      </c>
      <c r="E430" s="39" t="s">
        <v>68</v>
      </c>
      <c r="F430" s="40">
        <v>69</v>
      </c>
      <c r="G430" s="41">
        <v>70</v>
      </c>
      <c r="H430" s="42"/>
      <c r="I430" s="43"/>
      <c r="J430" s="39">
        <v>270</v>
      </c>
      <c r="K430" s="44">
        <v>10</v>
      </c>
      <c r="L430" s="44">
        <v>0</v>
      </c>
      <c r="M430" s="44">
        <v>1</v>
      </c>
      <c r="N430" s="44"/>
      <c r="O430" s="45"/>
      <c r="P430" s="46">
        <f t="shared" si="102"/>
        <v>-0.01718726516815697</v>
      </c>
      <c r="Q430" s="46">
        <f t="shared" si="103"/>
        <v>0.17362173020838784</v>
      </c>
      <c r="R430" s="46">
        <f t="shared" si="104"/>
        <v>0.9846577620214009</v>
      </c>
      <c r="S430" s="47">
        <f t="shared" si="105"/>
        <v>95.65343873842082</v>
      </c>
      <c r="T430" s="9">
        <f t="shared" si="101"/>
        <v>79.95211543642635</v>
      </c>
      <c r="U430" s="48">
        <f t="shared" si="106"/>
        <v>275.65343873842085</v>
      </c>
      <c r="V430" s="47">
        <f aca="true" t="shared" si="111" ref="V430:V494">IF(U430-90&lt;0,U430+270,U430-90)</f>
        <v>185.65343873842085</v>
      </c>
      <c r="W430" s="49">
        <f t="shared" si="107"/>
        <v>10.047884563573646</v>
      </c>
      <c r="X430" s="50"/>
      <c r="Y430" s="51"/>
      <c r="Z430" s="52"/>
      <c r="AA430" s="39">
        <v>57</v>
      </c>
      <c r="AB430" s="42">
        <v>72</v>
      </c>
      <c r="AC430" s="53">
        <v>355.1</v>
      </c>
      <c r="AD430" s="54">
        <v>6.2</v>
      </c>
      <c r="AE430" s="48">
        <f t="shared" si="108"/>
        <v>280.5534387384208</v>
      </c>
      <c r="AF430" s="47">
        <f t="shared" si="110"/>
        <v>190.55343873842082</v>
      </c>
      <c r="AG430" s="47">
        <f t="shared" si="109"/>
        <v>10.047884563573646</v>
      </c>
      <c r="AH430" s="55"/>
      <c r="AI430" s="52"/>
    </row>
    <row r="431" spans="1:35" s="38" customFormat="1" ht="12.75">
      <c r="A431" s="37">
        <v>351.865</v>
      </c>
      <c r="B431" s="38" t="s">
        <v>50</v>
      </c>
      <c r="C431" s="38" t="s">
        <v>98</v>
      </c>
      <c r="D431" s="38">
        <v>7</v>
      </c>
      <c r="E431" s="39" t="s">
        <v>78</v>
      </c>
      <c r="F431" s="40">
        <v>96</v>
      </c>
      <c r="G431" s="41">
        <v>99</v>
      </c>
      <c r="H431" s="42"/>
      <c r="I431" s="43"/>
      <c r="J431" s="39">
        <v>270</v>
      </c>
      <c r="K431" s="44">
        <v>45</v>
      </c>
      <c r="L431" s="44">
        <v>0</v>
      </c>
      <c r="M431" s="44">
        <v>44</v>
      </c>
      <c r="N431" s="44"/>
      <c r="O431" s="45"/>
      <c r="P431" s="46">
        <f t="shared" si="102"/>
        <v>-0.4911976443595539</v>
      </c>
      <c r="Q431" s="46">
        <f t="shared" si="103"/>
        <v>0.5086500507968374</v>
      </c>
      <c r="R431" s="46">
        <f t="shared" si="104"/>
        <v>0.5086500507968374</v>
      </c>
      <c r="S431" s="47">
        <f t="shared" si="105"/>
        <v>134</v>
      </c>
      <c r="T431" s="9">
        <f t="shared" si="101"/>
        <v>35.72896727458765</v>
      </c>
      <c r="U431" s="48">
        <f t="shared" si="106"/>
        <v>314</v>
      </c>
      <c r="V431" s="47">
        <f t="shared" si="111"/>
        <v>224</v>
      </c>
      <c r="W431" s="49">
        <f t="shared" si="107"/>
        <v>54.27103272541235</v>
      </c>
      <c r="X431" s="50"/>
      <c r="Y431" s="51"/>
      <c r="Z431" s="52"/>
      <c r="AA431" s="39">
        <v>84</v>
      </c>
      <c r="AB431" s="42">
        <v>99</v>
      </c>
      <c r="AC431" s="53">
        <v>266.6</v>
      </c>
      <c r="AD431" s="54">
        <v>-10.9</v>
      </c>
      <c r="AE431" s="48">
        <f t="shared" si="108"/>
        <v>227.39999999999998</v>
      </c>
      <c r="AF431" s="47">
        <f t="shared" si="110"/>
        <v>137.39999999999998</v>
      </c>
      <c r="AG431" s="47">
        <f t="shared" si="109"/>
        <v>54.27103272541235</v>
      </c>
      <c r="AH431" s="55"/>
      <c r="AI431" s="52"/>
    </row>
    <row r="432" spans="1:35" s="38" customFormat="1" ht="12.75">
      <c r="A432" s="37">
        <v>352.22</v>
      </c>
      <c r="B432" s="38" t="s">
        <v>50</v>
      </c>
      <c r="C432" s="38" t="s">
        <v>98</v>
      </c>
      <c r="D432" s="38" t="s">
        <v>55</v>
      </c>
      <c r="E432" s="39" t="s">
        <v>78</v>
      </c>
      <c r="F432" s="40">
        <v>14</v>
      </c>
      <c r="G432" s="41">
        <v>15</v>
      </c>
      <c r="H432" s="42"/>
      <c r="I432" s="43"/>
      <c r="J432" s="39">
        <v>90</v>
      </c>
      <c r="K432" s="44">
        <v>10</v>
      </c>
      <c r="L432" s="44">
        <v>180</v>
      </c>
      <c r="M432" s="44">
        <v>13</v>
      </c>
      <c r="N432" s="44"/>
      <c r="O432" s="45"/>
      <c r="P432" s="46">
        <f t="shared" si="102"/>
        <v>0.22153354236610875</v>
      </c>
      <c r="Q432" s="46">
        <f t="shared" si="103"/>
        <v>-0.16919758612316493</v>
      </c>
      <c r="R432" s="46">
        <f t="shared" si="104"/>
        <v>0.9595671941035071</v>
      </c>
      <c r="S432" s="47">
        <f t="shared" si="105"/>
        <v>322.628998774581</v>
      </c>
      <c r="T432" s="9">
        <f t="shared" si="101"/>
        <v>73.80132118109368</v>
      </c>
      <c r="U432" s="48">
        <f t="shared" si="106"/>
        <v>142.62899877458102</v>
      </c>
      <c r="V432" s="47">
        <f t="shared" si="111"/>
        <v>52.62899877458102</v>
      </c>
      <c r="W432" s="49">
        <f t="shared" si="107"/>
        <v>16.198678818906316</v>
      </c>
      <c r="X432" s="50"/>
      <c r="Y432" s="51"/>
      <c r="Z432" s="52"/>
      <c r="AA432" s="39">
        <v>15</v>
      </c>
      <c r="AB432" s="42">
        <v>31</v>
      </c>
      <c r="AC432" s="53"/>
      <c r="AD432" s="54"/>
      <c r="AE432" s="48">
        <f t="shared" si="108"/>
        <v>142.62899877458102</v>
      </c>
      <c r="AF432" s="47">
        <f t="shared" si="110"/>
        <v>52.62899877458102</v>
      </c>
      <c r="AG432" s="47">
        <f t="shared" si="109"/>
        <v>16.198678818906316</v>
      </c>
      <c r="AH432" s="55"/>
      <c r="AI432" s="52"/>
    </row>
    <row r="433" spans="1:35" s="38" customFormat="1" ht="12.75">
      <c r="A433" s="37">
        <v>353.5</v>
      </c>
      <c r="B433" s="38" t="s">
        <v>50</v>
      </c>
      <c r="C433" s="38" t="s">
        <v>99</v>
      </c>
      <c r="D433" s="38">
        <v>1</v>
      </c>
      <c r="E433" s="39" t="s">
        <v>53</v>
      </c>
      <c r="F433" s="40">
        <v>17</v>
      </c>
      <c r="G433" s="41">
        <v>19</v>
      </c>
      <c r="H433" s="42"/>
      <c r="I433" s="43"/>
      <c r="J433" s="39">
        <v>90</v>
      </c>
      <c r="K433" s="44">
        <v>66</v>
      </c>
      <c r="L433" s="44">
        <v>2</v>
      </c>
      <c r="M433" s="44">
        <v>0</v>
      </c>
      <c r="N433" s="44"/>
      <c r="O433" s="45"/>
      <c r="P433" s="46">
        <f t="shared" si="102"/>
        <v>-0.03188227668658269</v>
      </c>
      <c r="Q433" s="46">
        <f t="shared" si="103"/>
        <v>0.9129889504329772</v>
      </c>
      <c r="R433" s="46">
        <f t="shared" si="104"/>
        <v>-0.4064888701024947</v>
      </c>
      <c r="S433" s="47">
        <f t="shared" si="105"/>
        <v>92.00000000000001</v>
      </c>
      <c r="T433" s="9">
        <f t="shared" si="101"/>
        <v>-23.987029686013045</v>
      </c>
      <c r="U433" s="48">
        <f t="shared" si="106"/>
        <v>92.00000000000001</v>
      </c>
      <c r="V433" s="47">
        <f t="shared" si="111"/>
        <v>2.000000000000014</v>
      </c>
      <c r="W433" s="49">
        <f t="shared" si="107"/>
        <v>66.01297031398695</v>
      </c>
      <c r="X433" s="50"/>
      <c r="Y433" s="51"/>
      <c r="Z433" s="52"/>
      <c r="AA433" s="39">
        <v>10</v>
      </c>
      <c r="AB433" s="42">
        <v>23</v>
      </c>
      <c r="AC433" s="53">
        <v>126.6</v>
      </c>
      <c r="AD433" s="54">
        <v>-42.3</v>
      </c>
      <c r="AE433" s="48">
        <f t="shared" si="108"/>
        <v>145.40000000000003</v>
      </c>
      <c r="AF433" s="47">
        <f t="shared" si="110"/>
        <v>55.400000000000034</v>
      </c>
      <c r="AG433" s="47">
        <f t="shared" si="109"/>
        <v>66.01297031398695</v>
      </c>
      <c r="AH433" s="55"/>
      <c r="AI433" s="52"/>
    </row>
    <row r="434" spans="1:35" s="38" customFormat="1" ht="12.75">
      <c r="A434" s="37">
        <v>353.5</v>
      </c>
      <c r="B434" s="38" t="s">
        <v>50</v>
      </c>
      <c r="C434" s="38" t="s">
        <v>99</v>
      </c>
      <c r="D434" s="38">
        <v>1</v>
      </c>
      <c r="E434" s="39" t="s">
        <v>53</v>
      </c>
      <c r="F434" s="40">
        <v>17</v>
      </c>
      <c r="G434" s="41">
        <v>19</v>
      </c>
      <c r="H434" s="42"/>
      <c r="I434" s="43"/>
      <c r="J434" s="39">
        <v>90</v>
      </c>
      <c r="K434" s="44">
        <v>52</v>
      </c>
      <c r="L434" s="44">
        <v>180</v>
      </c>
      <c r="M434" s="44">
        <v>24</v>
      </c>
      <c r="N434" s="44">
        <v>30</v>
      </c>
      <c r="O434" s="45">
        <v>270</v>
      </c>
      <c r="P434" s="46">
        <f t="shared" si="102"/>
        <v>0.2504120817450527</v>
      </c>
      <c r="Q434" s="46">
        <f t="shared" si="103"/>
        <v>-0.7198836445309436</v>
      </c>
      <c r="R434" s="46">
        <f t="shared" si="104"/>
        <v>0.5624347442292973</v>
      </c>
      <c r="S434" s="47">
        <f t="shared" si="105"/>
        <v>289.180269737607</v>
      </c>
      <c r="T434" s="9">
        <f t="shared" si="101"/>
        <v>36.42421406677186</v>
      </c>
      <c r="U434" s="48">
        <f t="shared" si="106"/>
        <v>109.18026973760698</v>
      </c>
      <c r="V434" s="47">
        <f t="shared" si="111"/>
        <v>19.180269737606977</v>
      </c>
      <c r="W434" s="49">
        <f t="shared" si="107"/>
        <v>53.57578593322814</v>
      </c>
      <c r="X434" s="50">
        <f>IF(-Q434&lt;0,180-ACOS(SIN((U434-90)*PI()/180)*R434/SQRT(Q434^2+R434^2))*180/PI(),ACOS(SIN((U434-90)*PI()/180)*R434/SQRT(Q434^2+R434^2))*180/PI())</f>
        <v>78.33024865426341</v>
      </c>
      <c r="Y434" s="51">
        <f>IF(O434=90,IF(X434-N434&lt;0,X434-N434+180,X434-N434),IF(O434=270,IF(X434+N434&gt;180,X434+N434-180,X434+N434),IF(U434&lt;180,IF(O434=1,IF(X434+N434&gt;180,X434+N434-180,X434+N434),IF(X434-N434&lt;0,X434-N434+180,X434-N434)),IF(O434=1,IF(X434-N434&lt;0,X434-N434+180,X434-N434),IF(X434+N434&gt;180,X434+N434-180,X434+N434)))))</f>
        <v>108.33024865426341</v>
      </c>
      <c r="Z434" s="52"/>
      <c r="AA434" s="39">
        <v>10</v>
      </c>
      <c r="AB434" s="42">
        <v>23</v>
      </c>
      <c r="AC434" s="53">
        <v>126.6</v>
      </c>
      <c r="AD434" s="54">
        <v>-42.3</v>
      </c>
      <c r="AE434" s="48">
        <f t="shared" si="108"/>
        <v>162.58026973760698</v>
      </c>
      <c r="AF434" s="47">
        <f t="shared" si="110"/>
        <v>72.58026973760698</v>
      </c>
      <c r="AG434" s="47">
        <f t="shared" si="109"/>
        <v>53.57578593322814</v>
      </c>
      <c r="AH434" s="55">
        <f>Y434</f>
        <v>108.33024865426341</v>
      </c>
      <c r="AI434" s="52"/>
    </row>
    <row r="435" spans="1:35" s="38" customFormat="1" ht="12.75">
      <c r="A435" s="37">
        <v>353.92</v>
      </c>
      <c r="B435" s="38" t="s">
        <v>50</v>
      </c>
      <c r="C435" s="38" t="s">
        <v>99</v>
      </c>
      <c r="D435" s="38">
        <v>1</v>
      </c>
      <c r="E435" s="39" t="s">
        <v>100</v>
      </c>
      <c r="F435" s="40">
        <v>59</v>
      </c>
      <c r="G435" s="41">
        <v>61</v>
      </c>
      <c r="H435" s="42"/>
      <c r="I435" s="43"/>
      <c r="J435" s="39">
        <v>270</v>
      </c>
      <c r="K435" s="44">
        <v>20</v>
      </c>
      <c r="L435" s="44">
        <v>0</v>
      </c>
      <c r="M435" s="44">
        <v>2</v>
      </c>
      <c r="N435" s="44"/>
      <c r="O435" s="45"/>
      <c r="P435" s="46">
        <f t="shared" si="102"/>
        <v>-0.0327947995204823</v>
      </c>
      <c r="Q435" s="46">
        <f t="shared" si="103"/>
        <v>0.3418117938954297</v>
      </c>
      <c r="R435" s="46">
        <f t="shared" si="104"/>
        <v>0.9391201854309705</v>
      </c>
      <c r="S435" s="47">
        <f t="shared" si="105"/>
        <v>95.48041262012202</v>
      </c>
      <c r="T435" s="9">
        <f t="shared" si="101"/>
        <v>69.91548448293592</v>
      </c>
      <c r="U435" s="48">
        <f t="shared" si="106"/>
        <v>275.480412620122</v>
      </c>
      <c r="V435" s="47">
        <f t="shared" si="111"/>
        <v>185.48041262012202</v>
      </c>
      <c r="W435" s="49">
        <f t="shared" si="107"/>
        <v>20.084515517064077</v>
      </c>
      <c r="X435" s="50"/>
      <c r="Y435" s="51"/>
      <c r="Z435" s="52"/>
      <c r="AA435" s="39">
        <v>58</v>
      </c>
      <c r="AB435" s="42">
        <v>64</v>
      </c>
      <c r="AC435" s="53">
        <v>338.7</v>
      </c>
      <c r="AD435" s="54">
        <v>-5.4</v>
      </c>
      <c r="AE435" s="48">
        <f t="shared" si="108"/>
        <v>116.78041262012204</v>
      </c>
      <c r="AF435" s="47">
        <f t="shared" si="110"/>
        <v>26.780412620122036</v>
      </c>
      <c r="AG435" s="47">
        <f t="shared" si="109"/>
        <v>20.084515517064077</v>
      </c>
      <c r="AH435" s="55"/>
      <c r="AI435" s="52"/>
    </row>
    <row r="436" spans="1:35" s="38" customFormat="1" ht="12.75">
      <c r="A436" s="37">
        <v>355.49</v>
      </c>
      <c r="B436" s="38" t="s">
        <v>50</v>
      </c>
      <c r="C436" s="38" t="s">
        <v>99</v>
      </c>
      <c r="D436" s="38">
        <v>2</v>
      </c>
      <c r="E436" s="39" t="s">
        <v>53</v>
      </c>
      <c r="F436" s="40">
        <v>74</v>
      </c>
      <c r="G436" s="41">
        <v>78</v>
      </c>
      <c r="H436" s="42"/>
      <c r="I436" s="43"/>
      <c r="J436" s="39">
        <v>270</v>
      </c>
      <c r="K436" s="44">
        <v>44</v>
      </c>
      <c r="L436" s="44">
        <v>180</v>
      </c>
      <c r="M436" s="44">
        <v>10</v>
      </c>
      <c r="N436" s="44">
        <v>40</v>
      </c>
      <c r="O436" s="45">
        <v>270</v>
      </c>
      <c r="P436" s="46">
        <f t="shared" si="102"/>
        <v>-0.12491204545210037</v>
      </c>
      <c r="Q436" s="46">
        <f t="shared" si="103"/>
        <v>-0.6841049489228471</v>
      </c>
      <c r="R436" s="46">
        <f t="shared" si="104"/>
        <v>-0.7084114124237574</v>
      </c>
      <c r="S436" s="47">
        <f t="shared" si="105"/>
        <v>259.65224531430823</v>
      </c>
      <c r="T436" s="9">
        <f t="shared" si="101"/>
        <v>-45.53040338284605</v>
      </c>
      <c r="U436" s="48">
        <f t="shared" si="106"/>
        <v>259.65224531430823</v>
      </c>
      <c r="V436" s="47">
        <f t="shared" si="111"/>
        <v>169.65224531430823</v>
      </c>
      <c r="W436" s="49">
        <f t="shared" si="107"/>
        <v>44.46959661715395</v>
      </c>
      <c r="X436" s="50">
        <f>IF(-Q436&lt;0,180-ACOS(SIN((U436-90)*PI()/180)*R436/SQRT(Q436^2+R436^2))*180/PI(),ACOS(SIN((U436-90)*PI()/180)*R436/SQRT(Q436^2+R436^2))*180/PI())</f>
        <v>97.42390873711179</v>
      </c>
      <c r="Y436" s="51">
        <f>IF(O436=90,IF(X436-N436&lt;0,X436-N436+180,X436-N436),IF(O436=270,IF(X436+N436&gt;180,X436+N436-180,X436+N436),IF(U436&lt;180,IF(O436=1,IF(X436+N436&gt;180,X436+N436-180,X436+N436),IF(X436-N436&lt;0,X436-N436+180,X436-N436)),IF(O436=1,IF(X436-N436&lt;0,X436-N436+180,X436-N436),IF(X436+N436&gt;180,X436+N436-180,X436+N436)))))</f>
        <v>137.4239087371118</v>
      </c>
      <c r="Z436" s="52" t="s">
        <v>54</v>
      </c>
      <c r="AA436" s="39">
        <v>74</v>
      </c>
      <c r="AB436" s="42">
        <v>78</v>
      </c>
      <c r="AC436" s="53">
        <v>355.1</v>
      </c>
      <c r="AD436" s="54">
        <v>-18</v>
      </c>
      <c r="AE436" s="48">
        <f t="shared" si="108"/>
        <v>84.55224531430821</v>
      </c>
      <c r="AF436" s="47">
        <f t="shared" si="110"/>
        <v>354.5522453143082</v>
      </c>
      <c r="AG436" s="47">
        <f t="shared" si="109"/>
        <v>44.46959661715395</v>
      </c>
      <c r="AH436" s="55">
        <f>Y436</f>
        <v>137.4239087371118</v>
      </c>
      <c r="AI436" s="52" t="str">
        <f>Z436</f>
        <v>N</v>
      </c>
    </row>
    <row r="437" spans="1:36" s="38" customFormat="1" ht="12.75">
      <c r="A437" s="37">
        <v>355.57</v>
      </c>
      <c r="B437" s="38" t="s">
        <v>50</v>
      </c>
      <c r="C437" s="38" t="s">
        <v>99</v>
      </c>
      <c r="D437" s="38">
        <v>2</v>
      </c>
      <c r="E437" s="39" t="s">
        <v>96</v>
      </c>
      <c r="F437" s="40">
        <v>82</v>
      </c>
      <c r="G437" s="41">
        <v>85</v>
      </c>
      <c r="H437" s="42"/>
      <c r="I437" s="43"/>
      <c r="J437" s="39"/>
      <c r="K437" s="44"/>
      <c r="L437" s="44"/>
      <c r="M437" s="44"/>
      <c r="N437" s="44"/>
      <c r="O437" s="45"/>
      <c r="P437" s="46"/>
      <c r="Q437" s="46"/>
      <c r="R437" s="46"/>
      <c r="S437" s="47"/>
      <c r="T437" s="9"/>
      <c r="U437" s="48"/>
      <c r="V437" s="47"/>
      <c r="W437" s="49"/>
      <c r="X437" s="50"/>
      <c r="Y437" s="51"/>
      <c r="Z437" s="52"/>
      <c r="AA437" s="39"/>
      <c r="AB437" s="42"/>
      <c r="AC437" s="53"/>
      <c r="AD437" s="54"/>
      <c r="AE437" s="48"/>
      <c r="AF437" s="47"/>
      <c r="AG437" s="47"/>
      <c r="AH437" s="55"/>
      <c r="AI437" s="52"/>
      <c r="AJ437" s="38" t="s">
        <v>137</v>
      </c>
    </row>
    <row r="438" spans="1:35" s="38" customFormat="1" ht="21">
      <c r="A438" s="37">
        <v>356.765</v>
      </c>
      <c r="B438" s="38" t="s">
        <v>50</v>
      </c>
      <c r="C438" s="38" t="s">
        <v>99</v>
      </c>
      <c r="D438" s="38">
        <v>3</v>
      </c>
      <c r="E438" s="39" t="s">
        <v>53</v>
      </c>
      <c r="F438" s="40">
        <v>60</v>
      </c>
      <c r="G438" s="41">
        <v>62</v>
      </c>
      <c r="H438" s="42"/>
      <c r="I438" s="43"/>
      <c r="J438" s="39">
        <v>90</v>
      </c>
      <c r="K438" s="44">
        <v>20</v>
      </c>
      <c r="L438" s="44">
        <v>0</v>
      </c>
      <c r="M438" s="44">
        <v>14</v>
      </c>
      <c r="N438" s="44">
        <v>46</v>
      </c>
      <c r="O438" s="45">
        <v>270</v>
      </c>
      <c r="P438" s="46">
        <f t="shared" si="102"/>
        <v>0.2273322201015467</v>
      </c>
      <c r="Q438" s="46">
        <f t="shared" si="103"/>
        <v>0.3318606833692001</v>
      </c>
      <c r="R438" s="46">
        <f t="shared" si="104"/>
        <v>-0.9117797339616576</v>
      </c>
      <c r="S438" s="47">
        <f t="shared" si="105"/>
        <v>55.58795743230765</v>
      </c>
      <c r="T438" s="9">
        <f t="shared" si="101"/>
        <v>-66.1939419963603</v>
      </c>
      <c r="U438" s="48">
        <f t="shared" si="106"/>
        <v>55.58795743230765</v>
      </c>
      <c r="V438" s="47">
        <f t="shared" si="111"/>
        <v>325.58795743230763</v>
      </c>
      <c r="W438" s="49">
        <f t="shared" si="107"/>
        <v>23.806058003639706</v>
      </c>
      <c r="X438" s="50">
        <f>IF(-Q438&lt;0,180-ACOS(SIN((U438-90)*PI()/180)*R438/SQRT(Q438^2+R438^2))*180/PI(),ACOS(SIN((U438-90)*PI()/180)*R438/SQRT(Q438^2+R438^2))*180/PI())</f>
        <v>122.07698632832412</v>
      </c>
      <c r="Y438" s="51">
        <f>IF(O438=90,IF(X438-N438&lt;0,X438-N438+180,X438-N438),IF(O438=270,IF(X438+N438&gt;180,X438+N438-180,X438+N438),IF(U438&lt;180,IF(O438=1,IF(X438+N438&gt;180,X438+N438-180,X438+N438),IF(X438-N438&lt;0,X438-N438+180,X438-N438)),IF(O438=1,IF(X438-N438&lt;0,X438-N438+180,X438-N438),IF(X438+N438&gt;180,X438+N438-180,X438+N438)))))</f>
        <v>168.07698632832412</v>
      </c>
      <c r="Z438" s="52" t="s">
        <v>57</v>
      </c>
      <c r="AA438" s="39">
        <v>54</v>
      </c>
      <c r="AB438" s="42">
        <v>69</v>
      </c>
      <c r="AC438" s="53">
        <v>44.52</v>
      </c>
      <c r="AD438" s="54">
        <v>-27.74</v>
      </c>
      <c r="AE438" s="48">
        <f t="shared" si="108"/>
        <v>191.06795743230765</v>
      </c>
      <c r="AF438" s="47">
        <f t="shared" si="110"/>
        <v>101.06795743230765</v>
      </c>
      <c r="AG438" s="47">
        <f t="shared" si="109"/>
        <v>23.806058003639706</v>
      </c>
      <c r="AH438" s="55">
        <f>Y438</f>
        <v>168.07698632832412</v>
      </c>
      <c r="AI438" s="52" t="str">
        <f>Z438</f>
        <v>R</v>
      </c>
    </row>
    <row r="439" spans="1:35" s="38" customFormat="1" ht="12.75">
      <c r="A439" s="37">
        <v>356.825</v>
      </c>
      <c r="B439" s="38" t="s">
        <v>50</v>
      </c>
      <c r="C439" s="38" t="s">
        <v>99</v>
      </c>
      <c r="D439" s="38">
        <v>3</v>
      </c>
      <c r="E439" s="39" t="s">
        <v>53</v>
      </c>
      <c r="F439" s="40">
        <v>66</v>
      </c>
      <c r="G439" s="41">
        <v>68</v>
      </c>
      <c r="H439" s="42"/>
      <c r="I439" s="43"/>
      <c r="J439" s="39">
        <v>90</v>
      </c>
      <c r="K439" s="44">
        <v>13</v>
      </c>
      <c r="L439" s="44">
        <v>0</v>
      </c>
      <c r="M439" s="44">
        <v>16</v>
      </c>
      <c r="N439" s="44">
        <v>83</v>
      </c>
      <c r="O439" s="45">
        <v>270</v>
      </c>
      <c r="P439" s="46">
        <f t="shared" si="102"/>
        <v>0.2685727882446404</v>
      </c>
      <c r="Q439" s="46">
        <f t="shared" si="103"/>
        <v>0.21623683200169658</v>
      </c>
      <c r="R439" s="46">
        <f t="shared" si="104"/>
        <v>-0.9366246209469848</v>
      </c>
      <c r="S439" s="47">
        <f t="shared" si="105"/>
        <v>38.838690812238404</v>
      </c>
      <c r="T439" s="9">
        <f t="shared" si="101"/>
        <v>-69.78959607921627</v>
      </c>
      <c r="U439" s="48">
        <f t="shared" si="106"/>
        <v>38.838690812238404</v>
      </c>
      <c r="V439" s="47">
        <f t="shared" si="111"/>
        <v>308.8386908122384</v>
      </c>
      <c r="W439" s="49">
        <f t="shared" si="107"/>
        <v>20.210403920783733</v>
      </c>
      <c r="X439" s="50">
        <f>IF(-Q439&lt;0,180-ACOS(SIN((U439-90)*PI()/180)*R439/SQRT(Q439^2+R439^2))*180/PI(),ACOS(SIN((U439-90)*PI()/180)*R439/SQRT(Q439^2+R439^2))*180/PI())</f>
        <v>139.37181807260367</v>
      </c>
      <c r="Y439" s="51">
        <f>IF(O439=90,IF(X439-N439&lt;0,X439-N439+180,X439-N439),IF(O439=270,IF(X439+N439&gt;180,X439+N439-180,X439+N439),IF(U439&lt;180,IF(O439=1,IF(X439+N439&gt;180,X439+N439-180,X439+N439),IF(X439-N439&lt;0,X439-N439+180,X439-N439)),IF(O439=1,IF(X439-N439&lt;0,X439-N439+180,X439-N439),IF(X439+N439&gt;180,X439+N439-180,X439+N439)))))</f>
        <v>42.37181807260367</v>
      </c>
      <c r="Z439" s="52" t="s">
        <v>57</v>
      </c>
      <c r="AA439" s="39">
        <v>54</v>
      </c>
      <c r="AB439" s="42">
        <v>69</v>
      </c>
      <c r="AC439" s="53">
        <v>319.9</v>
      </c>
      <c r="AD439" s="54">
        <v>-15.4</v>
      </c>
      <c r="AE439" s="48">
        <f t="shared" si="108"/>
        <v>258.9386908122384</v>
      </c>
      <c r="AF439" s="47">
        <f t="shared" si="110"/>
        <v>168.9386908122384</v>
      </c>
      <c r="AG439" s="47">
        <f t="shared" si="109"/>
        <v>20.210403920783733</v>
      </c>
      <c r="AH439" s="55">
        <f>Y439</f>
        <v>42.37181807260367</v>
      </c>
      <c r="AI439" s="52" t="str">
        <f>Z439</f>
        <v>R</v>
      </c>
    </row>
    <row r="440" spans="1:35" s="38" customFormat="1" ht="12.75">
      <c r="A440" s="37">
        <v>356.905</v>
      </c>
      <c r="B440" s="38" t="s">
        <v>50</v>
      </c>
      <c r="C440" s="38" t="s">
        <v>99</v>
      </c>
      <c r="D440" s="38">
        <v>3</v>
      </c>
      <c r="E440" s="39" t="s">
        <v>68</v>
      </c>
      <c r="F440" s="40">
        <v>74</v>
      </c>
      <c r="G440" s="41">
        <v>75</v>
      </c>
      <c r="H440" s="42"/>
      <c r="I440" s="43"/>
      <c r="J440" s="39">
        <v>270</v>
      </c>
      <c r="K440" s="44">
        <v>14</v>
      </c>
      <c r="L440" s="44">
        <v>180</v>
      </c>
      <c r="M440" s="44">
        <v>9</v>
      </c>
      <c r="N440" s="44"/>
      <c r="O440" s="45"/>
      <c r="P440" s="46">
        <f t="shared" si="102"/>
        <v>-0.15178769287080782</v>
      </c>
      <c r="Q440" s="46">
        <f t="shared" si="103"/>
        <v>-0.23894343561846595</v>
      </c>
      <c r="R440" s="46">
        <f t="shared" si="104"/>
        <v>-0.958349775772093</v>
      </c>
      <c r="S440" s="47">
        <f t="shared" si="105"/>
        <v>237.57443808387234</v>
      </c>
      <c r="T440" s="9">
        <f t="shared" si="101"/>
        <v>-73.54384752948074</v>
      </c>
      <c r="U440" s="48">
        <f t="shared" si="106"/>
        <v>237.57443808387234</v>
      </c>
      <c r="V440" s="47">
        <f t="shared" si="111"/>
        <v>147.57443808387234</v>
      </c>
      <c r="W440" s="49">
        <f t="shared" si="107"/>
        <v>16.456152470519257</v>
      </c>
      <c r="X440" s="50"/>
      <c r="Y440" s="51"/>
      <c r="Z440" s="52"/>
      <c r="AA440" s="39">
        <v>70</v>
      </c>
      <c r="AB440" s="42">
        <v>76</v>
      </c>
      <c r="AC440" s="53">
        <v>304.6</v>
      </c>
      <c r="AD440" s="54">
        <v>-7</v>
      </c>
      <c r="AE440" s="48">
        <f t="shared" si="108"/>
        <v>112.97443808387231</v>
      </c>
      <c r="AF440" s="47">
        <f t="shared" si="110"/>
        <v>22.974438083872315</v>
      </c>
      <c r="AG440" s="47">
        <f t="shared" si="109"/>
        <v>16.456152470519257</v>
      </c>
      <c r="AH440" s="55"/>
      <c r="AI440" s="52"/>
    </row>
    <row r="441" spans="1:35" s="38" customFormat="1" ht="12.75">
      <c r="A441" s="37">
        <v>357.385</v>
      </c>
      <c r="B441" s="38" t="s">
        <v>50</v>
      </c>
      <c r="C441" s="38" t="s">
        <v>99</v>
      </c>
      <c r="D441" s="38">
        <v>3</v>
      </c>
      <c r="E441" s="39" t="s">
        <v>53</v>
      </c>
      <c r="F441" s="40">
        <v>122</v>
      </c>
      <c r="G441" s="41">
        <v>131</v>
      </c>
      <c r="H441" s="42"/>
      <c r="I441" s="43"/>
      <c r="J441" s="39">
        <v>270</v>
      </c>
      <c r="K441" s="44">
        <v>63</v>
      </c>
      <c r="L441" s="44">
        <v>212</v>
      </c>
      <c r="M441" s="44">
        <v>0</v>
      </c>
      <c r="N441" s="44">
        <v>26</v>
      </c>
      <c r="O441" s="45">
        <v>90</v>
      </c>
      <c r="P441" s="46">
        <f t="shared" si="102"/>
        <v>0.47216152172488507</v>
      </c>
      <c r="Q441" s="46">
        <f t="shared" si="103"/>
        <v>-0.7556163865008999</v>
      </c>
      <c r="R441" s="46">
        <f t="shared" si="104"/>
        <v>-0.38500577897722704</v>
      </c>
      <c r="S441" s="47">
        <f t="shared" si="105"/>
        <v>302</v>
      </c>
      <c r="T441" s="9">
        <f t="shared" si="101"/>
        <v>-23.36927355133637</v>
      </c>
      <c r="U441" s="48">
        <f t="shared" si="106"/>
        <v>302</v>
      </c>
      <c r="V441" s="47">
        <f t="shared" si="111"/>
        <v>212</v>
      </c>
      <c r="W441" s="49">
        <f t="shared" si="107"/>
        <v>66.63072644866364</v>
      </c>
      <c r="X441" s="50">
        <f>IF(-Q441&lt;0,180-ACOS(SIN((U441-90)*PI()/180)*R441/SQRT(Q441^2+R441^2))*180/PI(),ACOS(SIN((U441-90)*PI()/180)*R441/SQRT(Q441^2+R441^2))*180/PI())</f>
        <v>76.0793247164804</v>
      </c>
      <c r="Y441" s="51">
        <f>IF(O441=90,IF(X441-N441&lt;0,X441-N441+180,X441-N441),IF(O441=270,IF(X441+N441&gt;180,X441+N441-180,X441+N441),IF(U441&lt;180,IF(O441=1,IF(X441+N441&gt;180,X441+N441-180,X441+N441),IF(X441-N441&lt;0,X441-N441+180,X441-N441)),IF(O441=1,IF(X441-N441&lt;0,X441-N441+180,X441-N441),IF(X441+N441&gt;180,X441+N441-180,X441+N441)))))</f>
        <v>50.0793247164804</v>
      </c>
      <c r="Z441" s="52" t="s">
        <v>54</v>
      </c>
      <c r="AA441" s="39">
        <v>122</v>
      </c>
      <c r="AB441" s="42">
        <v>131</v>
      </c>
      <c r="AC441" s="53">
        <v>203.7</v>
      </c>
      <c r="AD441" s="54">
        <v>16.3</v>
      </c>
      <c r="AE441" s="48">
        <f t="shared" si="108"/>
        <v>98.30000000000001</v>
      </c>
      <c r="AF441" s="47">
        <f t="shared" si="110"/>
        <v>8.300000000000011</v>
      </c>
      <c r="AG441" s="47">
        <f t="shared" si="109"/>
        <v>66.63072644866364</v>
      </c>
      <c r="AH441" s="55">
        <f>Y441</f>
        <v>50.0793247164804</v>
      </c>
      <c r="AI441" s="52" t="str">
        <f>Z441</f>
        <v>N</v>
      </c>
    </row>
    <row r="442" spans="1:35" s="38" customFormat="1" ht="21">
      <c r="A442" s="37">
        <v>359.49</v>
      </c>
      <c r="B442" s="38" t="s">
        <v>50</v>
      </c>
      <c r="C442" s="38" t="s">
        <v>99</v>
      </c>
      <c r="D442" s="38">
        <v>6</v>
      </c>
      <c r="E442" s="39" t="s">
        <v>53</v>
      </c>
      <c r="F442" s="40">
        <v>12</v>
      </c>
      <c r="G442" s="41">
        <v>15</v>
      </c>
      <c r="H442" s="42"/>
      <c r="I442" s="43"/>
      <c r="J442" s="39">
        <v>90</v>
      </c>
      <c r="K442" s="44">
        <v>40</v>
      </c>
      <c r="L442" s="44">
        <v>0</v>
      </c>
      <c r="M442" s="44">
        <v>22</v>
      </c>
      <c r="N442" s="44">
        <v>87</v>
      </c>
      <c r="O442" s="45">
        <v>270</v>
      </c>
      <c r="P442" s="46">
        <f t="shared" si="102"/>
        <v>0.28696529924198977</v>
      </c>
      <c r="Q442" s="46">
        <f t="shared" si="103"/>
        <v>0.5959822936169371</v>
      </c>
      <c r="R442" s="46">
        <f t="shared" si="104"/>
        <v>-0.7102640395405223</v>
      </c>
      <c r="S442" s="47">
        <f t="shared" si="105"/>
        <v>64.2891985426534</v>
      </c>
      <c r="T442" s="9">
        <f t="shared" si="101"/>
        <v>-47.03716665943037</v>
      </c>
      <c r="U442" s="48">
        <f t="shared" si="106"/>
        <v>64.2891985426534</v>
      </c>
      <c r="V442" s="47">
        <f t="shared" si="111"/>
        <v>334.28919854265337</v>
      </c>
      <c r="W442" s="49">
        <f t="shared" si="107"/>
        <v>42.96283334056963</v>
      </c>
      <c r="X442" s="50">
        <f>IF(-Q442&lt;0,180-ACOS(SIN((U442-90)*PI()/180)*R442/SQRT(Q442^2+R442^2))*180/PI(),ACOS(SIN((U442-90)*PI()/180)*R442/SQRT(Q442^2+R442^2))*180/PI())</f>
        <v>109.410395185577</v>
      </c>
      <c r="Y442" s="51">
        <f>IF(O442=90,IF(X442-N442&lt;0,X442-N442+180,X442-N442),IF(O442=270,IF(X442+N442&gt;180,X442+N442-180,X442+N442),IF(U442&lt;180,IF(O442=1,IF(X442+N442&gt;180,X442+N442-180,X442+N442),IF(X442-N442&lt;0,X442-N442+180,X442-N442)),IF(O442=1,IF(X442-N442&lt;0,X442-N442+180,X442-N442),IF(X442+N442&gt;180,X442+N442-180,X442+N442)))))</f>
        <v>16.410395185576988</v>
      </c>
      <c r="Z442" s="52" t="s">
        <v>87</v>
      </c>
      <c r="AA442" s="39">
        <v>10</v>
      </c>
      <c r="AB442" s="42">
        <v>27</v>
      </c>
      <c r="AC442" s="53">
        <v>13.2</v>
      </c>
      <c r="AD442" s="54">
        <v>-4.7</v>
      </c>
      <c r="AE442" s="48">
        <f t="shared" si="108"/>
        <v>231.08919854265338</v>
      </c>
      <c r="AF442" s="47">
        <f t="shared" si="110"/>
        <v>141.08919854265338</v>
      </c>
      <c r="AG442" s="47">
        <f t="shared" si="109"/>
        <v>42.96283334056963</v>
      </c>
      <c r="AH442" s="55">
        <f>Y442</f>
        <v>16.410395185576988</v>
      </c>
      <c r="AI442" s="52" t="str">
        <f>Z442</f>
        <v>RL</v>
      </c>
    </row>
    <row r="443" spans="1:35" s="38" customFormat="1" ht="12.75">
      <c r="A443" s="37">
        <v>359.57</v>
      </c>
      <c r="B443" s="38" t="s">
        <v>50</v>
      </c>
      <c r="C443" s="38" t="s">
        <v>99</v>
      </c>
      <c r="D443" s="38">
        <v>6</v>
      </c>
      <c r="E443" s="39" t="s">
        <v>68</v>
      </c>
      <c r="F443" s="40">
        <v>20</v>
      </c>
      <c r="G443" s="41">
        <v>21</v>
      </c>
      <c r="H443" s="42"/>
      <c r="I443" s="43"/>
      <c r="J443" s="39">
        <v>90</v>
      </c>
      <c r="K443" s="44">
        <v>18</v>
      </c>
      <c r="L443" s="44">
        <v>0</v>
      </c>
      <c r="M443" s="44">
        <v>17</v>
      </c>
      <c r="N443" s="44"/>
      <c r="O443" s="45"/>
      <c r="P443" s="46">
        <f t="shared" si="102"/>
        <v>0.2780620149568813</v>
      </c>
      <c r="Q443" s="46">
        <f t="shared" si="103"/>
        <v>0.2955144213941648</v>
      </c>
      <c r="R443" s="46">
        <f t="shared" si="104"/>
        <v>-0.9094998697226915</v>
      </c>
      <c r="S443" s="47">
        <f t="shared" si="105"/>
        <v>46.74282056777435</v>
      </c>
      <c r="T443" s="9">
        <f t="shared" si="101"/>
        <v>-65.95626918750901</v>
      </c>
      <c r="U443" s="48">
        <f t="shared" si="106"/>
        <v>46.74282056777435</v>
      </c>
      <c r="V443" s="47">
        <f t="shared" si="111"/>
        <v>316.74282056777434</v>
      </c>
      <c r="W443" s="49">
        <f t="shared" si="107"/>
        <v>24.043730812490992</v>
      </c>
      <c r="X443" s="50"/>
      <c r="Y443" s="51"/>
      <c r="Z443" s="52"/>
      <c r="AA443" s="39">
        <v>10</v>
      </c>
      <c r="AB443" s="42">
        <v>27</v>
      </c>
      <c r="AC443" s="53">
        <v>26.9</v>
      </c>
      <c r="AD443" s="54">
        <v>-3.7</v>
      </c>
      <c r="AE443" s="48">
        <f t="shared" si="108"/>
        <v>199.84282056777437</v>
      </c>
      <c r="AF443" s="47">
        <f t="shared" si="110"/>
        <v>109.84282056777437</v>
      </c>
      <c r="AG443" s="47">
        <f t="shared" si="109"/>
        <v>24.043730812490992</v>
      </c>
      <c r="AH443" s="55"/>
      <c r="AI443" s="52"/>
    </row>
    <row r="444" spans="1:35" s="38" customFormat="1" ht="21">
      <c r="A444" s="37">
        <v>362.995</v>
      </c>
      <c r="B444" s="38" t="s">
        <v>50</v>
      </c>
      <c r="C444" s="38" t="s">
        <v>99</v>
      </c>
      <c r="D444" s="38" t="s">
        <v>55</v>
      </c>
      <c r="E444" s="39" t="s">
        <v>53</v>
      </c>
      <c r="F444" s="40">
        <v>11</v>
      </c>
      <c r="G444" s="41">
        <v>15</v>
      </c>
      <c r="H444" s="42"/>
      <c r="I444" s="43"/>
      <c r="J444" s="39">
        <v>90</v>
      </c>
      <c r="K444" s="44">
        <v>59</v>
      </c>
      <c r="L444" s="44">
        <v>180</v>
      </c>
      <c r="M444" s="44">
        <v>7</v>
      </c>
      <c r="N444" s="44">
        <v>21</v>
      </c>
      <c r="O444" s="45">
        <v>270</v>
      </c>
      <c r="P444" s="46">
        <f t="shared" si="102"/>
        <v>0.06276735201793937</v>
      </c>
      <c r="Q444" s="46">
        <f t="shared" si="103"/>
        <v>-0.8507781056246612</v>
      </c>
      <c r="R444" s="46">
        <f t="shared" si="104"/>
        <v>0.5111990592007294</v>
      </c>
      <c r="S444" s="47">
        <f t="shared" si="105"/>
        <v>274.219432445935</v>
      </c>
      <c r="T444" s="9">
        <f t="shared" si="101"/>
        <v>30.93139176486576</v>
      </c>
      <c r="U444" s="48">
        <f t="shared" si="106"/>
        <v>94.21943244593501</v>
      </c>
      <c r="V444" s="47">
        <f t="shared" si="111"/>
        <v>4.219432445935013</v>
      </c>
      <c r="W444" s="49">
        <f t="shared" si="107"/>
        <v>59.068608235134235</v>
      </c>
      <c r="X444" s="50">
        <f>IF(-Q444&lt;0,180-ACOS(SIN((U444-90)*PI()/180)*R444/SQRT(Q444^2+R444^2))*180/PI(),ACOS(SIN((U444-90)*PI()/180)*R444/SQRT(Q444^2+R444^2))*180/PI())</f>
        <v>87.82827541035107</v>
      </c>
      <c r="Y444" s="51">
        <f>IF(O444=90,IF(X444-N444&lt;0,X444-N444+180,X444-N444),IF(O444=270,IF(X444+N444&gt;180,X444+N444-180,X444+N444),IF(U444&lt;180,IF(O444=1,IF(X444+N444&gt;180,X444+N444-180,X444+N444),IF(X444-N444&lt;0,X444-N444+180,X444-N444)),IF(O444=1,IF(X444-N444&lt;0,X444-N444+180,X444-N444),IF(X444+N444&gt;180,X444+N444-180,X444+N444)))))</f>
        <v>108.82827541035107</v>
      </c>
      <c r="Z444" s="52" t="s">
        <v>54</v>
      </c>
      <c r="AA444" s="39">
        <v>9</v>
      </c>
      <c r="AB444" s="42">
        <v>17</v>
      </c>
      <c r="AC444" s="53"/>
      <c r="AD444" s="54"/>
      <c r="AE444" s="48">
        <f t="shared" si="108"/>
        <v>94.21943244593501</v>
      </c>
      <c r="AF444" s="47">
        <f t="shared" si="110"/>
        <v>4.219432445935013</v>
      </c>
      <c r="AG444" s="47">
        <f t="shared" si="109"/>
        <v>59.068608235134235</v>
      </c>
      <c r="AH444" s="55">
        <f>Y444</f>
        <v>108.82827541035107</v>
      </c>
      <c r="AI444" s="52" t="str">
        <f>Z444</f>
        <v>N</v>
      </c>
    </row>
    <row r="445" spans="1:35" s="38" customFormat="1" ht="12.75">
      <c r="A445" s="37">
        <v>363.075</v>
      </c>
      <c r="B445" s="38" t="s">
        <v>50</v>
      </c>
      <c r="C445" s="38" t="s">
        <v>99</v>
      </c>
      <c r="D445" s="38" t="s">
        <v>55</v>
      </c>
      <c r="E445" s="39" t="s">
        <v>101</v>
      </c>
      <c r="F445" s="40">
        <v>19</v>
      </c>
      <c r="G445" s="41">
        <v>25</v>
      </c>
      <c r="H445" s="42"/>
      <c r="I445" s="43"/>
      <c r="J445" s="39">
        <v>270</v>
      </c>
      <c r="K445" s="44">
        <v>66</v>
      </c>
      <c r="L445" s="44">
        <v>0</v>
      </c>
      <c r="M445" s="44">
        <v>2</v>
      </c>
      <c r="N445" s="44">
        <v>20</v>
      </c>
      <c r="O445" s="45">
        <v>90</v>
      </c>
      <c r="P445" s="46">
        <f t="shared" si="102"/>
        <v>-0.0141949041338102</v>
      </c>
      <c r="Q445" s="46">
        <f t="shared" si="103"/>
        <v>0.9129889504329772</v>
      </c>
      <c r="R445" s="46">
        <f t="shared" si="104"/>
        <v>0.4064888701024947</v>
      </c>
      <c r="S445" s="47">
        <f t="shared" si="105"/>
        <v>90.89074744269301</v>
      </c>
      <c r="T445" s="9">
        <f t="shared" si="101"/>
        <v>23.99742723607366</v>
      </c>
      <c r="U445" s="48">
        <f t="shared" si="106"/>
        <v>270.890747442693</v>
      </c>
      <c r="V445" s="47">
        <f t="shared" si="111"/>
        <v>180.890747442693</v>
      </c>
      <c r="W445" s="49">
        <f t="shared" si="107"/>
        <v>66.00257276392634</v>
      </c>
      <c r="X445" s="50">
        <f>IF(-Q445&lt;0,180-ACOS(SIN((U445-90)*PI()/180)*R445/SQRT(Q445^2+R445^2))*180/PI(),ACOS(SIN((U445-90)*PI()/180)*R445/SQRT(Q445^2+R445^2))*180/PI())</f>
        <v>89.63771255522244</v>
      </c>
      <c r="Y445" s="51">
        <f>IF(O445=90,IF(X445-N445&lt;0,X445-N445+180,X445-N445),IF(O445=270,IF(X445+N445&gt;180,X445+N445-180,X445+N445),IF(U445&lt;180,IF(O445=1,IF(X445+N445&gt;180,X445+N445-180,X445+N445),IF(X445-N445&lt;0,X445-N445+180,X445-N445)),IF(O445=1,IF(X445-N445&lt;0,X445-N445+180,X445-N445),IF(X445+N445&gt;180,X445+N445-180,X445+N445)))))</f>
        <v>69.63771255522244</v>
      </c>
      <c r="Z445" s="52" t="s">
        <v>54</v>
      </c>
      <c r="AA445" s="39">
        <v>17</v>
      </c>
      <c r="AB445" s="42">
        <v>25</v>
      </c>
      <c r="AC445" s="53"/>
      <c r="AD445" s="54"/>
      <c r="AE445" s="48">
        <f t="shared" si="108"/>
        <v>270.890747442693</v>
      </c>
      <c r="AF445" s="47">
        <f t="shared" si="110"/>
        <v>180.890747442693</v>
      </c>
      <c r="AG445" s="47">
        <f t="shared" si="109"/>
        <v>66.00257276392634</v>
      </c>
      <c r="AH445" s="55">
        <f>Y445</f>
        <v>69.63771255522244</v>
      </c>
      <c r="AI445" s="52" t="str">
        <f>Z445</f>
        <v>N</v>
      </c>
    </row>
    <row r="446" spans="1:35" s="38" customFormat="1" ht="21">
      <c r="A446" s="37">
        <v>362.9</v>
      </c>
      <c r="B446" s="38" t="s">
        <v>50</v>
      </c>
      <c r="C446" s="38" t="s">
        <v>102</v>
      </c>
      <c r="D446" s="38">
        <v>1</v>
      </c>
      <c r="E446" s="39" t="s">
        <v>53</v>
      </c>
      <c r="F446" s="40">
        <v>7</v>
      </c>
      <c r="G446" s="41">
        <v>11</v>
      </c>
      <c r="H446" s="42"/>
      <c r="I446" s="43"/>
      <c r="J446" s="39">
        <v>270</v>
      </c>
      <c r="K446" s="44">
        <v>30</v>
      </c>
      <c r="L446" s="44">
        <v>144</v>
      </c>
      <c r="M446" s="44">
        <v>0</v>
      </c>
      <c r="N446" s="44"/>
      <c r="O446" s="45"/>
      <c r="P446" s="46">
        <f t="shared" si="102"/>
        <v>-0.29389262614623657</v>
      </c>
      <c r="Q446" s="46">
        <f t="shared" si="103"/>
        <v>-0.4045084971874736</v>
      </c>
      <c r="R446" s="46">
        <f t="shared" si="104"/>
        <v>-0.7006292692220368</v>
      </c>
      <c r="S446" s="47">
        <f t="shared" si="105"/>
        <v>234</v>
      </c>
      <c r="T446" s="9">
        <f t="shared" si="101"/>
        <v>-54.4866688428952</v>
      </c>
      <c r="U446" s="48">
        <f t="shared" si="106"/>
        <v>234</v>
      </c>
      <c r="V446" s="47">
        <f t="shared" si="111"/>
        <v>144</v>
      </c>
      <c r="W446" s="49">
        <f t="shared" si="107"/>
        <v>35.5133311571048</v>
      </c>
      <c r="X446" s="50"/>
      <c r="Y446" s="51"/>
      <c r="Z446" s="52"/>
      <c r="AA446" s="39">
        <v>6</v>
      </c>
      <c r="AB446" s="42">
        <v>15</v>
      </c>
      <c r="AC446" s="53">
        <v>21.7</v>
      </c>
      <c r="AD446" s="54">
        <v>28.9</v>
      </c>
      <c r="AE446" s="48">
        <f t="shared" si="108"/>
        <v>212.3</v>
      </c>
      <c r="AF446" s="47">
        <f t="shared" si="110"/>
        <v>122.30000000000001</v>
      </c>
      <c r="AG446" s="47">
        <f t="shared" si="109"/>
        <v>35.5133311571048</v>
      </c>
      <c r="AH446" s="55"/>
      <c r="AI446" s="52"/>
    </row>
    <row r="447" spans="1:35" s="38" customFormat="1" ht="12.75">
      <c r="A447" s="37">
        <v>364.705</v>
      </c>
      <c r="B447" s="38" t="s">
        <v>50</v>
      </c>
      <c r="C447" s="38" t="s">
        <v>102</v>
      </c>
      <c r="D447" s="38">
        <v>2</v>
      </c>
      <c r="E447" s="39" t="s">
        <v>53</v>
      </c>
      <c r="F447" s="40">
        <v>48</v>
      </c>
      <c r="G447" s="41">
        <v>49</v>
      </c>
      <c r="H447" s="42"/>
      <c r="I447" s="43"/>
      <c r="J447" s="39">
        <v>270</v>
      </c>
      <c r="K447" s="44">
        <v>6</v>
      </c>
      <c r="L447" s="44">
        <v>0</v>
      </c>
      <c r="M447" s="44">
        <v>44</v>
      </c>
      <c r="N447" s="44">
        <v>45</v>
      </c>
      <c r="O447" s="45">
        <v>270</v>
      </c>
      <c r="P447" s="46">
        <f t="shared" si="102"/>
        <v>-0.690852959222318</v>
      </c>
      <c r="Q447" s="46">
        <f t="shared" si="103"/>
        <v>0.07519148389666</v>
      </c>
      <c r="R447" s="46">
        <f t="shared" si="104"/>
        <v>0.7153991816466306</v>
      </c>
      <c r="S447" s="47">
        <f t="shared" si="105"/>
        <v>173.7884563218076</v>
      </c>
      <c r="T447" s="9">
        <f t="shared" si="101"/>
        <v>45.831404298756546</v>
      </c>
      <c r="U447" s="48">
        <f t="shared" si="106"/>
        <v>353.7884563218076</v>
      </c>
      <c r="V447" s="47">
        <f t="shared" si="111"/>
        <v>263.7884563218076</v>
      </c>
      <c r="W447" s="49">
        <f t="shared" si="107"/>
        <v>44.168595701243454</v>
      </c>
      <c r="X447" s="50">
        <f>IF(-Q447&lt;0,180-ACOS(SIN((U447-90)*PI()/180)*R447/SQRT(Q447^2+R447^2))*180/PI(),ACOS(SIN((U447-90)*PI()/180)*R447/SQRT(Q447^2+R447^2))*180/PI())</f>
        <v>8.627979114252668</v>
      </c>
      <c r="Y447" s="51">
        <f>IF(O447=90,IF(X447-N447&lt;0,X447-N447+180,X447-N447),IF(O447=270,IF(X447+N447&gt;180,X447+N447-180,X447+N447),IF(U447&lt;180,IF(O447=1,IF(X447+N447&gt;180,X447+N447-180,X447+N447),IF(X447-N447&lt;0,X447-N447+180,X447-N447)),IF(O447=1,IF(X447-N447&lt;0,X447-N447+180,X447-N447),IF(X447+N447&gt;180,X447+N447-180,X447+N447)))))</f>
        <v>53.62797911425267</v>
      </c>
      <c r="Z447" s="52"/>
      <c r="AA447" s="39">
        <v>44</v>
      </c>
      <c r="AB447" s="42">
        <v>56</v>
      </c>
      <c r="AC447" s="53">
        <v>353.5</v>
      </c>
      <c r="AD447" s="54">
        <v>-4</v>
      </c>
      <c r="AE447" s="48">
        <f t="shared" si="108"/>
        <v>180.2884563218076</v>
      </c>
      <c r="AF447" s="47">
        <f t="shared" si="110"/>
        <v>90.28845632180759</v>
      </c>
      <c r="AG447" s="47">
        <f t="shared" si="109"/>
        <v>44.168595701243454</v>
      </c>
      <c r="AH447" s="55">
        <f>Y447</f>
        <v>53.62797911425267</v>
      </c>
      <c r="AI447" s="52"/>
    </row>
    <row r="448" spans="1:35" s="38" customFormat="1" ht="12.75">
      <c r="A448" s="37">
        <v>365.225</v>
      </c>
      <c r="B448" s="38" t="s">
        <v>50</v>
      </c>
      <c r="C448" s="38" t="s">
        <v>102</v>
      </c>
      <c r="D448" s="38">
        <v>2</v>
      </c>
      <c r="E448" s="39" t="s">
        <v>53</v>
      </c>
      <c r="F448" s="40">
        <v>100</v>
      </c>
      <c r="G448" s="41">
        <v>101</v>
      </c>
      <c r="H448" s="42"/>
      <c r="I448" s="43"/>
      <c r="J448" s="39">
        <v>90</v>
      </c>
      <c r="K448" s="44">
        <v>32</v>
      </c>
      <c r="L448" s="44">
        <v>0</v>
      </c>
      <c r="M448" s="44">
        <v>13</v>
      </c>
      <c r="N448" s="44">
        <v>17</v>
      </c>
      <c r="O448" s="45">
        <v>90</v>
      </c>
      <c r="P448" s="46">
        <f t="shared" si="102"/>
        <v>0.19076931336469544</v>
      </c>
      <c r="Q448" s="46">
        <f t="shared" si="103"/>
        <v>0.5163374678218521</v>
      </c>
      <c r="R448" s="46">
        <f t="shared" si="104"/>
        <v>-0.8263126783929322</v>
      </c>
      <c r="S448" s="47">
        <f t="shared" si="105"/>
        <v>69.72242566051776</v>
      </c>
      <c r="T448" s="9">
        <f t="shared" si="101"/>
        <v>-56.33025271736953</v>
      </c>
      <c r="U448" s="48">
        <f t="shared" si="106"/>
        <v>69.72242566051776</v>
      </c>
      <c r="V448" s="47">
        <f t="shared" si="111"/>
        <v>339.72242566051773</v>
      </c>
      <c r="W448" s="49">
        <f t="shared" si="107"/>
        <v>33.66974728263047</v>
      </c>
      <c r="X448" s="50">
        <f>IF(-Q448&lt;0,180-ACOS(SIN((U448-90)*PI()/180)*R448/SQRT(Q448^2+R448^2))*180/PI(),ACOS(SIN((U448-90)*PI()/180)*R448/SQRT(Q448^2+R448^2))*180/PI())</f>
        <v>107.0919950104706</v>
      </c>
      <c r="Y448" s="51">
        <f>IF(O448=90,IF(X448-N448&lt;0,X448-N448+180,X448-N448),IF(O448=270,IF(X448+N448&gt;180,X448+N448-180,X448+N448),IF(U448&lt;180,IF(O448=1,IF(X448+N448&gt;180,X448+N448-180,X448+N448),IF(X448-N448&lt;0,X448-N448+180,X448-N448)),IF(O448=1,IF(X448-N448&lt;0,X448-N448+180,X448-N448),IF(X448+N448&gt;180,X448+N448-180,X448+N448)))))</f>
        <v>90.0919950104706</v>
      </c>
      <c r="Z448" s="52" t="s">
        <v>54</v>
      </c>
      <c r="AA448" s="39">
        <v>98</v>
      </c>
      <c r="AB448" s="42">
        <v>103</v>
      </c>
      <c r="AC448" s="53">
        <v>303.7</v>
      </c>
      <c r="AD448" s="54">
        <v>-20.3</v>
      </c>
      <c r="AE448" s="48">
        <f t="shared" si="108"/>
        <v>306.0224256605178</v>
      </c>
      <c r="AF448" s="47">
        <f t="shared" si="110"/>
        <v>216.0224256605178</v>
      </c>
      <c r="AG448" s="47">
        <f t="shared" si="109"/>
        <v>33.66974728263047</v>
      </c>
      <c r="AH448" s="55">
        <f>Y448</f>
        <v>90.0919950104706</v>
      </c>
      <c r="AI448" s="52" t="str">
        <f>Z448</f>
        <v>N</v>
      </c>
    </row>
    <row r="449" spans="1:35" s="38" customFormat="1" ht="12.75">
      <c r="A449" s="37">
        <v>365.325</v>
      </c>
      <c r="B449" s="38" t="s">
        <v>50</v>
      </c>
      <c r="C449" s="38" t="s">
        <v>102</v>
      </c>
      <c r="D449" s="38">
        <v>2</v>
      </c>
      <c r="E449" s="39" t="s">
        <v>53</v>
      </c>
      <c r="F449" s="40">
        <v>110</v>
      </c>
      <c r="G449" s="41">
        <v>112</v>
      </c>
      <c r="H449" s="42"/>
      <c r="I449" s="43"/>
      <c r="J449" s="39">
        <v>90</v>
      </c>
      <c r="K449" s="44">
        <v>18</v>
      </c>
      <c r="L449" s="44">
        <v>0</v>
      </c>
      <c r="M449" s="44">
        <v>23</v>
      </c>
      <c r="N449" s="44">
        <v>84</v>
      </c>
      <c r="O449" s="45">
        <v>270</v>
      </c>
      <c r="P449" s="46">
        <f t="shared" si="102"/>
        <v>0.37160738586908265</v>
      </c>
      <c r="Q449" s="46">
        <f t="shared" si="103"/>
        <v>0.28445164312142457</v>
      </c>
      <c r="R449" s="46">
        <f t="shared" si="104"/>
        <v>-0.8754521391572587</v>
      </c>
      <c r="S449" s="47">
        <f t="shared" si="105"/>
        <v>37.432713420300615</v>
      </c>
      <c r="T449" s="9">
        <f t="shared" si="101"/>
        <v>-61.872935640765455</v>
      </c>
      <c r="U449" s="48">
        <f t="shared" si="106"/>
        <v>37.432713420300615</v>
      </c>
      <c r="V449" s="47">
        <f t="shared" si="111"/>
        <v>307.4327134203006</v>
      </c>
      <c r="W449" s="49">
        <f t="shared" si="107"/>
        <v>28.127064359234545</v>
      </c>
      <c r="X449" s="50">
        <f>IF(-Q449&lt;0,180-ACOS(SIN((U449-90)*PI()/180)*R449/SQRT(Q449^2+R449^2))*180/PI(),ACOS(SIN((U449-90)*PI()/180)*R449/SQRT(Q449^2+R449^2))*180/PI())</f>
        <v>139.04313385978688</v>
      </c>
      <c r="Y449" s="51">
        <f>IF(O449=90,IF(X449-N449&lt;0,X449-N449+180,X449-N449),IF(O449=270,IF(X449+N449&gt;180,X449+N449-180,X449+N449),IF(U449&lt;180,IF(O449=1,IF(X449+N449&gt;180,X449+N449-180,X449+N449),IF(X449-N449&lt;0,X449-N449+180,X449-N449)),IF(O449=1,IF(X449-N449&lt;0,X449-N449+180,X449-N449),IF(X449+N449&gt;180,X449+N449-180,X449+N449)))))</f>
        <v>43.04313385978688</v>
      </c>
      <c r="Z449" s="52" t="s">
        <v>54</v>
      </c>
      <c r="AA449" s="39">
        <v>108</v>
      </c>
      <c r="AB449" s="42">
        <v>117</v>
      </c>
      <c r="AC449" s="53">
        <v>9.5</v>
      </c>
      <c r="AD449" s="54">
        <v>-2.5</v>
      </c>
      <c r="AE449" s="48">
        <f t="shared" si="108"/>
        <v>207.93271342030062</v>
      </c>
      <c r="AF449" s="47">
        <f t="shared" si="110"/>
        <v>117.93271342030062</v>
      </c>
      <c r="AG449" s="47">
        <f t="shared" si="109"/>
        <v>28.127064359234545</v>
      </c>
      <c r="AH449" s="55">
        <f>Y449</f>
        <v>43.04313385978688</v>
      </c>
      <c r="AI449" s="52" t="str">
        <f>Z449</f>
        <v>N</v>
      </c>
    </row>
    <row r="450" spans="1:35" s="38" customFormat="1" ht="21">
      <c r="A450" s="37">
        <v>365.325</v>
      </c>
      <c r="B450" s="38" t="s">
        <v>50</v>
      </c>
      <c r="C450" s="38" t="s">
        <v>102</v>
      </c>
      <c r="D450" s="38">
        <v>2</v>
      </c>
      <c r="E450" s="39" t="s">
        <v>53</v>
      </c>
      <c r="F450" s="40">
        <v>110</v>
      </c>
      <c r="G450" s="41">
        <v>112</v>
      </c>
      <c r="H450" s="42"/>
      <c r="I450" s="43"/>
      <c r="J450" s="39">
        <v>270</v>
      </c>
      <c r="K450" s="44">
        <v>22</v>
      </c>
      <c r="L450" s="44">
        <v>180</v>
      </c>
      <c r="M450" s="44">
        <v>44</v>
      </c>
      <c r="N450" s="44">
        <v>79</v>
      </c>
      <c r="O450" s="45">
        <v>90</v>
      </c>
      <c r="P450" s="46">
        <f t="shared" si="102"/>
        <v>-0.6440760255292565</v>
      </c>
      <c r="Q450" s="46">
        <f t="shared" si="103"/>
        <v>-0.26946943211334434</v>
      </c>
      <c r="R450" s="46">
        <f t="shared" si="104"/>
        <v>-0.6669602488212939</v>
      </c>
      <c r="S450" s="47">
        <f t="shared" si="105"/>
        <v>202.70352757753398</v>
      </c>
      <c r="T450" s="9">
        <f t="shared" si="101"/>
        <v>-43.6901395341197</v>
      </c>
      <c r="U450" s="48">
        <f t="shared" si="106"/>
        <v>202.70352757753398</v>
      </c>
      <c r="V450" s="47">
        <f t="shared" si="111"/>
        <v>112.70352757753398</v>
      </c>
      <c r="W450" s="49">
        <f t="shared" si="107"/>
        <v>46.3098604658803</v>
      </c>
      <c r="X450" s="50">
        <f>IF(-Q450&lt;0,180-ACOS(SIN((U450-90)*PI()/180)*R450/SQRT(Q450^2+R450^2))*180/PI(),ACOS(SIN((U450-90)*PI()/180)*R450/SQRT(Q450^2+R450^2))*180/PI())</f>
        <v>148.79736005859087</v>
      </c>
      <c r="Y450" s="51">
        <f>IF(O450=90,IF(X450-N450&lt;0,X450-N450+180,X450-N450),IF(O450=270,IF(X450+N450&gt;180,X450+N450-180,X450+N450),IF(U450&lt;180,IF(O450=1,IF(X450+N450&gt;180,X450+N450-180,X450+N450),IF(X450-N450&lt;0,X450-N450+180,X450-N450)),IF(O450=1,IF(X450-N450&lt;0,X450-N450+180,X450-N450),IF(X450+N450&gt;180,X450+N450-180,X450+N450)))))</f>
        <v>69.79736005859087</v>
      </c>
      <c r="Z450" s="52" t="s">
        <v>54</v>
      </c>
      <c r="AA450" s="39">
        <v>108</v>
      </c>
      <c r="AB450" s="42">
        <v>117</v>
      </c>
      <c r="AC450" s="53">
        <v>9.5</v>
      </c>
      <c r="AD450" s="54">
        <v>-2.5</v>
      </c>
      <c r="AE450" s="48">
        <f t="shared" si="108"/>
        <v>13.203527577533976</v>
      </c>
      <c r="AF450" s="47">
        <f t="shared" si="110"/>
        <v>283.203527577534</v>
      </c>
      <c r="AG450" s="47">
        <f t="shared" si="109"/>
        <v>46.3098604658803</v>
      </c>
      <c r="AH450" s="55">
        <f>Y450</f>
        <v>69.79736005859087</v>
      </c>
      <c r="AI450" s="52" t="str">
        <f>Z450</f>
        <v>N</v>
      </c>
    </row>
    <row r="451" spans="1:35" s="38" customFormat="1" ht="12.75">
      <c r="A451" s="37">
        <v>365.67</v>
      </c>
      <c r="B451" s="38" t="s">
        <v>50</v>
      </c>
      <c r="C451" s="38" t="s">
        <v>102</v>
      </c>
      <c r="D451" s="38">
        <v>3</v>
      </c>
      <c r="E451" s="39" t="s">
        <v>53</v>
      </c>
      <c r="F451" s="40">
        <v>4</v>
      </c>
      <c r="G451" s="41">
        <v>7</v>
      </c>
      <c r="H451" s="42"/>
      <c r="I451" s="43"/>
      <c r="J451" s="39">
        <v>90</v>
      </c>
      <c r="K451" s="44">
        <v>13</v>
      </c>
      <c r="L451" s="44">
        <v>180</v>
      </c>
      <c r="M451" s="44">
        <v>68</v>
      </c>
      <c r="N451" s="44">
        <v>9</v>
      </c>
      <c r="O451" s="45">
        <v>270</v>
      </c>
      <c r="P451" s="46">
        <f t="shared" si="102"/>
        <v>0.9034201924420648</v>
      </c>
      <c r="Q451" s="46">
        <f t="shared" si="103"/>
        <v>-0.08426814815307301</v>
      </c>
      <c r="R451" s="46">
        <f t="shared" si="104"/>
        <v>0.3650054506956384</v>
      </c>
      <c r="S451" s="47">
        <f t="shared" si="105"/>
        <v>354.67105206086825</v>
      </c>
      <c r="T451" s="9">
        <f t="shared" si="101"/>
        <v>21.9139359708443</v>
      </c>
      <c r="U451" s="48">
        <f t="shared" si="106"/>
        <v>174.67105206086825</v>
      </c>
      <c r="V451" s="47">
        <f t="shared" si="111"/>
        <v>84.67105206086825</v>
      </c>
      <c r="W451" s="49">
        <f t="shared" si="107"/>
        <v>68.0860640291557</v>
      </c>
      <c r="X451" s="50">
        <f>IF(-Q451&lt;0,180-ACOS(SIN((U451-90)*PI()/180)*R451/SQRT(Q451^2+R451^2))*180/PI(),ACOS(SIN((U451-90)*PI()/180)*R451/SQRT(Q451^2+R451^2))*180/PI())</f>
        <v>14.03240604585392</v>
      </c>
      <c r="Y451" s="51">
        <f>IF(O451=90,IF(X451-N451&lt;0,X451-N451+180,X451-N451),IF(O451=270,IF(X451+N451&gt;180,X451+N451-180,X451+N451),IF(U451&lt;180,IF(O451=1,IF(X451+N451&gt;180,X451+N451-180,X451+N451),IF(X451-N451&lt;0,X451-N451+180,X451-N451)),IF(O451=1,IF(X451-N451&lt;0,X451-N451+180,X451-N451),IF(X451+N451&gt;180,X451+N451-180,X451+N451)))))</f>
        <v>23.032406045853918</v>
      </c>
      <c r="Z451" s="52" t="s">
        <v>57</v>
      </c>
      <c r="AA451" s="39">
        <v>0</v>
      </c>
      <c r="AB451" s="42">
        <v>12</v>
      </c>
      <c r="AC451" s="53">
        <v>56.7</v>
      </c>
      <c r="AD451" s="54">
        <v>-9.3</v>
      </c>
      <c r="AE451" s="48">
        <f t="shared" si="108"/>
        <v>297.97105206086826</v>
      </c>
      <c r="AF451" s="47">
        <f t="shared" si="110"/>
        <v>207.97105206086826</v>
      </c>
      <c r="AG451" s="47">
        <f t="shared" si="109"/>
        <v>68.0860640291557</v>
      </c>
      <c r="AH451" s="55">
        <f>Y451</f>
        <v>23.032406045853918</v>
      </c>
      <c r="AI451" s="52" t="str">
        <f>Z451</f>
        <v>R</v>
      </c>
    </row>
    <row r="452" spans="1:35" s="38" customFormat="1" ht="12.75">
      <c r="A452" s="37">
        <v>365.66</v>
      </c>
      <c r="B452" s="38" t="s">
        <v>50</v>
      </c>
      <c r="C452" s="38" t="s">
        <v>102</v>
      </c>
      <c r="D452" s="38">
        <v>3</v>
      </c>
      <c r="E452" s="39" t="s">
        <v>53</v>
      </c>
      <c r="F452" s="40">
        <v>3</v>
      </c>
      <c r="G452" s="41">
        <v>6</v>
      </c>
      <c r="H452" s="42"/>
      <c r="I452" s="43"/>
      <c r="J452" s="39">
        <v>90</v>
      </c>
      <c r="K452" s="44">
        <v>64</v>
      </c>
      <c r="L452" s="44">
        <v>350</v>
      </c>
      <c r="M452" s="44">
        <v>0</v>
      </c>
      <c r="N452" s="44">
        <v>25</v>
      </c>
      <c r="O452" s="45">
        <v>270</v>
      </c>
      <c r="P452" s="46">
        <f t="shared" si="102"/>
        <v>0.15607394823773782</v>
      </c>
      <c r="Q452" s="46">
        <f t="shared" si="103"/>
        <v>0.8851393451566331</v>
      </c>
      <c r="R452" s="46">
        <f t="shared" si="104"/>
        <v>-0.43171130405473607</v>
      </c>
      <c r="S452" s="47">
        <f t="shared" si="105"/>
        <v>79.99999999999994</v>
      </c>
      <c r="T452" s="9">
        <f aca="true" t="shared" si="112" ref="T452:T515">ASIN(R452/SQRT(P452^2+Q452^2+R452^2))*180/PI()</f>
        <v>-25.65603730291987</v>
      </c>
      <c r="U452" s="48">
        <f t="shared" si="106"/>
        <v>79.99999999999994</v>
      </c>
      <c r="V452" s="47">
        <f t="shared" si="111"/>
        <v>349.99999999999994</v>
      </c>
      <c r="W452" s="49">
        <f t="shared" si="107"/>
        <v>64.34396269708013</v>
      </c>
      <c r="X452" s="50">
        <f>IF(-Q452&lt;0,180-ACOS(SIN((U452-90)*PI()/180)*R452/SQRT(Q452^2+R452^2))*180/PI(),ACOS(SIN((U452-90)*PI()/180)*R452/SQRT(Q452^2+R452^2))*180/PI())</f>
        <v>94.36571263808082</v>
      </c>
      <c r="Y452" s="51">
        <f>IF(O452=90,IF(X452-N452&lt;0,X452-N452+180,X452-N452),IF(O452=270,IF(X452+N452&gt;180,X452+N452-180,X452+N452),IF(U452&lt;180,IF(O452=1,IF(X452+N452&gt;180,X452+N452-180,X452+N452),IF(X452-N452&lt;0,X452-N452+180,X452-N452)),IF(O452=1,IF(X452-N452&lt;0,X452-N452+180,X452-N452),IF(X452+N452&gt;180,X452+N452-180,X452+N452)))))</f>
        <v>119.36571263808082</v>
      </c>
      <c r="Z452" s="52" t="s">
        <v>54</v>
      </c>
      <c r="AA452" s="39">
        <v>0</v>
      </c>
      <c r="AB452" s="42">
        <v>12</v>
      </c>
      <c r="AC452" s="53">
        <v>56.7</v>
      </c>
      <c r="AD452" s="54">
        <v>-9.3</v>
      </c>
      <c r="AE452" s="48">
        <f t="shared" si="108"/>
        <v>203.29999999999995</v>
      </c>
      <c r="AF452" s="47">
        <f t="shared" si="110"/>
        <v>113.29999999999995</v>
      </c>
      <c r="AG452" s="47">
        <f t="shared" si="109"/>
        <v>64.34396269708013</v>
      </c>
      <c r="AH452" s="55">
        <f>Y452</f>
        <v>119.36571263808082</v>
      </c>
      <c r="AI452" s="52" t="str">
        <f>Z452</f>
        <v>N</v>
      </c>
    </row>
    <row r="453" spans="1:36" s="38" customFormat="1" ht="21">
      <c r="A453" s="37">
        <v>365.99</v>
      </c>
      <c r="B453" s="38" t="s">
        <v>50</v>
      </c>
      <c r="C453" s="38" t="s">
        <v>102</v>
      </c>
      <c r="D453" s="38">
        <v>3</v>
      </c>
      <c r="E453" s="39" t="s">
        <v>96</v>
      </c>
      <c r="F453" s="40">
        <v>36</v>
      </c>
      <c r="G453" s="41">
        <v>40</v>
      </c>
      <c r="H453" s="42"/>
      <c r="I453" s="43"/>
      <c r="J453" s="39">
        <v>270</v>
      </c>
      <c r="K453" s="44">
        <v>58</v>
      </c>
      <c r="L453" s="44">
        <v>189</v>
      </c>
      <c r="M453" s="44">
        <v>0</v>
      </c>
      <c r="N453" s="44"/>
      <c r="O453" s="45"/>
      <c r="P453" s="46">
        <f t="shared" si="102"/>
        <v>0.13266395025061667</v>
      </c>
      <c r="Q453" s="46">
        <f t="shared" si="103"/>
        <v>-0.8376072168376062</v>
      </c>
      <c r="R453" s="46">
        <f t="shared" si="104"/>
        <v>-0.5233950787398904</v>
      </c>
      <c r="S453" s="47">
        <f t="shared" si="105"/>
        <v>279</v>
      </c>
      <c r="T453" s="9">
        <f t="shared" si="112"/>
        <v>-31.6818960674811</v>
      </c>
      <c r="U453" s="48">
        <f t="shared" si="106"/>
        <v>279</v>
      </c>
      <c r="V453" s="47">
        <f t="shared" si="111"/>
        <v>189</v>
      </c>
      <c r="W453" s="49">
        <f t="shared" si="107"/>
        <v>58.318103932518895</v>
      </c>
      <c r="X453" s="50"/>
      <c r="Y453" s="51"/>
      <c r="Z453" s="52"/>
      <c r="AA453" s="39">
        <v>36</v>
      </c>
      <c r="AB453" s="42">
        <v>40</v>
      </c>
      <c r="AC453" s="53">
        <v>336.47</v>
      </c>
      <c r="AD453" s="54">
        <v>-32.9</v>
      </c>
      <c r="AE453" s="48">
        <f t="shared" si="108"/>
        <v>122.52999999999997</v>
      </c>
      <c r="AF453" s="47">
        <f t="shared" si="110"/>
        <v>32.52999999999997</v>
      </c>
      <c r="AG453" s="47">
        <f t="shared" si="109"/>
        <v>58.318103932518895</v>
      </c>
      <c r="AH453" s="55"/>
      <c r="AI453" s="52"/>
      <c r="AJ453" s="38" t="s">
        <v>137</v>
      </c>
    </row>
    <row r="454" spans="1:36" s="38" customFormat="1" ht="21">
      <c r="A454" s="37">
        <v>365.99</v>
      </c>
      <c r="B454" s="38" t="s">
        <v>50</v>
      </c>
      <c r="C454" s="38" t="s">
        <v>102</v>
      </c>
      <c r="D454" s="38">
        <v>3</v>
      </c>
      <c r="E454" s="39" t="s">
        <v>96</v>
      </c>
      <c r="F454" s="40">
        <v>36</v>
      </c>
      <c r="G454" s="41">
        <v>40</v>
      </c>
      <c r="H454" s="42"/>
      <c r="I454" s="43"/>
      <c r="J454" s="39">
        <v>270</v>
      </c>
      <c r="K454" s="44">
        <v>66</v>
      </c>
      <c r="L454" s="44">
        <v>175</v>
      </c>
      <c r="M454" s="44">
        <v>0</v>
      </c>
      <c r="N454" s="44"/>
      <c r="O454" s="45"/>
      <c r="P454" s="46">
        <f t="shared" si="102"/>
        <v>-0.0796207328945906</v>
      </c>
      <c r="Q454" s="46">
        <f t="shared" si="103"/>
        <v>-0.9100691413693562</v>
      </c>
      <c r="R454" s="46">
        <f t="shared" si="104"/>
        <v>-0.4051888873517468</v>
      </c>
      <c r="S454" s="47">
        <f t="shared" si="105"/>
        <v>265</v>
      </c>
      <c r="T454" s="9">
        <f t="shared" si="112"/>
        <v>-23.918935928807844</v>
      </c>
      <c r="U454" s="48">
        <f t="shared" si="106"/>
        <v>265</v>
      </c>
      <c r="V454" s="47">
        <f t="shared" si="111"/>
        <v>175</v>
      </c>
      <c r="W454" s="49">
        <f t="shared" si="107"/>
        <v>66.08106407119216</v>
      </c>
      <c r="X454" s="50"/>
      <c r="Y454" s="51"/>
      <c r="Z454" s="52"/>
      <c r="AA454" s="39">
        <v>36</v>
      </c>
      <c r="AB454" s="42">
        <v>40</v>
      </c>
      <c r="AC454" s="53">
        <v>336.47</v>
      </c>
      <c r="AD454" s="54">
        <v>-32.9</v>
      </c>
      <c r="AE454" s="48">
        <f t="shared" si="108"/>
        <v>108.52999999999997</v>
      </c>
      <c r="AF454" s="47">
        <f t="shared" si="110"/>
        <v>18.529999999999973</v>
      </c>
      <c r="AG454" s="47">
        <f t="shared" si="109"/>
        <v>66.08106407119216</v>
      </c>
      <c r="AH454" s="55"/>
      <c r="AI454" s="52"/>
      <c r="AJ454" s="38" t="s">
        <v>137</v>
      </c>
    </row>
    <row r="455" spans="1:36" s="38" customFormat="1" ht="21">
      <c r="A455" s="37">
        <v>365.99</v>
      </c>
      <c r="B455" s="38" t="s">
        <v>50</v>
      </c>
      <c r="C455" s="38" t="s">
        <v>102</v>
      </c>
      <c r="D455" s="38">
        <v>3</v>
      </c>
      <c r="E455" s="39" t="s">
        <v>96</v>
      </c>
      <c r="F455" s="40">
        <v>36</v>
      </c>
      <c r="G455" s="41">
        <v>40</v>
      </c>
      <c r="H455" s="42"/>
      <c r="I455" s="43"/>
      <c r="J455" s="39">
        <v>270</v>
      </c>
      <c r="K455" s="44">
        <v>50</v>
      </c>
      <c r="L455" s="44">
        <v>179</v>
      </c>
      <c r="M455" s="44">
        <v>0</v>
      </c>
      <c r="N455" s="44"/>
      <c r="O455" s="45"/>
      <c r="P455" s="46">
        <f t="shared" si="102"/>
        <v>-0.013369318970334856</v>
      </c>
      <c r="Q455" s="46">
        <f t="shared" si="103"/>
        <v>-0.7659277708398714</v>
      </c>
      <c r="R455" s="46">
        <f t="shared" si="104"/>
        <v>-0.6426897100201724</v>
      </c>
      <c r="S455" s="47">
        <f t="shared" si="105"/>
        <v>269</v>
      </c>
      <c r="T455" s="9">
        <f t="shared" si="112"/>
        <v>-39.995702804222034</v>
      </c>
      <c r="U455" s="48">
        <f t="shared" si="106"/>
        <v>269</v>
      </c>
      <c r="V455" s="47">
        <f t="shared" si="111"/>
        <v>179</v>
      </c>
      <c r="W455" s="49">
        <f t="shared" si="107"/>
        <v>50.004297195777966</v>
      </c>
      <c r="X455" s="50"/>
      <c r="Y455" s="51"/>
      <c r="Z455" s="52"/>
      <c r="AA455" s="39">
        <v>36</v>
      </c>
      <c r="AB455" s="42">
        <v>40</v>
      </c>
      <c r="AC455" s="53">
        <v>336.47</v>
      </c>
      <c r="AD455" s="54">
        <v>-32.9</v>
      </c>
      <c r="AE455" s="48">
        <f t="shared" si="108"/>
        <v>112.52999999999997</v>
      </c>
      <c r="AF455" s="47">
        <f t="shared" si="110"/>
        <v>22.529999999999973</v>
      </c>
      <c r="AG455" s="47">
        <f t="shared" si="109"/>
        <v>50.004297195777966</v>
      </c>
      <c r="AH455" s="55"/>
      <c r="AI455" s="52"/>
      <c r="AJ455" s="38" t="s">
        <v>137</v>
      </c>
    </row>
    <row r="456" spans="1:35" s="38" customFormat="1" ht="12.75">
      <c r="A456" s="37">
        <v>370.175</v>
      </c>
      <c r="B456" s="38" t="s">
        <v>50</v>
      </c>
      <c r="C456" s="38" t="s">
        <v>102</v>
      </c>
      <c r="D456" s="38">
        <v>7</v>
      </c>
      <c r="E456" s="39" t="s">
        <v>103</v>
      </c>
      <c r="F456" s="40">
        <v>30</v>
      </c>
      <c r="G456" s="41">
        <v>125</v>
      </c>
      <c r="H456" s="42"/>
      <c r="I456" s="43"/>
      <c r="J456" s="39"/>
      <c r="K456" s="44"/>
      <c r="L456" s="44"/>
      <c r="M456" s="44"/>
      <c r="N456" s="44"/>
      <c r="O456" s="45"/>
      <c r="P456" s="46"/>
      <c r="Q456" s="46"/>
      <c r="R456" s="46"/>
      <c r="S456" s="47"/>
      <c r="T456" s="9"/>
      <c r="U456" s="48"/>
      <c r="V456" s="47"/>
      <c r="W456" s="49"/>
      <c r="X456" s="50"/>
      <c r="Y456" s="51"/>
      <c r="Z456" s="52"/>
      <c r="AA456" s="39"/>
      <c r="AB456" s="42"/>
      <c r="AC456" s="53"/>
      <c r="AD456" s="54"/>
      <c r="AE456" s="48"/>
      <c r="AF456" s="47"/>
      <c r="AG456" s="47"/>
      <c r="AH456" s="55"/>
      <c r="AI456" s="52"/>
    </row>
    <row r="457" spans="1:35" s="38" customFormat="1" ht="12.75">
      <c r="A457" s="37">
        <v>370.175</v>
      </c>
      <c r="B457" s="38" t="s">
        <v>50</v>
      </c>
      <c r="C457" s="38" t="s">
        <v>102</v>
      </c>
      <c r="D457" s="38">
        <v>7</v>
      </c>
      <c r="E457" s="56" t="s">
        <v>104</v>
      </c>
      <c r="F457" s="40">
        <v>30</v>
      </c>
      <c r="G457" s="41">
        <v>125</v>
      </c>
      <c r="H457" s="42"/>
      <c r="I457" s="43"/>
      <c r="J457" s="39"/>
      <c r="K457" s="44"/>
      <c r="L457" s="44"/>
      <c r="M457" s="44"/>
      <c r="N457" s="44"/>
      <c r="O457" s="45"/>
      <c r="P457" s="46"/>
      <c r="Q457" s="46"/>
      <c r="R457" s="46"/>
      <c r="S457" s="47"/>
      <c r="T457" s="9"/>
      <c r="U457" s="48"/>
      <c r="V457" s="47"/>
      <c r="W457" s="49"/>
      <c r="X457" s="50"/>
      <c r="Y457" s="51"/>
      <c r="Z457" s="52"/>
      <c r="AA457" s="39"/>
      <c r="AB457" s="42"/>
      <c r="AC457" s="53"/>
      <c r="AD457" s="54"/>
      <c r="AE457" s="48"/>
      <c r="AF457" s="47"/>
      <c r="AG457" s="47"/>
      <c r="AH457" s="55"/>
      <c r="AI457" s="52"/>
    </row>
    <row r="458" spans="1:35" s="38" customFormat="1" ht="21">
      <c r="A458" s="37">
        <v>372.545</v>
      </c>
      <c r="B458" s="38" t="s">
        <v>50</v>
      </c>
      <c r="C458" s="38" t="s">
        <v>102</v>
      </c>
      <c r="D458" s="38" t="s">
        <v>55</v>
      </c>
      <c r="E458" s="39" t="s">
        <v>48</v>
      </c>
      <c r="F458" s="40">
        <v>20</v>
      </c>
      <c r="G458" s="41">
        <v>21</v>
      </c>
      <c r="H458" s="42"/>
      <c r="I458" s="43"/>
      <c r="J458" s="39">
        <v>90</v>
      </c>
      <c r="K458" s="44">
        <v>12</v>
      </c>
      <c r="L458" s="44">
        <v>0</v>
      </c>
      <c r="M458" s="44">
        <v>10</v>
      </c>
      <c r="N458" s="44"/>
      <c r="O458" s="45"/>
      <c r="P458" s="46">
        <f t="shared" si="102"/>
        <v>0.16985354835670552</v>
      </c>
      <c r="Q458" s="46">
        <f t="shared" si="103"/>
        <v>0.20475304505920647</v>
      </c>
      <c r="R458" s="46">
        <f t="shared" si="104"/>
        <v>-0.9632873407929415</v>
      </c>
      <c r="S458" s="47">
        <f t="shared" si="105"/>
        <v>50.322487062015874</v>
      </c>
      <c r="T458" s="9">
        <f t="shared" si="112"/>
        <v>-74.56128769428251</v>
      </c>
      <c r="U458" s="48">
        <f t="shared" si="106"/>
        <v>50.322487062015874</v>
      </c>
      <c r="V458" s="47">
        <f t="shared" si="111"/>
        <v>320.32248706201585</v>
      </c>
      <c r="W458" s="49">
        <f t="shared" si="107"/>
        <v>15.438712305717488</v>
      </c>
      <c r="X458" s="50"/>
      <c r="Y458" s="51"/>
      <c r="Z458" s="52"/>
      <c r="AA458" s="39">
        <v>18</v>
      </c>
      <c r="AB458" s="42">
        <v>23</v>
      </c>
      <c r="AC458" s="53"/>
      <c r="AD458" s="54"/>
      <c r="AE458" s="48">
        <f t="shared" si="108"/>
        <v>50.322487062015874</v>
      </c>
      <c r="AF458" s="47">
        <f t="shared" si="110"/>
        <v>320.32248706201585</v>
      </c>
      <c r="AG458" s="47">
        <f t="shared" si="109"/>
        <v>15.438712305717488</v>
      </c>
      <c r="AH458" s="55"/>
      <c r="AI458" s="52"/>
    </row>
    <row r="459" spans="1:35" s="38" customFormat="1" ht="12.75">
      <c r="A459" s="37">
        <v>372.42</v>
      </c>
      <c r="B459" s="38" t="s">
        <v>50</v>
      </c>
      <c r="C459" s="38" t="s">
        <v>105</v>
      </c>
      <c r="D459" s="38">
        <v>1</v>
      </c>
      <c r="E459" s="39" t="s">
        <v>53</v>
      </c>
      <c r="F459" s="40">
        <v>9</v>
      </c>
      <c r="G459" s="41">
        <v>22</v>
      </c>
      <c r="H459" s="42"/>
      <c r="I459" s="43"/>
      <c r="J459" s="39">
        <v>270</v>
      </c>
      <c r="K459" s="44">
        <v>68</v>
      </c>
      <c r="L459" s="44">
        <v>0</v>
      </c>
      <c r="M459" s="44">
        <v>47</v>
      </c>
      <c r="N459" s="44">
        <v>36</v>
      </c>
      <c r="O459" s="45">
        <v>90</v>
      </c>
      <c r="P459" s="46">
        <f t="shared" si="102"/>
        <v>-0.2739699187456748</v>
      </c>
      <c r="Q459" s="46">
        <f t="shared" si="103"/>
        <v>0.6323378682909752</v>
      </c>
      <c r="R459" s="46">
        <f t="shared" si="104"/>
        <v>0.2554810823782511</v>
      </c>
      <c r="S459" s="47">
        <f t="shared" si="105"/>
        <v>113.42540046269302</v>
      </c>
      <c r="T459" s="9">
        <f t="shared" si="112"/>
        <v>20.3410411652684</v>
      </c>
      <c r="U459" s="48">
        <f t="shared" si="106"/>
        <v>293.425400462693</v>
      </c>
      <c r="V459" s="47">
        <f t="shared" si="111"/>
        <v>203.425400462693</v>
      </c>
      <c r="W459" s="49">
        <f t="shared" si="107"/>
        <v>69.6589588347316</v>
      </c>
      <c r="X459" s="50">
        <f>IF(-Q459&lt;0,180-ACOS(SIN((U459-90)*PI()/180)*R459/SQRT(Q459^2+R459^2))*180/PI(),ACOS(SIN((U459-90)*PI()/180)*R459/SQRT(Q459^2+R459^2))*180/PI())</f>
        <v>81.43527245856832</v>
      </c>
      <c r="Y459" s="51">
        <f>IF(O459=90,IF(X459-N459&lt;0,X459-N459+180,X459-N459),IF(O459=270,IF(X459+N459&gt;180,X459+N459-180,X459+N459),IF(U459&lt;180,IF(O459=1,IF(X459+N459&gt;180,X459+N459-180,X459+N459),IF(X459-N459&lt;0,X459-N459+180,X459-N459)),IF(O459=1,IF(X459-N459&lt;0,X459-N459+180,X459-N459),IF(X459+N459&gt;180,X459+N459-180,X459+N459)))))</f>
        <v>45.43527245856832</v>
      </c>
      <c r="Z459" s="52"/>
      <c r="AA459" s="39">
        <v>9</v>
      </c>
      <c r="AB459" s="42">
        <v>22</v>
      </c>
      <c r="AC459" s="53">
        <v>243.9</v>
      </c>
      <c r="AD459" s="54">
        <v>12</v>
      </c>
      <c r="AE459" s="48">
        <f t="shared" si="108"/>
        <v>49.525400462693</v>
      </c>
      <c r="AF459" s="47">
        <f t="shared" si="110"/>
        <v>319.525400462693</v>
      </c>
      <c r="AG459" s="47">
        <f t="shared" si="109"/>
        <v>69.6589588347316</v>
      </c>
      <c r="AH459" s="55">
        <f>Y459</f>
        <v>45.43527245856832</v>
      </c>
      <c r="AI459" s="52"/>
    </row>
    <row r="460" spans="1:35" s="38" customFormat="1" ht="21">
      <c r="A460" s="37">
        <v>372.42</v>
      </c>
      <c r="B460" s="38" t="s">
        <v>50</v>
      </c>
      <c r="C460" s="38" t="s">
        <v>105</v>
      </c>
      <c r="D460" s="38">
        <v>1</v>
      </c>
      <c r="E460" s="39" t="s">
        <v>53</v>
      </c>
      <c r="F460" s="40">
        <v>9</v>
      </c>
      <c r="G460" s="41">
        <v>22</v>
      </c>
      <c r="H460" s="42"/>
      <c r="I460" s="43"/>
      <c r="J460" s="39">
        <v>270</v>
      </c>
      <c r="K460" s="44">
        <v>68</v>
      </c>
      <c r="L460" s="44">
        <v>0</v>
      </c>
      <c r="M460" s="44">
        <v>0</v>
      </c>
      <c r="N460" s="44"/>
      <c r="O460" s="45"/>
      <c r="P460" s="46">
        <f t="shared" si="102"/>
        <v>0</v>
      </c>
      <c r="Q460" s="46">
        <f t="shared" si="103"/>
        <v>0.9271838545667874</v>
      </c>
      <c r="R460" s="46">
        <f t="shared" si="104"/>
        <v>0.37460659341591196</v>
      </c>
      <c r="S460" s="47">
        <f t="shared" si="105"/>
        <v>90</v>
      </c>
      <c r="T460" s="9">
        <f t="shared" si="112"/>
        <v>21.999999999999996</v>
      </c>
      <c r="U460" s="48">
        <f t="shared" si="106"/>
        <v>270</v>
      </c>
      <c r="V460" s="47">
        <f t="shared" si="111"/>
        <v>180</v>
      </c>
      <c r="W460" s="49">
        <f t="shared" si="107"/>
        <v>68</v>
      </c>
      <c r="X460" s="50"/>
      <c r="Y460" s="51"/>
      <c r="Z460" s="52"/>
      <c r="AA460" s="39">
        <v>9</v>
      </c>
      <c r="AB460" s="42">
        <v>22</v>
      </c>
      <c r="AC460" s="53">
        <v>243.9</v>
      </c>
      <c r="AD460" s="54">
        <v>12</v>
      </c>
      <c r="AE460" s="48">
        <f t="shared" si="108"/>
        <v>26.099999999999994</v>
      </c>
      <c r="AF460" s="47">
        <f t="shared" si="110"/>
        <v>296.1</v>
      </c>
      <c r="AG460" s="47">
        <f t="shared" si="109"/>
        <v>68</v>
      </c>
      <c r="AH460" s="55"/>
      <c r="AI460" s="52"/>
    </row>
    <row r="461" spans="1:35" s="38" customFormat="1" ht="21">
      <c r="A461" s="37">
        <v>372.63</v>
      </c>
      <c r="B461" s="38" t="s">
        <v>50</v>
      </c>
      <c r="C461" s="38" t="s">
        <v>105</v>
      </c>
      <c r="D461" s="38">
        <v>1</v>
      </c>
      <c r="E461" s="39" t="s">
        <v>106</v>
      </c>
      <c r="F461" s="40">
        <v>30</v>
      </c>
      <c r="G461" s="41">
        <v>52</v>
      </c>
      <c r="H461" s="42"/>
      <c r="I461" s="43"/>
      <c r="J461" s="39"/>
      <c r="K461" s="44"/>
      <c r="L461" s="44"/>
      <c r="M461" s="44"/>
      <c r="N461" s="44"/>
      <c r="O461" s="45"/>
      <c r="P461" s="46"/>
      <c r="Q461" s="46"/>
      <c r="R461" s="46"/>
      <c r="S461" s="47"/>
      <c r="T461" s="9"/>
      <c r="U461" s="48"/>
      <c r="V461" s="47"/>
      <c r="W461" s="49"/>
      <c r="X461" s="50"/>
      <c r="Y461" s="51"/>
      <c r="Z461" s="52"/>
      <c r="AA461" s="39"/>
      <c r="AB461" s="42"/>
      <c r="AC461" s="53"/>
      <c r="AD461" s="54"/>
      <c r="AE461" s="48"/>
      <c r="AF461" s="47"/>
      <c r="AG461" s="47"/>
      <c r="AH461" s="55"/>
      <c r="AI461" s="52"/>
    </row>
    <row r="462" spans="1:35" s="38" customFormat="1" ht="12.75">
      <c r="A462" s="37">
        <v>372.85</v>
      </c>
      <c r="B462" s="38" t="s">
        <v>50</v>
      </c>
      <c r="C462" s="38" t="s">
        <v>105</v>
      </c>
      <c r="D462" s="38">
        <v>1</v>
      </c>
      <c r="E462" s="39" t="s">
        <v>107</v>
      </c>
      <c r="F462" s="57">
        <v>52</v>
      </c>
      <c r="G462" s="58">
        <v>75</v>
      </c>
      <c r="I462" s="59"/>
      <c r="J462" s="39"/>
      <c r="O462" s="60"/>
      <c r="P462" s="61"/>
      <c r="Q462" s="61"/>
      <c r="R462" s="61"/>
      <c r="S462" s="62"/>
      <c r="T462" s="9"/>
      <c r="U462" s="48"/>
      <c r="V462" s="62"/>
      <c r="W462" s="49"/>
      <c r="X462" s="63"/>
      <c r="Y462" s="63"/>
      <c r="Z462" s="52"/>
      <c r="AA462" s="39"/>
      <c r="AC462" s="53"/>
      <c r="AD462" s="54"/>
      <c r="AE462" s="48"/>
      <c r="AF462" s="62"/>
      <c r="AG462" s="62"/>
      <c r="AH462" s="55"/>
      <c r="AI462" s="52"/>
    </row>
    <row r="463" spans="1:35" s="38" customFormat="1" ht="12.75">
      <c r="A463" s="37">
        <v>372.87</v>
      </c>
      <c r="B463" s="38" t="s">
        <v>50</v>
      </c>
      <c r="C463" s="38" t="s">
        <v>105</v>
      </c>
      <c r="D463" s="38">
        <v>1</v>
      </c>
      <c r="E463" s="39" t="s">
        <v>48</v>
      </c>
      <c r="F463" s="40">
        <v>54</v>
      </c>
      <c r="G463" s="41">
        <v>54</v>
      </c>
      <c r="H463" s="42"/>
      <c r="I463" s="43"/>
      <c r="J463" s="39">
        <v>90</v>
      </c>
      <c r="K463" s="44">
        <v>6</v>
      </c>
      <c r="L463" s="44">
        <v>0</v>
      </c>
      <c r="M463" s="44">
        <v>30</v>
      </c>
      <c r="N463" s="44"/>
      <c r="O463" s="45"/>
      <c r="P463" s="46">
        <f t="shared" si="102"/>
        <v>0.4972609476841366</v>
      </c>
      <c r="Q463" s="46">
        <f t="shared" si="103"/>
        <v>0.09052430460833642</v>
      </c>
      <c r="R463" s="46">
        <f t="shared" si="104"/>
        <v>-0.8612812260087742</v>
      </c>
      <c r="S463" s="47">
        <f t="shared" si="105"/>
        <v>10.317474385043536</v>
      </c>
      <c r="T463" s="9">
        <f t="shared" si="112"/>
        <v>-59.59391905436191</v>
      </c>
      <c r="U463" s="48">
        <f t="shared" si="106"/>
        <v>10.317474385043536</v>
      </c>
      <c r="V463" s="47">
        <f t="shared" si="111"/>
        <v>280.3174743850435</v>
      </c>
      <c r="W463" s="49">
        <f t="shared" si="107"/>
        <v>30.406080945638088</v>
      </c>
      <c r="X463" s="50"/>
      <c r="Y463" s="51"/>
      <c r="Z463" s="52"/>
      <c r="AA463" s="39"/>
      <c r="AB463" s="42"/>
      <c r="AC463" s="53">
        <v>266.4</v>
      </c>
      <c r="AD463" s="54">
        <v>54.9</v>
      </c>
      <c r="AE463" s="48">
        <f t="shared" si="108"/>
        <v>103.91747438504353</v>
      </c>
      <c r="AF463" s="47">
        <f t="shared" si="110"/>
        <v>13.917474385043533</v>
      </c>
      <c r="AG463" s="47">
        <f t="shared" si="109"/>
        <v>30.406080945638088</v>
      </c>
      <c r="AH463" s="55"/>
      <c r="AI463" s="52"/>
    </row>
    <row r="464" spans="1:36" s="38" customFormat="1" ht="12.75">
      <c r="A464" s="37">
        <v>373.11</v>
      </c>
      <c r="B464" s="38" t="s">
        <v>50</v>
      </c>
      <c r="C464" s="38" t="s">
        <v>105</v>
      </c>
      <c r="D464" s="38">
        <v>1</v>
      </c>
      <c r="E464" s="39" t="s">
        <v>96</v>
      </c>
      <c r="F464" s="40">
        <v>78</v>
      </c>
      <c r="G464" s="41">
        <v>80</v>
      </c>
      <c r="H464" s="42"/>
      <c r="I464" s="43"/>
      <c r="J464" s="39">
        <v>90</v>
      </c>
      <c r="K464" s="44">
        <v>48</v>
      </c>
      <c r="L464" s="44">
        <v>0</v>
      </c>
      <c r="M464" s="44">
        <v>85</v>
      </c>
      <c r="N464" s="44"/>
      <c r="O464" s="45"/>
      <c r="P464" s="46">
        <f t="shared" si="102"/>
        <v>0.6665843623856095</v>
      </c>
      <c r="Q464" s="46">
        <f t="shared" si="103"/>
        <v>0.06476933923356101</v>
      </c>
      <c r="R464" s="46">
        <f t="shared" si="104"/>
        <v>-0.05831857499239715</v>
      </c>
      <c r="S464" s="47">
        <f t="shared" si="105"/>
        <v>5.5497801449059185</v>
      </c>
      <c r="T464" s="9">
        <f t="shared" si="112"/>
        <v>-4.97668072612841</v>
      </c>
      <c r="U464" s="48">
        <f t="shared" si="106"/>
        <v>5.5497801449059185</v>
      </c>
      <c r="V464" s="47">
        <f t="shared" si="111"/>
        <v>275.5497801449059</v>
      </c>
      <c r="W464" s="49">
        <f t="shared" si="107"/>
        <v>85.02331927387159</v>
      </c>
      <c r="X464" s="50"/>
      <c r="Y464" s="51"/>
      <c r="Z464" s="52"/>
      <c r="AA464" s="39">
        <v>78</v>
      </c>
      <c r="AB464" s="42">
        <v>81</v>
      </c>
      <c r="AC464" s="53">
        <v>126.5</v>
      </c>
      <c r="AD464" s="54">
        <v>-8.7</v>
      </c>
      <c r="AE464" s="48">
        <f t="shared" si="108"/>
        <v>59.049780144905924</v>
      </c>
      <c r="AF464" s="47">
        <f t="shared" si="110"/>
        <v>329.0497801449059</v>
      </c>
      <c r="AG464" s="47">
        <f t="shared" si="109"/>
        <v>85.02331927387159</v>
      </c>
      <c r="AH464" s="55"/>
      <c r="AI464" s="52"/>
      <c r="AJ464" s="38" t="s">
        <v>137</v>
      </c>
    </row>
    <row r="465" spans="1:36" s="38" customFormat="1" ht="12.75">
      <c r="A465" s="37">
        <v>373.12</v>
      </c>
      <c r="B465" s="38" t="s">
        <v>50</v>
      </c>
      <c r="C465" s="38" t="s">
        <v>105</v>
      </c>
      <c r="D465" s="38">
        <v>1</v>
      </c>
      <c r="E465" s="39" t="s">
        <v>96</v>
      </c>
      <c r="F465" s="40">
        <v>79</v>
      </c>
      <c r="G465" s="41">
        <v>81</v>
      </c>
      <c r="H465" s="42"/>
      <c r="I465" s="43"/>
      <c r="J465" s="39">
        <v>90</v>
      </c>
      <c r="K465" s="44">
        <v>48</v>
      </c>
      <c r="L465" s="44">
        <v>0</v>
      </c>
      <c r="M465" s="44">
        <v>87</v>
      </c>
      <c r="N465" s="44"/>
      <c r="O465" s="45"/>
      <c r="P465" s="46">
        <f t="shared" si="102"/>
        <v>0.6682135861181926</v>
      </c>
      <c r="Q465" s="46">
        <f t="shared" si="103"/>
        <v>0.03889319506835509</v>
      </c>
      <c r="R465" s="46">
        <f t="shared" si="104"/>
        <v>-0.035019590135211776</v>
      </c>
      <c r="S465" s="47">
        <f t="shared" si="105"/>
        <v>3.331127365463281</v>
      </c>
      <c r="T465" s="9">
        <f t="shared" si="112"/>
        <v>-2.994940424375471</v>
      </c>
      <c r="U465" s="48">
        <f t="shared" si="106"/>
        <v>3.331127365463281</v>
      </c>
      <c r="V465" s="47">
        <f t="shared" si="111"/>
        <v>273.33112736546326</v>
      </c>
      <c r="W465" s="49">
        <f t="shared" si="107"/>
        <v>87.00505957562453</v>
      </c>
      <c r="X465" s="50"/>
      <c r="Y465" s="51"/>
      <c r="Z465" s="52"/>
      <c r="AA465" s="39">
        <v>78</v>
      </c>
      <c r="AB465" s="42">
        <v>81</v>
      </c>
      <c r="AC465" s="53">
        <v>126.5</v>
      </c>
      <c r="AD465" s="54">
        <v>-8.7</v>
      </c>
      <c r="AE465" s="48">
        <f t="shared" si="108"/>
        <v>56.831127365463274</v>
      </c>
      <c r="AF465" s="47">
        <f t="shared" si="110"/>
        <v>326.83112736546326</v>
      </c>
      <c r="AG465" s="47">
        <f t="shared" si="109"/>
        <v>87.00505957562453</v>
      </c>
      <c r="AH465" s="55"/>
      <c r="AI465" s="52"/>
      <c r="AJ465" s="38" t="s">
        <v>137</v>
      </c>
    </row>
    <row r="466" spans="1:36" s="38" customFormat="1" ht="12.75">
      <c r="A466" s="37">
        <v>373.13</v>
      </c>
      <c r="B466" s="38" t="s">
        <v>50</v>
      </c>
      <c r="C466" s="38" t="s">
        <v>105</v>
      </c>
      <c r="D466" s="38">
        <v>1</v>
      </c>
      <c r="E466" s="39" t="s">
        <v>96</v>
      </c>
      <c r="F466" s="40">
        <v>80</v>
      </c>
      <c r="G466" s="41">
        <v>81</v>
      </c>
      <c r="H466" s="42"/>
      <c r="I466" s="43"/>
      <c r="J466" s="39">
        <v>90</v>
      </c>
      <c r="K466" s="44">
        <v>44</v>
      </c>
      <c r="L466" s="44">
        <v>0</v>
      </c>
      <c r="M466" s="44">
        <v>67</v>
      </c>
      <c r="N466" s="44"/>
      <c r="O466" s="45"/>
      <c r="P466" s="46">
        <f t="shared" si="102"/>
        <v>0.6621557774932377</v>
      </c>
      <c r="Q466" s="46">
        <f t="shared" si="103"/>
        <v>0.271424649003964</v>
      </c>
      <c r="R466" s="46">
        <f t="shared" si="104"/>
        <v>-0.28106845195357016</v>
      </c>
      <c r="S466" s="47">
        <f t="shared" si="105"/>
        <v>22.28924220881319</v>
      </c>
      <c r="T466" s="9">
        <f t="shared" si="112"/>
        <v>-21.442838039674527</v>
      </c>
      <c r="U466" s="48">
        <f t="shared" si="106"/>
        <v>22.28924220881319</v>
      </c>
      <c r="V466" s="47">
        <f t="shared" si="111"/>
        <v>292.28924220881316</v>
      </c>
      <c r="W466" s="49">
        <f t="shared" si="107"/>
        <v>68.55716196032547</v>
      </c>
      <c r="X466" s="50"/>
      <c r="Y466" s="51"/>
      <c r="Z466" s="52"/>
      <c r="AA466" s="39">
        <v>78</v>
      </c>
      <c r="AB466" s="42">
        <v>81</v>
      </c>
      <c r="AC466" s="53">
        <v>126.5</v>
      </c>
      <c r="AD466" s="54">
        <v>-8.7</v>
      </c>
      <c r="AE466" s="48">
        <f t="shared" si="108"/>
        <v>75.78924220881319</v>
      </c>
      <c r="AF466" s="47">
        <f t="shared" si="110"/>
        <v>345.7892422088132</v>
      </c>
      <c r="AG466" s="47">
        <f t="shared" si="109"/>
        <v>68.55716196032547</v>
      </c>
      <c r="AH466" s="55"/>
      <c r="AI466" s="52"/>
      <c r="AJ466" s="38" t="s">
        <v>137</v>
      </c>
    </row>
    <row r="467" spans="1:36" s="38" customFormat="1" ht="12.75">
      <c r="A467" s="37">
        <v>373.32</v>
      </c>
      <c r="B467" s="38" t="s">
        <v>50</v>
      </c>
      <c r="C467" s="38" t="s">
        <v>105</v>
      </c>
      <c r="D467" s="38">
        <v>1</v>
      </c>
      <c r="E467" s="39" t="s">
        <v>96</v>
      </c>
      <c r="F467" s="40">
        <v>99</v>
      </c>
      <c r="G467" s="41">
        <v>99</v>
      </c>
      <c r="H467" s="42"/>
      <c r="I467" s="43"/>
      <c r="J467" s="39">
        <v>270</v>
      </c>
      <c r="K467" s="44">
        <v>10</v>
      </c>
      <c r="L467" s="44">
        <v>0</v>
      </c>
      <c r="M467" s="44">
        <v>44</v>
      </c>
      <c r="N467" s="44"/>
      <c r="O467" s="45"/>
      <c r="P467" s="46">
        <f t="shared" si="102"/>
        <v>-0.6841049489228471</v>
      </c>
      <c r="Q467" s="46">
        <f t="shared" si="103"/>
        <v>0.12491204545210041</v>
      </c>
      <c r="R467" s="46">
        <f t="shared" si="104"/>
        <v>0.7084114124237574</v>
      </c>
      <c r="S467" s="47">
        <f t="shared" si="105"/>
        <v>169.65224531430823</v>
      </c>
      <c r="T467" s="9">
        <f t="shared" si="112"/>
        <v>45.53040338284604</v>
      </c>
      <c r="U467" s="48">
        <f t="shared" si="106"/>
        <v>349.65224531430823</v>
      </c>
      <c r="V467" s="47">
        <f t="shared" si="111"/>
        <v>259.65224531430823</v>
      </c>
      <c r="W467" s="49">
        <f t="shared" si="107"/>
        <v>44.46959661715396</v>
      </c>
      <c r="X467" s="50"/>
      <c r="Y467" s="51"/>
      <c r="Z467" s="52"/>
      <c r="AA467" s="39">
        <v>97</v>
      </c>
      <c r="AB467" s="42">
        <v>100</v>
      </c>
      <c r="AC467" s="53">
        <v>267.3</v>
      </c>
      <c r="AD467" s="54">
        <v>18.1</v>
      </c>
      <c r="AE467" s="48">
        <f t="shared" si="108"/>
        <v>82.35224531430822</v>
      </c>
      <c r="AF467" s="47">
        <f t="shared" si="110"/>
        <v>352.3522453143082</v>
      </c>
      <c r="AG467" s="47">
        <f t="shared" si="109"/>
        <v>44.46959661715396</v>
      </c>
      <c r="AH467" s="55"/>
      <c r="AI467" s="52"/>
      <c r="AJ467" s="38" t="s">
        <v>137</v>
      </c>
    </row>
    <row r="468" spans="1:36" s="38" customFormat="1" ht="12.75">
      <c r="A468" s="37">
        <v>373.41</v>
      </c>
      <c r="B468" s="38" t="s">
        <v>50</v>
      </c>
      <c r="C468" s="38" t="s">
        <v>105</v>
      </c>
      <c r="D468" s="38">
        <v>1</v>
      </c>
      <c r="E468" s="39" t="s">
        <v>96</v>
      </c>
      <c r="F468" s="40">
        <v>108</v>
      </c>
      <c r="G468" s="41">
        <v>108</v>
      </c>
      <c r="H468" s="42"/>
      <c r="I468" s="43"/>
      <c r="J468" s="39">
        <v>90</v>
      </c>
      <c r="K468" s="44">
        <v>0</v>
      </c>
      <c r="L468" s="44">
        <v>180</v>
      </c>
      <c r="M468" s="44">
        <v>89</v>
      </c>
      <c r="N468" s="44"/>
      <c r="O468" s="45"/>
      <c r="P468" s="46">
        <f t="shared" si="102"/>
        <v>0.9998476951563913</v>
      </c>
      <c r="Q468" s="46">
        <f t="shared" si="103"/>
        <v>-6.122301397540666E-17</v>
      </c>
      <c r="R468" s="46">
        <f t="shared" si="104"/>
        <v>0.017452406437283376</v>
      </c>
      <c r="S468" s="47">
        <f t="shared" si="105"/>
        <v>360</v>
      </c>
      <c r="T468" s="9">
        <f t="shared" si="112"/>
        <v>0.9999999999999922</v>
      </c>
      <c r="U468" s="48">
        <f t="shared" si="106"/>
        <v>180</v>
      </c>
      <c r="V468" s="47">
        <f t="shared" si="111"/>
        <v>90</v>
      </c>
      <c r="W468" s="49">
        <f t="shared" si="107"/>
        <v>89.00000000000001</v>
      </c>
      <c r="X468" s="50"/>
      <c r="Y468" s="51"/>
      <c r="Z468" s="52"/>
      <c r="AA468" s="39">
        <v>107</v>
      </c>
      <c r="AB468" s="42">
        <v>109</v>
      </c>
      <c r="AC468" s="53">
        <v>275</v>
      </c>
      <c r="AD468" s="54">
        <v>-34.4</v>
      </c>
      <c r="AE468" s="48">
        <f t="shared" si="108"/>
        <v>85</v>
      </c>
      <c r="AF468" s="47">
        <f t="shared" si="110"/>
        <v>355</v>
      </c>
      <c r="AG468" s="47">
        <f t="shared" si="109"/>
        <v>89.00000000000001</v>
      </c>
      <c r="AH468" s="55"/>
      <c r="AI468" s="52"/>
      <c r="AJ468" s="38" t="s">
        <v>137</v>
      </c>
    </row>
    <row r="469" spans="1:35" s="38" customFormat="1" ht="12.75">
      <c r="A469" s="37">
        <v>373.54</v>
      </c>
      <c r="B469" s="38" t="s">
        <v>50</v>
      </c>
      <c r="C469" s="38" t="s">
        <v>105</v>
      </c>
      <c r="D469" s="38">
        <v>1</v>
      </c>
      <c r="E469" s="39" t="s">
        <v>53</v>
      </c>
      <c r="F469" s="40">
        <v>121</v>
      </c>
      <c r="G469" s="41">
        <v>129</v>
      </c>
      <c r="H469" s="42"/>
      <c r="I469" s="43"/>
      <c r="J469" s="39">
        <v>270</v>
      </c>
      <c r="K469" s="44">
        <v>82</v>
      </c>
      <c r="L469" s="44">
        <v>0</v>
      </c>
      <c r="M469" s="44">
        <v>82</v>
      </c>
      <c r="N469" s="44">
        <v>10</v>
      </c>
      <c r="O469" s="45">
        <v>90</v>
      </c>
      <c r="P469" s="46">
        <f t="shared" si="102"/>
        <v>-0.13781867790849983</v>
      </c>
      <c r="Q469" s="46">
        <f t="shared" si="103"/>
        <v>0.13781867790849986</v>
      </c>
      <c r="R469" s="46">
        <f t="shared" si="104"/>
        <v>0.019369152030840636</v>
      </c>
      <c r="S469" s="47">
        <f t="shared" si="105"/>
        <v>135</v>
      </c>
      <c r="T469" s="9">
        <f t="shared" si="112"/>
        <v>5.675270513286661</v>
      </c>
      <c r="U469" s="48">
        <f t="shared" si="106"/>
        <v>315</v>
      </c>
      <c r="V469" s="47">
        <f t="shared" si="111"/>
        <v>225</v>
      </c>
      <c r="W469" s="49">
        <f t="shared" si="107"/>
        <v>84.32472948671334</v>
      </c>
      <c r="X469" s="50">
        <f>IF(-Q469&lt;0,180-ACOS(SIN((U469-90)*PI()/180)*R469/SQRT(Q469^2+R469^2))*180/PI(),ACOS(SIN((U469-90)*PI()/180)*R469/SQRT(Q469^2+R469^2))*180/PI())</f>
        <v>84.35236742967939</v>
      </c>
      <c r="Y469" s="51">
        <f>IF(O469=90,IF(X469-N469&lt;0,X469-N469+180,X469-N469),IF(O469=270,IF(X469+N469&gt;180,X469+N469-180,X469+N469),IF(U469&lt;180,IF(O469=1,IF(X469+N469&gt;180,X469+N469-180,X469+N469),IF(X469-N469&lt;0,X469-N469+180,X469-N469)),IF(O469=1,IF(X469-N469&lt;0,X469-N469+180,X469-N469),IF(X469+N469&gt;180,X469+N469-180,X469+N469)))))</f>
        <v>74.35236742967939</v>
      </c>
      <c r="Z469" s="52"/>
      <c r="AA469" s="39">
        <v>115</v>
      </c>
      <c r="AB469" s="42">
        <v>127</v>
      </c>
      <c r="AC469" s="53">
        <v>273.6</v>
      </c>
      <c r="AD469" s="54">
        <v>-13.35</v>
      </c>
      <c r="AE469" s="48">
        <f t="shared" si="108"/>
        <v>221.39999999999998</v>
      </c>
      <c r="AF469" s="47">
        <f t="shared" si="110"/>
        <v>131.39999999999998</v>
      </c>
      <c r="AG469" s="47">
        <f t="shared" si="109"/>
        <v>84.32472948671334</v>
      </c>
      <c r="AH469" s="55">
        <f>Y469</f>
        <v>74.35236742967939</v>
      </c>
      <c r="AI469" s="52"/>
    </row>
    <row r="470" spans="1:35" s="38" customFormat="1" ht="21">
      <c r="A470" s="37">
        <v>373.86</v>
      </c>
      <c r="B470" s="38" t="s">
        <v>50</v>
      </c>
      <c r="C470" s="38" t="s">
        <v>105</v>
      </c>
      <c r="D470" s="38">
        <v>2</v>
      </c>
      <c r="E470" s="39" t="s">
        <v>68</v>
      </c>
      <c r="F470" s="40">
        <v>11</v>
      </c>
      <c r="G470" s="41">
        <v>18</v>
      </c>
      <c r="H470" s="42"/>
      <c r="I470" s="43"/>
      <c r="J470" s="39">
        <v>270</v>
      </c>
      <c r="K470" s="44">
        <v>9</v>
      </c>
      <c r="L470" s="44">
        <v>0</v>
      </c>
      <c r="M470" s="44">
        <v>6</v>
      </c>
      <c r="N470" s="44"/>
      <c r="O470" s="45"/>
      <c r="P470" s="46">
        <f t="shared" si="102"/>
        <v>-0.10324154442978846</v>
      </c>
      <c r="Q470" s="46">
        <f t="shared" si="103"/>
        <v>0.15557750067273232</v>
      </c>
      <c r="R470" s="46">
        <f t="shared" si="104"/>
        <v>0.9822776805218211</v>
      </c>
      <c r="S470" s="47">
        <f t="shared" si="105"/>
        <v>123.56833248217686</v>
      </c>
      <c r="T470" s="9">
        <f t="shared" si="112"/>
        <v>79.2372999506294</v>
      </c>
      <c r="U470" s="48">
        <f t="shared" si="106"/>
        <v>303.56833248217686</v>
      </c>
      <c r="V470" s="47">
        <f t="shared" si="111"/>
        <v>213.56833248217686</v>
      </c>
      <c r="W470" s="49">
        <f t="shared" si="107"/>
        <v>10.762700049370594</v>
      </c>
      <c r="X470" s="50"/>
      <c r="Y470" s="51"/>
      <c r="Z470" s="52"/>
      <c r="AA470" s="39">
        <v>9</v>
      </c>
      <c r="AB470" s="42">
        <v>24</v>
      </c>
      <c r="AC470" s="53">
        <v>340.2</v>
      </c>
      <c r="AD470" s="54">
        <v>-10.4</v>
      </c>
      <c r="AE470" s="48">
        <f t="shared" si="108"/>
        <v>143.36833248217687</v>
      </c>
      <c r="AF470" s="47">
        <f t="shared" si="110"/>
        <v>53.36833248217687</v>
      </c>
      <c r="AG470" s="47">
        <f t="shared" si="109"/>
        <v>10.762700049370594</v>
      </c>
      <c r="AH470" s="55"/>
      <c r="AI470" s="52"/>
    </row>
    <row r="471" spans="1:35" s="38" customFormat="1" ht="12.75">
      <c r="A471" s="37">
        <v>374.12</v>
      </c>
      <c r="B471" s="38" t="s">
        <v>50</v>
      </c>
      <c r="C471" s="38" t="s">
        <v>105</v>
      </c>
      <c r="D471" s="38">
        <v>2</v>
      </c>
      <c r="E471" s="39" t="s">
        <v>53</v>
      </c>
      <c r="F471" s="40">
        <v>37</v>
      </c>
      <c r="G471" s="41">
        <v>37</v>
      </c>
      <c r="H471" s="42"/>
      <c r="I471" s="43"/>
      <c r="J471" s="39">
        <v>270</v>
      </c>
      <c r="K471" s="44">
        <v>12</v>
      </c>
      <c r="L471" s="44">
        <v>180</v>
      </c>
      <c r="M471" s="44">
        <v>14</v>
      </c>
      <c r="N471" s="44">
        <v>19</v>
      </c>
      <c r="O471" s="45">
        <v>270</v>
      </c>
      <c r="P471" s="46">
        <f t="shared" si="102"/>
        <v>-0.23663532174578925</v>
      </c>
      <c r="Q471" s="46">
        <f t="shared" si="103"/>
        <v>-0.20173582504328816</v>
      </c>
      <c r="R471" s="46">
        <f t="shared" si="104"/>
        <v>-0.9490924366591315</v>
      </c>
      <c r="S471" s="47">
        <f t="shared" si="105"/>
        <v>220.44818271228962</v>
      </c>
      <c r="T471" s="9">
        <f t="shared" si="112"/>
        <v>-71.85938909378629</v>
      </c>
      <c r="U471" s="48">
        <f t="shared" si="106"/>
        <v>220.44818271228962</v>
      </c>
      <c r="V471" s="47">
        <f t="shared" si="111"/>
        <v>130.44818271228962</v>
      </c>
      <c r="W471" s="49">
        <f t="shared" si="107"/>
        <v>18.14061090621371</v>
      </c>
      <c r="X471" s="50">
        <f>IF(-Q471&lt;0,180-ACOS(SIN((U471-90)*PI()/180)*R471/SQRT(Q471^2+R471^2))*180/PI(),ACOS(SIN((U471-90)*PI()/180)*R471/SQRT(Q471^2+R471^2))*180/PI())</f>
        <v>138.10445585662987</v>
      </c>
      <c r="Y471" s="51">
        <f>IF(O471=90,IF(X471-N471&lt;0,X471-N471+180,X471-N471),IF(O471=270,IF(X471+N471&gt;180,X471+N471-180,X471+N471),IF(U471&lt;180,IF(O471=1,IF(X471+N471&gt;180,X471+N471-180,X471+N471),IF(X471-N471&lt;0,X471-N471+180,X471-N471)),IF(O471=1,IF(X471-N471&lt;0,X471-N471+180,X471-N471),IF(X471+N471&gt;180,X471+N471-180,X471+N471)))))</f>
        <v>157.10445585662987</v>
      </c>
      <c r="Z471" s="52"/>
      <c r="AA471" s="39">
        <v>37</v>
      </c>
      <c r="AB471" s="42">
        <v>62</v>
      </c>
      <c r="AC471" s="53">
        <v>66.9</v>
      </c>
      <c r="AD471" s="54">
        <v>-55.8</v>
      </c>
      <c r="AE471" s="48">
        <f t="shared" si="108"/>
        <v>333.54818271228964</v>
      </c>
      <c r="AF471" s="47">
        <f t="shared" si="110"/>
        <v>243.54818271228964</v>
      </c>
      <c r="AG471" s="47">
        <f t="shared" si="109"/>
        <v>18.14061090621371</v>
      </c>
      <c r="AH471" s="55">
        <f>Y471</f>
        <v>157.10445585662987</v>
      </c>
      <c r="AI471" s="52"/>
    </row>
    <row r="472" spans="1:35" s="38" customFormat="1" ht="12.75">
      <c r="A472" s="37">
        <v>374.11</v>
      </c>
      <c r="B472" s="38" t="s">
        <v>50</v>
      </c>
      <c r="C472" s="38" t="s">
        <v>105</v>
      </c>
      <c r="D472" s="38">
        <v>2</v>
      </c>
      <c r="E472" s="39" t="s">
        <v>53</v>
      </c>
      <c r="F472" s="40">
        <v>36</v>
      </c>
      <c r="G472" s="41">
        <v>38</v>
      </c>
      <c r="H472" s="42"/>
      <c r="I472" s="43"/>
      <c r="J472" s="39">
        <v>90</v>
      </c>
      <c r="K472" s="44">
        <v>27</v>
      </c>
      <c r="L472" s="44">
        <v>180</v>
      </c>
      <c r="M472" s="44">
        <v>45</v>
      </c>
      <c r="N472" s="44">
        <v>2</v>
      </c>
      <c r="O472" s="45">
        <v>270</v>
      </c>
      <c r="P472" s="46">
        <f t="shared" si="102"/>
        <v>0.6300367553350504</v>
      </c>
      <c r="Q472" s="46">
        <f t="shared" si="103"/>
        <v>-0.3210197609601031</v>
      </c>
      <c r="R472" s="46">
        <f t="shared" si="104"/>
        <v>0.6300367553350505</v>
      </c>
      <c r="S472" s="47">
        <f t="shared" si="105"/>
        <v>333</v>
      </c>
      <c r="T472" s="9">
        <f t="shared" si="112"/>
        <v>41.701246432596</v>
      </c>
      <c r="U472" s="48">
        <f t="shared" si="106"/>
        <v>153</v>
      </c>
      <c r="V472" s="47">
        <f t="shared" si="111"/>
        <v>63</v>
      </c>
      <c r="W472" s="49">
        <f t="shared" si="107"/>
        <v>48.298753567404</v>
      </c>
      <c r="X472" s="50">
        <f>IF(-Q472&lt;0,180-ACOS(SIN((U472-90)*PI()/180)*R472/SQRT(Q472^2+R472^2))*180/PI(),ACOS(SIN((U472-90)*PI()/180)*R472/SQRT(Q472^2+R472^2))*180/PI())</f>
        <v>37.4492138251962</v>
      </c>
      <c r="Y472" s="51">
        <f>IF(O472=90,IF(X472-N472&lt;0,X472-N472+180,X472-N472),IF(O472=270,IF(X472+N472&gt;180,X472+N472-180,X472+N472),IF(U472&lt;180,IF(O472=1,IF(X472+N472&gt;180,X472+N472-180,X472+N472),IF(X472-N472&lt;0,X472-N472+180,X472-N472)),IF(O472=1,IF(X472-N472&lt;0,X472-N472+180,X472-N472),IF(X472+N472&gt;180,X472+N472-180,X472+N472)))))</f>
        <v>39.4492138251962</v>
      </c>
      <c r="Z472" s="52" t="s">
        <v>54</v>
      </c>
      <c r="AA472" s="39">
        <v>37</v>
      </c>
      <c r="AB472" s="42">
        <v>62</v>
      </c>
      <c r="AC472" s="53">
        <v>66.9</v>
      </c>
      <c r="AD472" s="54">
        <v>-55.8</v>
      </c>
      <c r="AE472" s="48">
        <f t="shared" si="108"/>
        <v>266.1</v>
      </c>
      <c r="AF472" s="47">
        <f t="shared" si="110"/>
        <v>176.10000000000002</v>
      </c>
      <c r="AG472" s="47">
        <f t="shared" si="109"/>
        <v>48.298753567404</v>
      </c>
      <c r="AH472" s="55">
        <f>Y472</f>
        <v>39.4492138251962</v>
      </c>
      <c r="AI472" s="52" t="str">
        <f>Z472</f>
        <v>N</v>
      </c>
    </row>
    <row r="473" spans="1:36" s="38" customFormat="1" ht="12.75">
      <c r="A473" s="37">
        <v>374.13</v>
      </c>
      <c r="B473" s="38" t="s">
        <v>50</v>
      </c>
      <c r="C473" s="38" t="s">
        <v>105</v>
      </c>
      <c r="D473" s="38">
        <v>2</v>
      </c>
      <c r="E473" s="39" t="s">
        <v>96</v>
      </c>
      <c r="F473" s="40">
        <v>38</v>
      </c>
      <c r="G473" s="41">
        <v>39</v>
      </c>
      <c r="H473" s="42"/>
      <c r="I473" s="43"/>
      <c r="J473" s="39">
        <v>270</v>
      </c>
      <c r="K473" s="44">
        <v>14</v>
      </c>
      <c r="L473" s="44">
        <v>180</v>
      </c>
      <c r="M473" s="44">
        <v>75</v>
      </c>
      <c r="N473" s="44"/>
      <c r="O473" s="45"/>
      <c r="P473" s="46">
        <f t="shared" si="102"/>
        <v>-0.9372337011478935</v>
      </c>
      <c r="Q473" s="46">
        <f t="shared" si="103"/>
        <v>-0.06261399400849756</v>
      </c>
      <c r="R473" s="46">
        <f t="shared" si="104"/>
        <v>-0.25113101334181026</v>
      </c>
      <c r="S473" s="47">
        <f t="shared" si="105"/>
        <v>183.8220932094012</v>
      </c>
      <c r="T473" s="9">
        <f t="shared" si="112"/>
        <v>-14.96813649559566</v>
      </c>
      <c r="U473" s="48">
        <f t="shared" si="106"/>
        <v>183.8220932094012</v>
      </c>
      <c r="V473" s="47">
        <f t="shared" si="111"/>
        <v>93.8220932094012</v>
      </c>
      <c r="W473" s="49">
        <f t="shared" si="107"/>
        <v>75.03186350440434</v>
      </c>
      <c r="X473" s="50"/>
      <c r="Y473" s="51"/>
      <c r="Z473" s="52" t="s">
        <v>54</v>
      </c>
      <c r="AA473" s="39">
        <v>37</v>
      </c>
      <c r="AB473" s="42">
        <v>62</v>
      </c>
      <c r="AC473" s="53">
        <v>66.9</v>
      </c>
      <c r="AD473" s="54">
        <v>-55.8</v>
      </c>
      <c r="AE473" s="48">
        <f t="shared" si="108"/>
        <v>296.92209320940117</v>
      </c>
      <c r="AF473" s="47">
        <f t="shared" si="110"/>
        <v>206.92209320940117</v>
      </c>
      <c r="AG473" s="47">
        <f t="shared" si="109"/>
        <v>75.03186350440434</v>
      </c>
      <c r="AH473" s="55"/>
      <c r="AI473" s="52" t="str">
        <f>Z473</f>
        <v>N</v>
      </c>
      <c r="AJ473" s="38" t="s">
        <v>137</v>
      </c>
    </row>
    <row r="474" spans="1:35" s="38" customFormat="1" ht="21">
      <c r="A474" s="37">
        <v>374.2</v>
      </c>
      <c r="B474" s="38" t="s">
        <v>50</v>
      </c>
      <c r="C474" s="38" t="s">
        <v>105</v>
      </c>
      <c r="D474" s="38">
        <v>2</v>
      </c>
      <c r="E474" s="39" t="s">
        <v>78</v>
      </c>
      <c r="F474" s="40">
        <v>45</v>
      </c>
      <c r="G474" s="41">
        <v>49</v>
      </c>
      <c r="H474" s="42"/>
      <c r="I474" s="43"/>
      <c r="J474" s="39">
        <v>270</v>
      </c>
      <c r="K474" s="44">
        <v>42</v>
      </c>
      <c r="L474" s="44">
        <v>180</v>
      </c>
      <c r="M474" s="44">
        <v>51</v>
      </c>
      <c r="N474" s="44"/>
      <c r="O474" s="45"/>
      <c r="P474" s="46">
        <f t="shared" si="102"/>
        <v>-0.5775319998974023</v>
      </c>
      <c r="Q474" s="46">
        <f t="shared" si="103"/>
        <v>-0.4210975348571715</v>
      </c>
      <c r="R474" s="46">
        <f t="shared" si="104"/>
        <v>-0.46767619217609707</v>
      </c>
      <c r="S474" s="47">
        <f t="shared" si="105"/>
        <v>216.09701778654852</v>
      </c>
      <c r="T474" s="9">
        <f t="shared" si="112"/>
        <v>-33.19761202353871</v>
      </c>
      <c r="U474" s="48">
        <f t="shared" si="106"/>
        <v>216.09701778654852</v>
      </c>
      <c r="V474" s="47">
        <f t="shared" si="111"/>
        <v>126.09701778654852</v>
      </c>
      <c r="W474" s="49">
        <f t="shared" si="107"/>
        <v>56.80238797646129</v>
      </c>
      <c r="X474" s="50"/>
      <c r="Y474" s="51"/>
      <c r="Z474" s="52"/>
      <c r="AA474" s="39">
        <v>37</v>
      </c>
      <c r="AB474" s="42">
        <v>62</v>
      </c>
      <c r="AC474" s="53">
        <v>356.9</v>
      </c>
      <c r="AD474" s="54">
        <v>-20.3</v>
      </c>
      <c r="AE474" s="48">
        <f t="shared" si="108"/>
        <v>39.19701778654854</v>
      </c>
      <c r="AF474" s="47">
        <f t="shared" si="110"/>
        <v>309.19701778654854</v>
      </c>
      <c r="AG474" s="47">
        <f t="shared" si="109"/>
        <v>56.80238797646129</v>
      </c>
      <c r="AH474" s="55"/>
      <c r="AI474" s="52"/>
    </row>
    <row r="475" spans="1:35" s="38" customFormat="1" ht="12.75">
      <c r="A475" s="37">
        <v>374.31</v>
      </c>
      <c r="B475" s="38" t="s">
        <v>50</v>
      </c>
      <c r="C475" s="38" t="s">
        <v>105</v>
      </c>
      <c r="D475" s="38">
        <v>2</v>
      </c>
      <c r="E475" s="39" t="s">
        <v>78</v>
      </c>
      <c r="F475" s="40">
        <v>56</v>
      </c>
      <c r="G475" s="41">
        <v>62</v>
      </c>
      <c r="H475" s="42"/>
      <c r="I475" s="43"/>
      <c r="J475" s="39">
        <v>270</v>
      </c>
      <c r="K475" s="44">
        <v>82</v>
      </c>
      <c r="L475" s="44">
        <v>180</v>
      </c>
      <c r="M475" s="44">
        <v>75</v>
      </c>
      <c r="N475" s="44"/>
      <c r="O475" s="45"/>
      <c r="P475" s="46">
        <f t="shared" si="102"/>
        <v>-0.1344308925420634</v>
      </c>
      <c r="Q475" s="46">
        <f t="shared" si="103"/>
        <v>-0.2563002359472106</v>
      </c>
      <c r="R475" s="46">
        <f t="shared" si="104"/>
        <v>-0.036020649094440915</v>
      </c>
      <c r="S475" s="47">
        <f t="shared" si="105"/>
        <v>242.32274099746485</v>
      </c>
      <c r="T475" s="9">
        <f t="shared" si="112"/>
        <v>-7.094543771410036</v>
      </c>
      <c r="U475" s="48">
        <f t="shared" si="106"/>
        <v>242.32274099746485</v>
      </c>
      <c r="V475" s="47">
        <f t="shared" si="111"/>
        <v>152.32274099746485</v>
      </c>
      <c r="W475" s="49">
        <f t="shared" si="107"/>
        <v>82.90545622858997</v>
      </c>
      <c r="X475" s="50"/>
      <c r="Y475" s="51"/>
      <c r="Z475" s="52"/>
      <c r="AA475" s="39">
        <v>37</v>
      </c>
      <c r="AB475" s="42">
        <v>62</v>
      </c>
      <c r="AC475" s="53">
        <v>344.2</v>
      </c>
      <c r="AD475" s="54">
        <v>-23.8</v>
      </c>
      <c r="AE475" s="48">
        <f t="shared" si="108"/>
        <v>78.12274099746486</v>
      </c>
      <c r="AF475" s="47">
        <f t="shared" si="110"/>
        <v>348.12274099746486</v>
      </c>
      <c r="AG475" s="47">
        <f t="shared" si="109"/>
        <v>82.90545622858997</v>
      </c>
      <c r="AH475" s="55"/>
      <c r="AI475" s="52"/>
    </row>
    <row r="476" spans="1:35" s="38" customFormat="1" ht="21">
      <c r="A476" s="37">
        <v>374.88</v>
      </c>
      <c r="B476" s="38" t="s">
        <v>50</v>
      </c>
      <c r="C476" s="38" t="s">
        <v>105</v>
      </c>
      <c r="D476" s="38">
        <v>2</v>
      </c>
      <c r="E476" s="39" t="s">
        <v>107</v>
      </c>
      <c r="F476" s="40">
        <v>113</v>
      </c>
      <c r="G476" s="41">
        <v>142</v>
      </c>
      <c r="H476" s="42"/>
      <c r="I476" s="43"/>
      <c r="J476" s="39"/>
      <c r="K476" s="44"/>
      <c r="L476" s="44"/>
      <c r="M476" s="44"/>
      <c r="N476" s="44"/>
      <c r="O476" s="45"/>
      <c r="P476" s="46"/>
      <c r="Q476" s="46"/>
      <c r="R476" s="46"/>
      <c r="S476" s="47"/>
      <c r="T476" s="9"/>
      <c r="U476" s="48"/>
      <c r="V476" s="47"/>
      <c r="W476" s="49"/>
      <c r="X476" s="50"/>
      <c r="Y476" s="51"/>
      <c r="Z476" s="52"/>
      <c r="AA476" s="39"/>
      <c r="AB476" s="42"/>
      <c r="AC476" s="53"/>
      <c r="AD476" s="54"/>
      <c r="AE476" s="48"/>
      <c r="AF476" s="47"/>
      <c r="AG476" s="47"/>
      <c r="AH476" s="55"/>
      <c r="AI476" s="52"/>
    </row>
    <row r="477" spans="1:35" s="38" customFormat="1" ht="12.75">
      <c r="A477" s="37">
        <v>375.165</v>
      </c>
      <c r="B477" s="38" t="s">
        <v>50</v>
      </c>
      <c r="C477" s="38" t="s">
        <v>105</v>
      </c>
      <c r="D477" s="38">
        <v>3</v>
      </c>
      <c r="E477" s="39" t="s">
        <v>107</v>
      </c>
      <c r="F477" s="40">
        <v>0</v>
      </c>
      <c r="G477" s="41">
        <v>90</v>
      </c>
      <c r="H477" s="42"/>
      <c r="I477" s="43"/>
      <c r="J477" s="39"/>
      <c r="K477" s="44"/>
      <c r="L477" s="44"/>
      <c r="M477" s="44"/>
      <c r="N477" s="44"/>
      <c r="O477" s="45"/>
      <c r="P477" s="46"/>
      <c r="Q477" s="46"/>
      <c r="R477" s="46"/>
      <c r="S477" s="47"/>
      <c r="T477" s="9"/>
      <c r="U477" s="48"/>
      <c r="V477" s="47"/>
      <c r="W477" s="49"/>
      <c r="X477" s="50"/>
      <c r="Y477" s="51"/>
      <c r="Z477" s="52"/>
      <c r="AA477" s="39"/>
      <c r="AB477" s="42"/>
      <c r="AC477" s="53"/>
      <c r="AD477" s="54"/>
      <c r="AE477" s="48"/>
      <c r="AF477" s="47"/>
      <c r="AG477" s="47"/>
      <c r="AH477" s="55"/>
      <c r="AI477" s="52"/>
    </row>
    <row r="478" spans="1:35" s="38" customFormat="1" ht="21">
      <c r="A478" s="37">
        <v>377.01</v>
      </c>
      <c r="B478" s="38" t="s">
        <v>50</v>
      </c>
      <c r="C478" s="38" t="s">
        <v>105</v>
      </c>
      <c r="D478" s="38">
        <v>4</v>
      </c>
      <c r="E478" s="39" t="s">
        <v>68</v>
      </c>
      <c r="F478" s="40">
        <v>44</v>
      </c>
      <c r="G478" s="41">
        <v>45</v>
      </c>
      <c r="H478" s="42"/>
      <c r="I478" s="43"/>
      <c r="J478" s="39">
        <v>270</v>
      </c>
      <c r="K478" s="44">
        <v>4</v>
      </c>
      <c r="L478" s="44">
        <v>180</v>
      </c>
      <c r="M478" s="44">
        <v>15</v>
      </c>
      <c r="N478" s="44"/>
      <c r="O478" s="45"/>
      <c r="P478" s="46">
        <f t="shared" si="102"/>
        <v>-0.2581885749168507</v>
      </c>
      <c r="Q478" s="46">
        <f t="shared" si="103"/>
        <v>-0.06737957954030589</v>
      </c>
      <c r="R478" s="46">
        <f t="shared" si="104"/>
        <v>-0.9635728795234904</v>
      </c>
      <c r="S478" s="47">
        <f t="shared" si="105"/>
        <v>194.6262839486734</v>
      </c>
      <c r="T478" s="9">
        <f t="shared" si="112"/>
        <v>-74.52134855401536</v>
      </c>
      <c r="U478" s="48">
        <f t="shared" si="106"/>
        <v>194.6262839486734</v>
      </c>
      <c r="V478" s="47">
        <f t="shared" si="111"/>
        <v>104.6262839486734</v>
      </c>
      <c r="W478" s="49">
        <f t="shared" si="107"/>
        <v>15.478651445984639</v>
      </c>
      <c r="X478" s="50"/>
      <c r="Y478" s="51"/>
      <c r="Z478" s="52"/>
      <c r="AA478" s="39">
        <v>37</v>
      </c>
      <c r="AB478" s="42">
        <v>49</v>
      </c>
      <c r="AC478" s="53">
        <v>230.5</v>
      </c>
      <c r="AD478" s="54">
        <v>-32.2</v>
      </c>
      <c r="AE478" s="48">
        <f t="shared" si="108"/>
        <v>144.1262839486734</v>
      </c>
      <c r="AF478" s="47">
        <f t="shared" si="110"/>
        <v>54.126283948673404</v>
      </c>
      <c r="AG478" s="47">
        <f t="shared" si="109"/>
        <v>15.478651445984639</v>
      </c>
      <c r="AH478" s="55"/>
      <c r="AI478" s="52"/>
    </row>
    <row r="479" spans="1:35" s="38" customFormat="1" ht="12.75">
      <c r="A479" s="37">
        <v>377.09</v>
      </c>
      <c r="B479" s="38" t="s">
        <v>50</v>
      </c>
      <c r="C479" s="38" t="s">
        <v>105</v>
      </c>
      <c r="D479" s="38">
        <v>4</v>
      </c>
      <c r="E479" s="39" t="s">
        <v>53</v>
      </c>
      <c r="F479" s="40">
        <v>52</v>
      </c>
      <c r="G479" s="41">
        <v>56</v>
      </c>
      <c r="H479" s="42"/>
      <c r="I479" s="43"/>
      <c r="J479" s="39">
        <v>270</v>
      </c>
      <c r="K479" s="44">
        <v>40</v>
      </c>
      <c r="L479" s="44">
        <v>180</v>
      </c>
      <c r="M479" s="44">
        <v>19</v>
      </c>
      <c r="N479" s="44"/>
      <c r="O479" s="45"/>
      <c r="P479" s="46">
        <f t="shared" si="102"/>
        <v>-0.2493996755784061</v>
      </c>
      <c r="Q479" s="46">
        <f t="shared" si="103"/>
        <v>-0.6077676251237062</v>
      </c>
      <c r="R479" s="46">
        <f t="shared" si="104"/>
        <v>-0.7243092507036281</v>
      </c>
      <c r="S479" s="47">
        <f t="shared" si="105"/>
        <v>247.68902532868208</v>
      </c>
      <c r="T479" s="9">
        <f t="shared" si="112"/>
        <v>-47.79195923373627</v>
      </c>
      <c r="U479" s="48">
        <f t="shared" si="106"/>
        <v>247.68902532868208</v>
      </c>
      <c r="V479" s="47">
        <f t="shared" si="111"/>
        <v>157.68902532868208</v>
      </c>
      <c r="W479" s="49">
        <f t="shared" si="107"/>
        <v>42.20804076626373</v>
      </c>
      <c r="X479" s="50"/>
      <c r="Y479" s="51"/>
      <c r="Z479" s="52"/>
      <c r="AA479" s="39">
        <v>38</v>
      </c>
      <c r="AB479" s="42">
        <v>84</v>
      </c>
      <c r="AC479" s="53">
        <v>291.2</v>
      </c>
      <c r="AD479" s="54">
        <v>-18.5</v>
      </c>
      <c r="AE479" s="48">
        <f t="shared" si="108"/>
        <v>136.4890253286821</v>
      </c>
      <c r="AF479" s="47">
        <f t="shared" si="110"/>
        <v>46.48902532868209</v>
      </c>
      <c r="AG479" s="47">
        <f t="shared" si="109"/>
        <v>42.20804076626373</v>
      </c>
      <c r="AH479" s="55"/>
      <c r="AI479" s="52"/>
    </row>
    <row r="480" spans="1:35" s="38" customFormat="1" ht="12.75">
      <c r="A480" s="37">
        <v>377.17</v>
      </c>
      <c r="B480" s="38" t="s">
        <v>50</v>
      </c>
      <c r="C480" s="38" t="s">
        <v>105</v>
      </c>
      <c r="D480" s="38">
        <v>4</v>
      </c>
      <c r="E480" s="39" t="s">
        <v>53</v>
      </c>
      <c r="F480" s="40">
        <v>60</v>
      </c>
      <c r="G480" s="41">
        <v>61</v>
      </c>
      <c r="H480" s="42"/>
      <c r="I480" s="43"/>
      <c r="J480" s="39">
        <v>270</v>
      </c>
      <c r="K480" s="44">
        <v>30</v>
      </c>
      <c r="L480" s="44">
        <v>0</v>
      </c>
      <c r="M480" s="44">
        <v>0</v>
      </c>
      <c r="N480" s="44">
        <v>30</v>
      </c>
      <c r="O480" s="45">
        <v>90</v>
      </c>
      <c r="P480" s="46">
        <f t="shared" si="102"/>
        <v>0</v>
      </c>
      <c r="Q480" s="46">
        <f t="shared" si="103"/>
        <v>0.49999999999999994</v>
      </c>
      <c r="R480" s="46">
        <f t="shared" si="104"/>
        <v>0.8660254037844387</v>
      </c>
      <c r="S480" s="47">
        <f t="shared" si="105"/>
        <v>90</v>
      </c>
      <c r="T480" s="9">
        <f t="shared" si="112"/>
        <v>60.00000000000001</v>
      </c>
      <c r="U480" s="48">
        <f t="shared" si="106"/>
        <v>270</v>
      </c>
      <c r="V480" s="47">
        <f t="shared" si="111"/>
        <v>180</v>
      </c>
      <c r="W480" s="49">
        <f t="shared" si="107"/>
        <v>29.999999999999993</v>
      </c>
      <c r="X480" s="50">
        <f>IF(-Q480&lt;0,180-ACOS(SIN((U480-90)*PI()/180)*R480/SQRT(Q480^2+R480^2))*180/PI(),ACOS(SIN((U480-90)*PI()/180)*R480/SQRT(Q480^2+R480^2))*180/PI())</f>
        <v>90</v>
      </c>
      <c r="Y480" s="51">
        <f>IF(O480=90,IF(X480-N480&lt;0,X480-N480+180,X480-N480),IF(O480=270,IF(X480+N480&gt;180,X480+N480-180,X480+N480),IF(U480&lt;180,IF(O480=1,IF(X480+N480&gt;180,X480+N480-180,X480+N480),IF(X480-N480&lt;0,X480-N480+180,X480-N480)),IF(O480=1,IF(X480-N480&lt;0,X480-N480+180,X480-N480),IF(X480+N480&gt;180,X480+N480-180,X480+N480)))))</f>
        <v>60</v>
      </c>
      <c r="Z480" s="52"/>
      <c r="AA480" s="39">
        <v>38</v>
      </c>
      <c r="AB480" s="42">
        <v>84</v>
      </c>
      <c r="AC480" s="53">
        <v>315.1</v>
      </c>
      <c r="AD480" s="54">
        <v>-27</v>
      </c>
      <c r="AE480" s="48">
        <f t="shared" si="108"/>
        <v>134.89999999999998</v>
      </c>
      <c r="AF480" s="47">
        <f t="shared" si="110"/>
        <v>44.89999999999998</v>
      </c>
      <c r="AG480" s="47">
        <f t="shared" si="109"/>
        <v>29.999999999999993</v>
      </c>
      <c r="AH480" s="55">
        <f>Y480</f>
        <v>60</v>
      </c>
      <c r="AI480" s="52"/>
    </row>
    <row r="481" spans="1:35" s="38" customFormat="1" ht="12.75">
      <c r="A481" s="37">
        <v>377.09</v>
      </c>
      <c r="B481" s="38" t="s">
        <v>50</v>
      </c>
      <c r="C481" s="38" t="s">
        <v>105</v>
      </c>
      <c r="D481" s="38">
        <v>4</v>
      </c>
      <c r="E481" s="39" t="s">
        <v>53</v>
      </c>
      <c r="F481" s="40">
        <v>52</v>
      </c>
      <c r="G481" s="41">
        <v>78</v>
      </c>
      <c r="H481" s="42"/>
      <c r="I481" s="43"/>
      <c r="J481" s="39">
        <v>270</v>
      </c>
      <c r="K481" s="44">
        <v>88</v>
      </c>
      <c r="L481" s="44">
        <v>0</v>
      </c>
      <c r="M481" s="44">
        <v>1</v>
      </c>
      <c r="N481" s="44"/>
      <c r="O481" s="45"/>
      <c r="P481" s="46">
        <f aca="true" t="shared" si="113" ref="P481:P500">COS(K481*PI()/180)*SIN(J481*PI()/180)*(SIN(M481*PI()/180))-(COS(M481*PI()/180)*SIN(L481*PI()/180))*(SIN(K481*PI()/180))</f>
        <v>-0.0006090802009086846</v>
      </c>
      <c r="Q481" s="46">
        <f aca="true" t="shared" si="114" ref="Q481:Q500">(SIN(K481*PI()/180))*(COS(M481*PI()/180)*COS(L481*PI()/180))-(SIN(M481*PI()/180))*(COS(K481*PI()/180)*COS(J481*PI()/180))</f>
        <v>0.9992386149554826</v>
      </c>
      <c r="R481" s="46">
        <f aca="true" t="shared" si="115" ref="R481:R500">(COS(K481*PI()/180)*COS(J481*PI()/180))*(COS(M481*PI()/180)*SIN(L481*PI()/180))-(COS(K481*PI()/180)*SIN(J481*PI()/180))*(COS(M481*PI()/180)*COS(L481*PI()/180))</f>
        <v>0.03489418134011378</v>
      </c>
      <c r="S481" s="47">
        <f aca="true" t="shared" si="116" ref="S481:S500">IF(P481=0,IF(Q481&gt;=0,90,270),IF(P481&gt;0,IF(Q481&gt;=0,ATAN(Q481/P481)*180/PI(),ATAN(Q481/P481)*180/PI()+360),ATAN(Q481/P481)*180/PI()+180))</f>
        <v>90.03492431142345</v>
      </c>
      <c r="T481" s="9">
        <f t="shared" si="112"/>
        <v>1.9999996287575943</v>
      </c>
      <c r="U481" s="48">
        <f aca="true" t="shared" si="117" ref="U481:U500">IF(R481&lt;0,S481,IF(S481+180&gt;=360,S481-180,S481+180))</f>
        <v>270.0349243114234</v>
      </c>
      <c r="V481" s="47">
        <f t="shared" si="111"/>
        <v>180.03492431142342</v>
      </c>
      <c r="W481" s="49">
        <f aca="true" t="shared" si="118" ref="W481:W500">IF(R481&lt;0,90+T481,90-T481)</f>
        <v>88.00000037124241</v>
      </c>
      <c r="X481" s="50"/>
      <c r="Y481" s="51"/>
      <c r="Z481" s="52"/>
      <c r="AA481" s="39">
        <v>52</v>
      </c>
      <c r="AB481" s="42">
        <v>78</v>
      </c>
      <c r="AC481" s="53">
        <v>232.4</v>
      </c>
      <c r="AD481" s="54">
        <v>-25.4</v>
      </c>
      <c r="AE481" s="48">
        <f aca="true" t="shared" si="119" ref="AE481:AE500">IF(AD481&gt;=0,IF(U481&gt;=AC481,U481-AC481,U481-AC481+360),IF((U481-AC481-180)&lt;0,IF(U481-AC481+180&lt;0,U481-AC481+540,U481-AC481+180),U481-AC481-180))</f>
        <v>217.63492431142342</v>
      </c>
      <c r="AF481" s="47">
        <f t="shared" si="110"/>
        <v>127.63492431142342</v>
      </c>
      <c r="AG481" s="47">
        <f aca="true" t="shared" si="120" ref="AG481:AG500">W481</f>
        <v>88.00000037124241</v>
      </c>
      <c r="AH481" s="55"/>
      <c r="AI481" s="52"/>
    </row>
    <row r="482" spans="1:35" s="38" customFormat="1" ht="21">
      <c r="A482" s="37">
        <v>378.02</v>
      </c>
      <c r="B482" s="38" t="s">
        <v>50</v>
      </c>
      <c r="C482" s="38" t="s">
        <v>105</v>
      </c>
      <c r="D482" s="38">
        <v>6</v>
      </c>
      <c r="E482" s="39" t="s">
        <v>68</v>
      </c>
      <c r="F482" s="40">
        <v>3</v>
      </c>
      <c r="G482" s="41">
        <v>3</v>
      </c>
      <c r="H482" s="42"/>
      <c r="I482" s="43"/>
      <c r="J482" s="39">
        <v>90</v>
      </c>
      <c r="K482" s="44">
        <v>6</v>
      </c>
      <c r="L482" s="44">
        <v>180</v>
      </c>
      <c r="M482" s="44">
        <v>1</v>
      </c>
      <c r="N482" s="44"/>
      <c r="O482" s="45"/>
      <c r="P482" s="46">
        <f t="shared" si="113"/>
        <v>0.017356800328744638</v>
      </c>
      <c r="Q482" s="46">
        <f t="shared" si="114"/>
        <v>-0.10451254307640281</v>
      </c>
      <c r="R482" s="46">
        <f t="shared" si="115"/>
        <v>0.9943704248665338</v>
      </c>
      <c r="S482" s="47">
        <f t="shared" si="116"/>
        <v>279.42927109941905</v>
      </c>
      <c r="T482" s="9">
        <f t="shared" si="112"/>
        <v>83.91843294872983</v>
      </c>
      <c r="U482" s="48">
        <f t="shared" si="117"/>
        <v>99.42927109941905</v>
      </c>
      <c r="V482" s="47">
        <f t="shared" si="111"/>
        <v>9.429271099419054</v>
      </c>
      <c r="W482" s="49">
        <f t="shared" si="118"/>
        <v>6.08156705127017</v>
      </c>
      <c r="X482" s="50"/>
      <c r="Y482" s="51"/>
      <c r="Z482" s="52"/>
      <c r="AA482" s="39">
        <v>0</v>
      </c>
      <c r="AB482" s="42">
        <v>10</v>
      </c>
      <c r="AC482" s="53">
        <v>203.8</v>
      </c>
      <c r="AD482" s="54">
        <v>-5.6</v>
      </c>
      <c r="AE482" s="48">
        <f t="shared" si="119"/>
        <v>75.62927109941904</v>
      </c>
      <c r="AF482" s="47">
        <f t="shared" si="110"/>
        <v>345.62927109941904</v>
      </c>
      <c r="AG482" s="47">
        <f t="shared" si="120"/>
        <v>6.08156705127017</v>
      </c>
      <c r="AH482" s="55"/>
      <c r="AI482" s="52"/>
    </row>
    <row r="483" spans="1:35" s="38" customFormat="1" ht="12.75">
      <c r="A483" s="37">
        <v>378.03</v>
      </c>
      <c r="B483" s="38" t="s">
        <v>50</v>
      </c>
      <c r="C483" s="38" t="s">
        <v>105</v>
      </c>
      <c r="D483" s="38">
        <v>6</v>
      </c>
      <c r="E483" s="39" t="s">
        <v>78</v>
      </c>
      <c r="F483" s="40">
        <v>4</v>
      </c>
      <c r="G483" s="41">
        <v>11</v>
      </c>
      <c r="H483" s="42"/>
      <c r="I483" s="43"/>
      <c r="J483" s="39">
        <v>90</v>
      </c>
      <c r="K483" s="44">
        <v>46</v>
      </c>
      <c r="L483" s="44">
        <v>0</v>
      </c>
      <c r="M483" s="44">
        <v>14</v>
      </c>
      <c r="N483" s="44"/>
      <c r="O483" s="45"/>
      <c r="P483" s="46">
        <f t="shared" si="113"/>
        <v>0.16805306977561688</v>
      </c>
      <c r="Q483" s="46">
        <f t="shared" si="114"/>
        <v>0.6979723340088217</v>
      </c>
      <c r="R483" s="46">
        <f t="shared" si="115"/>
        <v>-0.674024048078213</v>
      </c>
      <c r="S483" s="47">
        <f t="shared" si="116"/>
        <v>76.46238284391625</v>
      </c>
      <c r="T483" s="9">
        <f t="shared" si="112"/>
        <v>-43.19378826125334</v>
      </c>
      <c r="U483" s="48">
        <f t="shared" si="117"/>
        <v>76.46238284391625</v>
      </c>
      <c r="V483" s="47">
        <f t="shared" si="111"/>
        <v>346.46238284391626</v>
      </c>
      <c r="W483" s="49">
        <f t="shared" si="118"/>
        <v>46.80621173874666</v>
      </c>
      <c r="X483" s="50"/>
      <c r="Y483" s="51"/>
      <c r="Z483" s="52"/>
      <c r="AA483" s="39">
        <v>0</v>
      </c>
      <c r="AB483" s="42">
        <v>11</v>
      </c>
      <c r="AC483" s="53">
        <v>297.9</v>
      </c>
      <c r="AD483" s="54">
        <v>-11.3</v>
      </c>
      <c r="AE483" s="48">
        <f t="shared" si="119"/>
        <v>318.5623828439163</v>
      </c>
      <c r="AF483" s="47">
        <f t="shared" si="110"/>
        <v>228.56238284391628</v>
      </c>
      <c r="AG483" s="47">
        <f t="shared" si="120"/>
        <v>46.80621173874666</v>
      </c>
      <c r="AH483" s="55"/>
      <c r="AI483" s="52"/>
    </row>
    <row r="484" spans="1:35" s="38" customFormat="1" ht="12.75">
      <c r="A484" s="37">
        <v>378.41</v>
      </c>
      <c r="B484" s="38" t="s">
        <v>50</v>
      </c>
      <c r="C484" s="38" t="s">
        <v>105</v>
      </c>
      <c r="D484" s="38">
        <v>6</v>
      </c>
      <c r="E484" s="39" t="s">
        <v>68</v>
      </c>
      <c r="F484" s="40">
        <v>42</v>
      </c>
      <c r="G484" s="41">
        <v>42</v>
      </c>
      <c r="H484" s="42"/>
      <c r="I484" s="43"/>
      <c r="J484" s="39">
        <v>270</v>
      </c>
      <c r="K484" s="44">
        <v>5</v>
      </c>
      <c r="L484" s="44">
        <v>0</v>
      </c>
      <c r="M484" s="44">
        <v>3</v>
      </c>
      <c r="N484" s="44"/>
      <c r="O484" s="45"/>
      <c r="P484" s="46">
        <f t="shared" si="113"/>
        <v>-0.05213680212878223</v>
      </c>
      <c r="Q484" s="46">
        <f t="shared" si="114"/>
        <v>0.08703629883128321</v>
      </c>
      <c r="R484" s="46">
        <f t="shared" si="115"/>
        <v>0.994829447880333</v>
      </c>
      <c r="S484" s="47">
        <f t="shared" si="116"/>
        <v>120.92260626992791</v>
      </c>
      <c r="T484" s="9">
        <f t="shared" si="112"/>
        <v>84.17685049823567</v>
      </c>
      <c r="U484" s="48">
        <f t="shared" si="117"/>
        <v>300.9226062699279</v>
      </c>
      <c r="V484" s="47">
        <f t="shared" si="111"/>
        <v>210.92260626992788</v>
      </c>
      <c r="W484" s="49">
        <f t="shared" si="118"/>
        <v>5.823149501764334</v>
      </c>
      <c r="X484" s="50"/>
      <c r="Y484" s="51"/>
      <c r="Z484" s="52"/>
      <c r="AA484" s="39">
        <v>36</v>
      </c>
      <c r="AB484" s="42">
        <v>70</v>
      </c>
      <c r="AC484" s="53">
        <v>224.3</v>
      </c>
      <c r="AD484" s="54">
        <v>-40.2</v>
      </c>
      <c r="AE484" s="48">
        <f t="shared" si="119"/>
        <v>256.62260626992787</v>
      </c>
      <c r="AF484" s="47">
        <f t="shared" si="110"/>
        <v>166.62260626992787</v>
      </c>
      <c r="AG484" s="47">
        <f t="shared" si="120"/>
        <v>5.823149501764334</v>
      </c>
      <c r="AH484" s="55"/>
      <c r="AI484" s="52"/>
    </row>
    <row r="485" spans="1:35" s="38" customFormat="1" ht="21">
      <c r="A485" s="37">
        <v>379.21</v>
      </c>
      <c r="B485" s="38" t="s">
        <v>50</v>
      </c>
      <c r="C485" s="38" t="s">
        <v>105</v>
      </c>
      <c r="D485" s="38">
        <v>6</v>
      </c>
      <c r="E485" s="39" t="s">
        <v>48</v>
      </c>
      <c r="F485" s="40">
        <v>122</v>
      </c>
      <c r="G485" s="41">
        <v>122</v>
      </c>
      <c r="H485" s="42"/>
      <c r="I485" s="43"/>
      <c r="J485" s="39">
        <v>270</v>
      </c>
      <c r="K485" s="44">
        <v>10</v>
      </c>
      <c r="L485" s="44">
        <v>180</v>
      </c>
      <c r="M485" s="44">
        <v>4</v>
      </c>
      <c r="N485" s="44"/>
      <c r="O485" s="45"/>
      <c r="P485" s="46">
        <f t="shared" si="113"/>
        <v>-0.06869671616600716</v>
      </c>
      <c r="Q485" s="46">
        <f t="shared" si="114"/>
        <v>-0.17322517943366056</v>
      </c>
      <c r="R485" s="46">
        <f t="shared" si="115"/>
        <v>-0.9824088108221348</v>
      </c>
      <c r="S485" s="47">
        <f t="shared" si="116"/>
        <v>248.36797774921638</v>
      </c>
      <c r="T485" s="9">
        <f t="shared" si="112"/>
        <v>-79.25937103879262</v>
      </c>
      <c r="U485" s="48">
        <f t="shared" si="117"/>
        <v>248.36797774921638</v>
      </c>
      <c r="V485" s="47">
        <f t="shared" si="111"/>
        <v>158.36797774921638</v>
      </c>
      <c r="W485" s="49">
        <f t="shared" si="118"/>
        <v>10.740628961207378</v>
      </c>
      <c r="X485" s="50"/>
      <c r="Y485" s="51"/>
      <c r="Z485" s="52"/>
      <c r="AA485" s="39">
        <v>104</v>
      </c>
      <c r="AB485" s="42">
        <v>124</v>
      </c>
      <c r="AC485" s="53">
        <v>204.4</v>
      </c>
      <c r="AD485" s="54">
        <v>-7.6</v>
      </c>
      <c r="AE485" s="48">
        <f t="shared" si="119"/>
        <v>223.96797774921637</v>
      </c>
      <c r="AF485" s="47">
        <f t="shared" si="110"/>
        <v>133.96797774921637</v>
      </c>
      <c r="AG485" s="47">
        <f t="shared" si="120"/>
        <v>10.740628961207378</v>
      </c>
      <c r="AH485" s="55"/>
      <c r="AI485" s="52"/>
    </row>
    <row r="486" spans="1:35" s="38" customFormat="1" ht="21">
      <c r="A486" s="37">
        <v>379.635</v>
      </c>
      <c r="B486" s="38" t="s">
        <v>50</v>
      </c>
      <c r="C486" s="38" t="s">
        <v>105</v>
      </c>
      <c r="D486" s="38">
        <v>7</v>
      </c>
      <c r="E486" s="39" t="s">
        <v>68</v>
      </c>
      <c r="F486" s="40">
        <v>23</v>
      </c>
      <c r="G486" s="41">
        <v>24</v>
      </c>
      <c r="H486" s="42"/>
      <c r="I486" s="43"/>
      <c r="J486" s="39">
        <v>90</v>
      </c>
      <c r="K486" s="44">
        <v>0</v>
      </c>
      <c r="L486" s="44">
        <v>180</v>
      </c>
      <c r="M486" s="44">
        <v>13</v>
      </c>
      <c r="N486" s="44"/>
      <c r="O486" s="45"/>
      <c r="P486" s="46">
        <f t="shared" si="113"/>
        <v>0.224951054343865</v>
      </c>
      <c r="Q486" s="46">
        <f t="shared" si="114"/>
        <v>-1.3774279433351828E-17</v>
      </c>
      <c r="R486" s="46">
        <f t="shared" si="115"/>
        <v>0.9743700647852352</v>
      </c>
      <c r="S486" s="47">
        <f t="shared" si="116"/>
        <v>360</v>
      </c>
      <c r="T486" s="9">
        <f t="shared" si="112"/>
        <v>77.00000000000001</v>
      </c>
      <c r="U486" s="48">
        <f t="shared" si="117"/>
        <v>180</v>
      </c>
      <c r="V486" s="47">
        <f t="shared" si="111"/>
        <v>90</v>
      </c>
      <c r="W486" s="49">
        <f t="shared" si="118"/>
        <v>12.999999999999986</v>
      </c>
      <c r="X486" s="50"/>
      <c r="Y486" s="51"/>
      <c r="Z486" s="52"/>
      <c r="AA486" s="39">
        <v>14</v>
      </c>
      <c r="AB486" s="42">
        <v>36</v>
      </c>
      <c r="AC486" s="53">
        <v>160</v>
      </c>
      <c r="AD486" s="54">
        <v>-24.7</v>
      </c>
      <c r="AE486" s="48">
        <f t="shared" si="119"/>
        <v>200</v>
      </c>
      <c r="AF486" s="47">
        <f t="shared" si="110"/>
        <v>110</v>
      </c>
      <c r="AG486" s="47">
        <f t="shared" si="120"/>
        <v>12.999999999999986</v>
      </c>
      <c r="AH486" s="55"/>
      <c r="AI486" s="52"/>
    </row>
    <row r="487" spans="1:35" s="38" customFormat="1" ht="21">
      <c r="A487" s="37">
        <v>379.735</v>
      </c>
      <c r="B487" s="38" t="s">
        <v>50</v>
      </c>
      <c r="C487" s="38" t="s">
        <v>105</v>
      </c>
      <c r="D487" s="38">
        <v>7</v>
      </c>
      <c r="E487" s="39" t="s">
        <v>53</v>
      </c>
      <c r="F487" s="40">
        <v>33</v>
      </c>
      <c r="G487" s="41">
        <v>36</v>
      </c>
      <c r="H487" s="42"/>
      <c r="I487" s="43"/>
      <c r="J487" s="39">
        <v>270</v>
      </c>
      <c r="K487" s="44">
        <v>44</v>
      </c>
      <c r="L487" s="44">
        <v>0</v>
      </c>
      <c r="M487" s="44">
        <v>41</v>
      </c>
      <c r="N487" s="44">
        <v>88</v>
      </c>
      <c r="O487" s="45">
        <v>90</v>
      </c>
      <c r="P487" s="46">
        <f t="shared" si="113"/>
        <v>-0.4719293709244008</v>
      </c>
      <c r="Q487" s="46">
        <f t="shared" si="114"/>
        <v>0.5242653271673448</v>
      </c>
      <c r="R487" s="46">
        <f t="shared" si="115"/>
        <v>0.542892638751116</v>
      </c>
      <c r="S487" s="47">
        <f t="shared" si="116"/>
        <v>131.9926810311439</v>
      </c>
      <c r="T487" s="9">
        <f t="shared" si="112"/>
        <v>37.58322991970004</v>
      </c>
      <c r="U487" s="48">
        <f t="shared" si="117"/>
        <v>311.9926810311439</v>
      </c>
      <c r="V487" s="47">
        <f t="shared" si="111"/>
        <v>221.9926810311439</v>
      </c>
      <c r="W487" s="49">
        <f t="shared" si="118"/>
        <v>52.41677008029996</v>
      </c>
      <c r="X487" s="50">
        <f>IF(-Q487&lt;0,180-ACOS(SIN((U487-90)*PI()/180)*R487/SQRT(Q487^2+R487^2))*180/PI(),ACOS(SIN((U487-90)*PI()/180)*R487/SQRT(Q487^2+R487^2))*180/PI())</f>
        <v>61.23201246179514</v>
      </c>
      <c r="Y487" s="51">
        <f>IF(O487=90,IF(X487-N487&lt;0,X487-N487+180,X487-N487),IF(O487=270,IF(X487+N487&gt;180,X487+N487-180,X487+N487),IF(U487&lt;180,IF(O487=1,IF(X487+N487&gt;180,X487+N487-180,X487+N487),IF(X487-N487&lt;0,X487-N487+180,X487-N487)),IF(O487=1,IF(X487-N487&lt;0,X487-N487+180,X487-N487),IF(X487+N487&gt;180,X487+N487-180,X487+N487)))))</f>
        <v>153.23201246179514</v>
      </c>
      <c r="Z487" s="52" t="s">
        <v>85</v>
      </c>
      <c r="AA487" s="39">
        <v>14</v>
      </c>
      <c r="AB487" s="42">
        <v>36</v>
      </c>
      <c r="AC487" s="53">
        <v>28.4</v>
      </c>
      <c r="AD487" s="54">
        <v>-28.1</v>
      </c>
      <c r="AE487" s="48">
        <f t="shared" si="119"/>
        <v>103.59268103114391</v>
      </c>
      <c r="AF487" s="47">
        <f t="shared" si="110"/>
        <v>13.592681031143911</v>
      </c>
      <c r="AG487" s="47">
        <f t="shared" si="120"/>
        <v>52.41677008029996</v>
      </c>
      <c r="AH487" s="55">
        <f>Y487</f>
        <v>153.23201246179514</v>
      </c>
      <c r="AI487" s="52" t="str">
        <f>Z487</f>
        <v>LL</v>
      </c>
    </row>
    <row r="488" spans="1:35" s="38" customFormat="1" ht="12.75">
      <c r="A488" s="37">
        <v>380.475</v>
      </c>
      <c r="B488" s="38" t="s">
        <v>50</v>
      </c>
      <c r="C488" s="38" t="s">
        <v>105</v>
      </c>
      <c r="D488" s="38" t="s">
        <v>55</v>
      </c>
      <c r="E488" s="39" t="s">
        <v>48</v>
      </c>
      <c r="F488" s="40">
        <v>25</v>
      </c>
      <c r="G488" s="41">
        <v>30</v>
      </c>
      <c r="H488" s="42"/>
      <c r="I488" s="43"/>
      <c r="J488" s="39">
        <v>90</v>
      </c>
      <c r="K488" s="44">
        <v>8</v>
      </c>
      <c r="L488" s="44">
        <v>0</v>
      </c>
      <c r="M488" s="44">
        <v>2</v>
      </c>
      <c r="N488" s="44"/>
      <c r="O488" s="45"/>
      <c r="P488" s="46">
        <f t="shared" si="113"/>
        <v>0.03455985719963844</v>
      </c>
      <c r="Q488" s="46">
        <f t="shared" si="114"/>
        <v>0.13908832046729191</v>
      </c>
      <c r="R488" s="46">
        <f t="shared" si="115"/>
        <v>-0.9896648241902408</v>
      </c>
      <c r="S488" s="47">
        <f t="shared" si="116"/>
        <v>76.04606622060129</v>
      </c>
      <c r="T488" s="9">
        <f t="shared" si="112"/>
        <v>-81.76003283137152</v>
      </c>
      <c r="U488" s="48">
        <f t="shared" si="117"/>
        <v>76.04606622060129</v>
      </c>
      <c r="V488" s="47">
        <f t="shared" si="111"/>
        <v>346.0460662206013</v>
      </c>
      <c r="W488" s="49">
        <f t="shared" si="118"/>
        <v>8.239967168628482</v>
      </c>
      <c r="X488" s="50"/>
      <c r="Y488" s="51"/>
      <c r="Z488" s="52"/>
      <c r="AA488" s="39">
        <v>7</v>
      </c>
      <c r="AB488" s="42">
        <v>42</v>
      </c>
      <c r="AC488" s="53"/>
      <c r="AD488" s="54"/>
      <c r="AE488" s="48">
        <f t="shared" si="119"/>
        <v>76.04606622060129</v>
      </c>
      <c r="AF488" s="47">
        <f t="shared" si="110"/>
        <v>346.0460662206013</v>
      </c>
      <c r="AG488" s="47">
        <f t="shared" si="120"/>
        <v>8.239967168628482</v>
      </c>
      <c r="AH488" s="55"/>
      <c r="AI488" s="52"/>
    </row>
    <row r="489" spans="1:35" s="38" customFormat="1" ht="12.75">
      <c r="A489" s="37">
        <v>382.08</v>
      </c>
      <c r="B489" s="38" t="s">
        <v>50</v>
      </c>
      <c r="C489" s="38" t="s">
        <v>108</v>
      </c>
      <c r="D489" s="38">
        <v>1</v>
      </c>
      <c r="E489" s="39" t="s">
        <v>68</v>
      </c>
      <c r="F489" s="40">
        <v>25</v>
      </c>
      <c r="G489" s="41">
        <v>25</v>
      </c>
      <c r="H489" s="42"/>
      <c r="I489" s="43"/>
      <c r="J489" s="39">
        <v>270</v>
      </c>
      <c r="K489" s="44">
        <v>4</v>
      </c>
      <c r="L489" s="44">
        <v>180</v>
      </c>
      <c r="M489" s="44">
        <v>12</v>
      </c>
      <c r="N489" s="44"/>
      <c r="O489" s="45"/>
      <c r="P489" s="46">
        <f t="shared" si="113"/>
        <v>-0.2074052283885323</v>
      </c>
      <c r="Q489" s="46">
        <f t="shared" si="114"/>
        <v>-0.06823212742846683</v>
      </c>
      <c r="R489" s="46">
        <f t="shared" si="115"/>
        <v>-0.9757648823399446</v>
      </c>
      <c r="S489" s="47">
        <f t="shared" si="116"/>
        <v>198.21016043210227</v>
      </c>
      <c r="T489" s="9">
        <f t="shared" si="112"/>
        <v>-77.38707326251301</v>
      </c>
      <c r="U489" s="48">
        <f t="shared" si="117"/>
        <v>198.21016043210227</v>
      </c>
      <c r="V489" s="47">
        <f t="shared" si="111"/>
        <v>108.21016043210227</v>
      </c>
      <c r="W489" s="49">
        <f t="shared" si="118"/>
        <v>12.612926737486987</v>
      </c>
      <c r="X489" s="50"/>
      <c r="Y489" s="51"/>
      <c r="Z489" s="52"/>
      <c r="AA489" s="39">
        <v>21</v>
      </c>
      <c r="AB489" s="42">
        <v>28</v>
      </c>
      <c r="AC489" s="53">
        <v>358.7</v>
      </c>
      <c r="AD489" s="54">
        <v>8</v>
      </c>
      <c r="AE489" s="48">
        <f t="shared" si="119"/>
        <v>199.51016043210228</v>
      </c>
      <c r="AF489" s="47">
        <f t="shared" si="110"/>
        <v>109.51016043210228</v>
      </c>
      <c r="AG489" s="47">
        <f t="shared" si="120"/>
        <v>12.612926737486987</v>
      </c>
      <c r="AH489" s="55"/>
      <c r="AI489" s="52"/>
    </row>
    <row r="490" spans="1:35" s="38" customFormat="1" ht="21">
      <c r="A490" s="37">
        <v>382.93</v>
      </c>
      <c r="B490" s="38" t="s">
        <v>50</v>
      </c>
      <c r="C490" s="38" t="s">
        <v>108</v>
      </c>
      <c r="D490" s="38">
        <v>1</v>
      </c>
      <c r="E490" s="39" t="s">
        <v>48</v>
      </c>
      <c r="F490" s="40">
        <v>110</v>
      </c>
      <c r="G490" s="41">
        <v>110</v>
      </c>
      <c r="H490" s="42"/>
      <c r="I490" s="43"/>
      <c r="J490" s="39">
        <v>90</v>
      </c>
      <c r="K490" s="44">
        <v>7</v>
      </c>
      <c r="L490" s="44">
        <v>180</v>
      </c>
      <c r="M490" s="44">
        <v>22</v>
      </c>
      <c r="N490" s="44"/>
      <c r="O490" s="45"/>
      <c r="P490" s="46">
        <f t="shared" si="113"/>
        <v>0.37181433267442887</v>
      </c>
      <c r="Q490" s="46">
        <f t="shared" si="114"/>
        <v>-0.11299528757190816</v>
      </c>
      <c r="R490" s="46">
        <f t="shared" si="115"/>
        <v>0.920272766714232</v>
      </c>
      <c r="S490" s="47">
        <f t="shared" si="116"/>
        <v>343.09584456650424</v>
      </c>
      <c r="T490" s="9">
        <f t="shared" si="112"/>
        <v>67.10705101430317</v>
      </c>
      <c r="U490" s="48">
        <f t="shared" si="117"/>
        <v>163.09584456650424</v>
      </c>
      <c r="V490" s="47">
        <f t="shared" si="111"/>
        <v>73.09584456650424</v>
      </c>
      <c r="W490" s="49">
        <f t="shared" si="118"/>
        <v>22.892948985696833</v>
      </c>
      <c r="X490" s="50"/>
      <c r="Y490" s="51"/>
      <c r="Z490" s="52"/>
      <c r="AA490" s="39">
        <v>73</v>
      </c>
      <c r="AB490" s="42">
        <v>140</v>
      </c>
      <c r="AC490" s="53">
        <v>192.4</v>
      </c>
      <c r="AD490" s="54">
        <v>-4.2</v>
      </c>
      <c r="AE490" s="48">
        <f t="shared" si="119"/>
        <v>150.69584456650423</v>
      </c>
      <c r="AF490" s="47">
        <f t="shared" si="110"/>
        <v>60.695844566504235</v>
      </c>
      <c r="AG490" s="47">
        <f t="shared" si="120"/>
        <v>22.892948985696833</v>
      </c>
      <c r="AH490" s="55"/>
      <c r="AI490" s="52"/>
    </row>
    <row r="491" spans="1:35" s="38" customFormat="1" ht="12.75">
      <c r="A491" s="37">
        <v>382.73</v>
      </c>
      <c r="B491" s="38" t="s">
        <v>50</v>
      </c>
      <c r="C491" s="38" t="s">
        <v>108</v>
      </c>
      <c r="D491" s="38">
        <v>1</v>
      </c>
      <c r="E491" s="39" t="s">
        <v>78</v>
      </c>
      <c r="F491" s="40">
        <v>90</v>
      </c>
      <c r="G491" s="41">
        <v>97</v>
      </c>
      <c r="H491" s="42"/>
      <c r="I491" s="43"/>
      <c r="J491" s="39">
        <v>270</v>
      </c>
      <c r="K491" s="44">
        <v>50</v>
      </c>
      <c r="L491" s="44">
        <v>180</v>
      </c>
      <c r="M491" s="44">
        <v>55</v>
      </c>
      <c r="N491" s="44"/>
      <c r="O491" s="45"/>
      <c r="P491" s="46">
        <f t="shared" si="113"/>
        <v>-0.5265407845183632</v>
      </c>
      <c r="Q491" s="46">
        <f t="shared" si="114"/>
        <v>-0.439385041770705</v>
      </c>
      <c r="R491" s="46">
        <f t="shared" si="115"/>
        <v>-0.36868782649461246</v>
      </c>
      <c r="S491" s="47">
        <f t="shared" si="116"/>
        <v>219.8441485361878</v>
      </c>
      <c r="T491" s="9">
        <f t="shared" si="112"/>
        <v>-28.26302557964731</v>
      </c>
      <c r="U491" s="48">
        <f t="shared" si="117"/>
        <v>219.8441485361878</v>
      </c>
      <c r="V491" s="47">
        <f t="shared" si="111"/>
        <v>129.8441485361878</v>
      </c>
      <c r="W491" s="49">
        <f t="shared" si="118"/>
        <v>61.736974420352695</v>
      </c>
      <c r="X491" s="50"/>
      <c r="Y491" s="51"/>
      <c r="Z491" s="52"/>
      <c r="AA491" s="39">
        <v>73</v>
      </c>
      <c r="AB491" s="42">
        <v>140</v>
      </c>
      <c r="AC491" s="53">
        <v>354.4</v>
      </c>
      <c r="AD491" s="54">
        <v>-3.8</v>
      </c>
      <c r="AE491" s="48">
        <f t="shared" si="119"/>
        <v>45.44414853618781</v>
      </c>
      <c r="AF491" s="47">
        <f t="shared" si="110"/>
        <v>315.4441485361878</v>
      </c>
      <c r="AG491" s="47">
        <f t="shared" si="120"/>
        <v>61.736974420352695</v>
      </c>
      <c r="AH491" s="55"/>
      <c r="AI491" s="52"/>
    </row>
    <row r="492" spans="1:35" s="38" customFormat="1" ht="21">
      <c r="A492" s="37">
        <v>383.53</v>
      </c>
      <c r="B492" s="38" t="s">
        <v>50</v>
      </c>
      <c r="C492" s="38" t="s">
        <v>108</v>
      </c>
      <c r="D492" s="38">
        <v>2</v>
      </c>
      <c r="E492" s="39" t="s">
        <v>53</v>
      </c>
      <c r="F492" s="40">
        <v>30</v>
      </c>
      <c r="G492" s="41">
        <v>38</v>
      </c>
      <c r="H492" s="42"/>
      <c r="I492" s="43"/>
      <c r="J492" s="39">
        <v>90</v>
      </c>
      <c r="K492" s="44">
        <v>62</v>
      </c>
      <c r="L492" s="44">
        <v>180</v>
      </c>
      <c r="M492" s="44">
        <v>20</v>
      </c>
      <c r="N492" s="44">
        <v>35</v>
      </c>
      <c r="O492" s="45">
        <v>90</v>
      </c>
      <c r="P492" s="46">
        <f t="shared" si="113"/>
        <v>0.16056873119135595</v>
      </c>
      <c r="Q492" s="46">
        <f t="shared" si="114"/>
        <v>-0.8296993375502142</v>
      </c>
      <c r="R492" s="46">
        <f t="shared" si="115"/>
        <v>0.44115896321872994</v>
      </c>
      <c r="S492" s="47">
        <f t="shared" si="116"/>
        <v>280.95284871231735</v>
      </c>
      <c r="T492" s="9">
        <f t="shared" si="112"/>
        <v>27.565628170023164</v>
      </c>
      <c r="U492" s="48">
        <f t="shared" si="117"/>
        <v>100.95284871231735</v>
      </c>
      <c r="V492" s="47">
        <f t="shared" si="111"/>
        <v>10.952848712317348</v>
      </c>
      <c r="W492" s="49">
        <f t="shared" si="118"/>
        <v>62.43437182997684</v>
      </c>
      <c r="X492" s="50">
        <f>IF(-Q492&lt;0,180-ACOS(SIN((U492-90)*PI()/180)*R492/SQRT(Q492^2+R492^2))*180/PI(),ACOS(SIN((U492-90)*PI()/180)*R492/SQRT(Q492^2+R492^2))*180/PI())</f>
        <v>84.88240797336907</v>
      </c>
      <c r="Y492" s="51">
        <f>IF(O492=90,IF(X492-N492&lt;0,X492-N492+180,X492-N492),IF(O492=270,IF(X492+N492&gt;180,X492+N492-180,X492+N492),IF(U492&lt;180,IF(O492=1,IF(X492+N492&gt;180,X492+N492-180,X492+N492),IF(X492-N492&lt;0,X492-N492+180,X492-N492)),IF(O492=1,IF(X492-N492&lt;0,X492-N492+180,X492-N492),IF(X492+N492&gt;180,X492+N492-180,X492+N492)))))</f>
        <v>49.88240797336907</v>
      </c>
      <c r="Z492" s="52" t="s">
        <v>54</v>
      </c>
      <c r="AA492" s="39">
        <v>12</v>
      </c>
      <c r="AB492" s="42">
        <v>38</v>
      </c>
      <c r="AC492" s="53">
        <v>346.1</v>
      </c>
      <c r="AD492" s="54">
        <v>65.7</v>
      </c>
      <c r="AE492" s="48">
        <f t="shared" si="119"/>
        <v>114.85284871231732</v>
      </c>
      <c r="AF492" s="47">
        <f t="shared" si="110"/>
        <v>24.852848712317325</v>
      </c>
      <c r="AG492" s="47">
        <f t="shared" si="120"/>
        <v>62.43437182997684</v>
      </c>
      <c r="AH492" s="55">
        <f>Y492</f>
        <v>49.88240797336907</v>
      </c>
      <c r="AI492" s="52" t="str">
        <f>Z492</f>
        <v>N</v>
      </c>
    </row>
    <row r="493" spans="1:35" s="38" customFormat="1" ht="21">
      <c r="A493" s="37">
        <v>383.82</v>
      </c>
      <c r="B493" s="38" t="s">
        <v>50</v>
      </c>
      <c r="C493" s="38" t="s">
        <v>108</v>
      </c>
      <c r="D493" s="38">
        <v>2</v>
      </c>
      <c r="E493" s="39" t="s">
        <v>78</v>
      </c>
      <c r="F493" s="40">
        <v>59</v>
      </c>
      <c r="G493" s="41">
        <v>70</v>
      </c>
      <c r="H493" s="42"/>
      <c r="I493" s="43"/>
      <c r="J493" s="39">
        <v>90</v>
      </c>
      <c r="K493" s="44">
        <v>60</v>
      </c>
      <c r="L493" s="44">
        <v>180</v>
      </c>
      <c r="M493" s="44">
        <v>9</v>
      </c>
      <c r="N493" s="44"/>
      <c r="O493" s="45"/>
      <c r="P493" s="46">
        <f t="shared" si="113"/>
        <v>0.07821723252011534</v>
      </c>
      <c r="Q493" s="46">
        <f t="shared" si="114"/>
        <v>-0.8553631939770863</v>
      </c>
      <c r="R493" s="46">
        <f t="shared" si="115"/>
        <v>0.493844170297569</v>
      </c>
      <c r="S493" s="47">
        <f t="shared" si="116"/>
        <v>275.2247844421927</v>
      </c>
      <c r="T493" s="9">
        <f t="shared" si="112"/>
        <v>29.89681069926552</v>
      </c>
      <c r="U493" s="48">
        <f t="shared" si="117"/>
        <v>95.22478444219269</v>
      </c>
      <c r="V493" s="47">
        <f t="shared" si="111"/>
        <v>5.224784442192686</v>
      </c>
      <c r="W493" s="49">
        <f t="shared" si="118"/>
        <v>60.103189300734485</v>
      </c>
      <c r="X493" s="50"/>
      <c r="Y493" s="51"/>
      <c r="Z493" s="52"/>
      <c r="AA493" s="39">
        <v>59</v>
      </c>
      <c r="AB493" s="42">
        <v>70</v>
      </c>
      <c r="AC493" s="53">
        <v>38.3</v>
      </c>
      <c r="AD493" s="54">
        <v>6.3</v>
      </c>
      <c r="AE493" s="48">
        <f t="shared" si="119"/>
        <v>56.92478444219269</v>
      </c>
      <c r="AF493" s="47">
        <f t="shared" si="110"/>
        <v>326.9247844421927</v>
      </c>
      <c r="AG493" s="47">
        <f t="shared" si="120"/>
        <v>60.103189300734485</v>
      </c>
      <c r="AH493" s="55"/>
      <c r="AI493" s="52"/>
    </row>
    <row r="494" spans="1:35" s="38" customFormat="1" ht="12.75">
      <c r="A494" s="37">
        <v>384.55</v>
      </c>
      <c r="B494" s="38" t="s">
        <v>50</v>
      </c>
      <c r="C494" s="38" t="s">
        <v>108</v>
      </c>
      <c r="D494" s="38">
        <v>2</v>
      </c>
      <c r="E494" s="39" t="s">
        <v>68</v>
      </c>
      <c r="F494" s="40">
        <v>132</v>
      </c>
      <c r="G494" s="41">
        <v>132</v>
      </c>
      <c r="H494" s="42"/>
      <c r="I494" s="43"/>
      <c r="J494" s="39">
        <v>270</v>
      </c>
      <c r="K494" s="44">
        <v>8</v>
      </c>
      <c r="L494" s="44">
        <v>0</v>
      </c>
      <c r="M494" s="44">
        <v>13</v>
      </c>
      <c r="N494" s="44"/>
      <c r="O494" s="45"/>
      <c r="P494" s="46">
        <f t="shared" si="113"/>
        <v>-0.22276184614647923</v>
      </c>
      <c r="Q494" s="46">
        <f t="shared" si="114"/>
        <v>0.13560610339882107</v>
      </c>
      <c r="R494" s="46">
        <f t="shared" si="115"/>
        <v>0.9648875622944737</v>
      </c>
      <c r="S494" s="47">
        <f t="shared" si="116"/>
        <v>148.66906709884108</v>
      </c>
      <c r="T494" s="9">
        <f t="shared" si="112"/>
        <v>74.875416916682</v>
      </c>
      <c r="U494" s="48">
        <f t="shared" si="117"/>
        <v>328.6690670988411</v>
      </c>
      <c r="V494" s="47">
        <f t="shared" si="111"/>
        <v>238.66906709884108</v>
      </c>
      <c r="W494" s="49">
        <f t="shared" si="118"/>
        <v>15.124583083318</v>
      </c>
      <c r="X494" s="50"/>
      <c r="Y494" s="51"/>
      <c r="Z494" s="52"/>
      <c r="AA494" s="39">
        <v>124</v>
      </c>
      <c r="AB494" s="42">
        <v>138</v>
      </c>
      <c r="AC494" s="53">
        <v>21.1</v>
      </c>
      <c r="AD494" s="54">
        <v>26.1</v>
      </c>
      <c r="AE494" s="48">
        <f t="shared" si="119"/>
        <v>307.56906709884106</v>
      </c>
      <c r="AF494" s="47">
        <f aca="true" t="shared" si="121" ref="AF494:AF652">IF(AE494-90&lt;0,AE494+270,AE494-90)</f>
        <v>217.56906709884106</v>
      </c>
      <c r="AG494" s="47">
        <f t="shared" si="120"/>
        <v>15.124583083318</v>
      </c>
      <c r="AH494" s="55"/>
      <c r="AI494" s="52"/>
    </row>
    <row r="495" spans="1:35" s="38" customFormat="1" ht="12.75">
      <c r="A495" s="37">
        <v>385.825</v>
      </c>
      <c r="B495" s="38" t="s">
        <v>50</v>
      </c>
      <c r="C495" s="38" t="s">
        <v>108</v>
      </c>
      <c r="D495" s="38">
        <v>3</v>
      </c>
      <c r="E495" s="39" t="s">
        <v>78</v>
      </c>
      <c r="F495" s="40">
        <v>118</v>
      </c>
      <c r="G495" s="41">
        <v>127</v>
      </c>
      <c r="H495" s="42"/>
      <c r="I495" s="43"/>
      <c r="J495" s="39">
        <v>90</v>
      </c>
      <c r="K495" s="44">
        <v>60</v>
      </c>
      <c r="L495" s="44">
        <v>0</v>
      </c>
      <c r="M495" s="44">
        <v>44</v>
      </c>
      <c r="N495" s="44"/>
      <c r="O495" s="45"/>
      <c r="P495" s="46">
        <f t="shared" si="113"/>
        <v>0.3473291852294987</v>
      </c>
      <c r="Q495" s="46">
        <f t="shared" si="114"/>
        <v>0.6229665410464978</v>
      </c>
      <c r="R495" s="46">
        <f t="shared" si="115"/>
        <v>-0.35966990016932565</v>
      </c>
      <c r="S495" s="47">
        <f t="shared" si="116"/>
        <v>60.85855545305917</v>
      </c>
      <c r="T495" s="9">
        <f t="shared" si="112"/>
        <v>-26.76041128277633</v>
      </c>
      <c r="U495" s="48">
        <f t="shared" si="117"/>
        <v>60.85855545305917</v>
      </c>
      <c r="V495" s="47">
        <f aca="true" t="shared" si="122" ref="V495:V652">IF(U495-90&lt;0,U495+270,U495-90)</f>
        <v>330.8585554530592</v>
      </c>
      <c r="W495" s="49">
        <f t="shared" si="118"/>
        <v>63.23958871722367</v>
      </c>
      <c r="X495" s="50"/>
      <c r="Y495" s="51"/>
      <c r="Z495" s="52"/>
      <c r="AA495" s="39">
        <v>118</v>
      </c>
      <c r="AB495" s="42">
        <v>127</v>
      </c>
      <c r="AC495" s="53">
        <v>293.3</v>
      </c>
      <c r="AD495" s="54">
        <v>37.1</v>
      </c>
      <c r="AE495" s="48">
        <f t="shared" si="119"/>
        <v>127.55855545305917</v>
      </c>
      <c r="AF495" s="47">
        <f t="shared" si="121"/>
        <v>37.55855545305917</v>
      </c>
      <c r="AG495" s="47">
        <f t="shared" si="120"/>
        <v>63.23958871722367</v>
      </c>
      <c r="AH495" s="55"/>
      <c r="AI495" s="52"/>
    </row>
    <row r="496" spans="1:35" s="38" customFormat="1" ht="12.75">
      <c r="A496" s="37">
        <v>386.325</v>
      </c>
      <c r="B496" s="38" t="s">
        <v>50</v>
      </c>
      <c r="C496" s="38" t="s">
        <v>108</v>
      </c>
      <c r="D496" s="38">
        <v>4</v>
      </c>
      <c r="E496" s="39" t="s">
        <v>78</v>
      </c>
      <c r="F496" s="40">
        <v>27</v>
      </c>
      <c r="G496" s="41">
        <v>34</v>
      </c>
      <c r="H496" s="42"/>
      <c r="I496" s="43"/>
      <c r="J496" s="39">
        <v>90</v>
      </c>
      <c r="K496" s="44">
        <v>54</v>
      </c>
      <c r="L496" s="44">
        <v>0</v>
      </c>
      <c r="M496" s="44">
        <v>36</v>
      </c>
      <c r="N496" s="44"/>
      <c r="O496" s="45"/>
      <c r="P496" s="46">
        <f t="shared" si="113"/>
        <v>0.3454915028125264</v>
      </c>
      <c r="Q496" s="46">
        <f t="shared" si="114"/>
        <v>0.6545084971874736</v>
      </c>
      <c r="R496" s="46">
        <f t="shared" si="115"/>
        <v>-0.4755282581475769</v>
      </c>
      <c r="S496" s="47">
        <f t="shared" si="116"/>
        <v>62.17203785051382</v>
      </c>
      <c r="T496" s="9">
        <f t="shared" si="112"/>
        <v>-32.721566148523294</v>
      </c>
      <c r="U496" s="48">
        <f t="shared" si="117"/>
        <v>62.17203785051382</v>
      </c>
      <c r="V496" s="47">
        <f t="shared" si="122"/>
        <v>332.1720378505138</v>
      </c>
      <c r="W496" s="49">
        <f t="shared" si="118"/>
        <v>57.278433851476706</v>
      </c>
      <c r="X496" s="50"/>
      <c r="Y496" s="51"/>
      <c r="Z496" s="52"/>
      <c r="AA496" s="39">
        <v>23</v>
      </c>
      <c r="AB496" s="42">
        <v>33</v>
      </c>
      <c r="AC496" s="53">
        <v>30.6</v>
      </c>
      <c r="AD496" s="54">
        <v>31.6</v>
      </c>
      <c r="AE496" s="48">
        <f t="shared" si="119"/>
        <v>31.572037850513816</v>
      </c>
      <c r="AF496" s="47">
        <f t="shared" si="121"/>
        <v>301.5720378505138</v>
      </c>
      <c r="AG496" s="47">
        <f t="shared" si="120"/>
        <v>57.278433851476706</v>
      </c>
      <c r="AH496" s="55"/>
      <c r="AI496" s="52"/>
    </row>
    <row r="497" spans="1:35" s="38" customFormat="1" ht="12.75">
      <c r="A497" s="37">
        <v>386.345</v>
      </c>
      <c r="B497" s="38" t="s">
        <v>50</v>
      </c>
      <c r="C497" s="38" t="s">
        <v>108</v>
      </c>
      <c r="D497" s="38">
        <v>4</v>
      </c>
      <c r="E497" s="39" t="s">
        <v>53</v>
      </c>
      <c r="F497" s="40">
        <v>29</v>
      </c>
      <c r="G497" s="41">
        <v>31</v>
      </c>
      <c r="H497" s="42"/>
      <c r="I497" s="43"/>
      <c r="J497" s="39">
        <v>90</v>
      </c>
      <c r="K497" s="44">
        <v>40</v>
      </c>
      <c r="L497" s="44">
        <v>0</v>
      </c>
      <c r="M497" s="44">
        <v>30</v>
      </c>
      <c r="N497" s="44">
        <v>60</v>
      </c>
      <c r="O497" s="45">
        <v>270</v>
      </c>
      <c r="P497" s="46">
        <f t="shared" si="113"/>
        <v>0.383022221559489</v>
      </c>
      <c r="Q497" s="46">
        <f t="shared" si="114"/>
        <v>0.5566703992264194</v>
      </c>
      <c r="R497" s="46">
        <f t="shared" si="115"/>
        <v>-0.6634139481689385</v>
      </c>
      <c r="S497" s="47">
        <f t="shared" si="116"/>
        <v>55.46972398707466</v>
      </c>
      <c r="T497" s="9">
        <f t="shared" si="112"/>
        <v>-44.47379176223822</v>
      </c>
      <c r="U497" s="48">
        <f t="shared" si="117"/>
        <v>55.46972398707466</v>
      </c>
      <c r="V497" s="47">
        <f t="shared" si="122"/>
        <v>325.46972398707464</v>
      </c>
      <c r="W497" s="49">
        <f t="shared" si="118"/>
        <v>45.52620823776178</v>
      </c>
      <c r="X497" s="50">
        <f>IF(-Q497&lt;0,180-ACOS(SIN((U497-90)*PI()/180)*R497/SQRT(Q497^2+R497^2))*180/PI(),ACOS(SIN((U497-90)*PI()/180)*R497/SQRT(Q497^2+R497^2))*180/PI())</f>
        <v>115.73604615429005</v>
      </c>
      <c r="Y497" s="51">
        <f>IF(O497=90,IF(X497-N497&lt;0,X497-N497+180,X497-N497),IF(O497=270,IF(X497+N497&gt;180,X497+N497-180,X497+N497),IF(U497&lt;180,IF(O497=1,IF(X497+N497&gt;180,X497+N497-180,X497+N497),IF(X497-N497&lt;0,X497-N497+180,X497-N497)),IF(O497=1,IF(X497-N497&lt;0,X497-N497+180,X497-N497),IF(X497+N497&gt;180,X497+N497-180,X497+N497)))))</f>
        <v>175.73604615429005</v>
      </c>
      <c r="Z497" s="52"/>
      <c r="AA497" s="39">
        <v>23</v>
      </c>
      <c r="AB497" s="42">
        <v>33</v>
      </c>
      <c r="AC497" s="53">
        <v>30.6</v>
      </c>
      <c r="AD497" s="54">
        <v>31.6</v>
      </c>
      <c r="AE497" s="48">
        <f t="shared" si="119"/>
        <v>24.869723987074657</v>
      </c>
      <c r="AF497" s="47">
        <f t="shared" si="121"/>
        <v>294.8697239870747</v>
      </c>
      <c r="AG497" s="47">
        <f t="shared" si="120"/>
        <v>45.52620823776178</v>
      </c>
      <c r="AH497" s="55">
        <f>Y497</f>
        <v>175.73604615429005</v>
      </c>
      <c r="AI497" s="52"/>
    </row>
    <row r="498" spans="1:35" s="38" customFormat="1" ht="12.75">
      <c r="A498" s="37">
        <v>387.26</v>
      </c>
      <c r="B498" s="38" t="s">
        <v>50</v>
      </c>
      <c r="C498" s="38" t="s">
        <v>108</v>
      </c>
      <c r="D498" s="38">
        <v>6</v>
      </c>
      <c r="E498" s="39" t="s">
        <v>78</v>
      </c>
      <c r="F498" s="40">
        <v>16</v>
      </c>
      <c r="G498" s="41">
        <v>19</v>
      </c>
      <c r="H498" s="42"/>
      <c r="I498" s="43"/>
      <c r="J498" s="39">
        <v>270</v>
      </c>
      <c r="K498" s="44">
        <v>41</v>
      </c>
      <c r="L498" s="44">
        <v>180</v>
      </c>
      <c r="M498" s="44">
        <v>29</v>
      </c>
      <c r="N498" s="44"/>
      <c r="O498" s="45"/>
      <c r="P498" s="46">
        <f t="shared" si="113"/>
        <v>-0.3658904649840746</v>
      </c>
      <c r="Q498" s="46">
        <f t="shared" si="114"/>
        <v>-0.5738021558018336</v>
      </c>
      <c r="R498" s="46">
        <f t="shared" si="115"/>
        <v>-0.6600838720297372</v>
      </c>
      <c r="S498" s="47">
        <f t="shared" si="116"/>
        <v>237.4759870485225</v>
      </c>
      <c r="T498" s="9">
        <f t="shared" si="112"/>
        <v>-44.12611829433773</v>
      </c>
      <c r="U498" s="48">
        <f t="shared" si="117"/>
        <v>237.4759870485225</v>
      </c>
      <c r="V498" s="47">
        <f t="shared" si="122"/>
        <v>147.4759870485225</v>
      </c>
      <c r="W498" s="49">
        <f t="shared" si="118"/>
        <v>45.87388170566227</v>
      </c>
      <c r="X498" s="50"/>
      <c r="Y498" s="51"/>
      <c r="Z498" s="52"/>
      <c r="AA498" s="39">
        <v>16</v>
      </c>
      <c r="AB498" s="42">
        <v>35</v>
      </c>
      <c r="AC498" s="53">
        <v>63.3</v>
      </c>
      <c r="AD498" s="54">
        <v>67.1</v>
      </c>
      <c r="AE498" s="48">
        <f t="shared" si="119"/>
        <v>174.17598704852253</v>
      </c>
      <c r="AF498" s="47">
        <f t="shared" si="121"/>
        <v>84.17598704852253</v>
      </c>
      <c r="AG498" s="47">
        <f t="shared" si="120"/>
        <v>45.87388170566227</v>
      </c>
      <c r="AH498" s="55"/>
      <c r="AI498" s="52"/>
    </row>
    <row r="499" spans="1:35" s="38" customFormat="1" ht="12.75">
      <c r="A499" s="37">
        <v>387.31</v>
      </c>
      <c r="B499" s="38" t="s">
        <v>50</v>
      </c>
      <c r="C499" s="38" t="s">
        <v>108</v>
      </c>
      <c r="D499" s="38">
        <v>6</v>
      </c>
      <c r="E499" s="39" t="s">
        <v>78</v>
      </c>
      <c r="F499" s="40">
        <v>21</v>
      </c>
      <c r="G499" s="41">
        <v>27</v>
      </c>
      <c r="H499" s="42"/>
      <c r="I499" s="43"/>
      <c r="J499" s="39">
        <v>90</v>
      </c>
      <c r="K499" s="44">
        <v>52</v>
      </c>
      <c r="L499" s="44">
        <v>0</v>
      </c>
      <c r="M499" s="44">
        <v>40</v>
      </c>
      <c r="N499" s="44"/>
      <c r="O499" s="45"/>
      <c r="P499" s="46">
        <f t="shared" si="113"/>
        <v>0.3957395681006682</v>
      </c>
      <c r="Q499" s="46">
        <f t="shared" si="114"/>
        <v>0.6036512589184275</v>
      </c>
      <c r="R499" s="46">
        <f t="shared" si="115"/>
        <v>-0.4716240520156524</v>
      </c>
      <c r="S499" s="47">
        <f t="shared" si="116"/>
        <v>56.75209369274187</v>
      </c>
      <c r="T499" s="9">
        <f t="shared" si="112"/>
        <v>-33.16036017696156</v>
      </c>
      <c r="U499" s="48">
        <f t="shared" si="117"/>
        <v>56.75209369274187</v>
      </c>
      <c r="V499" s="47">
        <f t="shared" si="122"/>
        <v>326.7520936927419</v>
      </c>
      <c r="W499" s="49">
        <f t="shared" si="118"/>
        <v>56.83963982303844</v>
      </c>
      <c r="X499" s="50"/>
      <c r="Y499" s="51"/>
      <c r="Z499" s="52"/>
      <c r="AA499" s="39">
        <v>16</v>
      </c>
      <c r="AB499" s="42">
        <v>35</v>
      </c>
      <c r="AC499" s="53">
        <v>267.8</v>
      </c>
      <c r="AD499" s="54">
        <v>36.5</v>
      </c>
      <c r="AE499" s="48">
        <f t="shared" si="119"/>
        <v>148.95209369274187</v>
      </c>
      <c r="AF499" s="47">
        <f t="shared" si="121"/>
        <v>58.95209369274187</v>
      </c>
      <c r="AG499" s="47">
        <f t="shared" si="120"/>
        <v>56.83963982303844</v>
      </c>
      <c r="AH499" s="55"/>
      <c r="AI499" s="52"/>
    </row>
    <row r="500" spans="1:35" s="38" customFormat="1" ht="12.75">
      <c r="A500" s="37">
        <v>387.525</v>
      </c>
      <c r="B500" s="38" t="s">
        <v>50</v>
      </c>
      <c r="C500" s="38" t="s">
        <v>108</v>
      </c>
      <c r="D500" s="38">
        <v>7</v>
      </c>
      <c r="E500" s="39" t="s">
        <v>48</v>
      </c>
      <c r="F500" s="40">
        <v>3</v>
      </c>
      <c r="G500" s="41">
        <v>5</v>
      </c>
      <c r="H500" s="42"/>
      <c r="I500" s="43"/>
      <c r="J500" s="39">
        <v>90</v>
      </c>
      <c r="K500" s="44">
        <v>16</v>
      </c>
      <c r="L500" s="44">
        <v>180</v>
      </c>
      <c r="M500" s="44">
        <v>8</v>
      </c>
      <c r="N500" s="44"/>
      <c r="O500" s="45"/>
      <c r="P500" s="46">
        <f t="shared" si="113"/>
        <v>0.13378177105786734</v>
      </c>
      <c r="Q500" s="46">
        <f t="shared" si="114"/>
        <v>-0.27295487201793284</v>
      </c>
      <c r="R500" s="46">
        <f t="shared" si="115"/>
        <v>0.9519067631920857</v>
      </c>
      <c r="S500" s="47">
        <f t="shared" si="116"/>
        <v>296.1105891683891</v>
      </c>
      <c r="T500" s="9">
        <f t="shared" si="112"/>
        <v>72.28991379945381</v>
      </c>
      <c r="U500" s="48">
        <f t="shared" si="117"/>
        <v>116.11058916838908</v>
      </c>
      <c r="V500" s="47">
        <f t="shared" si="122"/>
        <v>26.110589168389083</v>
      </c>
      <c r="W500" s="49">
        <f t="shared" si="118"/>
        <v>17.710086200546186</v>
      </c>
      <c r="X500" s="50"/>
      <c r="Y500" s="51"/>
      <c r="Z500" s="52"/>
      <c r="AA500" s="39">
        <v>0</v>
      </c>
      <c r="AB500" s="42">
        <v>28</v>
      </c>
      <c r="AC500" s="53">
        <v>319.7</v>
      </c>
      <c r="AD500" s="54">
        <v>14.8</v>
      </c>
      <c r="AE500" s="48">
        <f t="shared" si="119"/>
        <v>156.4105891683891</v>
      </c>
      <c r="AF500" s="47">
        <f t="shared" si="121"/>
        <v>66.4105891683891</v>
      </c>
      <c r="AG500" s="47">
        <f t="shared" si="120"/>
        <v>17.710086200546186</v>
      </c>
      <c r="AH500" s="55"/>
      <c r="AI500" s="52"/>
    </row>
    <row r="501" spans="1:35" s="38" customFormat="1" ht="12.75">
      <c r="A501" s="37">
        <v>388.325</v>
      </c>
      <c r="B501" s="38" t="s">
        <v>50</v>
      </c>
      <c r="C501" s="38" t="s">
        <v>108</v>
      </c>
      <c r="D501" s="38">
        <v>7</v>
      </c>
      <c r="E501" s="39" t="s">
        <v>78</v>
      </c>
      <c r="F501" s="40">
        <v>83</v>
      </c>
      <c r="G501" s="41">
        <v>86</v>
      </c>
      <c r="H501" s="42"/>
      <c r="I501" s="43"/>
      <c r="J501" s="39">
        <v>270</v>
      </c>
      <c r="K501" s="44">
        <v>34</v>
      </c>
      <c r="L501" s="44">
        <v>0</v>
      </c>
      <c r="M501" s="44">
        <v>26</v>
      </c>
      <c r="N501" s="44"/>
      <c r="O501" s="45"/>
      <c r="P501" s="46">
        <f aca="true" t="shared" si="123" ref="P501:P509">COS(K501*PI()/180)*SIN(J501*PI()/180)*(SIN(M501*PI()/180))-(COS(M501*PI()/180)*SIN(L501*PI()/180))*(SIN(K501*PI()/180))</f>
        <v>-0.36342615141218654</v>
      </c>
      <c r="Q501" s="46">
        <f aca="true" t="shared" si="124" ref="Q501:Q509">(SIN(K501*PI()/180))*(COS(M501*PI()/180)*COS(L501*PI()/180))-(SIN(M501*PI()/180))*(COS(K501*PI()/180)*COS(J501*PI()/180))</f>
        <v>0.5025992523722522</v>
      </c>
      <c r="R501" s="46">
        <f aca="true" t="shared" si="125" ref="R501:R509">(COS(K501*PI()/180)*COS(J501*PI()/180))*(COS(M501*PI()/180)*SIN(L501*PI()/180))-(COS(K501*PI()/180)*SIN(J501*PI()/180))*(COS(M501*PI()/180)*COS(L501*PI()/180))</f>
        <v>0.7451340343707852</v>
      </c>
      <c r="S501" s="47">
        <f aca="true" t="shared" si="126" ref="S501:S509">IF(P501=0,IF(Q501&gt;=0,90,270),IF(P501&gt;0,IF(Q501&gt;=0,ATAN(Q501/P501)*180/PI(),ATAN(Q501/P501)*180/PI()+360),ATAN(Q501/P501)*180/PI()+180))</f>
        <v>125.8704396408389</v>
      </c>
      <c r="T501" s="9">
        <f t="shared" si="112"/>
        <v>50.22691674172979</v>
      </c>
      <c r="U501" s="48">
        <f aca="true" t="shared" si="127" ref="U501:U509">IF(R501&lt;0,S501,IF(S501+180&gt;=360,S501-180,S501+180))</f>
        <v>305.87043964083887</v>
      </c>
      <c r="V501" s="47">
        <f t="shared" si="122"/>
        <v>215.87043964083887</v>
      </c>
      <c r="W501" s="49">
        <f aca="true" t="shared" si="128" ref="W501:W509">IF(R501&lt;0,90+T501,90-T501)</f>
        <v>39.77308325827021</v>
      </c>
      <c r="X501" s="50"/>
      <c r="Y501" s="51"/>
      <c r="Z501" s="52"/>
      <c r="AA501" s="39">
        <v>37</v>
      </c>
      <c r="AB501" s="42">
        <v>89</v>
      </c>
      <c r="AC501" s="53">
        <v>17.7</v>
      </c>
      <c r="AD501" s="54">
        <v>50.2</v>
      </c>
      <c r="AE501" s="48">
        <f aca="true" t="shared" si="129" ref="AE501:AE509">IF(AD501&gt;=0,IF(U501&gt;=AC501,U501-AC501,U501-AC501+360),IF((U501-AC501-180)&lt;0,IF(U501-AC501+180&lt;0,U501-AC501+540,U501-AC501+180),U501-AC501-180))</f>
        <v>288.1704396408389</v>
      </c>
      <c r="AF501" s="47">
        <f t="shared" si="121"/>
        <v>198.17043964083888</v>
      </c>
      <c r="AG501" s="47">
        <f aca="true" t="shared" si="130" ref="AG501:AG509">W501</f>
        <v>39.77308325827021</v>
      </c>
      <c r="AH501" s="55"/>
      <c r="AI501" s="52"/>
    </row>
    <row r="502" spans="1:35" s="38" customFormat="1" ht="21">
      <c r="A502" s="37">
        <v>388.735</v>
      </c>
      <c r="B502" s="38" t="s">
        <v>50</v>
      </c>
      <c r="C502" s="38" t="s">
        <v>108</v>
      </c>
      <c r="D502" s="38">
        <v>7</v>
      </c>
      <c r="E502" s="39" t="s">
        <v>78</v>
      </c>
      <c r="F502" s="40">
        <v>124</v>
      </c>
      <c r="G502" s="41">
        <v>130</v>
      </c>
      <c r="H502" s="42"/>
      <c r="I502" s="43"/>
      <c r="J502" s="39">
        <v>90</v>
      </c>
      <c r="K502" s="44">
        <v>48</v>
      </c>
      <c r="L502" s="44">
        <v>0</v>
      </c>
      <c r="M502" s="44">
        <v>38</v>
      </c>
      <c r="N502" s="44"/>
      <c r="O502" s="45"/>
      <c r="P502" s="46">
        <f t="shared" si="123"/>
        <v>0.41195793629644695</v>
      </c>
      <c r="Q502" s="46">
        <f t="shared" si="124"/>
        <v>0.5856061139633773</v>
      </c>
      <c r="R502" s="46">
        <f t="shared" si="125"/>
        <v>-0.5272821133781668</v>
      </c>
      <c r="S502" s="47">
        <f t="shared" si="126"/>
        <v>54.874658478938</v>
      </c>
      <c r="T502" s="9">
        <f t="shared" si="112"/>
        <v>-36.369277797746875</v>
      </c>
      <c r="U502" s="48">
        <f t="shared" si="127"/>
        <v>54.874658478938</v>
      </c>
      <c r="V502" s="47">
        <f t="shared" si="122"/>
        <v>324.874658478938</v>
      </c>
      <c r="W502" s="49">
        <f t="shared" si="128"/>
        <v>53.630722202253125</v>
      </c>
      <c r="X502" s="50"/>
      <c r="Y502" s="51"/>
      <c r="Z502" s="52"/>
      <c r="AA502" s="39">
        <v>124</v>
      </c>
      <c r="AB502" s="42">
        <v>130</v>
      </c>
      <c r="AC502" s="53">
        <v>19.2</v>
      </c>
      <c r="AD502" s="54">
        <v>37.1</v>
      </c>
      <c r="AE502" s="48">
        <f t="shared" si="129"/>
        <v>35.674658478938</v>
      </c>
      <c r="AF502" s="47">
        <f t="shared" si="121"/>
        <v>305.674658478938</v>
      </c>
      <c r="AG502" s="47">
        <f t="shared" si="130"/>
        <v>53.630722202253125</v>
      </c>
      <c r="AH502" s="55"/>
      <c r="AI502" s="52"/>
    </row>
    <row r="503" spans="1:36" s="38" customFormat="1" ht="12.75">
      <c r="A503" s="37">
        <v>388.99</v>
      </c>
      <c r="B503" s="38" t="s">
        <v>50</v>
      </c>
      <c r="C503" s="38" t="s">
        <v>108</v>
      </c>
      <c r="D503" s="38">
        <v>8</v>
      </c>
      <c r="E503" s="39" t="s">
        <v>96</v>
      </c>
      <c r="F503" s="40">
        <v>9</v>
      </c>
      <c r="G503" s="41">
        <v>11</v>
      </c>
      <c r="H503" s="42"/>
      <c r="I503" s="43"/>
      <c r="J503" s="39">
        <v>270</v>
      </c>
      <c r="K503" s="44">
        <v>21</v>
      </c>
      <c r="L503" s="44">
        <v>180</v>
      </c>
      <c r="M503" s="44">
        <v>64</v>
      </c>
      <c r="N503" s="44"/>
      <c r="O503" s="45"/>
      <c r="P503" s="46">
        <f t="shared" si="123"/>
        <v>-0.8390965290771221</v>
      </c>
      <c r="Q503" s="46">
        <f t="shared" si="124"/>
        <v>-0.15709816901462334</v>
      </c>
      <c r="R503" s="46">
        <f t="shared" si="125"/>
        <v>-0.4092547221834143</v>
      </c>
      <c r="S503" s="47">
        <f t="shared" si="126"/>
        <v>190.6043225594422</v>
      </c>
      <c r="T503" s="9">
        <f t="shared" si="112"/>
        <v>-25.613191158711313</v>
      </c>
      <c r="U503" s="48">
        <f t="shared" si="127"/>
        <v>190.6043225594422</v>
      </c>
      <c r="V503" s="47">
        <f t="shared" si="122"/>
        <v>100.60432255944221</v>
      </c>
      <c r="W503" s="49">
        <f t="shared" si="128"/>
        <v>64.38680884128868</v>
      </c>
      <c r="X503" s="50"/>
      <c r="Y503" s="51"/>
      <c r="Z503" s="52"/>
      <c r="AA503" s="39">
        <v>7</v>
      </c>
      <c r="AB503" s="42">
        <v>13</v>
      </c>
      <c r="AC503" s="53">
        <v>8.9</v>
      </c>
      <c r="AD503" s="54">
        <v>26.8</v>
      </c>
      <c r="AE503" s="48">
        <f t="shared" si="129"/>
        <v>181.7043225594422</v>
      </c>
      <c r="AF503" s="47">
        <f t="shared" si="121"/>
        <v>91.7043225594422</v>
      </c>
      <c r="AG503" s="47">
        <f t="shared" si="130"/>
        <v>64.38680884128868</v>
      </c>
      <c r="AH503" s="55"/>
      <c r="AI503" s="52"/>
      <c r="AJ503" s="38" t="s">
        <v>137</v>
      </c>
    </row>
    <row r="504" spans="1:36" s="38" customFormat="1" ht="12.75">
      <c r="A504" s="37">
        <v>389.14</v>
      </c>
      <c r="B504" s="38" t="s">
        <v>50</v>
      </c>
      <c r="C504" s="38" t="s">
        <v>108</v>
      </c>
      <c r="D504" s="38">
        <v>8</v>
      </c>
      <c r="E504" s="39" t="s">
        <v>96</v>
      </c>
      <c r="F504" s="40">
        <v>24</v>
      </c>
      <c r="G504" s="41">
        <v>25</v>
      </c>
      <c r="H504" s="42"/>
      <c r="I504" s="43"/>
      <c r="J504" s="39">
        <v>270</v>
      </c>
      <c r="K504" s="44">
        <v>40</v>
      </c>
      <c r="L504" s="44">
        <v>0</v>
      </c>
      <c r="M504" s="44">
        <v>72</v>
      </c>
      <c r="N504" s="44"/>
      <c r="O504" s="45"/>
      <c r="P504" s="46">
        <f t="shared" si="123"/>
        <v>-0.7285515593999963</v>
      </c>
      <c r="Q504" s="46">
        <f t="shared" si="124"/>
        <v>0.19863229516679135</v>
      </c>
      <c r="R504" s="46">
        <f t="shared" si="125"/>
        <v>0.23672075137025703</v>
      </c>
      <c r="S504" s="47">
        <f t="shared" si="126"/>
        <v>164.7495357258133</v>
      </c>
      <c r="T504" s="9">
        <f t="shared" si="112"/>
        <v>17.405045297685813</v>
      </c>
      <c r="U504" s="48">
        <f t="shared" si="127"/>
        <v>344.7495357258133</v>
      </c>
      <c r="V504" s="47">
        <f t="shared" si="122"/>
        <v>254.7495357258133</v>
      </c>
      <c r="W504" s="49">
        <f t="shared" si="128"/>
        <v>72.59495470231418</v>
      </c>
      <c r="X504" s="50"/>
      <c r="Y504" s="51"/>
      <c r="Z504" s="52"/>
      <c r="AA504" s="39">
        <v>15</v>
      </c>
      <c r="AB504" s="42">
        <v>36</v>
      </c>
      <c r="AC504" s="53">
        <v>341</v>
      </c>
      <c r="AD504" s="54">
        <v>30.7</v>
      </c>
      <c r="AE504" s="48">
        <f t="shared" si="129"/>
        <v>3.7495357258133026</v>
      </c>
      <c r="AF504" s="47">
        <f t="shared" si="121"/>
        <v>273.7495357258133</v>
      </c>
      <c r="AG504" s="47">
        <f t="shared" si="130"/>
        <v>72.59495470231418</v>
      </c>
      <c r="AH504" s="55"/>
      <c r="AI504" s="52"/>
      <c r="AJ504" s="38" t="s">
        <v>137</v>
      </c>
    </row>
    <row r="505" spans="1:35" s="38" customFormat="1" ht="12.75">
      <c r="A505" s="37">
        <v>388.285</v>
      </c>
      <c r="B505" s="38" t="s">
        <v>50</v>
      </c>
      <c r="C505" s="38" t="s">
        <v>108</v>
      </c>
      <c r="D505" s="38">
        <v>7</v>
      </c>
      <c r="E505" s="39" t="s">
        <v>53</v>
      </c>
      <c r="F505" s="40">
        <v>79</v>
      </c>
      <c r="G505" s="41">
        <v>80</v>
      </c>
      <c r="H505" s="42"/>
      <c r="I505" s="43"/>
      <c r="J505" s="39">
        <v>270</v>
      </c>
      <c r="K505" s="44">
        <v>31</v>
      </c>
      <c r="L505" s="44">
        <v>180</v>
      </c>
      <c r="M505" s="44">
        <v>50</v>
      </c>
      <c r="N505" s="44">
        <v>63</v>
      </c>
      <c r="O505" s="45">
        <v>270</v>
      </c>
      <c r="P505" s="46">
        <f t="shared" si="123"/>
        <v>-0.6566282475261472</v>
      </c>
      <c r="Q505" s="46">
        <f t="shared" si="124"/>
        <v>-0.3310600930689904</v>
      </c>
      <c r="R505" s="46">
        <f t="shared" si="125"/>
        <v>-0.550976520319774</v>
      </c>
      <c r="S505" s="47">
        <f t="shared" si="126"/>
        <v>206.7564156235755</v>
      </c>
      <c r="T505" s="9">
        <f t="shared" si="112"/>
        <v>-36.8426062149396</v>
      </c>
      <c r="U505" s="48">
        <f t="shared" si="127"/>
        <v>206.7564156235755</v>
      </c>
      <c r="V505" s="47">
        <f t="shared" si="122"/>
        <v>116.75641562357549</v>
      </c>
      <c r="W505" s="49">
        <f t="shared" si="128"/>
        <v>53.1573937850604</v>
      </c>
      <c r="X505" s="50">
        <f aca="true" t="shared" si="131" ref="X501:X509">IF(-Q505&lt;0,180-ACOS(SIN((U505-90)*PI()/180)*R505/SQRT(Q505^2+R505^2))*180/PI(),ACOS(SIN((U505-90)*PI()/180)*R505/SQRT(Q505^2+R505^2))*180/PI())</f>
        <v>139.9416245221502</v>
      </c>
      <c r="Y505" s="51">
        <f aca="true" t="shared" si="132" ref="Y501:Y509">IF(O505=90,IF(X505-N505&lt;0,X505-N505+180,X505-N505),IF(O505=270,IF(X505+N505&gt;180,X505+N505-180,X505+N505),IF(U505&lt;180,IF(O505=1,IF(X505+N505&gt;180,X505+N505-180,X505+N505),IF(X505-N505&lt;0,X505-N505+180,X505-N505)),IF(O505=1,IF(X505-N505&lt;0,X505-N505+180,X505-N505),IF(X505+N505&gt;180,X505+N505-180,X505+N505)))))</f>
        <v>22.941624522150192</v>
      </c>
      <c r="Z505" s="52" t="s">
        <v>57</v>
      </c>
      <c r="AA505" s="39">
        <v>79</v>
      </c>
      <c r="AB505" s="42">
        <v>83</v>
      </c>
      <c r="AC505" s="53">
        <v>345.4</v>
      </c>
      <c r="AD505" s="54">
        <v>38</v>
      </c>
      <c r="AE505" s="48">
        <f t="shared" si="129"/>
        <v>221.35641562357551</v>
      </c>
      <c r="AF505" s="47">
        <f t="shared" si="121"/>
        <v>131.35641562357551</v>
      </c>
      <c r="AG505" s="47">
        <f t="shared" si="130"/>
        <v>53.1573937850604</v>
      </c>
      <c r="AH505" s="55">
        <f aca="true" t="shared" si="133" ref="AH501:AH509">Y505</f>
        <v>22.941624522150192</v>
      </c>
      <c r="AI505" s="52" t="str">
        <f aca="true" t="shared" si="134" ref="AI501:AI509">Z505</f>
        <v>R</v>
      </c>
    </row>
    <row r="506" spans="1:35" s="38" customFormat="1" ht="21">
      <c r="A506" s="37">
        <v>388.335</v>
      </c>
      <c r="B506" s="38" t="s">
        <v>50</v>
      </c>
      <c r="C506" s="38" t="s">
        <v>108</v>
      </c>
      <c r="D506" s="38">
        <v>7</v>
      </c>
      <c r="E506" s="39" t="s">
        <v>53</v>
      </c>
      <c r="F506" s="40">
        <v>84</v>
      </c>
      <c r="G506" s="41">
        <v>85</v>
      </c>
      <c r="H506" s="42"/>
      <c r="I506" s="43"/>
      <c r="J506" s="39">
        <v>270</v>
      </c>
      <c r="K506" s="44">
        <v>30</v>
      </c>
      <c r="L506" s="44">
        <v>0</v>
      </c>
      <c r="M506" s="44">
        <v>26</v>
      </c>
      <c r="N506" s="44">
        <v>32</v>
      </c>
      <c r="O506" s="45">
        <v>270</v>
      </c>
      <c r="P506" s="46">
        <f t="shared" si="123"/>
        <v>-0.3796405494054582</v>
      </c>
      <c r="Q506" s="46">
        <f t="shared" si="124"/>
        <v>0.4493970231495835</v>
      </c>
      <c r="R506" s="46">
        <f t="shared" si="125"/>
        <v>0.7783784768652856</v>
      </c>
      <c r="S506" s="47">
        <f t="shared" si="126"/>
        <v>130.19037559089634</v>
      </c>
      <c r="T506" s="9">
        <f t="shared" si="112"/>
        <v>52.91842747882219</v>
      </c>
      <c r="U506" s="48">
        <f t="shared" si="127"/>
        <v>310.19037559089634</v>
      </c>
      <c r="V506" s="47">
        <f t="shared" si="122"/>
        <v>220.19037559089634</v>
      </c>
      <c r="W506" s="49">
        <f t="shared" si="128"/>
        <v>37.08157252117781</v>
      </c>
      <c r="X506" s="50">
        <f t="shared" si="131"/>
        <v>56.02220033905782</v>
      </c>
      <c r="Y506" s="51">
        <f t="shared" si="132"/>
        <v>88.02220033905782</v>
      </c>
      <c r="Z506" s="52" t="s">
        <v>85</v>
      </c>
      <c r="AA506" s="39">
        <v>83</v>
      </c>
      <c r="AB506" s="42">
        <v>89</v>
      </c>
      <c r="AC506" s="53">
        <v>7.7</v>
      </c>
      <c r="AD506" s="54">
        <v>50.2</v>
      </c>
      <c r="AE506" s="48">
        <f t="shared" si="129"/>
        <v>302.49037559089635</v>
      </c>
      <c r="AF506" s="47">
        <f t="shared" si="121"/>
        <v>212.49037559089635</v>
      </c>
      <c r="AG506" s="47">
        <f t="shared" si="130"/>
        <v>37.08157252117781</v>
      </c>
      <c r="AH506" s="55">
        <f t="shared" si="133"/>
        <v>88.02220033905782</v>
      </c>
      <c r="AI506" s="52" t="str">
        <f t="shared" si="134"/>
        <v>LL</v>
      </c>
    </row>
    <row r="507" spans="1:35" s="38" customFormat="1" ht="12.75">
      <c r="A507" s="37">
        <v>388.775</v>
      </c>
      <c r="B507" s="38" t="s">
        <v>50</v>
      </c>
      <c r="C507" s="38" t="s">
        <v>108</v>
      </c>
      <c r="D507" s="38">
        <v>7</v>
      </c>
      <c r="E507" s="39" t="s">
        <v>53</v>
      </c>
      <c r="F507" s="40">
        <v>128</v>
      </c>
      <c r="G507" s="41">
        <v>129</v>
      </c>
      <c r="H507" s="42"/>
      <c r="I507" s="43"/>
      <c r="J507" s="39">
        <v>90</v>
      </c>
      <c r="K507" s="44">
        <v>53</v>
      </c>
      <c r="L507" s="44">
        <v>0</v>
      </c>
      <c r="M507" s="44">
        <v>29</v>
      </c>
      <c r="N507" s="44">
        <v>21</v>
      </c>
      <c r="O507" s="45">
        <v>90</v>
      </c>
      <c r="P507" s="46">
        <f t="shared" si="123"/>
        <v>0.2917657128328851</v>
      </c>
      <c r="Q507" s="46">
        <f t="shared" si="124"/>
        <v>0.6985023559086851</v>
      </c>
      <c r="R507" s="46">
        <f t="shared" si="125"/>
        <v>-0.5263592793013332</v>
      </c>
      <c r="S507" s="47">
        <f t="shared" si="126"/>
        <v>67.32961684654876</v>
      </c>
      <c r="T507" s="9">
        <f t="shared" si="112"/>
        <v>-34.812145960380114</v>
      </c>
      <c r="U507" s="48">
        <f t="shared" si="127"/>
        <v>67.32961684654876</v>
      </c>
      <c r="V507" s="47">
        <f t="shared" si="122"/>
        <v>337.3296168465488</v>
      </c>
      <c r="W507" s="49">
        <f t="shared" si="128"/>
        <v>55.187854039619886</v>
      </c>
      <c r="X507" s="50">
        <f t="shared" si="131"/>
        <v>103.41231800233743</v>
      </c>
      <c r="Y507" s="51">
        <f t="shared" si="132"/>
        <v>82.41231800233743</v>
      </c>
      <c r="Z507" s="52" t="s">
        <v>54</v>
      </c>
      <c r="AA507" s="39">
        <v>124</v>
      </c>
      <c r="AB507" s="42">
        <v>131</v>
      </c>
      <c r="AC507" s="53">
        <v>334.6</v>
      </c>
      <c r="AD507" s="54">
        <v>26.3</v>
      </c>
      <c r="AE507" s="48">
        <f t="shared" si="129"/>
        <v>92.72961684654877</v>
      </c>
      <c r="AF507" s="47">
        <f t="shared" si="121"/>
        <v>2.7296168465487654</v>
      </c>
      <c r="AG507" s="47">
        <f t="shared" si="130"/>
        <v>55.187854039619886</v>
      </c>
      <c r="AH507" s="55">
        <f t="shared" si="133"/>
        <v>82.41231800233743</v>
      </c>
      <c r="AI507" s="52" t="str">
        <f t="shared" si="134"/>
        <v>N</v>
      </c>
    </row>
    <row r="508" spans="1:35" s="38" customFormat="1" ht="21">
      <c r="A508" s="37">
        <v>388.98</v>
      </c>
      <c r="B508" s="38" t="s">
        <v>50</v>
      </c>
      <c r="C508" s="38" t="s">
        <v>108</v>
      </c>
      <c r="D508" s="38">
        <v>8</v>
      </c>
      <c r="E508" s="39" t="s">
        <v>53</v>
      </c>
      <c r="F508" s="40">
        <v>8</v>
      </c>
      <c r="G508" s="41">
        <v>10</v>
      </c>
      <c r="H508" s="42"/>
      <c r="I508" s="43"/>
      <c r="J508" s="39">
        <v>270</v>
      </c>
      <c r="K508" s="44">
        <v>34</v>
      </c>
      <c r="L508" s="44">
        <v>180</v>
      </c>
      <c r="M508" s="44">
        <v>22</v>
      </c>
      <c r="N508" s="44">
        <v>30</v>
      </c>
      <c r="O508" s="45">
        <v>90</v>
      </c>
      <c r="P508" s="46">
        <f t="shared" si="123"/>
        <v>-0.31056294086864117</v>
      </c>
      <c r="Q508" s="46">
        <f t="shared" si="124"/>
        <v>-0.5184746316864005</v>
      </c>
      <c r="R508" s="46">
        <f t="shared" si="125"/>
        <v>-0.7686702521022762</v>
      </c>
      <c r="S508" s="47">
        <f t="shared" si="126"/>
        <v>239.0786648525272</v>
      </c>
      <c r="T508" s="9">
        <f t="shared" si="112"/>
        <v>-51.82357806262387</v>
      </c>
      <c r="U508" s="48">
        <f t="shared" si="127"/>
        <v>239.0786648525272</v>
      </c>
      <c r="V508" s="47">
        <f t="shared" si="122"/>
        <v>149.0786648525272</v>
      </c>
      <c r="W508" s="49">
        <f t="shared" si="128"/>
        <v>38.17642193737613</v>
      </c>
      <c r="X508" s="50">
        <f t="shared" si="131"/>
        <v>115.21460066936703</v>
      </c>
      <c r="Y508" s="51">
        <f t="shared" si="132"/>
        <v>85.21460066936703</v>
      </c>
      <c r="Z508" s="52" t="s">
        <v>54</v>
      </c>
      <c r="AA508" s="39">
        <v>7</v>
      </c>
      <c r="AB508" s="42">
        <v>15</v>
      </c>
      <c r="AC508" s="53">
        <v>8.9</v>
      </c>
      <c r="AD508" s="54">
        <v>26.8</v>
      </c>
      <c r="AE508" s="48">
        <f t="shared" si="129"/>
        <v>230.1786648525272</v>
      </c>
      <c r="AF508" s="47">
        <f t="shared" si="121"/>
        <v>140.1786648525272</v>
      </c>
      <c r="AG508" s="47">
        <f t="shared" si="130"/>
        <v>38.17642193737613</v>
      </c>
      <c r="AH508" s="55">
        <f t="shared" si="133"/>
        <v>85.21460066936703</v>
      </c>
      <c r="AI508" s="52" t="str">
        <f t="shared" si="134"/>
        <v>N</v>
      </c>
    </row>
    <row r="509" spans="1:35" s="38" customFormat="1" ht="12.75">
      <c r="A509" s="37">
        <v>390.585</v>
      </c>
      <c r="B509" s="38" t="s">
        <v>50</v>
      </c>
      <c r="C509" s="38" t="s">
        <v>108</v>
      </c>
      <c r="D509" s="38">
        <v>9</v>
      </c>
      <c r="E509" s="39" t="s">
        <v>53</v>
      </c>
      <c r="F509" s="40">
        <v>27</v>
      </c>
      <c r="G509" s="41">
        <v>30</v>
      </c>
      <c r="H509" s="42"/>
      <c r="I509" s="43"/>
      <c r="J509" s="39">
        <v>270</v>
      </c>
      <c r="K509" s="44">
        <v>84</v>
      </c>
      <c r="L509" s="44">
        <v>10</v>
      </c>
      <c r="M509" s="44">
        <v>0</v>
      </c>
      <c r="N509" s="44">
        <v>72</v>
      </c>
      <c r="O509" s="45">
        <v>90</v>
      </c>
      <c r="P509" s="46">
        <f t="shared" si="123"/>
        <v>-0.1726969147805622</v>
      </c>
      <c r="Q509" s="46">
        <f t="shared" si="124"/>
        <v>0.9794128730990714</v>
      </c>
      <c r="R509" s="46">
        <f t="shared" si="125"/>
        <v>0.10294044103643692</v>
      </c>
      <c r="S509" s="47">
        <f t="shared" si="126"/>
        <v>100</v>
      </c>
      <c r="T509" s="9">
        <f t="shared" si="112"/>
        <v>5.90949651679582</v>
      </c>
      <c r="U509" s="48">
        <f t="shared" si="127"/>
        <v>280</v>
      </c>
      <c r="V509" s="47">
        <f t="shared" si="122"/>
        <v>190</v>
      </c>
      <c r="W509" s="49">
        <f t="shared" si="128"/>
        <v>84.09050348320417</v>
      </c>
      <c r="X509" s="50">
        <f t="shared" si="131"/>
        <v>88.95995704049673</v>
      </c>
      <c r="Y509" s="51">
        <f t="shared" si="132"/>
        <v>16.959957040496732</v>
      </c>
      <c r="Z509" s="52" t="s">
        <v>57</v>
      </c>
      <c r="AA509" s="39">
        <v>25</v>
      </c>
      <c r="AB509" s="42">
        <v>34</v>
      </c>
      <c r="AC509" s="53">
        <v>338.4</v>
      </c>
      <c r="AD509" s="54">
        <v>50</v>
      </c>
      <c r="AE509" s="48">
        <f t="shared" si="129"/>
        <v>301.6</v>
      </c>
      <c r="AF509" s="47">
        <f t="shared" si="121"/>
        <v>211.60000000000002</v>
      </c>
      <c r="AG509" s="47">
        <f t="shared" si="130"/>
        <v>84.09050348320417</v>
      </c>
      <c r="AH509" s="55">
        <f t="shared" si="133"/>
        <v>16.959957040496732</v>
      </c>
      <c r="AI509" s="52" t="str">
        <f t="shared" si="134"/>
        <v>R</v>
      </c>
    </row>
    <row r="510" spans="1:35" s="38" customFormat="1" ht="21">
      <c r="A510" s="37">
        <v>390.925</v>
      </c>
      <c r="B510" s="38" t="s">
        <v>50</v>
      </c>
      <c r="C510" s="38" t="s">
        <v>108</v>
      </c>
      <c r="D510" s="38">
        <v>9</v>
      </c>
      <c r="E510" s="39" t="s">
        <v>53</v>
      </c>
      <c r="F510" s="40">
        <v>61</v>
      </c>
      <c r="G510" s="41">
        <v>63</v>
      </c>
      <c r="H510" s="42"/>
      <c r="I510" s="43"/>
      <c r="J510" s="39">
        <v>90</v>
      </c>
      <c r="K510" s="44">
        <v>60</v>
      </c>
      <c r="L510" s="44">
        <v>166</v>
      </c>
      <c r="M510" s="44">
        <v>0</v>
      </c>
      <c r="N510" s="44">
        <v>66</v>
      </c>
      <c r="O510" s="45">
        <v>270</v>
      </c>
      <c r="P510" s="46">
        <f>COS(K510*PI()/180)*SIN(J510*PI()/180)*(SIN(M510*PI()/180))-(COS(M510*PI()/180)*SIN(L510*PI()/180))*(SIN(K510*PI()/180))</f>
        <v>-0.20951050732099905</v>
      </c>
      <c r="Q510" s="46">
        <f>(SIN(K510*PI()/180))*(COS(M510*PI()/180)*COS(L510*PI()/180))-(SIN(M510*PI()/180))*(COS(K510*PI()/180)*COS(J510*PI()/180))</f>
        <v>-0.840300748138485</v>
      </c>
      <c r="R510" s="46">
        <f>(COS(K510*PI()/180)*COS(J510*PI()/180))*(COS(M510*PI()/180)*SIN(L510*PI()/180))-(COS(K510*PI()/180)*SIN(J510*PI()/180))*(COS(M510*PI()/180)*COS(L510*PI()/180))</f>
        <v>0.48514786313799835</v>
      </c>
      <c r="S510" s="47">
        <f>IF(P510=0,IF(Q510&gt;=0,90,270),IF(P510&gt;0,IF(Q510&gt;=0,ATAN(Q510/P510)*180/PI(),ATAN(Q510/P510)*180/PI()+360),ATAN(Q510/P510)*180/PI()+180))</f>
        <v>256</v>
      </c>
      <c r="T510" s="9">
        <f t="shared" si="112"/>
        <v>29.25757081795247</v>
      </c>
      <c r="U510" s="48">
        <f>IF(R510&lt;0,S510,IF(S510+180&gt;=360,S510-180,S510+180))</f>
        <v>76</v>
      </c>
      <c r="V510" s="47">
        <f t="shared" si="122"/>
        <v>346</v>
      </c>
      <c r="W510" s="49">
        <f>IF(R510&lt;0,90+T510,90-T510)</f>
        <v>60.74242918204753</v>
      </c>
      <c r="X510" s="50">
        <f>IF(-Q510&lt;0,180-ACOS(SIN((U510-90)*PI()/180)*R510/SQRT(Q510^2+R510^2))*180/PI(),ACOS(SIN((U510-90)*PI()/180)*R510/SQRT(Q510^2+R510^2))*180/PI())</f>
        <v>96.94756483874693</v>
      </c>
      <c r="Y510" s="51">
        <f>IF(O510=90,IF(X510-N510&lt;0,X510-N510+180,X510-N510),IF(O510=270,IF(X510+N510&gt;180,X510+N510-180,X510+N510),IF(U510&lt;180,IF(O510=1,IF(X510+N510&gt;180,X510+N510-180,X510+N510),IF(X510-N510&lt;0,X510-N510+180,X510-N510)),IF(O510=1,IF(X510-N510&lt;0,X510-N510+180,X510-N510),IF(X510+N510&gt;180,X510+N510-180,X510+N510)))))</f>
        <v>162.94756483874693</v>
      </c>
      <c r="Z510" s="52" t="s">
        <v>87</v>
      </c>
      <c r="AA510" s="39">
        <v>59</v>
      </c>
      <c r="AB510" s="42">
        <v>65</v>
      </c>
      <c r="AC510" s="53">
        <v>243.6</v>
      </c>
      <c r="AD510" s="54">
        <v>55.3</v>
      </c>
      <c r="AE510" s="48">
        <f>IF(AD510&gt;=0,IF(U510&gt;=AC510,U510-AC510,U510-AC510+360),IF((U510-AC510-180)&lt;0,IF(U510-AC510+180&lt;0,U510-AC510+540,U510-AC510+180),U510-AC510-180))</f>
        <v>192.4</v>
      </c>
      <c r="AF510" s="47">
        <f t="shared" si="121"/>
        <v>102.4</v>
      </c>
      <c r="AG510" s="47">
        <f>W510</f>
        <v>60.74242918204753</v>
      </c>
      <c r="AH510" s="55">
        <f>Y510</f>
        <v>162.94756483874693</v>
      </c>
      <c r="AI510" s="52" t="str">
        <f>Z510</f>
        <v>RL</v>
      </c>
    </row>
    <row r="511" spans="1:35" s="38" customFormat="1" ht="12.75">
      <c r="A511" s="37">
        <v>391.305</v>
      </c>
      <c r="B511" s="38" t="s">
        <v>50</v>
      </c>
      <c r="C511" s="38" t="s">
        <v>108</v>
      </c>
      <c r="D511" s="38">
        <v>9</v>
      </c>
      <c r="E511" s="39" t="s">
        <v>53</v>
      </c>
      <c r="F511" s="40">
        <v>99</v>
      </c>
      <c r="G511" s="41">
        <v>100</v>
      </c>
      <c r="H511" s="42"/>
      <c r="I511" s="43"/>
      <c r="J511" s="39">
        <v>90</v>
      </c>
      <c r="K511" s="44">
        <v>4</v>
      </c>
      <c r="L511" s="44">
        <v>0</v>
      </c>
      <c r="M511" s="44">
        <v>63</v>
      </c>
      <c r="N511" s="44">
        <v>65</v>
      </c>
      <c r="O511" s="45">
        <v>270</v>
      </c>
      <c r="P511" s="46">
        <f aca="true" t="shared" si="135" ref="P511:P551">COS(K511*PI()/180)*SIN(J511*PI()/180)*(SIN(M511*PI()/180))-(COS(M511*PI()/180)*SIN(L511*PI()/180))*(SIN(K511*PI()/180))</f>
        <v>0.8888360770772762</v>
      </c>
      <c r="Q511" s="46">
        <f aca="true" t="shared" si="136" ref="Q511:Q551">(SIN(K511*PI()/180))*(COS(M511*PI()/180)*COS(L511*PI()/180))-(SIN(M511*PI()/180))*(COS(K511*PI()/180)*COS(J511*PI()/180))</f>
        <v>0.031668776375163965</v>
      </c>
      <c r="R511" s="46">
        <f aca="true" t="shared" si="137" ref="R511:R551">(COS(K511*PI()/180)*COS(J511*PI()/180))*(COS(M511*PI()/180)*SIN(L511*PI()/180))-(COS(K511*PI()/180)*SIN(J511*PI()/180))*(COS(M511*PI()/180)*COS(L511*PI()/180))</f>
        <v>-0.452884601699664</v>
      </c>
      <c r="S511" s="47">
        <f aca="true" t="shared" si="138" ref="S511:S551">IF(P511=0,IF(Q511&gt;=0,90,270),IF(P511&gt;0,IF(Q511&gt;=0,ATAN(Q511/P511)*180/PI(),ATAN(Q511/P511)*180/PI()+360),ATAN(Q511/P511)*180/PI()+180))</f>
        <v>2.040556243200817</v>
      </c>
      <c r="T511" s="9">
        <f t="shared" si="112"/>
        <v>-26.98530116175239</v>
      </c>
      <c r="U511" s="48">
        <f aca="true" t="shared" si="139" ref="U511:U551">IF(R511&lt;0,S511,IF(S511+180&gt;=360,S511-180,S511+180))</f>
        <v>2.040556243200817</v>
      </c>
      <c r="V511" s="47">
        <f t="shared" si="122"/>
        <v>272.0405562432008</v>
      </c>
      <c r="W511" s="49">
        <f aca="true" t="shared" si="140" ref="W511:W551">IF(R511&lt;0,90+T511,90-T511)</f>
        <v>63.01469883824761</v>
      </c>
      <c r="X511" s="50">
        <f>IF(-Q511&lt;0,180-ACOS(SIN((U511-90)*PI()/180)*R511/SQRT(Q511^2+R511^2))*180/PI(),ACOS(SIN((U511-90)*PI()/180)*R511/SQRT(Q511^2+R511^2))*180/PI())</f>
        <v>175.51033383435322</v>
      </c>
      <c r="Y511" s="51">
        <f>IF(O511=90,IF(X511-N511&lt;0,X511-N511+180,X511-N511),IF(O511=270,IF(X511+N511&gt;180,X511+N511-180,X511+N511),IF(U511&lt;180,IF(O511=1,IF(X511+N511&gt;180,X511+N511-180,X511+N511),IF(X511-N511&lt;0,X511-N511+180,X511-N511)),IF(O511=1,IF(X511-N511&lt;0,X511-N511+180,X511-N511),IF(X511+N511&gt;180,X511+N511-180,X511+N511)))))</f>
        <v>60.51033383435322</v>
      </c>
      <c r="Z511" s="52" t="s">
        <v>54</v>
      </c>
      <c r="AA511" s="39">
        <v>97</v>
      </c>
      <c r="AB511" s="42">
        <v>101</v>
      </c>
      <c r="AC511" s="53">
        <v>4.4</v>
      </c>
      <c r="AD511" s="54">
        <v>55.4</v>
      </c>
      <c r="AE511" s="48">
        <f aca="true" t="shared" si="141" ref="AE511:AE551">IF(AD511&gt;=0,IF(U511&gt;=AC511,U511-AC511,U511-AC511+360),IF((U511-AC511-180)&lt;0,IF(U511-AC511+180&lt;0,U511-AC511+540,U511-AC511+180),U511-AC511-180))</f>
        <v>357.6405562432008</v>
      </c>
      <c r="AF511" s="47">
        <f t="shared" si="121"/>
        <v>267.6405562432008</v>
      </c>
      <c r="AG511" s="47">
        <f aca="true" t="shared" si="142" ref="AG511:AG551">W511</f>
        <v>63.01469883824761</v>
      </c>
      <c r="AH511" s="55">
        <f>Y511</f>
        <v>60.51033383435322</v>
      </c>
      <c r="AI511" s="52" t="str">
        <f>Z511</f>
        <v>N</v>
      </c>
    </row>
    <row r="512" spans="1:35" s="38" customFormat="1" ht="12.75">
      <c r="A512" s="37">
        <v>392.53</v>
      </c>
      <c r="B512" s="38" t="s">
        <v>50</v>
      </c>
      <c r="C512" s="38" t="s">
        <v>109</v>
      </c>
      <c r="D512" s="38">
        <v>1</v>
      </c>
      <c r="E512" s="39" t="s">
        <v>53</v>
      </c>
      <c r="F512" s="40">
        <v>120</v>
      </c>
      <c r="G512" s="41">
        <v>121</v>
      </c>
      <c r="H512" s="42"/>
      <c r="I512" s="43"/>
      <c r="J512" s="39">
        <v>270</v>
      </c>
      <c r="K512" s="44">
        <v>12</v>
      </c>
      <c r="L512" s="44">
        <v>180</v>
      </c>
      <c r="M512" s="44">
        <v>3</v>
      </c>
      <c r="N512" s="44">
        <v>28</v>
      </c>
      <c r="O512" s="45">
        <v>90</v>
      </c>
      <c r="P512" s="46">
        <f t="shared" si="135"/>
        <v>-0.05119229003114497</v>
      </c>
      <c r="Q512" s="46">
        <f t="shared" si="136"/>
        <v>-0.2076267550713758</v>
      </c>
      <c r="R512" s="46">
        <f t="shared" si="137"/>
        <v>-0.976807083442103</v>
      </c>
      <c r="S512" s="47">
        <f t="shared" si="138"/>
        <v>256.14945198949647</v>
      </c>
      <c r="T512" s="9">
        <f t="shared" si="112"/>
        <v>-77.65150508042849</v>
      </c>
      <c r="U512" s="48">
        <f t="shared" si="139"/>
        <v>256.14945198949647</v>
      </c>
      <c r="V512" s="47">
        <f t="shared" si="122"/>
        <v>166.14945198949647</v>
      </c>
      <c r="W512" s="49">
        <f t="shared" si="140"/>
        <v>12.348494919571507</v>
      </c>
      <c r="X512" s="50">
        <f>IF(-Q512&lt;0,180-ACOS(SIN((U512-90)*PI()/180)*R512/SQRT(Q512^2+R512^2))*180/PI(),ACOS(SIN((U512-90)*PI()/180)*R512/SQRT(Q512^2+R512^2))*180/PI())</f>
        <v>103.54204676840304</v>
      </c>
      <c r="Y512" s="51">
        <f>IF(O512=90,IF(X512-N512&lt;0,X512-N512+180,X512-N512),IF(O512=270,IF(X512+N512&gt;180,X512+N512-180,X512+N512),IF(U512&lt;180,IF(O512=1,IF(X512+N512&gt;180,X512+N512-180,X512+N512),IF(X512-N512&lt;0,X512-N512+180,X512-N512)),IF(O512=1,IF(X512-N512&lt;0,X512-N512+180,X512-N512),IF(X512+N512&gt;180,X512+N512-180,X512+N512)))))</f>
        <v>75.54204676840304</v>
      </c>
      <c r="Z512" s="52" t="s">
        <v>54</v>
      </c>
      <c r="AA512" s="39">
        <v>117</v>
      </c>
      <c r="AB512" s="42">
        <v>123</v>
      </c>
      <c r="AC512" s="53">
        <v>80.5</v>
      </c>
      <c r="AD512" s="54">
        <v>72.3</v>
      </c>
      <c r="AE512" s="48">
        <f t="shared" si="141"/>
        <v>175.64945198949647</v>
      </c>
      <c r="AF512" s="47">
        <f t="shared" si="121"/>
        <v>85.64945198949647</v>
      </c>
      <c r="AG512" s="47">
        <f t="shared" si="142"/>
        <v>12.348494919571507</v>
      </c>
      <c r="AH512" s="55">
        <f>Y512</f>
        <v>75.54204676840304</v>
      </c>
      <c r="AI512" s="52" t="str">
        <f>Z512</f>
        <v>N</v>
      </c>
    </row>
    <row r="513" spans="1:35" s="38" customFormat="1" ht="12.75">
      <c r="A513" s="37">
        <v>393.02</v>
      </c>
      <c r="B513" s="38" t="s">
        <v>50</v>
      </c>
      <c r="C513" s="38" t="s">
        <v>109</v>
      </c>
      <c r="D513" s="38">
        <v>2</v>
      </c>
      <c r="E513" s="39" t="s">
        <v>53</v>
      </c>
      <c r="F513" s="40">
        <v>28</v>
      </c>
      <c r="G513" s="41">
        <v>29</v>
      </c>
      <c r="H513" s="42"/>
      <c r="I513" s="43"/>
      <c r="J513" s="39">
        <v>90</v>
      </c>
      <c r="K513" s="44">
        <v>78</v>
      </c>
      <c r="L513" s="44">
        <v>350</v>
      </c>
      <c r="M513" s="44">
        <v>0</v>
      </c>
      <c r="N513" s="44">
        <v>73</v>
      </c>
      <c r="O513" s="45">
        <v>270</v>
      </c>
      <c r="P513" s="46">
        <f t="shared" si="135"/>
        <v>0.16985354835670644</v>
      </c>
      <c r="Q513" s="46">
        <f t="shared" si="136"/>
        <v>0.9632873407929413</v>
      </c>
      <c r="R513" s="46">
        <f t="shared" si="137"/>
        <v>-0.20475304505920658</v>
      </c>
      <c r="S513" s="47">
        <f t="shared" si="138"/>
        <v>79.99999999999994</v>
      </c>
      <c r="T513" s="9">
        <f t="shared" si="112"/>
        <v>-11.822861946285638</v>
      </c>
      <c r="U513" s="48">
        <f t="shared" si="139"/>
        <v>79.99999999999994</v>
      </c>
      <c r="V513" s="47">
        <f t="shared" si="122"/>
        <v>349.99999999999994</v>
      </c>
      <c r="W513" s="49">
        <f t="shared" si="140"/>
        <v>78.17713805371436</v>
      </c>
      <c r="X513" s="50">
        <f>IF(-Q513&lt;0,180-ACOS(SIN((U513-90)*PI()/180)*R513/SQRT(Q513^2+R513^2))*180/PI(),ACOS(SIN((U513-90)*PI()/180)*R513/SQRT(Q513^2+R513^2))*180/PI())</f>
        <v>92.06902703550132</v>
      </c>
      <c r="Y513" s="51">
        <f>IF(O513=90,IF(X513-N513&lt;0,X513-N513+180,X513-N513),IF(O513=270,IF(X513+N513&gt;180,X513+N513-180,X513+N513),IF(U513&lt;180,IF(O513=1,IF(X513+N513&gt;180,X513+N513-180,X513+N513),IF(X513-N513&lt;0,X513-N513+180,X513-N513)),IF(O513=1,IF(X513-N513&lt;0,X513-N513+180,X513-N513),IF(X513+N513&gt;180,X513+N513-180,X513+N513)))))</f>
        <v>165.06902703550134</v>
      </c>
      <c r="Z513" s="52" t="s">
        <v>57</v>
      </c>
      <c r="AA513" s="39">
        <v>25</v>
      </c>
      <c r="AB513" s="42">
        <v>30</v>
      </c>
      <c r="AC513" s="53">
        <v>344.6</v>
      </c>
      <c r="AD513" s="54">
        <v>58</v>
      </c>
      <c r="AE513" s="48">
        <f t="shared" si="141"/>
        <v>95.39999999999992</v>
      </c>
      <c r="AF513" s="47">
        <f t="shared" si="121"/>
        <v>5.39999999999992</v>
      </c>
      <c r="AG513" s="47">
        <f t="shared" si="142"/>
        <v>78.17713805371436</v>
      </c>
      <c r="AH513" s="55">
        <f>Y513</f>
        <v>165.06902703550134</v>
      </c>
      <c r="AI513" s="52" t="str">
        <f>Z513</f>
        <v>R</v>
      </c>
    </row>
    <row r="514" spans="1:35" s="38" customFormat="1" ht="21">
      <c r="A514" s="37">
        <v>393.08</v>
      </c>
      <c r="B514" s="38" t="s">
        <v>50</v>
      </c>
      <c r="C514" s="38" t="s">
        <v>109</v>
      </c>
      <c r="D514" s="38">
        <v>2</v>
      </c>
      <c r="E514" s="39" t="s">
        <v>53</v>
      </c>
      <c r="F514" s="40">
        <v>34</v>
      </c>
      <c r="G514" s="41">
        <v>36</v>
      </c>
      <c r="H514" s="42"/>
      <c r="I514" s="43"/>
      <c r="J514" s="39">
        <v>90</v>
      </c>
      <c r="K514" s="44">
        <v>48</v>
      </c>
      <c r="L514" s="44">
        <v>120</v>
      </c>
      <c r="M514" s="44">
        <v>0</v>
      </c>
      <c r="N514" s="44"/>
      <c r="O514" s="45"/>
      <c r="P514" s="46">
        <f t="shared" si="135"/>
        <v>-0.6435822975543766</v>
      </c>
      <c r="Q514" s="46">
        <f t="shared" si="136"/>
        <v>-0.3715724127386969</v>
      </c>
      <c r="R514" s="46">
        <f t="shared" si="137"/>
        <v>0.33456530317942906</v>
      </c>
      <c r="S514" s="47">
        <f t="shared" si="138"/>
        <v>210</v>
      </c>
      <c r="T514" s="9">
        <f t="shared" si="112"/>
        <v>24.237370383549177</v>
      </c>
      <c r="U514" s="48">
        <f t="shared" si="139"/>
        <v>30</v>
      </c>
      <c r="V514" s="47">
        <f t="shared" si="122"/>
        <v>300</v>
      </c>
      <c r="W514" s="49">
        <f t="shared" si="140"/>
        <v>65.76262961645082</v>
      </c>
      <c r="X514" s="50"/>
      <c r="Y514" s="51"/>
      <c r="Z514" s="52"/>
      <c r="AA514" s="39">
        <v>31</v>
      </c>
      <c r="AB514" s="42">
        <v>38</v>
      </c>
      <c r="AC514" s="53">
        <v>3.8</v>
      </c>
      <c r="AD514" s="54">
        <v>34.8</v>
      </c>
      <c r="AE514" s="48">
        <f t="shared" si="141"/>
        <v>26.2</v>
      </c>
      <c r="AF514" s="47">
        <f t="shared" si="121"/>
        <v>296.2</v>
      </c>
      <c r="AG514" s="47">
        <f t="shared" si="142"/>
        <v>65.76262961645082</v>
      </c>
      <c r="AH514" s="55"/>
      <c r="AI514" s="52"/>
    </row>
    <row r="515" spans="1:35" s="38" customFormat="1" ht="12.75">
      <c r="A515" s="37">
        <v>393.67</v>
      </c>
      <c r="B515" s="38" t="s">
        <v>50</v>
      </c>
      <c r="C515" s="38" t="s">
        <v>109</v>
      </c>
      <c r="D515" s="38">
        <v>2</v>
      </c>
      <c r="E515" s="39" t="s">
        <v>53</v>
      </c>
      <c r="F515" s="40">
        <v>93</v>
      </c>
      <c r="G515" s="41">
        <v>96</v>
      </c>
      <c r="H515" s="42"/>
      <c r="I515" s="43"/>
      <c r="J515" s="39">
        <v>90</v>
      </c>
      <c r="K515" s="44">
        <v>38</v>
      </c>
      <c r="L515" s="44">
        <v>0</v>
      </c>
      <c r="M515" s="44">
        <v>4</v>
      </c>
      <c r="N515" s="44">
        <v>38</v>
      </c>
      <c r="O515" s="45">
        <v>90</v>
      </c>
      <c r="P515" s="46">
        <f t="shared" si="135"/>
        <v>0.054968851444055694</v>
      </c>
      <c r="Q515" s="46">
        <f t="shared" si="136"/>
        <v>0.6141617549148024</v>
      </c>
      <c r="R515" s="46">
        <f t="shared" si="137"/>
        <v>-0.7860911990162179</v>
      </c>
      <c r="S515" s="47">
        <f t="shared" si="138"/>
        <v>84.88552721637242</v>
      </c>
      <c r="T515" s="9">
        <f t="shared" si="112"/>
        <v>-51.88905459011536</v>
      </c>
      <c r="U515" s="48">
        <f t="shared" si="139"/>
        <v>84.88552721637242</v>
      </c>
      <c r="V515" s="47">
        <f t="shared" si="122"/>
        <v>354.88552721637245</v>
      </c>
      <c r="W515" s="49">
        <f t="shared" si="140"/>
        <v>38.11094540988464</v>
      </c>
      <c r="X515" s="50">
        <f>IF(-Q515&lt;0,180-ACOS(SIN((U515-90)*PI()/180)*R515/SQRT(Q515^2+R515^2))*180/PI(),ACOS(SIN((U515-90)*PI()/180)*R515/SQRT(Q515^2+R515^2))*180/PI())</f>
        <v>94.02822711841132</v>
      </c>
      <c r="Y515" s="51">
        <f>IF(O515=90,IF(X515-N515&lt;0,X515-N515+180,X515-N515),IF(O515=270,IF(X515+N515&gt;180,X515+N515-180,X515+N515),IF(U515&lt;180,IF(O515=1,IF(X515+N515&gt;180,X515+N515-180,X515+N515),IF(X515-N515&lt;0,X515-N515+180,X515-N515)),IF(O515=1,IF(X515-N515&lt;0,X515-N515+180,X515-N515),IF(X515+N515&gt;180,X515+N515-180,X515+N515)))))</f>
        <v>56.02822711841132</v>
      </c>
      <c r="Z515" s="52"/>
      <c r="AA515" s="39">
        <v>92</v>
      </c>
      <c r="AB515" s="42">
        <v>99</v>
      </c>
      <c r="AC515" s="53">
        <v>268.3</v>
      </c>
      <c r="AD515" s="54">
        <v>54.5</v>
      </c>
      <c r="AE515" s="48">
        <f t="shared" si="141"/>
        <v>176.5855272163724</v>
      </c>
      <c r="AF515" s="47">
        <f t="shared" si="121"/>
        <v>86.58552721637241</v>
      </c>
      <c r="AG515" s="47">
        <f t="shared" si="142"/>
        <v>38.11094540988464</v>
      </c>
      <c r="AH515" s="55">
        <f>Y515</f>
        <v>56.02822711841132</v>
      </c>
      <c r="AI515" s="52"/>
    </row>
    <row r="516" spans="1:36" s="38" customFormat="1" ht="12.75">
      <c r="A516" s="37">
        <v>395.09</v>
      </c>
      <c r="B516" s="38" t="s">
        <v>50</v>
      </c>
      <c r="C516" s="38" t="s">
        <v>109</v>
      </c>
      <c r="D516" s="38">
        <v>3</v>
      </c>
      <c r="E516" s="39" t="s">
        <v>96</v>
      </c>
      <c r="F516" s="40">
        <v>93</v>
      </c>
      <c r="G516" s="41">
        <v>98</v>
      </c>
      <c r="H516" s="42"/>
      <c r="I516" s="43"/>
      <c r="J516" s="39">
        <v>270</v>
      </c>
      <c r="K516" s="44">
        <v>70</v>
      </c>
      <c r="L516" s="44">
        <v>338</v>
      </c>
      <c r="M516" s="44">
        <v>0</v>
      </c>
      <c r="N516" s="44"/>
      <c r="O516" s="45"/>
      <c r="P516" s="46">
        <f t="shared" si="135"/>
        <v>0.3520150515306798</v>
      </c>
      <c r="Q516" s="46">
        <f t="shared" si="136"/>
        <v>0.8712678262482448</v>
      </c>
      <c r="R516" s="46">
        <f t="shared" si="137"/>
        <v>0.31711555482817866</v>
      </c>
      <c r="S516" s="47">
        <f t="shared" si="138"/>
        <v>67.99999999999997</v>
      </c>
      <c r="T516" s="9">
        <f aca="true" t="shared" si="143" ref="T516:T579">ASIN(R516/SQRT(P516^2+Q516^2+R516^2))*180/PI()</f>
        <v>18.647858027154292</v>
      </c>
      <c r="U516" s="48">
        <f t="shared" si="139"/>
        <v>247.99999999999997</v>
      </c>
      <c r="V516" s="47">
        <f t="shared" si="122"/>
        <v>157.99999999999997</v>
      </c>
      <c r="W516" s="49">
        <f t="shared" si="140"/>
        <v>71.35214197284571</v>
      </c>
      <c r="X516" s="50"/>
      <c r="Y516" s="51"/>
      <c r="Z516" s="52"/>
      <c r="AA516" s="39">
        <v>93</v>
      </c>
      <c r="AB516" s="42">
        <v>98</v>
      </c>
      <c r="AC516" s="53">
        <v>133.4</v>
      </c>
      <c r="AD516" s="54">
        <v>50.8</v>
      </c>
      <c r="AE516" s="48">
        <f t="shared" si="141"/>
        <v>114.59999999999997</v>
      </c>
      <c r="AF516" s="47">
        <f t="shared" si="121"/>
        <v>24.599999999999966</v>
      </c>
      <c r="AG516" s="47">
        <f t="shared" si="142"/>
        <v>71.35214197284571</v>
      </c>
      <c r="AH516" s="55"/>
      <c r="AI516" s="52"/>
      <c r="AJ516" s="38" t="s">
        <v>137</v>
      </c>
    </row>
    <row r="517" spans="1:36" s="38" customFormat="1" ht="21">
      <c r="A517" s="37">
        <v>395.09</v>
      </c>
      <c r="B517" s="38" t="s">
        <v>50</v>
      </c>
      <c r="C517" s="38" t="s">
        <v>109</v>
      </c>
      <c r="D517" s="38">
        <v>3</v>
      </c>
      <c r="E517" s="39" t="s">
        <v>96</v>
      </c>
      <c r="F517" s="40">
        <v>93</v>
      </c>
      <c r="G517" s="41">
        <v>98</v>
      </c>
      <c r="H517" s="42"/>
      <c r="I517" s="43"/>
      <c r="J517" s="39">
        <v>270</v>
      </c>
      <c r="K517" s="44">
        <v>60</v>
      </c>
      <c r="L517" s="44">
        <v>338</v>
      </c>
      <c r="M517" s="44">
        <v>0</v>
      </c>
      <c r="N517" s="44"/>
      <c r="O517" s="45"/>
      <c r="P517" s="46">
        <f t="shared" si="135"/>
        <v>0.32441882632332847</v>
      </c>
      <c r="Q517" s="46">
        <f t="shared" si="136"/>
        <v>0.8029647720336142</v>
      </c>
      <c r="R517" s="46">
        <f t="shared" si="137"/>
        <v>0.4635919272833938</v>
      </c>
      <c r="S517" s="47">
        <f t="shared" si="138"/>
        <v>67.99999999999997</v>
      </c>
      <c r="T517" s="9">
        <f t="shared" si="143"/>
        <v>28.160581829038833</v>
      </c>
      <c r="U517" s="48">
        <f t="shared" si="139"/>
        <v>247.99999999999997</v>
      </c>
      <c r="V517" s="47">
        <f t="shared" si="122"/>
        <v>157.99999999999997</v>
      </c>
      <c r="W517" s="49">
        <f t="shared" si="140"/>
        <v>61.83941817096117</v>
      </c>
      <c r="X517" s="50"/>
      <c r="Y517" s="51"/>
      <c r="Z517" s="52"/>
      <c r="AA517" s="39">
        <v>93</v>
      </c>
      <c r="AB517" s="42">
        <v>98</v>
      </c>
      <c r="AC517" s="53">
        <v>133.4</v>
      </c>
      <c r="AD517" s="54">
        <v>50.8</v>
      </c>
      <c r="AE517" s="48">
        <f t="shared" si="141"/>
        <v>114.59999999999997</v>
      </c>
      <c r="AF517" s="47">
        <f t="shared" si="121"/>
        <v>24.599999999999966</v>
      </c>
      <c r="AG517" s="47">
        <f t="shared" si="142"/>
        <v>61.83941817096117</v>
      </c>
      <c r="AH517" s="55"/>
      <c r="AI517" s="52"/>
      <c r="AJ517" s="38" t="s">
        <v>137</v>
      </c>
    </row>
    <row r="518" spans="1:35" s="38" customFormat="1" ht="21">
      <c r="A518" s="37">
        <v>396.505</v>
      </c>
      <c r="B518" s="38" t="s">
        <v>50</v>
      </c>
      <c r="C518" s="38" t="s">
        <v>109</v>
      </c>
      <c r="D518" s="38">
        <v>4</v>
      </c>
      <c r="E518" s="39" t="s">
        <v>68</v>
      </c>
      <c r="F518" s="40">
        <v>93</v>
      </c>
      <c r="G518" s="41">
        <v>98</v>
      </c>
      <c r="H518" s="42"/>
      <c r="I518" s="43"/>
      <c r="J518" s="39">
        <v>270</v>
      </c>
      <c r="K518" s="44">
        <v>19</v>
      </c>
      <c r="L518" s="44">
        <v>180</v>
      </c>
      <c r="M518" s="44">
        <v>1</v>
      </c>
      <c r="N518" s="44"/>
      <c r="O518" s="45"/>
      <c r="P518" s="46">
        <f t="shared" si="135"/>
        <v>-0.016501574475360693</v>
      </c>
      <c r="Q518" s="46">
        <f t="shared" si="136"/>
        <v>-0.32551856885030805</v>
      </c>
      <c r="R518" s="46">
        <f t="shared" si="137"/>
        <v>-0.945374568540531</v>
      </c>
      <c r="S518" s="47">
        <f t="shared" si="138"/>
        <v>267.09797836529043</v>
      </c>
      <c r="T518" s="9">
        <f t="shared" si="143"/>
        <v>-70.97735533082584</v>
      </c>
      <c r="U518" s="48">
        <f t="shared" si="139"/>
        <v>267.09797836529043</v>
      </c>
      <c r="V518" s="47">
        <f t="shared" si="122"/>
        <v>177.09797836529043</v>
      </c>
      <c r="W518" s="49">
        <f t="shared" si="140"/>
        <v>19.022644669174156</v>
      </c>
      <c r="X518" s="50"/>
      <c r="Y518" s="51"/>
      <c r="Z518" s="52"/>
      <c r="AA518" s="39">
        <v>106</v>
      </c>
      <c r="AB518" s="42">
        <v>111</v>
      </c>
      <c r="AC518" s="53">
        <v>45</v>
      </c>
      <c r="AD518" s="54">
        <v>41.9</v>
      </c>
      <c r="AE518" s="48">
        <f t="shared" si="141"/>
        <v>222.09797836529043</v>
      </c>
      <c r="AF518" s="47">
        <f t="shared" si="121"/>
        <v>132.09797836529043</v>
      </c>
      <c r="AG518" s="47">
        <f t="shared" si="142"/>
        <v>19.022644669174156</v>
      </c>
      <c r="AH518" s="55"/>
      <c r="AI518" s="52"/>
    </row>
    <row r="519" spans="1:35" s="38" customFormat="1" ht="21">
      <c r="A519" s="37">
        <v>401.53</v>
      </c>
      <c r="B519" s="38" t="s">
        <v>50</v>
      </c>
      <c r="C519" s="38" t="s">
        <v>110</v>
      </c>
      <c r="D519" s="38">
        <v>1</v>
      </c>
      <c r="E519" s="39" t="s">
        <v>53</v>
      </c>
      <c r="F519" s="40">
        <v>70</v>
      </c>
      <c r="G519" s="41">
        <v>75</v>
      </c>
      <c r="H519" s="42"/>
      <c r="I519" s="43"/>
      <c r="J519" s="39">
        <v>90</v>
      </c>
      <c r="K519" s="44">
        <v>54</v>
      </c>
      <c r="L519" s="44">
        <v>180</v>
      </c>
      <c r="M519" s="44">
        <v>28</v>
      </c>
      <c r="N519" s="44">
        <v>66</v>
      </c>
      <c r="O519" s="45">
        <v>90</v>
      </c>
      <c r="P519" s="46">
        <f t="shared" si="135"/>
        <v>0.2759484609762464</v>
      </c>
      <c r="Q519" s="46">
        <f t="shared" si="136"/>
        <v>-0.7143196077653239</v>
      </c>
      <c r="R519" s="46">
        <f t="shared" si="137"/>
        <v>0.5189835736296163</v>
      </c>
      <c r="S519" s="47">
        <f t="shared" si="138"/>
        <v>291.12202092542157</v>
      </c>
      <c r="T519" s="9">
        <f t="shared" si="143"/>
        <v>34.12666517702772</v>
      </c>
      <c r="U519" s="48">
        <f t="shared" si="139"/>
        <v>111.12202092542157</v>
      </c>
      <c r="V519" s="47">
        <f t="shared" si="122"/>
        <v>21.122020925421566</v>
      </c>
      <c r="W519" s="49">
        <f t="shared" si="140"/>
        <v>55.87333482297228</v>
      </c>
      <c r="X519" s="50">
        <f>IF(-Q519&lt;0,180-ACOS(SIN((U519-90)*PI()/180)*R519/SQRT(Q519^2+R519^2))*180/PI(),ACOS(SIN((U519-90)*PI()/180)*R519/SQRT(Q519^2+R519^2))*180/PI())</f>
        <v>77.77146451053846</v>
      </c>
      <c r="Y519" s="51">
        <f>IF(O519=90,IF(X519-N519&lt;0,X519-N519+180,X519-N519),IF(O519=270,IF(X519+N519&gt;180,X519+N519-180,X519+N519),IF(U519&lt;180,IF(O519=1,IF(X519+N519&gt;180,X519+N519-180,X519+N519),IF(X519-N519&lt;0,X519-N519+180,X519-N519)),IF(O519=1,IF(X519-N519&lt;0,X519-N519+180,X519-N519),IF(X519+N519&gt;180,X519+N519-180,X519+N519)))))</f>
        <v>11.771464510538465</v>
      </c>
      <c r="Z519" s="52" t="s">
        <v>54</v>
      </c>
      <c r="AA519" s="39">
        <v>68</v>
      </c>
      <c r="AB519" s="42">
        <v>82</v>
      </c>
      <c r="AC519" s="53">
        <v>54.1</v>
      </c>
      <c r="AD519" s="54">
        <v>41.5</v>
      </c>
      <c r="AE519" s="48">
        <f t="shared" si="141"/>
        <v>57.022020925421565</v>
      </c>
      <c r="AF519" s="47">
        <f t="shared" si="121"/>
        <v>327.02202092542154</v>
      </c>
      <c r="AG519" s="47">
        <f t="shared" si="142"/>
        <v>55.87333482297228</v>
      </c>
      <c r="AH519" s="55">
        <f>Y519</f>
        <v>11.771464510538465</v>
      </c>
      <c r="AI519" s="52" t="str">
        <f>Z519</f>
        <v>N</v>
      </c>
    </row>
    <row r="520" spans="1:35" s="38" customFormat="1" ht="12.75">
      <c r="A520" s="37">
        <v>401.77</v>
      </c>
      <c r="B520" s="38" t="s">
        <v>50</v>
      </c>
      <c r="C520" s="38" t="s">
        <v>110</v>
      </c>
      <c r="D520" s="38">
        <v>1</v>
      </c>
      <c r="E520" s="39" t="s">
        <v>53</v>
      </c>
      <c r="F520" s="40">
        <v>94</v>
      </c>
      <c r="G520" s="41">
        <v>99</v>
      </c>
      <c r="H520" s="42"/>
      <c r="I520" s="43"/>
      <c r="J520" s="39">
        <v>90</v>
      </c>
      <c r="K520" s="44">
        <v>48</v>
      </c>
      <c r="L520" s="44">
        <v>180</v>
      </c>
      <c r="M520" s="44">
        <v>23</v>
      </c>
      <c r="N520" s="44">
        <v>8</v>
      </c>
      <c r="O520" s="45">
        <v>270</v>
      </c>
      <c r="P520" s="46">
        <f t="shared" si="135"/>
        <v>0.2614501569293086</v>
      </c>
      <c r="Q520" s="46">
        <f t="shared" si="136"/>
        <v>-0.6840684186700081</v>
      </c>
      <c r="R520" s="46">
        <f t="shared" si="137"/>
        <v>0.6159379707469035</v>
      </c>
      <c r="S520" s="47">
        <f t="shared" si="138"/>
        <v>290.9167982210306</v>
      </c>
      <c r="T520" s="9">
        <f t="shared" si="143"/>
        <v>40.06609320873636</v>
      </c>
      <c r="U520" s="48">
        <f t="shared" si="139"/>
        <v>110.9167982210306</v>
      </c>
      <c r="V520" s="47">
        <f t="shared" si="122"/>
        <v>20.916798221030604</v>
      </c>
      <c r="W520" s="49">
        <f t="shared" si="140"/>
        <v>49.93390679126364</v>
      </c>
      <c r="X520" s="50">
        <f>IF(-Q520&lt;0,180-ACOS(SIN((U520-90)*PI()/180)*R520/SQRT(Q520^2+R520^2))*180/PI(),ACOS(SIN((U520-90)*PI()/180)*R520/SQRT(Q520^2+R520^2))*180/PI())</f>
        <v>76.17910658652701</v>
      </c>
      <c r="Y520" s="51">
        <f>IF(O520=90,IF(X520-N520&lt;0,X520-N520+180,X520-N520),IF(O520=270,IF(X520+N520&gt;180,X520+N520-180,X520+N520),IF(U520&lt;180,IF(O520=1,IF(X520+N520&gt;180,X520+N520-180,X520+N520),IF(X520-N520&lt;0,X520-N520+180,X520-N520)),IF(O520=1,IF(X520-N520&lt;0,X520-N520+180,X520-N520),IF(X520+N520&gt;180,X520+N520-180,X520+N520)))))</f>
        <v>84.17910658652701</v>
      </c>
      <c r="Z520" s="52" t="s">
        <v>54</v>
      </c>
      <c r="AA520" s="39">
        <v>94</v>
      </c>
      <c r="AB520" s="42">
        <v>100</v>
      </c>
      <c r="AC520" s="53">
        <v>9.9</v>
      </c>
      <c r="AD520" s="54">
        <v>51.1</v>
      </c>
      <c r="AE520" s="48">
        <f t="shared" si="141"/>
        <v>101.0167982210306</v>
      </c>
      <c r="AF520" s="47">
        <f t="shared" si="121"/>
        <v>11.016798221030598</v>
      </c>
      <c r="AG520" s="47">
        <f t="shared" si="142"/>
        <v>49.93390679126364</v>
      </c>
      <c r="AH520" s="55">
        <f>Y520</f>
        <v>84.17910658652701</v>
      </c>
      <c r="AI520" s="52" t="str">
        <f>Z520</f>
        <v>N</v>
      </c>
    </row>
    <row r="521" spans="1:35" s="38" customFormat="1" ht="12.75">
      <c r="A521" s="37">
        <v>402.4</v>
      </c>
      <c r="B521" s="38" t="s">
        <v>50</v>
      </c>
      <c r="C521" s="38" t="s">
        <v>110</v>
      </c>
      <c r="D521" s="38">
        <v>2</v>
      </c>
      <c r="E521" s="39" t="s">
        <v>53</v>
      </c>
      <c r="F521" s="40">
        <v>16</v>
      </c>
      <c r="G521" s="41">
        <v>20</v>
      </c>
      <c r="H521" s="42"/>
      <c r="I521" s="43"/>
      <c r="J521" s="39">
        <v>270</v>
      </c>
      <c r="K521" s="44">
        <v>44</v>
      </c>
      <c r="L521" s="44">
        <v>0</v>
      </c>
      <c r="M521" s="44">
        <v>4</v>
      </c>
      <c r="N521" s="44">
        <v>37</v>
      </c>
      <c r="O521" s="45">
        <v>270</v>
      </c>
      <c r="P521" s="46">
        <f t="shared" si="135"/>
        <v>-0.05017860789542746</v>
      </c>
      <c r="Q521" s="46">
        <f t="shared" si="136"/>
        <v>0.6929662175819667</v>
      </c>
      <c r="R521" s="46">
        <f t="shared" si="137"/>
        <v>0.7175875247389182</v>
      </c>
      <c r="S521" s="47">
        <f t="shared" si="138"/>
        <v>94.141635141503</v>
      </c>
      <c r="T521" s="9">
        <f t="shared" si="143"/>
        <v>45.9251323325643</v>
      </c>
      <c r="U521" s="48">
        <f t="shared" si="139"/>
        <v>274.141635141503</v>
      </c>
      <c r="V521" s="47">
        <f t="shared" si="122"/>
        <v>184.141635141503</v>
      </c>
      <c r="W521" s="49">
        <f t="shared" si="140"/>
        <v>44.0748676674357</v>
      </c>
      <c r="X521" s="50">
        <f>IF(-Q521&lt;0,180-ACOS(SIN((U521-90)*PI()/180)*R521/SQRT(Q521^2+R521^2))*180/PI(),ACOS(SIN((U521-90)*PI()/180)*R521/SQRT(Q521^2+R521^2))*180/PI())</f>
        <v>87.02201017593617</v>
      </c>
      <c r="Y521" s="51">
        <f>IF(O521=90,IF(X521-N521&lt;0,X521-N521+180,X521-N521),IF(O521=270,IF(X521+N521&gt;180,X521+N521-180,X521+N521),IF(U521&lt;180,IF(O521=1,IF(X521+N521&gt;180,X521+N521-180,X521+N521),IF(X521-N521&lt;0,X521-N521+180,X521-N521)),IF(O521=1,IF(X521-N521&lt;0,X521-N521+180,X521-N521),IF(X521+N521&gt;180,X521+N521-180,X521+N521)))))</f>
        <v>124.02201017593617</v>
      </c>
      <c r="Z521" s="52" t="s">
        <v>57</v>
      </c>
      <c r="AA521" s="39">
        <v>12</v>
      </c>
      <c r="AB521" s="42">
        <v>21</v>
      </c>
      <c r="AC521" s="53">
        <v>148.4</v>
      </c>
      <c r="AD521" s="54">
        <v>45</v>
      </c>
      <c r="AE521" s="48">
        <f t="shared" si="141"/>
        <v>125.741635141503</v>
      </c>
      <c r="AF521" s="47">
        <f t="shared" si="121"/>
        <v>35.741635141503</v>
      </c>
      <c r="AG521" s="47">
        <f t="shared" si="142"/>
        <v>44.0748676674357</v>
      </c>
      <c r="AH521" s="55">
        <f>Y521</f>
        <v>124.02201017593617</v>
      </c>
      <c r="AI521" s="52" t="str">
        <f>Z521</f>
        <v>R</v>
      </c>
    </row>
    <row r="522" spans="1:35" s="38" customFormat="1" ht="21">
      <c r="A522" s="37">
        <v>403.79</v>
      </c>
      <c r="B522" s="38" t="s">
        <v>50</v>
      </c>
      <c r="C522" s="38" t="s">
        <v>110</v>
      </c>
      <c r="D522" s="38">
        <v>3</v>
      </c>
      <c r="E522" s="39" t="s">
        <v>48</v>
      </c>
      <c r="F522" s="40">
        <v>14</v>
      </c>
      <c r="G522" s="41">
        <v>15</v>
      </c>
      <c r="H522" s="42"/>
      <c r="I522" s="43"/>
      <c r="J522" s="39">
        <v>90</v>
      </c>
      <c r="K522" s="44">
        <v>5</v>
      </c>
      <c r="L522" s="44">
        <v>0</v>
      </c>
      <c r="M522" s="44">
        <v>7</v>
      </c>
      <c r="N522" s="44"/>
      <c r="O522" s="45"/>
      <c r="P522" s="46">
        <f t="shared" si="135"/>
        <v>0.12140559376013015</v>
      </c>
      <c r="Q522" s="46">
        <f t="shared" si="136"/>
        <v>0.08650609705762916</v>
      </c>
      <c r="R522" s="46">
        <f t="shared" si="137"/>
        <v>-0.9887692138764507</v>
      </c>
      <c r="S522" s="47">
        <f t="shared" si="138"/>
        <v>35.471315665952496</v>
      </c>
      <c r="T522" s="9">
        <f t="shared" si="143"/>
        <v>-81.42632981513503</v>
      </c>
      <c r="U522" s="48">
        <f t="shared" si="139"/>
        <v>35.471315665952496</v>
      </c>
      <c r="V522" s="47">
        <f t="shared" si="122"/>
        <v>305.4713156659525</v>
      </c>
      <c r="W522" s="49">
        <f t="shared" si="140"/>
        <v>8.573670184864966</v>
      </c>
      <c r="X522" s="50"/>
      <c r="Y522" s="51"/>
      <c r="Z522" s="52"/>
      <c r="AA522" s="39">
        <v>10</v>
      </c>
      <c r="AB522" s="42">
        <v>15</v>
      </c>
      <c r="AC522" s="53">
        <v>78.7</v>
      </c>
      <c r="AD522" s="54">
        <v>72.1</v>
      </c>
      <c r="AE522" s="48">
        <f t="shared" si="141"/>
        <v>316.7713156659525</v>
      </c>
      <c r="AF522" s="47">
        <f t="shared" si="121"/>
        <v>226.7713156659525</v>
      </c>
      <c r="AG522" s="47">
        <f t="shared" si="142"/>
        <v>8.573670184864966</v>
      </c>
      <c r="AH522" s="55"/>
      <c r="AI522" s="52"/>
    </row>
    <row r="523" spans="1:35" s="38" customFormat="1" ht="12.75">
      <c r="A523" s="37">
        <v>405.72</v>
      </c>
      <c r="B523" s="38" t="s">
        <v>50</v>
      </c>
      <c r="C523" s="38" t="s">
        <v>110</v>
      </c>
      <c r="D523" s="38">
        <v>5</v>
      </c>
      <c r="E523" s="39" t="s">
        <v>68</v>
      </c>
      <c r="F523" s="40">
        <v>63</v>
      </c>
      <c r="G523" s="41">
        <v>68</v>
      </c>
      <c r="H523" s="42"/>
      <c r="I523" s="43"/>
      <c r="J523" s="39">
        <v>90</v>
      </c>
      <c r="K523" s="44">
        <v>8</v>
      </c>
      <c r="L523" s="44">
        <v>180</v>
      </c>
      <c r="M523" s="44">
        <v>16</v>
      </c>
      <c r="N523" s="44"/>
      <c r="O523" s="45"/>
      <c r="P523" s="46">
        <f t="shared" si="135"/>
        <v>0.27295487201793284</v>
      </c>
      <c r="Q523" s="46">
        <f t="shared" si="136"/>
        <v>-0.1337817710578674</v>
      </c>
      <c r="R523" s="46">
        <f t="shared" si="137"/>
        <v>0.9519067631920857</v>
      </c>
      <c r="S523" s="47">
        <f t="shared" si="138"/>
        <v>333.8894108316109</v>
      </c>
      <c r="T523" s="9">
        <f t="shared" si="143"/>
        <v>72.28991379945381</v>
      </c>
      <c r="U523" s="48">
        <f t="shared" si="139"/>
        <v>153.88941083161092</v>
      </c>
      <c r="V523" s="47">
        <f t="shared" si="122"/>
        <v>63.88941083161092</v>
      </c>
      <c r="W523" s="49">
        <f t="shared" si="140"/>
        <v>17.710086200546186</v>
      </c>
      <c r="X523" s="50"/>
      <c r="Y523" s="51"/>
      <c r="Z523" s="52"/>
      <c r="AA523" s="39">
        <v>62</v>
      </c>
      <c r="AB523" s="42">
        <v>73</v>
      </c>
      <c r="AC523" s="53">
        <v>314.9</v>
      </c>
      <c r="AD523" s="54">
        <v>24.9</v>
      </c>
      <c r="AE523" s="48">
        <f t="shared" si="141"/>
        <v>198.98941083161094</v>
      </c>
      <c r="AF523" s="47">
        <f t="shared" si="121"/>
        <v>108.98941083161094</v>
      </c>
      <c r="AG523" s="47">
        <f t="shared" si="142"/>
        <v>17.710086200546186</v>
      </c>
      <c r="AH523" s="55"/>
      <c r="AI523" s="52"/>
    </row>
    <row r="524" spans="1:35" s="38" customFormat="1" ht="21">
      <c r="A524" s="37">
        <v>405.83</v>
      </c>
      <c r="B524" s="38" t="s">
        <v>50</v>
      </c>
      <c r="C524" s="38" t="s">
        <v>110</v>
      </c>
      <c r="D524" s="38">
        <v>5</v>
      </c>
      <c r="E524" s="39" t="s">
        <v>53</v>
      </c>
      <c r="F524" s="40">
        <v>74</v>
      </c>
      <c r="G524" s="41">
        <v>83</v>
      </c>
      <c r="H524" s="42"/>
      <c r="I524" s="43"/>
      <c r="J524" s="39">
        <v>270</v>
      </c>
      <c r="K524" s="44">
        <v>54</v>
      </c>
      <c r="L524" s="44">
        <v>179</v>
      </c>
      <c r="M524" s="44">
        <v>0</v>
      </c>
      <c r="N524" s="44">
        <v>58</v>
      </c>
      <c r="O524" s="45">
        <v>270</v>
      </c>
      <c r="P524" s="46">
        <f t="shared" si="135"/>
        <v>-0.014119293400501028</v>
      </c>
      <c r="Q524" s="46">
        <f t="shared" si="136"/>
        <v>-0.8088937771681423</v>
      </c>
      <c r="R524" s="46">
        <f t="shared" si="137"/>
        <v>-0.5876957297515474</v>
      </c>
      <c r="S524" s="47">
        <f t="shared" si="138"/>
        <v>269</v>
      </c>
      <c r="T524" s="9">
        <f t="shared" si="143"/>
        <v>-35.99585012008486</v>
      </c>
      <c r="U524" s="48">
        <f t="shared" si="139"/>
        <v>269</v>
      </c>
      <c r="V524" s="47">
        <f t="shared" si="122"/>
        <v>179</v>
      </c>
      <c r="W524" s="49">
        <f t="shared" si="140"/>
        <v>54.00414987991514</v>
      </c>
      <c r="X524" s="50">
        <f>IF(-Q524&lt;0,180-ACOS(SIN((U524-90)*PI()/180)*R524/SQRT(Q524^2+R524^2))*180/PI(),ACOS(SIN((U524-90)*PI()/180)*R524/SQRT(Q524^2+R524^2))*180/PI())</f>
        <v>90.58776572008124</v>
      </c>
      <c r="Y524" s="51">
        <f>IF(O524=90,IF(X524-N524&lt;0,X524-N524+180,X524-N524),IF(O524=270,IF(X524+N524&gt;180,X524+N524-180,X524+N524),IF(U524&lt;180,IF(O524=1,IF(X524+N524&gt;180,X524+N524-180,X524+N524),IF(X524-N524&lt;0,X524-N524+180,X524-N524)),IF(O524=1,IF(X524-N524&lt;0,X524-N524+180,X524-N524),IF(X524+N524&gt;180,X524+N524-180,X524+N524)))))</f>
        <v>148.58776572008122</v>
      </c>
      <c r="Z524" s="52" t="s">
        <v>54</v>
      </c>
      <c r="AA524" s="39">
        <v>74</v>
      </c>
      <c r="AB524" s="42">
        <v>83</v>
      </c>
      <c r="AC524" s="53">
        <v>227.1</v>
      </c>
      <c r="AD524" s="54">
        <v>12.2</v>
      </c>
      <c r="AE524" s="48">
        <f t="shared" si="141"/>
        <v>41.900000000000006</v>
      </c>
      <c r="AF524" s="47">
        <f t="shared" si="121"/>
        <v>311.9</v>
      </c>
      <c r="AG524" s="47">
        <f t="shared" si="142"/>
        <v>54.00414987991514</v>
      </c>
      <c r="AH524" s="55">
        <f>Y524</f>
        <v>148.58776572008122</v>
      </c>
      <c r="AI524" s="52" t="str">
        <f>Z524</f>
        <v>N</v>
      </c>
    </row>
    <row r="525" spans="1:35" s="38" customFormat="1" ht="21">
      <c r="A525" s="37">
        <v>405.88</v>
      </c>
      <c r="B525" s="38" t="s">
        <v>50</v>
      </c>
      <c r="C525" s="38" t="s">
        <v>110</v>
      </c>
      <c r="D525" s="38">
        <v>5</v>
      </c>
      <c r="E525" s="39" t="s">
        <v>53</v>
      </c>
      <c r="F525" s="40">
        <v>79</v>
      </c>
      <c r="G525" s="41">
        <v>83</v>
      </c>
      <c r="H525" s="42"/>
      <c r="I525" s="43"/>
      <c r="J525" s="39">
        <v>270</v>
      </c>
      <c r="K525" s="44">
        <v>50</v>
      </c>
      <c r="L525" s="44">
        <v>172</v>
      </c>
      <c r="M525" s="44">
        <v>0</v>
      </c>
      <c r="N525" s="44">
        <v>62</v>
      </c>
      <c r="O525" s="45">
        <v>270</v>
      </c>
      <c r="P525" s="46">
        <f t="shared" si="135"/>
        <v>-0.10661278062209487</v>
      </c>
      <c r="Q525" s="46">
        <f t="shared" si="136"/>
        <v>-0.758589351257642</v>
      </c>
      <c r="R525" s="46">
        <f t="shared" si="137"/>
        <v>-0.6365320448552996</v>
      </c>
      <c r="S525" s="47">
        <f t="shared" si="138"/>
        <v>262</v>
      </c>
      <c r="T525" s="9">
        <f t="shared" si="143"/>
        <v>-39.72432994338067</v>
      </c>
      <c r="U525" s="48">
        <f t="shared" si="139"/>
        <v>262</v>
      </c>
      <c r="V525" s="47">
        <f t="shared" si="122"/>
        <v>172</v>
      </c>
      <c r="W525" s="49">
        <f t="shared" si="140"/>
        <v>50.27567005661933</v>
      </c>
      <c r="X525" s="50">
        <f>IF(-Q525&lt;0,180-ACOS(SIN((U525-90)*PI()/180)*R525/SQRT(Q525^2+R525^2))*180/PI(),ACOS(SIN((U525-90)*PI()/180)*R525/SQRT(Q525^2+R525^2))*180/PI())</f>
        <v>95.13246985563904</v>
      </c>
      <c r="Y525" s="51">
        <f>IF(O525=90,IF(X525-N525&lt;0,X525-N525+180,X525-N525),IF(O525=270,IF(X525+N525&gt;180,X525+N525-180,X525+N525),IF(U525&lt;180,IF(O525=1,IF(X525+N525&gt;180,X525+N525-180,X525+N525),IF(X525-N525&lt;0,X525-N525+180,X525-N525)),IF(O525=1,IF(X525-N525&lt;0,X525-N525+180,X525-N525),IF(X525+N525&gt;180,X525+N525-180,X525+N525)))))</f>
        <v>157.13246985563904</v>
      </c>
      <c r="Z525" s="52" t="s">
        <v>54</v>
      </c>
      <c r="AA525" s="39">
        <v>74</v>
      </c>
      <c r="AB525" s="42">
        <v>83</v>
      </c>
      <c r="AC525" s="53">
        <v>233.9</v>
      </c>
      <c r="AD525" s="54">
        <v>29.8</v>
      </c>
      <c r="AE525" s="48">
        <f t="shared" si="141"/>
        <v>28.099999999999994</v>
      </c>
      <c r="AF525" s="47">
        <f t="shared" si="121"/>
        <v>298.1</v>
      </c>
      <c r="AG525" s="47">
        <f t="shared" si="142"/>
        <v>50.27567005661933</v>
      </c>
      <c r="AH525" s="55">
        <f>Y525</f>
        <v>157.13246985563904</v>
      </c>
      <c r="AI525" s="52" t="str">
        <f>Z525</f>
        <v>N</v>
      </c>
    </row>
    <row r="526" spans="1:36" s="38" customFormat="1" ht="12.75">
      <c r="A526" s="37">
        <v>305.83</v>
      </c>
      <c r="B526" s="38" t="s">
        <v>50</v>
      </c>
      <c r="C526" s="38" t="s">
        <v>91</v>
      </c>
      <c r="D526" s="38">
        <v>1</v>
      </c>
      <c r="E526" s="39" t="s">
        <v>96</v>
      </c>
      <c r="F526" s="40">
        <v>0</v>
      </c>
      <c r="G526" s="41">
        <v>5</v>
      </c>
      <c r="H526" s="42"/>
      <c r="I526" s="43"/>
      <c r="J526" s="39">
        <v>90</v>
      </c>
      <c r="K526" s="44">
        <v>80</v>
      </c>
      <c r="L526" s="44">
        <v>1</v>
      </c>
      <c r="M526" s="44">
        <v>0</v>
      </c>
      <c r="N526" s="44"/>
      <c r="O526" s="45"/>
      <c r="P526" s="46">
        <f t="shared" si="135"/>
        <v>-0.01718726516815697</v>
      </c>
      <c r="Q526" s="46">
        <f t="shared" si="136"/>
        <v>0.9846577620214009</v>
      </c>
      <c r="R526" s="46">
        <f t="shared" si="137"/>
        <v>-0.17362173020838792</v>
      </c>
      <c r="S526" s="47">
        <f t="shared" si="138"/>
        <v>91</v>
      </c>
      <c r="T526" s="9">
        <f t="shared" si="143"/>
        <v>-9.998507686626978</v>
      </c>
      <c r="U526" s="48">
        <f t="shared" si="139"/>
        <v>91</v>
      </c>
      <c r="V526" s="47">
        <f t="shared" si="122"/>
        <v>1</v>
      </c>
      <c r="W526" s="49">
        <f t="shared" si="140"/>
        <v>80.00149231337302</v>
      </c>
      <c r="X526" s="50"/>
      <c r="Y526" s="51"/>
      <c r="Z526" s="52"/>
      <c r="AA526" s="39">
        <v>0</v>
      </c>
      <c r="AB526" s="42">
        <v>5</v>
      </c>
      <c r="AC526" s="53">
        <v>104.5</v>
      </c>
      <c r="AD526" s="54">
        <v>-7</v>
      </c>
      <c r="AE526" s="48">
        <f t="shared" si="141"/>
        <v>166.5</v>
      </c>
      <c r="AF526" s="47">
        <f t="shared" si="121"/>
        <v>76.5</v>
      </c>
      <c r="AG526" s="47">
        <f t="shared" si="142"/>
        <v>80.00149231337302</v>
      </c>
      <c r="AH526" s="55"/>
      <c r="AI526" s="52"/>
      <c r="AJ526" s="38" t="s">
        <v>137</v>
      </c>
    </row>
    <row r="527" spans="1:36" s="38" customFormat="1" ht="12.75">
      <c r="A527" s="37">
        <v>305.83</v>
      </c>
      <c r="B527" s="38" t="s">
        <v>50</v>
      </c>
      <c r="C527" s="38" t="s">
        <v>91</v>
      </c>
      <c r="D527" s="38">
        <v>1</v>
      </c>
      <c r="E527" s="39" t="s">
        <v>96</v>
      </c>
      <c r="F527" s="40">
        <v>0</v>
      </c>
      <c r="G527" s="41">
        <v>3</v>
      </c>
      <c r="H527" s="42"/>
      <c r="I527" s="43"/>
      <c r="J527" s="39">
        <v>90</v>
      </c>
      <c r="K527" s="44">
        <v>80</v>
      </c>
      <c r="L527" s="44">
        <v>356</v>
      </c>
      <c r="M527" s="44">
        <v>0</v>
      </c>
      <c r="N527" s="44"/>
      <c r="O527" s="45"/>
      <c r="P527" s="46">
        <f t="shared" si="135"/>
        <v>0.06869671616600659</v>
      </c>
      <c r="Q527" s="46">
        <f t="shared" si="136"/>
        <v>0.9824088108221349</v>
      </c>
      <c r="R527" s="46">
        <f t="shared" si="137"/>
        <v>-0.17322517943366067</v>
      </c>
      <c r="S527" s="47">
        <f t="shared" si="138"/>
        <v>86.00000000000003</v>
      </c>
      <c r="T527" s="9">
        <f t="shared" si="143"/>
        <v>-9.976130434088002</v>
      </c>
      <c r="U527" s="48">
        <f t="shared" si="139"/>
        <v>86.00000000000003</v>
      </c>
      <c r="V527" s="47">
        <f t="shared" si="122"/>
        <v>356</v>
      </c>
      <c r="W527" s="49">
        <f t="shared" si="140"/>
        <v>80.023869565912</v>
      </c>
      <c r="X527" s="50"/>
      <c r="Y527" s="51"/>
      <c r="Z527" s="52"/>
      <c r="AA527" s="39">
        <v>0</v>
      </c>
      <c r="AB527" s="42">
        <v>5</v>
      </c>
      <c r="AC527" s="53">
        <v>104.5</v>
      </c>
      <c r="AD527" s="54">
        <v>-7</v>
      </c>
      <c r="AE527" s="48">
        <f t="shared" si="141"/>
        <v>161.50000000000003</v>
      </c>
      <c r="AF527" s="47">
        <f t="shared" si="121"/>
        <v>71.50000000000003</v>
      </c>
      <c r="AG527" s="47">
        <f t="shared" si="142"/>
        <v>80.023869565912</v>
      </c>
      <c r="AH527" s="55"/>
      <c r="AI527" s="52"/>
      <c r="AJ527" s="38" t="s">
        <v>137</v>
      </c>
    </row>
    <row r="528" spans="1:37" s="38" customFormat="1" ht="12.75">
      <c r="A528" s="37">
        <v>307.4</v>
      </c>
      <c r="B528" s="38" t="s">
        <v>50</v>
      </c>
      <c r="C528" s="38" t="s">
        <v>91</v>
      </c>
      <c r="D528" s="38">
        <v>2</v>
      </c>
      <c r="E528" s="39" t="s">
        <v>96</v>
      </c>
      <c r="F528" s="40">
        <v>16</v>
      </c>
      <c r="G528" s="41">
        <v>20</v>
      </c>
      <c r="H528" s="42"/>
      <c r="I528" s="43"/>
      <c r="J528" s="39">
        <v>90</v>
      </c>
      <c r="K528" s="44">
        <v>54</v>
      </c>
      <c r="L528" s="44">
        <v>43</v>
      </c>
      <c r="M528" s="44">
        <v>0</v>
      </c>
      <c r="N528" s="44"/>
      <c r="O528" s="45"/>
      <c r="P528" s="46">
        <f t="shared" si="135"/>
        <v>-0.5517482634264056</v>
      </c>
      <c r="Q528" s="46">
        <f t="shared" si="136"/>
        <v>0.5916775735089335</v>
      </c>
      <c r="R528" s="46">
        <f t="shared" si="137"/>
        <v>-0.4298789200212584</v>
      </c>
      <c r="S528" s="47">
        <f t="shared" si="138"/>
        <v>133</v>
      </c>
      <c r="T528" s="9">
        <f t="shared" si="143"/>
        <v>-27.984370134404124</v>
      </c>
      <c r="U528" s="48">
        <f t="shared" si="139"/>
        <v>133</v>
      </c>
      <c r="V528" s="47">
        <f t="shared" si="122"/>
        <v>43</v>
      </c>
      <c r="W528" s="49">
        <f t="shared" si="140"/>
        <v>62.015629865595876</v>
      </c>
      <c r="X528" s="50"/>
      <c r="Y528" s="51"/>
      <c r="Z528" s="52"/>
      <c r="AA528" s="39">
        <v>16</v>
      </c>
      <c r="AB528" s="42">
        <v>20</v>
      </c>
      <c r="AC528" s="53">
        <v>123.5</v>
      </c>
      <c r="AD528" s="54">
        <v>-9.8</v>
      </c>
      <c r="AE528" s="48">
        <f t="shared" si="141"/>
        <v>189.5</v>
      </c>
      <c r="AF528" s="47">
        <f t="shared" si="121"/>
        <v>99.5</v>
      </c>
      <c r="AG528" s="47">
        <f t="shared" si="142"/>
        <v>62.015629865595876</v>
      </c>
      <c r="AH528" s="55"/>
      <c r="AI528" s="52"/>
      <c r="AJ528" s="38" t="s">
        <v>137</v>
      </c>
      <c r="AK528" s="38" t="s">
        <v>1</v>
      </c>
    </row>
    <row r="529" spans="1:37" s="38" customFormat="1" ht="12.75">
      <c r="A529" s="37">
        <v>307.4</v>
      </c>
      <c r="B529" s="38" t="s">
        <v>50</v>
      </c>
      <c r="C529" s="38" t="s">
        <v>91</v>
      </c>
      <c r="D529" s="38">
        <v>2</v>
      </c>
      <c r="E529" s="39" t="s">
        <v>96</v>
      </c>
      <c r="F529" s="40">
        <v>16</v>
      </c>
      <c r="G529" s="41">
        <v>20</v>
      </c>
      <c r="H529" s="42"/>
      <c r="I529" s="43"/>
      <c r="J529" s="39">
        <v>90</v>
      </c>
      <c r="K529" s="44">
        <v>76</v>
      </c>
      <c r="L529" s="44">
        <v>43</v>
      </c>
      <c r="M529" s="44">
        <v>0</v>
      </c>
      <c r="N529" s="44"/>
      <c r="O529" s="45"/>
      <c r="P529" s="46">
        <f t="shared" si="135"/>
        <v>-0.6617400940958805</v>
      </c>
      <c r="Q529" s="46">
        <f t="shared" si="136"/>
        <v>0.7096293710772116</v>
      </c>
      <c r="R529" s="46">
        <f t="shared" si="137"/>
        <v>-0.17693047384954366</v>
      </c>
      <c r="S529" s="47">
        <f t="shared" si="138"/>
        <v>133</v>
      </c>
      <c r="T529" s="9">
        <f t="shared" si="143"/>
        <v>-10.33417087679739</v>
      </c>
      <c r="U529" s="48">
        <f t="shared" si="139"/>
        <v>133</v>
      </c>
      <c r="V529" s="47">
        <f t="shared" si="122"/>
        <v>43</v>
      </c>
      <c r="W529" s="49">
        <f t="shared" si="140"/>
        <v>79.66582912320261</v>
      </c>
      <c r="X529" s="50"/>
      <c r="Y529" s="51"/>
      <c r="Z529" s="52"/>
      <c r="AA529" s="39">
        <v>16</v>
      </c>
      <c r="AB529" s="42">
        <v>20</v>
      </c>
      <c r="AC529" s="53">
        <v>123.5</v>
      </c>
      <c r="AD529" s="54">
        <v>-9.8</v>
      </c>
      <c r="AE529" s="48">
        <f t="shared" si="141"/>
        <v>189.5</v>
      </c>
      <c r="AF529" s="47">
        <f t="shared" si="121"/>
        <v>99.5</v>
      </c>
      <c r="AG529" s="47">
        <f t="shared" si="142"/>
        <v>79.66582912320261</v>
      </c>
      <c r="AH529" s="55"/>
      <c r="AI529" s="52"/>
      <c r="AJ529" s="38" t="s">
        <v>137</v>
      </c>
      <c r="AK529" s="38" t="s">
        <v>0</v>
      </c>
    </row>
    <row r="530" spans="1:37" s="38" customFormat="1" ht="12.75">
      <c r="A530" s="37">
        <v>307.53</v>
      </c>
      <c r="B530" s="38" t="s">
        <v>50</v>
      </c>
      <c r="C530" s="38" t="s">
        <v>91</v>
      </c>
      <c r="D530" s="38">
        <v>2</v>
      </c>
      <c r="E530" s="39" t="s">
        <v>96</v>
      </c>
      <c r="F530" s="40">
        <v>29</v>
      </c>
      <c r="G530" s="41">
        <v>32</v>
      </c>
      <c r="H530" s="42"/>
      <c r="I530" s="43"/>
      <c r="J530" s="39">
        <v>90</v>
      </c>
      <c r="K530" s="44">
        <v>32</v>
      </c>
      <c r="L530" s="44">
        <v>333</v>
      </c>
      <c r="M530" s="44">
        <v>0</v>
      </c>
      <c r="N530" s="44"/>
      <c r="O530" s="45"/>
      <c r="P530" s="46">
        <f t="shared" si="135"/>
        <v>0.24057831159084572</v>
      </c>
      <c r="Q530" s="46">
        <f t="shared" si="136"/>
        <v>0.4721615217248851</v>
      </c>
      <c r="R530" s="46">
        <f t="shared" si="137"/>
        <v>-0.7556163865008998</v>
      </c>
      <c r="S530" s="47">
        <f t="shared" si="138"/>
        <v>62.999999999999986</v>
      </c>
      <c r="T530" s="9">
        <f t="shared" si="143"/>
        <v>-54.95774155315049</v>
      </c>
      <c r="U530" s="48">
        <f t="shared" si="139"/>
        <v>62.999999999999986</v>
      </c>
      <c r="V530" s="47">
        <f t="shared" si="122"/>
        <v>333</v>
      </c>
      <c r="W530" s="49">
        <f t="shared" si="140"/>
        <v>35.04225844684951</v>
      </c>
      <c r="X530" s="50"/>
      <c r="Y530" s="51"/>
      <c r="Z530" s="52"/>
      <c r="AA530" s="39">
        <v>29</v>
      </c>
      <c r="AB530" s="42">
        <v>36</v>
      </c>
      <c r="AC530" s="53">
        <v>262.7</v>
      </c>
      <c r="AD530" s="54">
        <v>28.6</v>
      </c>
      <c r="AE530" s="48">
        <f t="shared" si="141"/>
        <v>160.3</v>
      </c>
      <c r="AF530" s="47">
        <f t="shared" si="121"/>
        <v>70.30000000000001</v>
      </c>
      <c r="AG530" s="47">
        <f t="shared" si="142"/>
        <v>35.04225844684951</v>
      </c>
      <c r="AH530" s="55"/>
      <c r="AI530" s="52"/>
      <c r="AJ530" s="38" t="s">
        <v>137</v>
      </c>
      <c r="AK530" s="38" t="s">
        <v>0</v>
      </c>
    </row>
    <row r="531" spans="1:37" s="38" customFormat="1" ht="12.75">
      <c r="A531" s="37">
        <v>307.53</v>
      </c>
      <c r="B531" s="38" t="s">
        <v>50</v>
      </c>
      <c r="C531" s="38" t="s">
        <v>91</v>
      </c>
      <c r="D531" s="38">
        <v>2</v>
      </c>
      <c r="E531" s="39" t="s">
        <v>96</v>
      </c>
      <c r="F531" s="40">
        <v>29</v>
      </c>
      <c r="G531" s="41">
        <v>33</v>
      </c>
      <c r="H531" s="42"/>
      <c r="I531" s="43"/>
      <c r="J531" s="39">
        <v>90</v>
      </c>
      <c r="K531" s="44">
        <v>27</v>
      </c>
      <c r="L531" s="44">
        <v>337</v>
      </c>
      <c r="M531" s="44">
        <v>0</v>
      </c>
      <c r="N531" s="44"/>
      <c r="O531" s="45"/>
      <c r="P531" s="46">
        <f t="shared" si="135"/>
        <v>0.17738822028664286</v>
      </c>
      <c r="Q531" s="46">
        <f t="shared" si="136"/>
        <v>0.41790045843155144</v>
      </c>
      <c r="R531" s="46">
        <f t="shared" si="137"/>
        <v>-0.8201758299731815</v>
      </c>
      <c r="S531" s="47">
        <f t="shared" si="138"/>
        <v>66.99999999999994</v>
      </c>
      <c r="T531" s="9">
        <f t="shared" si="143"/>
        <v>-61.03423262267071</v>
      </c>
      <c r="U531" s="48">
        <f t="shared" si="139"/>
        <v>66.99999999999994</v>
      </c>
      <c r="V531" s="47">
        <f t="shared" si="122"/>
        <v>336.99999999999994</v>
      </c>
      <c r="W531" s="49">
        <f t="shared" si="140"/>
        <v>28.965767377329293</v>
      </c>
      <c r="X531" s="50"/>
      <c r="Y531" s="51"/>
      <c r="Z531" s="52"/>
      <c r="AA531" s="39">
        <v>29</v>
      </c>
      <c r="AB531" s="42">
        <v>36</v>
      </c>
      <c r="AC531" s="53">
        <v>262.7</v>
      </c>
      <c r="AD531" s="54">
        <v>28.6</v>
      </c>
      <c r="AE531" s="48">
        <f t="shared" si="141"/>
        <v>164.29999999999995</v>
      </c>
      <c r="AF531" s="47">
        <f t="shared" si="121"/>
        <v>74.29999999999995</v>
      </c>
      <c r="AG531" s="47">
        <f t="shared" si="142"/>
        <v>28.965767377329293</v>
      </c>
      <c r="AH531" s="55"/>
      <c r="AI531" s="52"/>
      <c r="AJ531" s="38" t="s">
        <v>137</v>
      </c>
      <c r="AK531" s="38" t="s">
        <v>0</v>
      </c>
    </row>
    <row r="532" spans="1:37" s="38" customFormat="1" ht="12.75">
      <c r="A532" s="37">
        <v>307.53</v>
      </c>
      <c r="B532" s="38" t="s">
        <v>50</v>
      </c>
      <c r="C532" s="38" t="s">
        <v>91</v>
      </c>
      <c r="D532" s="38">
        <v>2</v>
      </c>
      <c r="E532" s="39" t="s">
        <v>96</v>
      </c>
      <c r="F532" s="40">
        <v>29</v>
      </c>
      <c r="G532" s="41">
        <v>33</v>
      </c>
      <c r="H532" s="42"/>
      <c r="I532" s="43"/>
      <c r="J532" s="39">
        <v>90</v>
      </c>
      <c r="K532" s="44">
        <v>27</v>
      </c>
      <c r="L532" s="44">
        <v>337</v>
      </c>
      <c r="M532" s="44">
        <v>0</v>
      </c>
      <c r="N532" s="44"/>
      <c r="O532" s="45"/>
      <c r="P532" s="46">
        <f t="shared" si="135"/>
        <v>0.17738822028664286</v>
      </c>
      <c r="Q532" s="46">
        <f t="shared" si="136"/>
        <v>0.41790045843155144</v>
      </c>
      <c r="R532" s="46">
        <f t="shared" si="137"/>
        <v>-0.8201758299731815</v>
      </c>
      <c r="S532" s="47">
        <f t="shared" si="138"/>
        <v>66.99999999999994</v>
      </c>
      <c r="T532" s="9">
        <f t="shared" si="143"/>
        <v>-61.03423262267071</v>
      </c>
      <c r="U532" s="48">
        <f t="shared" si="139"/>
        <v>66.99999999999994</v>
      </c>
      <c r="V532" s="47">
        <f t="shared" si="122"/>
        <v>336.99999999999994</v>
      </c>
      <c r="W532" s="49">
        <f t="shared" si="140"/>
        <v>28.965767377329293</v>
      </c>
      <c r="X532" s="50"/>
      <c r="Y532" s="51"/>
      <c r="Z532" s="52"/>
      <c r="AA532" s="39">
        <v>29</v>
      </c>
      <c r="AB532" s="42">
        <v>26</v>
      </c>
      <c r="AC532" s="53">
        <v>262.7</v>
      </c>
      <c r="AD532" s="54">
        <v>28.6</v>
      </c>
      <c r="AE532" s="48">
        <f t="shared" si="141"/>
        <v>164.29999999999995</v>
      </c>
      <c r="AF532" s="47">
        <f t="shared" si="121"/>
        <v>74.29999999999995</v>
      </c>
      <c r="AG532" s="47">
        <f t="shared" si="142"/>
        <v>28.965767377329293</v>
      </c>
      <c r="AH532" s="55"/>
      <c r="AI532" s="52"/>
      <c r="AJ532" s="38" t="s">
        <v>137</v>
      </c>
      <c r="AK532" s="38" t="s">
        <v>0</v>
      </c>
    </row>
    <row r="533" spans="1:37" s="38" customFormat="1" ht="12.75">
      <c r="A533" s="37">
        <v>307.57</v>
      </c>
      <c r="B533" s="38" t="s">
        <v>50</v>
      </c>
      <c r="C533" s="38" t="s">
        <v>91</v>
      </c>
      <c r="D533" s="38">
        <v>2</v>
      </c>
      <c r="E533" s="39" t="s">
        <v>96</v>
      </c>
      <c r="F533" s="40">
        <v>33</v>
      </c>
      <c r="G533" s="41">
        <v>36</v>
      </c>
      <c r="H533" s="42"/>
      <c r="I533" s="43"/>
      <c r="J533" s="39">
        <v>90</v>
      </c>
      <c r="K533" s="44">
        <v>29</v>
      </c>
      <c r="L533" s="44">
        <v>337</v>
      </c>
      <c r="M533" s="44">
        <v>0</v>
      </c>
      <c r="N533" s="44"/>
      <c r="O533" s="45"/>
      <c r="P533" s="46">
        <f t="shared" si="135"/>
        <v>0.18943021002130797</v>
      </c>
      <c r="Q533" s="46">
        <f t="shared" si="136"/>
        <v>0.44626960843718755</v>
      </c>
      <c r="R533" s="46">
        <f t="shared" si="137"/>
        <v>-0.8050916853469654</v>
      </c>
      <c r="S533" s="47">
        <f t="shared" si="138"/>
        <v>66.99999999999994</v>
      </c>
      <c r="T533" s="9">
        <f t="shared" si="143"/>
        <v>-58.9445156627556</v>
      </c>
      <c r="U533" s="48">
        <f t="shared" si="139"/>
        <v>66.99999999999994</v>
      </c>
      <c r="V533" s="47">
        <f t="shared" si="122"/>
        <v>336.99999999999994</v>
      </c>
      <c r="W533" s="49">
        <f t="shared" si="140"/>
        <v>31.0554843372444</v>
      </c>
      <c r="X533" s="50"/>
      <c r="Y533" s="51"/>
      <c r="Z533" s="52"/>
      <c r="AA533" s="39">
        <v>29</v>
      </c>
      <c r="AB533" s="42">
        <v>36</v>
      </c>
      <c r="AC533" s="53">
        <v>262.7</v>
      </c>
      <c r="AD533" s="54">
        <v>28.6</v>
      </c>
      <c r="AE533" s="48">
        <f t="shared" si="141"/>
        <v>164.29999999999995</v>
      </c>
      <c r="AF533" s="47">
        <f t="shared" si="121"/>
        <v>74.29999999999995</v>
      </c>
      <c r="AG533" s="47">
        <f t="shared" si="142"/>
        <v>31.0554843372444</v>
      </c>
      <c r="AH533" s="55"/>
      <c r="AI533" s="52"/>
      <c r="AJ533" s="38" t="s">
        <v>137</v>
      </c>
      <c r="AK533" s="38" t="s">
        <v>0</v>
      </c>
    </row>
    <row r="534" spans="1:37" s="38" customFormat="1" ht="21">
      <c r="A534" s="37">
        <v>307.57</v>
      </c>
      <c r="B534" s="38" t="s">
        <v>50</v>
      </c>
      <c r="C534" s="38" t="s">
        <v>91</v>
      </c>
      <c r="D534" s="38">
        <v>2</v>
      </c>
      <c r="E534" s="39" t="s">
        <v>96</v>
      </c>
      <c r="F534" s="40">
        <v>33</v>
      </c>
      <c r="G534" s="41">
        <v>36</v>
      </c>
      <c r="H534" s="42"/>
      <c r="I534" s="43"/>
      <c r="J534" s="39">
        <v>90</v>
      </c>
      <c r="K534" s="44">
        <v>32</v>
      </c>
      <c r="L534" s="44">
        <v>337</v>
      </c>
      <c r="M534" s="44">
        <v>0</v>
      </c>
      <c r="N534" s="44"/>
      <c r="O534" s="45"/>
      <c r="P534" s="46">
        <f t="shared" si="135"/>
        <v>0.20705595212204628</v>
      </c>
      <c r="Q534" s="46">
        <f t="shared" si="136"/>
        <v>0.4877932546646111</v>
      </c>
      <c r="R534" s="46">
        <f t="shared" si="137"/>
        <v>-0.7806323884730916</v>
      </c>
      <c r="S534" s="47">
        <f t="shared" si="138"/>
        <v>66.99999999999994</v>
      </c>
      <c r="T534" s="9">
        <f t="shared" si="143"/>
        <v>-55.83003294078831</v>
      </c>
      <c r="U534" s="48">
        <f t="shared" si="139"/>
        <v>66.99999999999994</v>
      </c>
      <c r="V534" s="47">
        <f t="shared" si="122"/>
        <v>336.99999999999994</v>
      </c>
      <c r="W534" s="49">
        <f t="shared" si="140"/>
        <v>34.16996705921169</v>
      </c>
      <c r="X534" s="50"/>
      <c r="Y534" s="51"/>
      <c r="Z534" s="52"/>
      <c r="AA534" s="39">
        <v>29</v>
      </c>
      <c r="AB534" s="42">
        <v>36</v>
      </c>
      <c r="AC534" s="53">
        <v>262.7</v>
      </c>
      <c r="AD534" s="54">
        <v>28.6</v>
      </c>
      <c r="AE534" s="48">
        <f t="shared" si="141"/>
        <v>164.29999999999995</v>
      </c>
      <c r="AF534" s="47">
        <f t="shared" si="121"/>
        <v>74.29999999999995</v>
      </c>
      <c r="AG534" s="47">
        <f t="shared" si="142"/>
        <v>34.16996705921169</v>
      </c>
      <c r="AH534" s="55"/>
      <c r="AI534" s="52"/>
      <c r="AJ534" s="38" t="s">
        <v>137</v>
      </c>
      <c r="AK534" s="38" t="s">
        <v>0</v>
      </c>
    </row>
    <row r="535" spans="1:37" s="38" customFormat="1" ht="12.75">
      <c r="A535" s="37">
        <v>307.57</v>
      </c>
      <c r="B535" s="38" t="s">
        <v>50</v>
      </c>
      <c r="C535" s="38" t="s">
        <v>91</v>
      </c>
      <c r="D535" s="38">
        <v>2</v>
      </c>
      <c r="E535" s="39" t="s">
        <v>96</v>
      </c>
      <c r="F535" s="40">
        <v>33</v>
      </c>
      <c r="G535" s="41">
        <v>36</v>
      </c>
      <c r="H535" s="42"/>
      <c r="I535" s="43"/>
      <c r="J535" s="39">
        <v>90</v>
      </c>
      <c r="K535" s="44">
        <v>33</v>
      </c>
      <c r="L535" s="44">
        <v>3</v>
      </c>
      <c r="M535" s="44">
        <v>0</v>
      </c>
      <c r="N535" s="44"/>
      <c r="O535" s="45"/>
      <c r="P535" s="46">
        <f t="shared" si="135"/>
        <v>-0.028504204704745607</v>
      </c>
      <c r="Q535" s="46">
        <f t="shared" si="136"/>
        <v>0.5438926261462366</v>
      </c>
      <c r="R535" s="46">
        <f t="shared" si="137"/>
        <v>-0.837521199079693</v>
      </c>
      <c r="S535" s="47">
        <f t="shared" si="138"/>
        <v>93</v>
      </c>
      <c r="T535" s="9">
        <f t="shared" si="143"/>
        <v>-56.96409874707195</v>
      </c>
      <c r="U535" s="48">
        <f t="shared" si="139"/>
        <v>93</v>
      </c>
      <c r="V535" s="47">
        <f t="shared" si="122"/>
        <v>3</v>
      </c>
      <c r="W535" s="49">
        <f t="shared" si="140"/>
        <v>33.03590125292805</v>
      </c>
      <c r="X535" s="50"/>
      <c r="Y535" s="51"/>
      <c r="Z535" s="52"/>
      <c r="AA535" s="39">
        <v>29</v>
      </c>
      <c r="AB535" s="42">
        <v>36</v>
      </c>
      <c r="AC535" s="53">
        <v>262.7</v>
      </c>
      <c r="AD535" s="54">
        <v>28.6</v>
      </c>
      <c r="AE535" s="48">
        <f t="shared" si="141"/>
        <v>190.3</v>
      </c>
      <c r="AF535" s="47">
        <f t="shared" si="121"/>
        <v>100.30000000000001</v>
      </c>
      <c r="AG535" s="47">
        <f t="shared" si="142"/>
        <v>33.03590125292805</v>
      </c>
      <c r="AH535" s="55"/>
      <c r="AI535" s="52"/>
      <c r="AJ535" s="38" t="s">
        <v>137</v>
      </c>
      <c r="AK535" s="38" t="s">
        <v>0</v>
      </c>
    </row>
    <row r="536" spans="1:37" s="38" customFormat="1" ht="12.75">
      <c r="A536" s="37">
        <v>307.62</v>
      </c>
      <c r="B536" s="38" t="s">
        <v>50</v>
      </c>
      <c r="C536" s="38" t="s">
        <v>91</v>
      </c>
      <c r="D536" s="38">
        <v>2</v>
      </c>
      <c r="E536" s="39" t="s">
        <v>96</v>
      </c>
      <c r="F536" s="40">
        <v>38</v>
      </c>
      <c r="G536" s="41">
        <v>39</v>
      </c>
      <c r="H536" s="42"/>
      <c r="I536" s="43"/>
      <c r="J536" s="39">
        <v>90</v>
      </c>
      <c r="K536" s="44">
        <v>29</v>
      </c>
      <c r="L536" s="44">
        <v>342</v>
      </c>
      <c r="M536" s="44">
        <v>0</v>
      </c>
      <c r="N536" s="44"/>
      <c r="O536" s="45"/>
      <c r="P536" s="46">
        <f t="shared" si="135"/>
        <v>0.14981441169258283</v>
      </c>
      <c r="Q536" s="46">
        <f t="shared" si="136"/>
        <v>0.46108134849785765</v>
      </c>
      <c r="R536" s="46">
        <f t="shared" si="137"/>
        <v>-0.8318127717550812</v>
      </c>
      <c r="S536" s="47">
        <f t="shared" si="138"/>
        <v>71.99999999999999</v>
      </c>
      <c r="T536" s="9">
        <f t="shared" si="143"/>
        <v>-59.76486959551616</v>
      </c>
      <c r="U536" s="48">
        <f t="shared" si="139"/>
        <v>71.99999999999999</v>
      </c>
      <c r="V536" s="47">
        <f t="shared" si="122"/>
        <v>342</v>
      </c>
      <c r="W536" s="49">
        <f t="shared" si="140"/>
        <v>30.23513040448384</v>
      </c>
      <c r="X536" s="50"/>
      <c r="Y536" s="51"/>
      <c r="Z536" s="52"/>
      <c r="AA536" s="39">
        <v>38</v>
      </c>
      <c r="AB536" s="42">
        <v>41</v>
      </c>
      <c r="AC536" s="53">
        <v>311.1</v>
      </c>
      <c r="AD536" s="54">
        <v>33.3</v>
      </c>
      <c r="AE536" s="48">
        <f t="shared" si="141"/>
        <v>120.89999999999998</v>
      </c>
      <c r="AF536" s="47">
        <f t="shared" si="121"/>
        <v>30.899999999999977</v>
      </c>
      <c r="AG536" s="47">
        <f t="shared" si="142"/>
        <v>30.23513040448384</v>
      </c>
      <c r="AH536" s="55"/>
      <c r="AI536" s="52"/>
      <c r="AJ536" s="38" t="s">
        <v>137</v>
      </c>
      <c r="AK536" s="38" t="s">
        <v>0</v>
      </c>
    </row>
    <row r="537" spans="1:37" s="38" customFormat="1" ht="12.75">
      <c r="A537" s="37">
        <v>307.63</v>
      </c>
      <c r="B537" s="38" t="s">
        <v>50</v>
      </c>
      <c r="C537" s="38" t="s">
        <v>91</v>
      </c>
      <c r="D537" s="38">
        <v>2</v>
      </c>
      <c r="E537" s="39" t="s">
        <v>96</v>
      </c>
      <c r="F537" s="40">
        <v>39</v>
      </c>
      <c r="G537" s="41">
        <v>41</v>
      </c>
      <c r="H537" s="42"/>
      <c r="I537" s="43"/>
      <c r="J537" s="39">
        <v>90</v>
      </c>
      <c r="K537" s="44">
        <v>34</v>
      </c>
      <c r="L537" s="44">
        <v>7</v>
      </c>
      <c r="M537" s="44">
        <v>0</v>
      </c>
      <c r="N537" s="44"/>
      <c r="O537" s="45"/>
      <c r="P537" s="46">
        <f t="shared" si="135"/>
        <v>-0.06814847198279794</v>
      </c>
      <c r="Q537" s="46">
        <f t="shared" si="136"/>
        <v>0.5550247643650271</v>
      </c>
      <c r="R537" s="46">
        <f t="shared" si="137"/>
        <v>-0.8228580522055698</v>
      </c>
      <c r="S537" s="47">
        <f t="shared" si="138"/>
        <v>96.99999999999999</v>
      </c>
      <c r="T537" s="9">
        <f t="shared" si="143"/>
        <v>-55.80099319053689</v>
      </c>
      <c r="U537" s="48">
        <f t="shared" si="139"/>
        <v>96.99999999999999</v>
      </c>
      <c r="V537" s="47">
        <f t="shared" si="122"/>
        <v>6.999999999999986</v>
      </c>
      <c r="W537" s="49">
        <f t="shared" si="140"/>
        <v>34.19900680946311</v>
      </c>
      <c r="X537" s="50"/>
      <c r="Y537" s="51"/>
      <c r="Z537" s="52"/>
      <c r="AA537" s="39">
        <v>38</v>
      </c>
      <c r="AB537" s="42">
        <v>41</v>
      </c>
      <c r="AC537" s="53">
        <v>311.1</v>
      </c>
      <c r="AD537" s="54">
        <v>33.3</v>
      </c>
      <c r="AE537" s="48">
        <f t="shared" si="141"/>
        <v>145.89999999999998</v>
      </c>
      <c r="AF537" s="47">
        <f t="shared" si="121"/>
        <v>55.89999999999998</v>
      </c>
      <c r="AG537" s="47">
        <f t="shared" si="142"/>
        <v>34.19900680946311</v>
      </c>
      <c r="AH537" s="55"/>
      <c r="AI537" s="52"/>
      <c r="AJ537" s="38" t="s">
        <v>137</v>
      </c>
      <c r="AK537" s="38" t="s">
        <v>0</v>
      </c>
    </row>
    <row r="538" spans="1:37" s="38" customFormat="1" ht="21">
      <c r="A538" s="37">
        <v>307.64</v>
      </c>
      <c r="B538" s="38" t="s">
        <v>50</v>
      </c>
      <c r="C538" s="38" t="s">
        <v>91</v>
      </c>
      <c r="D538" s="38">
        <v>2</v>
      </c>
      <c r="E538" s="39" t="s">
        <v>96</v>
      </c>
      <c r="F538" s="40">
        <v>40</v>
      </c>
      <c r="G538" s="41">
        <v>41</v>
      </c>
      <c r="H538" s="42"/>
      <c r="I538" s="43"/>
      <c r="J538" s="39">
        <v>90</v>
      </c>
      <c r="K538" s="44">
        <v>25</v>
      </c>
      <c r="L538" s="44">
        <v>359</v>
      </c>
      <c r="M538" s="44">
        <v>0</v>
      </c>
      <c r="N538" s="44"/>
      <c r="O538" s="45"/>
      <c r="P538" s="46">
        <f t="shared" si="135"/>
        <v>0.0073757056717173464</v>
      </c>
      <c r="Q538" s="46">
        <f t="shared" si="136"/>
        <v>0.42255389493243883</v>
      </c>
      <c r="R538" s="46">
        <f t="shared" si="137"/>
        <v>-0.9061697519708839</v>
      </c>
      <c r="S538" s="47">
        <f t="shared" si="138"/>
        <v>88.99999999999996</v>
      </c>
      <c r="T538" s="9">
        <f t="shared" si="143"/>
        <v>-64.99665716721839</v>
      </c>
      <c r="U538" s="48">
        <f t="shared" si="139"/>
        <v>88.99999999999996</v>
      </c>
      <c r="V538" s="47">
        <f t="shared" si="122"/>
        <v>358.99999999999994</v>
      </c>
      <c r="W538" s="49">
        <f t="shared" si="140"/>
        <v>25.003342832781613</v>
      </c>
      <c r="X538" s="50"/>
      <c r="Y538" s="51"/>
      <c r="Z538" s="52"/>
      <c r="AA538" s="39">
        <v>38</v>
      </c>
      <c r="AB538" s="42">
        <v>41</v>
      </c>
      <c r="AC538" s="53">
        <v>311.1</v>
      </c>
      <c r="AD538" s="54">
        <v>33.3</v>
      </c>
      <c r="AE538" s="48">
        <f t="shared" si="141"/>
        <v>137.89999999999992</v>
      </c>
      <c r="AF538" s="47">
        <f t="shared" si="121"/>
        <v>47.89999999999992</v>
      </c>
      <c r="AG538" s="47">
        <f t="shared" si="142"/>
        <v>25.003342832781613</v>
      </c>
      <c r="AH538" s="55"/>
      <c r="AI538" s="52"/>
      <c r="AJ538" s="38" t="s">
        <v>137</v>
      </c>
      <c r="AK538" s="38" t="s">
        <v>0</v>
      </c>
    </row>
    <row r="539" spans="1:37" s="38" customFormat="1" ht="12.75">
      <c r="A539" s="37">
        <v>307.64</v>
      </c>
      <c r="B539" s="38" t="s">
        <v>50</v>
      </c>
      <c r="C539" s="38" t="s">
        <v>91</v>
      </c>
      <c r="D539" s="38">
        <v>2</v>
      </c>
      <c r="E539" s="39" t="s">
        <v>96</v>
      </c>
      <c r="F539" s="40">
        <v>40</v>
      </c>
      <c r="G539" s="41">
        <v>41</v>
      </c>
      <c r="H539" s="42"/>
      <c r="I539" s="43"/>
      <c r="J539" s="39">
        <v>90</v>
      </c>
      <c r="K539" s="44">
        <v>25</v>
      </c>
      <c r="L539" s="44">
        <v>359</v>
      </c>
      <c r="M539" s="44">
        <v>0</v>
      </c>
      <c r="N539" s="44"/>
      <c r="O539" s="45"/>
      <c r="P539" s="46">
        <f t="shared" si="135"/>
        <v>0.0073757056717173464</v>
      </c>
      <c r="Q539" s="46">
        <f t="shared" si="136"/>
        <v>0.42255389493243883</v>
      </c>
      <c r="R539" s="46">
        <f t="shared" si="137"/>
        <v>-0.9061697519708839</v>
      </c>
      <c r="S539" s="47">
        <f t="shared" si="138"/>
        <v>88.99999999999996</v>
      </c>
      <c r="T539" s="9">
        <f t="shared" si="143"/>
        <v>-64.99665716721839</v>
      </c>
      <c r="U539" s="48">
        <f t="shared" si="139"/>
        <v>88.99999999999996</v>
      </c>
      <c r="V539" s="47">
        <f t="shared" si="122"/>
        <v>358.99999999999994</v>
      </c>
      <c r="W539" s="49">
        <f t="shared" si="140"/>
        <v>25.003342832781613</v>
      </c>
      <c r="X539" s="50"/>
      <c r="Y539" s="51"/>
      <c r="Z539" s="52"/>
      <c r="AA539" s="39">
        <v>38</v>
      </c>
      <c r="AB539" s="42">
        <v>41</v>
      </c>
      <c r="AC539" s="53">
        <v>311.1</v>
      </c>
      <c r="AD539" s="54">
        <v>33.3</v>
      </c>
      <c r="AE539" s="48">
        <f t="shared" si="141"/>
        <v>137.89999999999992</v>
      </c>
      <c r="AF539" s="47">
        <f t="shared" si="121"/>
        <v>47.89999999999992</v>
      </c>
      <c r="AG539" s="47">
        <f t="shared" si="142"/>
        <v>25.003342832781613</v>
      </c>
      <c r="AH539" s="55"/>
      <c r="AI539" s="52"/>
      <c r="AJ539" s="38" t="s">
        <v>137</v>
      </c>
      <c r="AK539" s="38" t="s">
        <v>0</v>
      </c>
    </row>
    <row r="540" spans="1:37" s="38" customFormat="1" ht="21">
      <c r="A540" s="37">
        <v>307.7</v>
      </c>
      <c r="B540" s="38" t="s">
        <v>50</v>
      </c>
      <c r="C540" s="38" t="s">
        <v>91</v>
      </c>
      <c r="D540" s="38">
        <v>2</v>
      </c>
      <c r="E540" s="39" t="s">
        <v>96</v>
      </c>
      <c r="F540" s="40">
        <v>46</v>
      </c>
      <c r="G540" s="41">
        <v>51</v>
      </c>
      <c r="H540" s="42"/>
      <c r="I540" s="43"/>
      <c r="J540" s="39">
        <v>90</v>
      </c>
      <c r="K540" s="44">
        <v>55</v>
      </c>
      <c r="L540" s="44">
        <v>316</v>
      </c>
      <c r="M540" s="44">
        <v>0</v>
      </c>
      <c r="N540" s="44"/>
      <c r="O540" s="45"/>
      <c r="P540" s="46">
        <f t="shared" si="135"/>
        <v>0.5690308242439476</v>
      </c>
      <c r="Q540" s="46">
        <f t="shared" si="136"/>
        <v>0.589248667985841</v>
      </c>
      <c r="R540" s="46">
        <f t="shared" si="137"/>
        <v>-0.4125963592037164</v>
      </c>
      <c r="S540" s="47">
        <f t="shared" si="138"/>
        <v>45.99999999999998</v>
      </c>
      <c r="T540" s="9">
        <f t="shared" si="143"/>
        <v>-26.733808335394198</v>
      </c>
      <c r="U540" s="48">
        <f t="shared" si="139"/>
        <v>45.99999999999998</v>
      </c>
      <c r="V540" s="47">
        <f t="shared" si="122"/>
        <v>316</v>
      </c>
      <c r="W540" s="49">
        <f t="shared" si="140"/>
        <v>63.2661916646058</v>
      </c>
      <c r="X540" s="50"/>
      <c r="Y540" s="51"/>
      <c r="Z540" s="52"/>
      <c r="AA540" s="39">
        <v>46</v>
      </c>
      <c r="AB540" s="42">
        <v>51</v>
      </c>
      <c r="AC540" s="53">
        <v>98.9</v>
      </c>
      <c r="AD540" s="54">
        <v>49.7</v>
      </c>
      <c r="AE540" s="48">
        <f t="shared" si="141"/>
        <v>307.09999999999997</v>
      </c>
      <c r="AF540" s="47">
        <f t="shared" si="121"/>
        <v>217.09999999999997</v>
      </c>
      <c r="AG540" s="47">
        <f t="shared" si="142"/>
        <v>63.2661916646058</v>
      </c>
      <c r="AH540" s="55"/>
      <c r="AI540" s="52"/>
      <c r="AJ540" s="38" t="s">
        <v>137</v>
      </c>
      <c r="AK540" s="38" t="s">
        <v>0</v>
      </c>
    </row>
    <row r="541" spans="1:37" s="38" customFormat="1" ht="12.75">
      <c r="A541" s="37">
        <v>307.7</v>
      </c>
      <c r="B541" s="38" t="s">
        <v>50</v>
      </c>
      <c r="C541" s="38" t="s">
        <v>91</v>
      </c>
      <c r="D541" s="38">
        <v>2</v>
      </c>
      <c r="E541" s="39" t="s">
        <v>96</v>
      </c>
      <c r="F541" s="40">
        <v>46</v>
      </c>
      <c r="G541" s="41">
        <v>51</v>
      </c>
      <c r="H541" s="42"/>
      <c r="I541" s="43"/>
      <c r="J541" s="39">
        <v>90</v>
      </c>
      <c r="K541" s="44">
        <v>76</v>
      </c>
      <c r="L541" s="44">
        <v>306</v>
      </c>
      <c r="M541" s="44">
        <v>0</v>
      </c>
      <c r="N541" s="44"/>
      <c r="O541" s="45"/>
      <c r="P541" s="46">
        <f t="shared" si="135"/>
        <v>0.7849857321266634</v>
      </c>
      <c r="Q541" s="46">
        <f t="shared" si="136"/>
        <v>0.5703255182674448</v>
      </c>
      <c r="R541" s="46">
        <f t="shared" si="137"/>
        <v>-0.1421981224401241</v>
      </c>
      <c r="S541" s="47">
        <f t="shared" si="138"/>
        <v>35.999999999999986</v>
      </c>
      <c r="T541" s="9">
        <f t="shared" si="143"/>
        <v>-8.337421941653714</v>
      </c>
      <c r="U541" s="48">
        <f t="shared" si="139"/>
        <v>35.999999999999986</v>
      </c>
      <c r="V541" s="47">
        <f t="shared" si="122"/>
        <v>306</v>
      </c>
      <c r="W541" s="49">
        <f t="shared" si="140"/>
        <v>81.66257805834628</v>
      </c>
      <c r="X541" s="50"/>
      <c r="Y541" s="51"/>
      <c r="Z541" s="52"/>
      <c r="AA541" s="39">
        <v>46</v>
      </c>
      <c r="AB541" s="42">
        <v>51</v>
      </c>
      <c r="AC541" s="53">
        <v>98.9</v>
      </c>
      <c r="AD541" s="54">
        <v>49.7</v>
      </c>
      <c r="AE541" s="48">
        <f t="shared" si="141"/>
        <v>297.09999999999997</v>
      </c>
      <c r="AF541" s="47">
        <f t="shared" si="121"/>
        <v>207.09999999999997</v>
      </c>
      <c r="AG541" s="47">
        <f t="shared" si="142"/>
        <v>81.66257805834628</v>
      </c>
      <c r="AH541" s="55"/>
      <c r="AI541" s="52"/>
      <c r="AJ541" s="38" t="s">
        <v>137</v>
      </c>
      <c r="AK541" s="38" t="s">
        <v>0</v>
      </c>
    </row>
    <row r="542" spans="1:37" s="38" customFormat="1" ht="21">
      <c r="A542" s="37">
        <v>310.635</v>
      </c>
      <c r="B542" s="38" t="s">
        <v>50</v>
      </c>
      <c r="C542" s="38" t="s">
        <v>91</v>
      </c>
      <c r="D542" s="38">
        <v>5</v>
      </c>
      <c r="E542" s="39" t="s">
        <v>96</v>
      </c>
      <c r="F542" s="40">
        <v>57</v>
      </c>
      <c r="G542" s="41">
        <v>59</v>
      </c>
      <c r="H542" s="42"/>
      <c r="I542" s="43"/>
      <c r="J542" s="39">
        <v>90</v>
      </c>
      <c r="K542" s="44">
        <v>22</v>
      </c>
      <c r="L542" s="44">
        <v>65</v>
      </c>
      <c r="M542" s="44">
        <v>0</v>
      </c>
      <c r="N542" s="44"/>
      <c r="O542" s="45"/>
      <c r="P542" s="46">
        <f t="shared" si="135"/>
        <v>-0.3395088726881133</v>
      </c>
      <c r="Q542" s="46">
        <f t="shared" si="136"/>
        <v>0.15831558734603768</v>
      </c>
      <c r="R542" s="46">
        <f t="shared" si="137"/>
        <v>-0.3918448289310571</v>
      </c>
      <c r="S542" s="47">
        <f t="shared" si="138"/>
        <v>155</v>
      </c>
      <c r="T542" s="9">
        <f t="shared" si="143"/>
        <v>-46.28842040875774</v>
      </c>
      <c r="U542" s="48">
        <f t="shared" si="139"/>
        <v>155</v>
      </c>
      <c r="V542" s="47">
        <f t="shared" si="122"/>
        <v>65</v>
      </c>
      <c r="W542" s="49">
        <f t="shared" si="140"/>
        <v>43.71157959124226</v>
      </c>
      <c r="X542" s="50"/>
      <c r="Y542" s="51"/>
      <c r="Z542" s="52"/>
      <c r="AA542" s="39">
        <v>54</v>
      </c>
      <c r="AB542" s="42">
        <v>59</v>
      </c>
      <c r="AC542" s="53">
        <v>353.3</v>
      </c>
      <c r="AD542" s="54">
        <v>-1.5</v>
      </c>
      <c r="AE542" s="48">
        <f t="shared" si="141"/>
        <v>341.7</v>
      </c>
      <c r="AF542" s="47">
        <f t="shared" si="121"/>
        <v>251.7</v>
      </c>
      <c r="AG542" s="47">
        <f t="shared" si="142"/>
        <v>43.71157959124226</v>
      </c>
      <c r="AH542" s="55"/>
      <c r="AI542" s="52"/>
      <c r="AJ542" s="38" t="s">
        <v>137</v>
      </c>
      <c r="AK542" s="38" t="s">
        <v>0</v>
      </c>
    </row>
    <row r="543" spans="1:37" s="38" customFormat="1" ht="12.75">
      <c r="A543" s="37">
        <v>310.635</v>
      </c>
      <c r="B543" s="38" t="s">
        <v>50</v>
      </c>
      <c r="C543" s="38" t="s">
        <v>91</v>
      </c>
      <c r="D543" s="38">
        <v>5</v>
      </c>
      <c r="E543" s="39" t="s">
        <v>96</v>
      </c>
      <c r="F543" s="40">
        <v>57</v>
      </c>
      <c r="G543" s="41">
        <v>59</v>
      </c>
      <c r="H543" s="42"/>
      <c r="I543" s="43"/>
      <c r="J543" s="39">
        <v>90</v>
      </c>
      <c r="K543" s="44">
        <v>24</v>
      </c>
      <c r="L543" s="44">
        <v>27</v>
      </c>
      <c r="M543" s="44">
        <v>0</v>
      </c>
      <c r="N543" s="44"/>
      <c r="O543" s="45"/>
      <c r="P543" s="46">
        <f t="shared" si="135"/>
        <v>-0.18465457185236817</v>
      </c>
      <c r="Q543" s="46">
        <f t="shared" si="136"/>
        <v>0.36240500260701347</v>
      </c>
      <c r="R543" s="46">
        <f t="shared" si="137"/>
        <v>-0.8139749629022057</v>
      </c>
      <c r="S543" s="47">
        <f t="shared" si="138"/>
        <v>117</v>
      </c>
      <c r="T543" s="9">
        <f t="shared" si="143"/>
        <v>-63.44907579478427</v>
      </c>
      <c r="U543" s="48">
        <f t="shared" si="139"/>
        <v>117</v>
      </c>
      <c r="V543" s="47">
        <f t="shared" si="122"/>
        <v>27</v>
      </c>
      <c r="W543" s="49">
        <f t="shared" si="140"/>
        <v>26.55092420521573</v>
      </c>
      <c r="X543" s="50"/>
      <c r="Y543" s="51"/>
      <c r="Z543" s="52"/>
      <c r="AA543" s="39">
        <v>54</v>
      </c>
      <c r="AB543" s="42">
        <v>59</v>
      </c>
      <c r="AC543" s="53">
        <v>353.3</v>
      </c>
      <c r="AD543" s="54">
        <v>-1.5</v>
      </c>
      <c r="AE543" s="48">
        <f t="shared" si="141"/>
        <v>303.7</v>
      </c>
      <c r="AF543" s="47">
        <f t="shared" si="121"/>
        <v>213.7</v>
      </c>
      <c r="AG543" s="47">
        <f t="shared" si="142"/>
        <v>26.55092420521573</v>
      </c>
      <c r="AH543" s="55"/>
      <c r="AI543" s="52"/>
      <c r="AJ543" s="38" t="s">
        <v>137</v>
      </c>
      <c r="AK543" s="38" t="s">
        <v>0</v>
      </c>
    </row>
    <row r="544" spans="1:37" s="38" customFormat="1" ht="12.75">
      <c r="A544" s="37">
        <v>310.615</v>
      </c>
      <c r="B544" s="38" t="s">
        <v>50</v>
      </c>
      <c r="C544" s="38" t="s">
        <v>91</v>
      </c>
      <c r="D544" s="38">
        <v>5</v>
      </c>
      <c r="E544" s="39" t="s">
        <v>96</v>
      </c>
      <c r="F544" s="40">
        <v>55</v>
      </c>
      <c r="G544" s="41">
        <v>57</v>
      </c>
      <c r="H544" s="42"/>
      <c r="I544" s="43"/>
      <c r="J544" s="39">
        <v>90</v>
      </c>
      <c r="K544" s="44">
        <v>23</v>
      </c>
      <c r="L544" s="44">
        <v>8</v>
      </c>
      <c r="M544" s="44">
        <v>0</v>
      </c>
      <c r="N544" s="44"/>
      <c r="O544" s="45"/>
      <c r="P544" s="46">
        <f t="shared" si="135"/>
        <v>-0.05437926279347799</v>
      </c>
      <c r="Q544" s="46">
        <f t="shared" si="136"/>
        <v>0.38692856000628745</v>
      </c>
      <c r="R544" s="46">
        <f t="shared" si="137"/>
        <v>-0.9115465634955904</v>
      </c>
      <c r="S544" s="47">
        <f t="shared" si="138"/>
        <v>98</v>
      </c>
      <c r="T544" s="9">
        <f t="shared" si="143"/>
        <v>-66.79778188358164</v>
      </c>
      <c r="U544" s="48">
        <f t="shared" si="139"/>
        <v>98</v>
      </c>
      <c r="V544" s="47">
        <f t="shared" si="122"/>
        <v>8</v>
      </c>
      <c r="W544" s="49">
        <f t="shared" si="140"/>
        <v>23.202218116418365</v>
      </c>
      <c r="X544" s="50"/>
      <c r="Y544" s="51"/>
      <c r="Z544" s="52"/>
      <c r="AA544" s="39">
        <v>54</v>
      </c>
      <c r="AB544" s="42">
        <v>59</v>
      </c>
      <c r="AC544" s="53">
        <v>353.3</v>
      </c>
      <c r="AD544" s="54">
        <v>-1.5</v>
      </c>
      <c r="AE544" s="48">
        <f t="shared" si="141"/>
        <v>284.7</v>
      </c>
      <c r="AF544" s="47">
        <f t="shared" si="121"/>
        <v>194.7</v>
      </c>
      <c r="AG544" s="47">
        <f t="shared" si="142"/>
        <v>23.202218116418365</v>
      </c>
      <c r="AH544" s="55"/>
      <c r="AI544" s="52"/>
      <c r="AJ544" s="38" t="s">
        <v>137</v>
      </c>
      <c r="AK544" s="38" t="s">
        <v>0</v>
      </c>
    </row>
    <row r="545" spans="1:37" s="38" customFormat="1" ht="12.75">
      <c r="A545" s="37">
        <v>310.615</v>
      </c>
      <c r="B545" s="38" t="s">
        <v>50</v>
      </c>
      <c r="C545" s="38" t="s">
        <v>91</v>
      </c>
      <c r="D545" s="38">
        <v>5</v>
      </c>
      <c r="E545" s="39" t="s">
        <v>96</v>
      </c>
      <c r="F545" s="40">
        <v>55</v>
      </c>
      <c r="G545" s="41">
        <v>57</v>
      </c>
      <c r="H545" s="42"/>
      <c r="I545" s="43"/>
      <c r="J545" s="39">
        <v>90</v>
      </c>
      <c r="K545" s="44">
        <v>35</v>
      </c>
      <c r="L545" s="44">
        <v>300</v>
      </c>
      <c r="M545" s="44">
        <v>0</v>
      </c>
      <c r="N545" s="44"/>
      <c r="O545" s="45"/>
      <c r="P545" s="46">
        <f t="shared" si="135"/>
        <v>0.496731764892154</v>
      </c>
      <c r="Q545" s="46">
        <f t="shared" si="136"/>
        <v>0.286788218175523</v>
      </c>
      <c r="R545" s="46">
        <f t="shared" si="137"/>
        <v>-0.40957602214449595</v>
      </c>
      <c r="S545" s="47">
        <f t="shared" si="138"/>
        <v>30.000000000000004</v>
      </c>
      <c r="T545" s="9">
        <f t="shared" si="143"/>
        <v>-35.52964486668274</v>
      </c>
      <c r="U545" s="48">
        <f t="shared" si="139"/>
        <v>30.000000000000004</v>
      </c>
      <c r="V545" s="47">
        <f t="shared" si="122"/>
        <v>300</v>
      </c>
      <c r="W545" s="49">
        <f t="shared" si="140"/>
        <v>54.47035513331726</v>
      </c>
      <c r="X545" s="50"/>
      <c r="Y545" s="51"/>
      <c r="Z545" s="52"/>
      <c r="AA545" s="39">
        <v>54</v>
      </c>
      <c r="AB545" s="42">
        <v>59</v>
      </c>
      <c r="AC545" s="53">
        <v>353.3</v>
      </c>
      <c r="AD545" s="54">
        <v>-1.5</v>
      </c>
      <c r="AE545" s="48">
        <f t="shared" si="141"/>
        <v>216.7</v>
      </c>
      <c r="AF545" s="47">
        <f t="shared" si="121"/>
        <v>126.69999999999999</v>
      </c>
      <c r="AG545" s="47">
        <f t="shared" si="142"/>
        <v>54.47035513331726</v>
      </c>
      <c r="AH545" s="55"/>
      <c r="AI545" s="52"/>
      <c r="AJ545" s="38" t="s">
        <v>137</v>
      </c>
      <c r="AK545" s="38" t="s">
        <v>0</v>
      </c>
    </row>
    <row r="546" spans="1:37" s="38" customFormat="1" ht="21">
      <c r="A546" s="37">
        <v>310.715</v>
      </c>
      <c r="B546" s="38" t="s">
        <v>50</v>
      </c>
      <c r="C546" s="38" t="s">
        <v>91</v>
      </c>
      <c r="D546" s="38">
        <v>5</v>
      </c>
      <c r="E546" s="39" t="s">
        <v>96</v>
      </c>
      <c r="F546" s="40">
        <v>65</v>
      </c>
      <c r="G546" s="41">
        <v>67</v>
      </c>
      <c r="H546" s="42"/>
      <c r="I546" s="43"/>
      <c r="J546" s="39">
        <v>90</v>
      </c>
      <c r="K546" s="44">
        <v>16</v>
      </c>
      <c r="L546" s="44">
        <v>344</v>
      </c>
      <c r="M546" s="44">
        <v>0</v>
      </c>
      <c r="N546" s="44"/>
      <c r="O546" s="45"/>
      <c r="P546" s="46">
        <f t="shared" si="135"/>
        <v>0.07597595192178717</v>
      </c>
      <c r="Q546" s="46">
        <f t="shared" si="136"/>
        <v>0.2649596321166024</v>
      </c>
      <c r="R546" s="46">
        <f t="shared" si="137"/>
        <v>-0.9240240480782128</v>
      </c>
      <c r="S546" s="47">
        <f t="shared" si="138"/>
        <v>73.99999999999997</v>
      </c>
      <c r="T546" s="9">
        <f t="shared" si="143"/>
        <v>-73.39010198306707</v>
      </c>
      <c r="U546" s="48">
        <f t="shared" si="139"/>
        <v>73.99999999999997</v>
      </c>
      <c r="V546" s="47">
        <f t="shared" si="122"/>
        <v>344</v>
      </c>
      <c r="W546" s="49">
        <f t="shared" si="140"/>
        <v>16.60989801693293</v>
      </c>
      <c r="X546" s="50"/>
      <c r="Y546" s="51"/>
      <c r="Z546" s="52"/>
      <c r="AA546" s="39">
        <v>63</v>
      </c>
      <c r="AB546" s="42">
        <v>67</v>
      </c>
      <c r="AC546" s="53">
        <v>310.4</v>
      </c>
      <c r="AD546" s="54">
        <v>-3</v>
      </c>
      <c r="AE546" s="48">
        <f t="shared" si="141"/>
        <v>303.6</v>
      </c>
      <c r="AF546" s="47">
        <f t="shared" si="121"/>
        <v>213.60000000000002</v>
      </c>
      <c r="AG546" s="47">
        <f t="shared" si="142"/>
        <v>16.60989801693293</v>
      </c>
      <c r="AH546" s="55"/>
      <c r="AI546" s="52"/>
      <c r="AJ546" s="38" t="s">
        <v>137</v>
      </c>
      <c r="AK546" s="38" t="s">
        <v>0</v>
      </c>
    </row>
    <row r="547" spans="1:37" s="38" customFormat="1" ht="12.75">
      <c r="A547" s="37">
        <v>310.715</v>
      </c>
      <c r="B547" s="38" t="s">
        <v>50</v>
      </c>
      <c r="C547" s="38" t="s">
        <v>91</v>
      </c>
      <c r="D547" s="38">
        <v>5</v>
      </c>
      <c r="E547" s="39" t="s">
        <v>96</v>
      </c>
      <c r="F547" s="40">
        <v>65</v>
      </c>
      <c r="G547" s="41">
        <v>67</v>
      </c>
      <c r="H547" s="42"/>
      <c r="I547" s="43"/>
      <c r="J547" s="39">
        <v>90</v>
      </c>
      <c r="K547" s="44">
        <v>14</v>
      </c>
      <c r="L547" s="44">
        <v>306</v>
      </c>
      <c r="M547" s="44">
        <v>0</v>
      </c>
      <c r="N547" s="44"/>
      <c r="O547" s="45"/>
      <c r="P547" s="46">
        <f t="shared" si="135"/>
        <v>0.19571892485153303</v>
      </c>
      <c r="Q547" s="46">
        <f t="shared" si="136"/>
        <v>0.142198122440124</v>
      </c>
      <c r="R547" s="46">
        <f t="shared" si="137"/>
        <v>-0.5703255182674448</v>
      </c>
      <c r="S547" s="47">
        <f t="shared" si="138"/>
        <v>35.999999999999986</v>
      </c>
      <c r="T547" s="9">
        <f t="shared" si="143"/>
        <v>-67.01421072873251</v>
      </c>
      <c r="U547" s="48">
        <f t="shared" si="139"/>
        <v>35.999999999999986</v>
      </c>
      <c r="V547" s="47">
        <f t="shared" si="122"/>
        <v>306</v>
      </c>
      <c r="W547" s="49">
        <f t="shared" si="140"/>
        <v>22.985789271267492</v>
      </c>
      <c r="X547" s="50"/>
      <c r="Y547" s="51"/>
      <c r="Z547" s="52"/>
      <c r="AA547" s="39">
        <v>63</v>
      </c>
      <c r="AB547" s="42">
        <v>67</v>
      </c>
      <c r="AC547" s="53">
        <v>310.4</v>
      </c>
      <c r="AD547" s="54">
        <v>-3</v>
      </c>
      <c r="AE547" s="48">
        <f t="shared" si="141"/>
        <v>265.6</v>
      </c>
      <c r="AF547" s="47">
        <f t="shared" si="121"/>
        <v>175.60000000000002</v>
      </c>
      <c r="AG547" s="47">
        <f t="shared" si="142"/>
        <v>22.985789271267492</v>
      </c>
      <c r="AH547" s="55"/>
      <c r="AI547" s="52"/>
      <c r="AJ547" s="38" t="s">
        <v>137</v>
      </c>
      <c r="AK547" s="38" t="s">
        <v>0</v>
      </c>
    </row>
    <row r="548" spans="1:37" s="38" customFormat="1" ht="12.75">
      <c r="A548" s="37">
        <v>310.855</v>
      </c>
      <c r="B548" s="38" t="s">
        <v>50</v>
      </c>
      <c r="C548" s="38" t="s">
        <v>91</v>
      </c>
      <c r="D548" s="38">
        <v>5</v>
      </c>
      <c r="E548" s="39" t="s">
        <v>96</v>
      </c>
      <c r="F548" s="40">
        <v>79</v>
      </c>
      <c r="G548" s="41">
        <v>81</v>
      </c>
      <c r="H548" s="42"/>
      <c r="I548" s="43"/>
      <c r="J548" s="39">
        <v>90</v>
      </c>
      <c r="K548" s="44">
        <v>29</v>
      </c>
      <c r="L548" s="44">
        <v>353</v>
      </c>
      <c r="M548" s="44">
        <v>0</v>
      </c>
      <c r="N548" s="44"/>
      <c r="O548" s="45"/>
      <c r="P548" s="46">
        <f t="shared" si="135"/>
        <v>0.0590834300959203</v>
      </c>
      <c r="Q548" s="46">
        <f t="shared" si="136"/>
        <v>0.4811959228541926</v>
      </c>
      <c r="R548" s="46">
        <f t="shared" si="137"/>
        <v>-0.8681004244708673</v>
      </c>
      <c r="S548" s="47">
        <f t="shared" si="138"/>
        <v>82.99999999999997</v>
      </c>
      <c r="T548" s="9">
        <f t="shared" si="143"/>
        <v>-60.81787246982748</v>
      </c>
      <c r="U548" s="48">
        <f t="shared" si="139"/>
        <v>82.99999999999997</v>
      </c>
      <c r="V548" s="47">
        <f t="shared" si="122"/>
        <v>353</v>
      </c>
      <c r="W548" s="49">
        <f t="shared" si="140"/>
        <v>29.182127530172522</v>
      </c>
      <c r="X548" s="50"/>
      <c r="Y548" s="51"/>
      <c r="Z548" s="52"/>
      <c r="AA548" s="39">
        <v>75</v>
      </c>
      <c r="AB548" s="42">
        <v>81</v>
      </c>
      <c r="AC548" s="53">
        <v>302</v>
      </c>
      <c r="AD548" s="54">
        <v>-35</v>
      </c>
      <c r="AE548" s="48">
        <f t="shared" si="141"/>
        <v>321</v>
      </c>
      <c r="AF548" s="47">
        <f t="shared" si="121"/>
        <v>231</v>
      </c>
      <c r="AG548" s="47">
        <f t="shared" si="142"/>
        <v>29.182127530172522</v>
      </c>
      <c r="AH548" s="55"/>
      <c r="AI548" s="52"/>
      <c r="AJ548" s="38" t="s">
        <v>137</v>
      </c>
      <c r="AK548" s="38" t="s">
        <v>0</v>
      </c>
    </row>
    <row r="549" spans="1:37" s="38" customFormat="1" ht="21">
      <c r="A549" s="37">
        <v>310.855</v>
      </c>
      <c r="B549" s="38" t="s">
        <v>50</v>
      </c>
      <c r="C549" s="38" t="s">
        <v>91</v>
      </c>
      <c r="D549" s="38">
        <v>5</v>
      </c>
      <c r="E549" s="39" t="s">
        <v>96</v>
      </c>
      <c r="F549" s="40">
        <v>79</v>
      </c>
      <c r="G549" s="41">
        <v>81</v>
      </c>
      <c r="H549" s="42"/>
      <c r="I549" s="43"/>
      <c r="J549" s="39">
        <v>90</v>
      </c>
      <c r="K549" s="44">
        <v>20</v>
      </c>
      <c r="L549" s="44">
        <v>323</v>
      </c>
      <c r="M549" s="44">
        <v>0</v>
      </c>
      <c r="N549" s="44"/>
      <c r="O549" s="45"/>
      <c r="P549" s="46">
        <f t="shared" si="135"/>
        <v>0.20583286047400418</v>
      </c>
      <c r="Q549" s="46">
        <f t="shared" si="136"/>
        <v>0.27314943161134364</v>
      </c>
      <c r="R549" s="46">
        <f t="shared" si="137"/>
        <v>-0.7504718954890313</v>
      </c>
      <c r="S549" s="47">
        <f t="shared" si="138"/>
        <v>53</v>
      </c>
      <c r="T549" s="9">
        <f t="shared" si="143"/>
        <v>-65.49934276693266</v>
      </c>
      <c r="U549" s="48">
        <f t="shared" si="139"/>
        <v>53</v>
      </c>
      <c r="V549" s="47">
        <f t="shared" si="122"/>
        <v>323</v>
      </c>
      <c r="W549" s="49">
        <f t="shared" si="140"/>
        <v>24.500657233067344</v>
      </c>
      <c r="X549" s="50"/>
      <c r="Y549" s="51"/>
      <c r="Z549" s="52"/>
      <c r="AA549" s="39">
        <v>75</v>
      </c>
      <c r="AB549" s="42">
        <v>81</v>
      </c>
      <c r="AC549" s="53">
        <v>302</v>
      </c>
      <c r="AD549" s="54">
        <v>-35</v>
      </c>
      <c r="AE549" s="48">
        <f t="shared" si="141"/>
        <v>291</v>
      </c>
      <c r="AF549" s="47">
        <f t="shared" si="121"/>
        <v>201</v>
      </c>
      <c r="AG549" s="47">
        <f t="shared" si="142"/>
        <v>24.500657233067344</v>
      </c>
      <c r="AH549" s="55"/>
      <c r="AI549" s="52"/>
      <c r="AJ549" s="38" t="s">
        <v>137</v>
      </c>
      <c r="AK549" s="38" t="s">
        <v>0</v>
      </c>
    </row>
    <row r="550" spans="1:37" s="38" customFormat="1" ht="21">
      <c r="A550" s="37">
        <v>312.995</v>
      </c>
      <c r="B550" s="38" t="s">
        <v>50</v>
      </c>
      <c r="C550" s="38" t="s">
        <v>91</v>
      </c>
      <c r="D550" s="38">
        <v>7</v>
      </c>
      <c r="E550" s="39" t="s">
        <v>96</v>
      </c>
      <c r="F550" s="40">
        <v>11</v>
      </c>
      <c r="G550" s="41">
        <v>13</v>
      </c>
      <c r="H550" s="42"/>
      <c r="I550" s="43"/>
      <c r="J550" s="39">
        <v>90</v>
      </c>
      <c r="K550" s="44">
        <v>87</v>
      </c>
      <c r="L550" s="44">
        <v>20</v>
      </c>
      <c r="M550" s="44">
        <v>0</v>
      </c>
      <c r="N550" s="44"/>
      <c r="O550" s="45"/>
      <c r="P550" s="46">
        <f t="shared" si="135"/>
        <v>-0.3415514166060052</v>
      </c>
      <c r="Q550" s="46">
        <f t="shared" si="136"/>
        <v>0.9384048047077379</v>
      </c>
      <c r="R550" s="46">
        <f t="shared" si="137"/>
        <v>-0.04917971188326864</v>
      </c>
      <c r="S550" s="47">
        <f t="shared" si="138"/>
        <v>110</v>
      </c>
      <c r="T550" s="9">
        <f t="shared" si="143"/>
        <v>-2.819379115658269</v>
      </c>
      <c r="U550" s="48">
        <f t="shared" si="139"/>
        <v>110</v>
      </c>
      <c r="V550" s="47">
        <f t="shared" si="122"/>
        <v>20</v>
      </c>
      <c r="W550" s="49">
        <f t="shared" si="140"/>
        <v>87.18062088434174</v>
      </c>
      <c r="X550" s="50"/>
      <c r="Y550" s="51"/>
      <c r="Z550" s="52"/>
      <c r="AA550" s="39">
        <v>8</v>
      </c>
      <c r="AB550" s="42">
        <v>14</v>
      </c>
      <c r="AC550" s="53">
        <v>327.9</v>
      </c>
      <c r="AD550" s="54">
        <v>-10.4</v>
      </c>
      <c r="AE550" s="48">
        <f t="shared" si="141"/>
        <v>322.1</v>
      </c>
      <c r="AF550" s="47">
        <f t="shared" si="121"/>
        <v>232.10000000000002</v>
      </c>
      <c r="AG550" s="47">
        <f t="shared" si="142"/>
        <v>87.18062088434174</v>
      </c>
      <c r="AH550" s="55"/>
      <c r="AI550" s="52"/>
      <c r="AJ550" s="38" t="s">
        <v>137</v>
      </c>
      <c r="AK550" s="38" t="s">
        <v>0</v>
      </c>
    </row>
    <row r="551" spans="1:37" s="38" customFormat="1" ht="21">
      <c r="A551" s="37">
        <v>312.995</v>
      </c>
      <c r="B551" s="38" t="s">
        <v>50</v>
      </c>
      <c r="C551" s="38" t="s">
        <v>91</v>
      </c>
      <c r="D551" s="38">
        <v>7</v>
      </c>
      <c r="E551" s="39" t="s">
        <v>96</v>
      </c>
      <c r="F551" s="40">
        <v>11</v>
      </c>
      <c r="G551" s="41">
        <v>13</v>
      </c>
      <c r="H551" s="42"/>
      <c r="I551" s="43"/>
      <c r="J551" s="39">
        <v>90</v>
      </c>
      <c r="K551" s="44">
        <v>18</v>
      </c>
      <c r="L551" s="44">
        <v>315</v>
      </c>
      <c r="M551" s="44">
        <v>0</v>
      </c>
      <c r="N551" s="44"/>
      <c r="O551" s="45"/>
      <c r="P551" s="46">
        <f t="shared" si="135"/>
        <v>0.21850801222441057</v>
      </c>
      <c r="Q551" s="46">
        <f t="shared" si="136"/>
        <v>0.2185080122244105</v>
      </c>
      <c r="R551" s="46">
        <f t="shared" si="137"/>
        <v>-0.6724985119639573</v>
      </c>
      <c r="S551" s="47">
        <f t="shared" si="138"/>
        <v>44.99999999999999</v>
      </c>
      <c r="T551" s="9">
        <f t="shared" si="143"/>
        <v>-65.32094261067616</v>
      </c>
      <c r="U551" s="48">
        <f t="shared" si="139"/>
        <v>44.99999999999999</v>
      </c>
      <c r="V551" s="47">
        <f t="shared" si="122"/>
        <v>315</v>
      </c>
      <c r="W551" s="49">
        <f t="shared" si="140"/>
        <v>24.679057389323845</v>
      </c>
      <c r="X551" s="50"/>
      <c r="Y551" s="51"/>
      <c r="Z551" s="52"/>
      <c r="AA551" s="39">
        <v>8</v>
      </c>
      <c r="AB551" s="42">
        <v>14</v>
      </c>
      <c r="AC551" s="53">
        <v>327.9</v>
      </c>
      <c r="AD551" s="54">
        <v>-10.4</v>
      </c>
      <c r="AE551" s="48">
        <f t="shared" si="141"/>
        <v>257.1</v>
      </c>
      <c r="AF551" s="47">
        <f t="shared" si="121"/>
        <v>167.10000000000002</v>
      </c>
      <c r="AG551" s="47">
        <f t="shared" si="142"/>
        <v>24.679057389323845</v>
      </c>
      <c r="AH551" s="55"/>
      <c r="AI551" s="52"/>
      <c r="AJ551" s="38" t="s">
        <v>137</v>
      </c>
      <c r="AK551" s="38" t="s">
        <v>0</v>
      </c>
    </row>
    <row r="552" spans="1:37" s="38" customFormat="1" ht="12.75">
      <c r="A552" s="37">
        <v>365.99</v>
      </c>
      <c r="B552" s="38" t="s">
        <v>50</v>
      </c>
      <c r="C552" s="38" t="s">
        <v>102</v>
      </c>
      <c r="D552" s="38">
        <v>3</v>
      </c>
      <c r="E552" s="39" t="s">
        <v>96</v>
      </c>
      <c r="F552" s="40">
        <v>36</v>
      </c>
      <c r="G552" s="41">
        <v>40</v>
      </c>
      <c r="H552" s="42"/>
      <c r="I552" s="43"/>
      <c r="J552" s="39">
        <v>270</v>
      </c>
      <c r="K552" s="44">
        <v>58</v>
      </c>
      <c r="L552" s="44">
        <v>189</v>
      </c>
      <c r="M552" s="44">
        <v>0</v>
      </c>
      <c r="N552" s="44"/>
      <c r="O552" s="45"/>
      <c r="P552" s="46">
        <f aca="true" t="shared" si="144" ref="P552:P571">COS(K552*PI()/180)*SIN(J552*PI()/180)*(SIN(M552*PI()/180))-(COS(M552*PI()/180)*SIN(L552*PI()/180))*(SIN(K552*PI()/180))</f>
        <v>0.13266395025061667</v>
      </c>
      <c r="Q552" s="46">
        <f aca="true" t="shared" si="145" ref="Q552:Q571">(SIN(K552*PI()/180))*(COS(M552*PI()/180)*COS(L552*PI()/180))-(SIN(M552*PI()/180))*(COS(K552*PI()/180)*COS(J552*PI()/180))</f>
        <v>-0.8376072168376062</v>
      </c>
      <c r="R552" s="46">
        <f aca="true" t="shared" si="146" ref="R552:R571">(COS(K552*PI()/180)*COS(J552*PI()/180))*(COS(M552*PI()/180)*SIN(L552*PI()/180))-(COS(K552*PI()/180)*SIN(J552*PI()/180))*(COS(M552*PI()/180)*COS(L552*PI()/180))</f>
        <v>-0.5233950787398904</v>
      </c>
      <c r="S552" s="47">
        <f aca="true" t="shared" si="147" ref="S552:S571">IF(P552=0,IF(Q552&gt;=0,90,270),IF(P552&gt;0,IF(Q552&gt;=0,ATAN(Q552/P552)*180/PI(),ATAN(Q552/P552)*180/PI()+360),ATAN(Q552/P552)*180/PI()+180))</f>
        <v>279</v>
      </c>
      <c r="T552" s="9">
        <f t="shared" si="143"/>
        <v>-31.6818960674811</v>
      </c>
      <c r="U552" s="48">
        <f aca="true" t="shared" si="148" ref="U552:U571">IF(R552&lt;0,S552,IF(S552+180&gt;=360,S552-180,S552+180))</f>
        <v>279</v>
      </c>
      <c r="V552" s="47">
        <f t="shared" si="122"/>
        <v>189</v>
      </c>
      <c r="W552" s="49">
        <f aca="true" t="shared" si="149" ref="W552:W571">IF(R552&lt;0,90+T552,90-T552)</f>
        <v>58.318103932518895</v>
      </c>
      <c r="X552" s="50"/>
      <c r="Y552" s="51"/>
      <c r="Z552" s="52"/>
      <c r="AA552" s="39">
        <v>36</v>
      </c>
      <c r="AB552" s="42">
        <v>40</v>
      </c>
      <c r="AC552" s="53">
        <v>336.47</v>
      </c>
      <c r="AD552" s="54">
        <v>-32.01</v>
      </c>
      <c r="AE552" s="48">
        <f aca="true" t="shared" si="150" ref="AE552:AE571">IF(AD552&gt;=0,IF(U552&gt;=AC552,U552-AC552,U552-AC552+360),IF((U552-AC552-180)&lt;0,IF(U552-AC552+180&lt;0,U552-AC552+540,U552-AC552+180),U552-AC552-180))</f>
        <v>122.52999999999997</v>
      </c>
      <c r="AF552" s="47">
        <f t="shared" si="121"/>
        <v>32.52999999999997</v>
      </c>
      <c r="AG552" s="47">
        <f aca="true" t="shared" si="151" ref="AG552:AG571">W552</f>
        <v>58.318103932518895</v>
      </c>
      <c r="AH552" s="55"/>
      <c r="AI552" s="52"/>
      <c r="AJ552" s="38" t="s">
        <v>137</v>
      </c>
      <c r="AK552" s="38" t="s">
        <v>0</v>
      </c>
    </row>
    <row r="553" spans="1:37" s="38" customFormat="1" ht="12.75">
      <c r="A553" s="37">
        <v>365.99</v>
      </c>
      <c r="B553" s="38" t="s">
        <v>50</v>
      </c>
      <c r="C553" s="38" t="s">
        <v>102</v>
      </c>
      <c r="D553" s="38">
        <v>3</v>
      </c>
      <c r="E553" s="39" t="s">
        <v>96</v>
      </c>
      <c r="F553" s="40">
        <v>36</v>
      </c>
      <c r="G553" s="41">
        <v>40</v>
      </c>
      <c r="H553" s="42"/>
      <c r="I553" s="43"/>
      <c r="J553" s="39">
        <v>270</v>
      </c>
      <c r="K553" s="44">
        <v>66</v>
      </c>
      <c r="L553" s="44">
        <v>175</v>
      </c>
      <c r="M553" s="44">
        <v>0</v>
      </c>
      <c r="N553" s="44"/>
      <c r="O553" s="45"/>
      <c r="P553" s="46">
        <f t="shared" si="144"/>
        <v>-0.0796207328945906</v>
      </c>
      <c r="Q553" s="46">
        <f t="shared" si="145"/>
        <v>-0.9100691413693562</v>
      </c>
      <c r="R553" s="46">
        <f t="shared" si="146"/>
        <v>-0.4051888873517468</v>
      </c>
      <c r="S553" s="47">
        <f t="shared" si="147"/>
        <v>265</v>
      </c>
      <c r="T553" s="9">
        <f t="shared" si="143"/>
        <v>-23.918935928807844</v>
      </c>
      <c r="U553" s="48">
        <f t="shared" si="148"/>
        <v>265</v>
      </c>
      <c r="V553" s="47">
        <f t="shared" si="122"/>
        <v>175</v>
      </c>
      <c r="W553" s="49">
        <f t="shared" si="149"/>
        <v>66.08106407119216</v>
      </c>
      <c r="X553" s="50"/>
      <c r="Y553" s="51"/>
      <c r="Z553" s="52"/>
      <c r="AA553" s="39">
        <v>36</v>
      </c>
      <c r="AB553" s="42">
        <v>40</v>
      </c>
      <c r="AC553" s="53">
        <v>336.47</v>
      </c>
      <c r="AD553" s="54">
        <v>-32.01</v>
      </c>
      <c r="AE553" s="48">
        <f t="shared" si="150"/>
        <v>108.52999999999997</v>
      </c>
      <c r="AF553" s="47">
        <f t="shared" si="121"/>
        <v>18.529999999999973</v>
      </c>
      <c r="AG553" s="47">
        <f t="shared" si="151"/>
        <v>66.08106407119216</v>
      </c>
      <c r="AH553" s="55"/>
      <c r="AI553" s="52"/>
      <c r="AJ553" s="38" t="s">
        <v>137</v>
      </c>
      <c r="AK553" s="38" t="s">
        <v>0</v>
      </c>
    </row>
    <row r="554" spans="1:37" s="38" customFormat="1" ht="21">
      <c r="A554" s="37">
        <v>365.99</v>
      </c>
      <c r="B554" s="38" t="s">
        <v>50</v>
      </c>
      <c r="C554" s="38" t="s">
        <v>102</v>
      </c>
      <c r="D554" s="38">
        <v>3</v>
      </c>
      <c r="E554" s="39" t="s">
        <v>96</v>
      </c>
      <c r="F554" s="40">
        <v>36</v>
      </c>
      <c r="G554" s="41">
        <v>40</v>
      </c>
      <c r="H554" s="42"/>
      <c r="I554" s="43"/>
      <c r="J554" s="39">
        <v>270</v>
      </c>
      <c r="K554" s="44">
        <v>50</v>
      </c>
      <c r="L554" s="44">
        <v>179</v>
      </c>
      <c r="M554" s="44">
        <v>0</v>
      </c>
      <c r="N554" s="44"/>
      <c r="O554" s="45"/>
      <c r="P554" s="46">
        <f t="shared" si="144"/>
        <v>-0.013369318970334856</v>
      </c>
      <c r="Q554" s="46">
        <f t="shared" si="145"/>
        <v>-0.7659277708398714</v>
      </c>
      <c r="R554" s="46">
        <f t="shared" si="146"/>
        <v>-0.6426897100201724</v>
      </c>
      <c r="S554" s="47">
        <f t="shared" si="147"/>
        <v>269</v>
      </c>
      <c r="T554" s="9">
        <f t="shared" si="143"/>
        <v>-39.995702804222034</v>
      </c>
      <c r="U554" s="48">
        <f t="shared" si="148"/>
        <v>269</v>
      </c>
      <c r="V554" s="47">
        <f t="shared" si="122"/>
        <v>179</v>
      </c>
      <c r="W554" s="49">
        <f t="shared" si="149"/>
        <v>50.004297195777966</v>
      </c>
      <c r="X554" s="50"/>
      <c r="Y554" s="51"/>
      <c r="Z554" s="52"/>
      <c r="AA554" s="39">
        <v>36</v>
      </c>
      <c r="AB554" s="42">
        <v>40</v>
      </c>
      <c r="AC554" s="53">
        <v>336.47</v>
      </c>
      <c r="AD554" s="54">
        <v>-32.01</v>
      </c>
      <c r="AE554" s="48">
        <f t="shared" si="150"/>
        <v>112.52999999999997</v>
      </c>
      <c r="AF554" s="47">
        <f t="shared" si="121"/>
        <v>22.529999999999973</v>
      </c>
      <c r="AG554" s="47">
        <f t="shared" si="151"/>
        <v>50.004297195777966</v>
      </c>
      <c r="AH554" s="55"/>
      <c r="AI554" s="52"/>
      <c r="AJ554" s="38" t="s">
        <v>137</v>
      </c>
      <c r="AK554" s="38" t="s">
        <v>1</v>
      </c>
    </row>
    <row r="555" spans="1:35" s="38" customFormat="1" ht="12.75">
      <c r="A555" s="37">
        <v>395.17</v>
      </c>
      <c r="B555" s="38" t="s">
        <v>111</v>
      </c>
      <c r="C555" s="38" t="s">
        <v>112</v>
      </c>
      <c r="D555" s="38">
        <v>1</v>
      </c>
      <c r="E555" s="39" t="s">
        <v>68</v>
      </c>
      <c r="F555" s="40">
        <v>17</v>
      </c>
      <c r="G555" s="41">
        <v>17</v>
      </c>
      <c r="H555" s="42"/>
      <c r="I555" s="43"/>
      <c r="J555" s="39">
        <v>90</v>
      </c>
      <c r="K555" s="44">
        <v>6</v>
      </c>
      <c r="L555" s="44">
        <v>0</v>
      </c>
      <c r="M555" s="44">
        <v>15</v>
      </c>
      <c r="N555" s="44"/>
      <c r="O555" s="45"/>
      <c r="P555" s="46">
        <f t="shared" si="144"/>
        <v>0.25740120729276555</v>
      </c>
      <c r="Q555" s="46">
        <f t="shared" si="145"/>
        <v>0.10096674225253467</v>
      </c>
      <c r="R555" s="46">
        <f t="shared" si="146"/>
        <v>-0.9606343835461697</v>
      </c>
      <c r="S555" s="47">
        <f t="shared" si="147"/>
        <v>21.417810229568968</v>
      </c>
      <c r="T555" s="9">
        <f t="shared" si="143"/>
        <v>-73.94281830940439</v>
      </c>
      <c r="U555" s="48">
        <f t="shared" si="148"/>
        <v>21.417810229568968</v>
      </c>
      <c r="V555" s="47">
        <f t="shared" si="122"/>
        <v>291.41781022956894</v>
      </c>
      <c r="W555" s="49">
        <f t="shared" si="149"/>
        <v>16.057181690595613</v>
      </c>
      <c r="X555" s="50"/>
      <c r="Y555" s="51"/>
      <c r="Z555" s="52"/>
      <c r="AA555" s="39">
        <v>14</v>
      </c>
      <c r="AB555" s="42">
        <v>23</v>
      </c>
      <c r="AC555" s="53">
        <v>185.9</v>
      </c>
      <c r="AD555" s="54">
        <v>9.7</v>
      </c>
      <c r="AE555" s="48">
        <f t="shared" si="150"/>
        <v>195.51781022956897</v>
      </c>
      <c r="AF555" s="47">
        <f t="shared" si="121"/>
        <v>105.51781022956897</v>
      </c>
      <c r="AG555" s="47">
        <f t="shared" si="151"/>
        <v>16.057181690595613</v>
      </c>
      <c r="AH555" s="55"/>
      <c r="AI555" s="52"/>
    </row>
    <row r="556" spans="1:35" s="38" customFormat="1" ht="21">
      <c r="A556" s="37">
        <v>395.43</v>
      </c>
      <c r="B556" s="38" t="s">
        <v>111</v>
      </c>
      <c r="C556" s="38" t="s">
        <v>112</v>
      </c>
      <c r="D556" s="38">
        <v>1</v>
      </c>
      <c r="E556" s="39" t="s">
        <v>68</v>
      </c>
      <c r="F556" s="40">
        <v>43</v>
      </c>
      <c r="G556" s="41">
        <v>45</v>
      </c>
      <c r="H556" s="42"/>
      <c r="I556" s="43"/>
      <c r="J556" s="39">
        <v>270</v>
      </c>
      <c r="K556" s="44">
        <v>6</v>
      </c>
      <c r="L556" s="44">
        <v>0</v>
      </c>
      <c r="M556" s="44">
        <v>12</v>
      </c>
      <c r="N556" s="44"/>
      <c r="O556" s="45"/>
      <c r="P556" s="46">
        <f t="shared" si="144"/>
        <v>-0.2067727288213004</v>
      </c>
      <c r="Q556" s="46">
        <f t="shared" si="145"/>
        <v>0.102244265553647</v>
      </c>
      <c r="R556" s="46">
        <f t="shared" si="146"/>
        <v>0.9727892058317135</v>
      </c>
      <c r="S556" s="47">
        <f t="shared" si="147"/>
        <v>153.68868407032483</v>
      </c>
      <c r="T556" s="9">
        <f t="shared" si="143"/>
        <v>76.66024474081817</v>
      </c>
      <c r="U556" s="48">
        <f t="shared" si="148"/>
        <v>333.6886840703248</v>
      </c>
      <c r="V556" s="47">
        <f t="shared" si="122"/>
        <v>243.68868407032483</v>
      </c>
      <c r="W556" s="49">
        <f t="shared" si="149"/>
        <v>13.339755259181828</v>
      </c>
      <c r="X556" s="50"/>
      <c r="Y556" s="51"/>
      <c r="Z556" s="52"/>
      <c r="AA556" s="39">
        <v>41</v>
      </c>
      <c r="AB556" s="42">
        <v>48</v>
      </c>
      <c r="AC556" s="53">
        <v>121.4</v>
      </c>
      <c r="AD556" s="54">
        <v>42.3</v>
      </c>
      <c r="AE556" s="48">
        <f t="shared" si="150"/>
        <v>212.28868407032482</v>
      </c>
      <c r="AF556" s="47">
        <f t="shared" si="121"/>
        <v>122.28868407032482</v>
      </c>
      <c r="AG556" s="47">
        <f t="shared" si="151"/>
        <v>13.339755259181828</v>
      </c>
      <c r="AH556" s="55"/>
      <c r="AI556" s="52"/>
    </row>
    <row r="557" spans="1:35" s="38" customFormat="1" ht="21">
      <c r="A557" s="37">
        <v>395.88</v>
      </c>
      <c r="B557" s="38" t="s">
        <v>111</v>
      </c>
      <c r="C557" s="38" t="s">
        <v>112</v>
      </c>
      <c r="D557" s="38">
        <v>1</v>
      </c>
      <c r="E557" s="39" t="s">
        <v>68</v>
      </c>
      <c r="F557" s="40">
        <v>88</v>
      </c>
      <c r="G557" s="41">
        <v>90</v>
      </c>
      <c r="H557" s="42"/>
      <c r="I557" s="43"/>
      <c r="J557" s="39">
        <v>270</v>
      </c>
      <c r="K557" s="44">
        <v>4</v>
      </c>
      <c r="L557" s="44">
        <v>0</v>
      </c>
      <c r="M557" s="44">
        <v>10</v>
      </c>
      <c r="N557" s="44"/>
      <c r="O557" s="45"/>
      <c r="P557" s="46">
        <f t="shared" si="144"/>
        <v>-0.17322517943366056</v>
      </c>
      <c r="Q557" s="46">
        <f t="shared" si="145"/>
        <v>0.06869671616600716</v>
      </c>
      <c r="R557" s="46">
        <f t="shared" si="146"/>
        <v>0.9824088108221348</v>
      </c>
      <c r="S557" s="47">
        <f t="shared" si="147"/>
        <v>158.36797774921638</v>
      </c>
      <c r="T557" s="9">
        <f t="shared" si="143"/>
        <v>79.25937103879266</v>
      </c>
      <c r="U557" s="48">
        <f t="shared" si="148"/>
        <v>338.3679777492164</v>
      </c>
      <c r="V557" s="47">
        <f t="shared" si="122"/>
        <v>248.36797774921638</v>
      </c>
      <c r="W557" s="49">
        <f t="shared" si="149"/>
        <v>10.740628961207335</v>
      </c>
      <c r="X557" s="50"/>
      <c r="Y557" s="51"/>
      <c r="Z557" s="52"/>
      <c r="AA557" s="39">
        <v>85</v>
      </c>
      <c r="AB557" s="42">
        <v>99</v>
      </c>
      <c r="AC557" s="53">
        <v>106.5</v>
      </c>
      <c r="AD557" s="54">
        <v>36.1</v>
      </c>
      <c r="AE557" s="48">
        <f t="shared" si="150"/>
        <v>231.86797774921638</v>
      </c>
      <c r="AF557" s="47">
        <f t="shared" si="121"/>
        <v>141.86797774921638</v>
      </c>
      <c r="AG557" s="47">
        <f t="shared" si="151"/>
        <v>10.740628961207335</v>
      </c>
      <c r="AH557" s="55"/>
      <c r="AI557" s="52"/>
    </row>
    <row r="558" spans="1:35" s="38" customFormat="1" ht="12.75">
      <c r="A558" s="37">
        <v>395.85</v>
      </c>
      <c r="B558" s="38" t="s">
        <v>111</v>
      </c>
      <c r="C558" s="38" t="s">
        <v>112</v>
      </c>
      <c r="D558" s="38">
        <v>1</v>
      </c>
      <c r="E558" s="39" t="s">
        <v>113</v>
      </c>
      <c r="F558" s="40">
        <v>85</v>
      </c>
      <c r="G558" s="41">
        <v>88</v>
      </c>
      <c r="H558" s="42"/>
      <c r="I558" s="43"/>
      <c r="J558" s="39">
        <v>270</v>
      </c>
      <c r="K558" s="44">
        <v>46</v>
      </c>
      <c r="L558" s="44">
        <v>0</v>
      </c>
      <c r="M558" s="44">
        <v>10</v>
      </c>
      <c r="N558" s="44"/>
      <c r="O558" s="45"/>
      <c r="P558" s="46">
        <f t="shared" si="144"/>
        <v>-0.12062616013128429</v>
      </c>
      <c r="Q558" s="46">
        <f t="shared" si="145"/>
        <v>0.7084114124237573</v>
      </c>
      <c r="R558" s="46">
        <f t="shared" si="146"/>
        <v>0.6841049489228471</v>
      </c>
      <c r="S558" s="47">
        <f t="shared" si="147"/>
        <v>99.66346897260266</v>
      </c>
      <c r="T558" s="9">
        <f t="shared" si="143"/>
        <v>43.59096017318177</v>
      </c>
      <c r="U558" s="48">
        <f t="shared" si="148"/>
        <v>279.6634689726027</v>
      </c>
      <c r="V558" s="47">
        <f t="shared" si="122"/>
        <v>189.6634689726027</v>
      </c>
      <c r="W558" s="49">
        <f t="shared" si="149"/>
        <v>46.40903982681823</v>
      </c>
      <c r="X558" s="50"/>
      <c r="Y558" s="51"/>
      <c r="Z558" s="52"/>
      <c r="AA558" s="39">
        <v>85</v>
      </c>
      <c r="AB558" s="42">
        <v>88</v>
      </c>
      <c r="AC558" s="53">
        <v>106.5</v>
      </c>
      <c r="AD558" s="54">
        <v>36.1</v>
      </c>
      <c r="AE558" s="48">
        <f t="shared" si="150"/>
        <v>173.1634689726027</v>
      </c>
      <c r="AF558" s="47">
        <f t="shared" si="121"/>
        <v>83.16346897260269</v>
      </c>
      <c r="AG558" s="47">
        <f t="shared" si="151"/>
        <v>46.40903982681823</v>
      </c>
      <c r="AH558" s="55"/>
      <c r="AI558" s="52"/>
    </row>
    <row r="559" spans="1:35" s="38" customFormat="1" ht="12.75">
      <c r="A559" s="37">
        <v>396.2</v>
      </c>
      <c r="B559" s="38" t="s">
        <v>111</v>
      </c>
      <c r="C559" s="38" t="s">
        <v>112</v>
      </c>
      <c r="D559" s="38">
        <v>1</v>
      </c>
      <c r="E559" s="39" t="s">
        <v>53</v>
      </c>
      <c r="F559" s="40">
        <v>120</v>
      </c>
      <c r="G559" s="41">
        <v>121</v>
      </c>
      <c r="H559" s="42"/>
      <c r="I559" s="43"/>
      <c r="J559" s="39">
        <v>270</v>
      </c>
      <c r="K559" s="44">
        <v>13</v>
      </c>
      <c r="L559" s="44">
        <v>0</v>
      </c>
      <c r="M559" s="44">
        <v>3</v>
      </c>
      <c r="N559" s="44">
        <v>22</v>
      </c>
      <c r="O559" s="45">
        <v>270</v>
      </c>
      <c r="P559" s="46">
        <f t="shared" si="144"/>
        <v>-0.050994589075034416</v>
      </c>
      <c r="Q559" s="46">
        <f t="shared" si="145"/>
        <v>0.22464276674196476</v>
      </c>
      <c r="R559" s="46">
        <f t="shared" si="146"/>
        <v>0.9730347244752634</v>
      </c>
      <c r="S559" s="47">
        <f t="shared" si="147"/>
        <v>102.78957174469456</v>
      </c>
      <c r="T559" s="9">
        <f t="shared" si="143"/>
        <v>76.68090871110479</v>
      </c>
      <c r="U559" s="48">
        <f t="shared" si="148"/>
        <v>282.78957174469457</v>
      </c>
      <c r="V559" s="47">
        <f t="shared" si="122"/>
        <v>192.78957174469457</v>
      </c>
      <c r="W559" s="49">
        <f t="shared" si="149"/>
        <v>13.319091288895208</v>
      </c>
      <c r="X559" s="50">
        <f>IF(-Q559&lt;0,180-ACOS(SIN((U559-90)*PI()/180)*R559/SQRT(Q559^2+R559^2))*180/PI(),ACOS(SIN((U559-90)*PI()/180)*R559/SQRT(Q559^2+R559^2))*180/PI())</f>
        <v>77.54356131635703</v>
      </c>
      <c r="Y559" s="51">
        <f>IF(O559=90,IF(X559-N559&lt;0,X559-N559+180,X559-N559),IF(O559=270,IF(X559+N559&gt;180,X559+N559-180,X559+N559),IF(U559&lt;180,IF(O559=1,IF(X559+N559&gt;180,X559+N559-180,X559+N559),IF(X559-N559&lt;0,X559-N559+180,X559-N559)),IF(O559=1,IF(X559-N559&lt;0,X559-N559+180,X559-N559),IF(X559+N559&gt;180,X559+N559-180,X559+N559)))))</f>
        <v>99.54356131635703</v>
      </c>
      <c r="Z559" s="52" t="s">
        <v>57</v>
      </c>
      <c r="AA559" s="39">
        <v>118</v>
      </c>
      <c r="AB559" s="42">
        <v>123</v>
      </c>
      <c r="AC559" s="53"/>
      <c r="AD559" s="54"/>
      <c r="AE559" s="48">
        <f t="shared" si="150"/>
        <v>282.78957174469457</v>
      </c>
      <c r="AF559" s="47">
        <f t="shared" si="121"/>
        <v>192.78957174469457</v>
      </c>
      <c r="AG559" s="47">
        <f t="shared" si="151"/>
        <v>13.319091288895208</v>
      </c>
      <c r="AH559" s="55">
        <f>Y559</f>
        <v>99.54356131635703</v>
      </c>
      <c r="AI559" s="52" t="str">
        <f>Z559</f>
        <v>R</v>
      </c>
    </row>
    <row r="560" spans="1:35" s="38" customFormat="1" ht="12.75">
      <c r="A560" s="37">
        <v>395.72</v>
      </c>
      <c r="B560" s="38" t="s">
        <v>111</v>
      </c>
      <c r="C560" s="38" t="s">
        <v>112</v>
      </c>
      <c r="D560" s="38">
        <v>1</v>
      </c>
      <c r="E560" s="39" t="s">
        <v>53</v>
      </c>
      <c r="F560" s="40">
        <v>72</v>
      </c>
      <c r="G560" s="41">
        <v>79</v>
      </c>
      <c r="H560" s="42"/>
      <c r="I560" s="43"/>
      <c r="J560" s="39">
        <v>90</v>
      </c>
      <c r="K560" s="44">
        <v>68</v>
      </c>
      <c r="L560" s="44">
        <v>180</v>
      </c>
      <c r="M560" s="44">
        <v>40</v>
      </c>
      <c r="N560" s="44">
        <v>22</v>
      </c>
      <c r="O560" s="45">
        <v>270</v>
      </c>
      <c r="P560" s="46">
        <f t="shared" si="144"/>
        <v>0.24079247675463125</v>
      </c>
      <c r="Q560" s="46">
        <f t="shared" si="145"/>
        <v>-0.7102640395405223</v>
      </c>
      <c r="R560" s="46">
        <f t="shared" si="146"/>
        <v>0.2869652992419897</v>
      </c>
      <c r="S560" s="47">
        <f t="shared" si="147"/>
        <v>288.72759709272344</v>
      </c>
      <c r="T560" s="9">
        <f t="shared" si="143"/>
        <v>20.938617771133355</v>
      </c>
      <c r="U560" s="48">
        <f t="shared" si="148"/>
        <v>108.72759709272344</v>
      </c>
      <c r="V560" s="47">
        <f t="shared" si="122"/>
        <v>18.727597092723443</v>
      </c>
      <c r="W560" s="49">
        <f t="shared" si="149"/>
        <v>69.06138222886665</v>
      </c>
      <c r="X560" s="50">
        <f>IF(-Q560&lt;0,180-ACOS(SIN((U560-90)*PI()/180)*R560/SQRT(Q560^2+R560^2))*180/PI(),ACOS(SIN((U560-90)*PI()/180)*R560/SQRT(Q560^2+R560^2))*180/PI())</f>
        <v>83.09204723477292</v>
      </c>
      <c r="Y560" s="51">
        <f>IF(O560=90,IF(X560-N560&lt;0,X560-N560+180,X560-N560),IF(O560=270,IF(X560+N560&gt;180,X560+N560-180,X560+N560),IF(U560&lt;180,IF(O560=1,IF(X560+N560&gt;180,X560+N560-180,X560+N560),IF(X560-N560&lt;0,X560-N560+180,X560-N560)),IF(O560=1,IF(X560-N560&lt;0,X560-N560+180,X560-N560),IF(X560+N560&gt;180,X560+N560-180,X560+N560)))))</f>
        <v>105.09204723477292</v>
      </c>
      <c r="Z560" s="52" t="s">
        <v>54</v>
      </c>
      <c r="AA560" s="39">
        <v>73</v>
      </c>
      <c r="AB560" s="42">
        <v>80</v>
      </c>
      <c r="AC560" s="53">
        <v>284.7</v>
      </c>
      <c r="AD560" s="54">
        <v>7.8</v>
      </c>
      <c r="AE560" s="48">
        <f t="shared" si="150"/>
        <v>184.02759709272345</v>
      </c>
      <c r="AF560" s="47">
        <f t="shared" si="121"/>
        <v>94.02759709272345</v>
      </c>
      <c r="AG560" s="47">
        <f t="shared" si="151"/>
        <v>69.06138222886665</v>
      </c>
      <c r="AH560" s="55">
        <f>Y560</f>
        <v>105.09204723477292</v>
      </c>
      <c r="AI560" s="52" t="str">
        <f>Z560</f>
        <v>N</v>
      </c>
    </row>
    <row r="561" spans="1:35" s="38" customFormat="1" ht="12.75">
      <c r="A561" s="37">
        <v>396.475</v>
      </c>
      <c r="B561" s="38" t="s">
        <v>111</v>
      </c>
      <c r="C561" s="38" t="s">
        <v>112</v>
      </c>
      <c r="D561" s="38">
        <v>2</v>
      </c>
      <c r="E561" s="39" t="s">
        <v>68</v>
      </c>
      <c r="F561" s="40">
        <v>7</v>
      </c>
      <c r="G561" s="41">
        <v>9</v>
      </c>
      <c r="H561" s="42"/>
      <c r="I561" s="43"/>
      <c r="J561" s="39">
        <v>270</v>
      </c>
      <c r="K561" s="44">
        <v>8</v>
      </c>
      <c r="L561" s="44">
        <v>0</v>
      </c>
      <c r="M561" s="44">
        <v>36</v>
      </c>
      <c r="N561" s="44"/>
      <c r="O561" s="45"/>
      <c r="P561" s="46">
        <f t="shared" si="144"/>
        <v>-0.5820649666224441</v>
      </c>
      <c r="Q561" s="46">
        <f t="shared" si="145"/>
        <v>0.11259340383655336</v>
      </c>
      <c r="R561" s="46">
        <f t="shared" si="146"/>
        <v>0.8011436965987891</v>
      </c>
      <c r="S561" s="47">
        <f t="shared" si="147"/>
        <v>169.0520413347311</v>
      </c>
      <c r="T561" s="9">
        <f t="shared" si="143"/>
        <v>53.49816436576041</v>
      </c>
      <c r="U561" s="48">
        <f t="shared" si="148"/>
        <v>349.0520413347311</v>
      </c>
      <c r="V561" s="47">
        <f t="shared" si="122"/>
        <v>259.0520413347311</v>
      </c>
      <c r="W561" s="49">
        <f t="shared" si="149"/>
        <v>36.50183563423959</v>
      </c>
      <c r="X561" s="50"/>
      <c r="Y561" s="51"/>
      <c r="Z561" s="52"/>
      <c r="AA561" s="39">
        <v>4</v>
      </c>
      <c r="AB561" s="42">
        <v>15</v>
      </c>
      <c r="AC561" s="53">
        <v>127.5</v>
      </c>
      <c r="AD561" s="54">
        <v>24.3</v>
      </c>
      <c r="AE561" s="48">
        <f t="shared" si="150"/>
        <v>221.5520413347311</v>
      </c>
      <c r="AF561" s="47">
        <f t="shared" si="121"/>
        <v>131.5520413347311</v>
      </c>
      <c r="AG561" s="47">
        <f t="shared" si="151"/>
        <v>36.50183563423959</v>
      </c>
      <c r="AH561" s="55"/>
      <c r="AI561" s="52"/>
    </row>
    <row r="562" spans="1:35" s="38" customFormat="1" ht="12.75">
      <c r="A562" s="37">
        <v>396.565</v>
      </c>
      <c r="B562" s="38" t="s">
        <v>111</v>
      </c>
      <c r="C562" s="38" t="s">
        <v>112</v>
      </c>
      <c r="D562" s="38">
        <v>2</v>
      </c>
      <c r="E562" s="39" t="s">
        <v>53</v>
      </c>
      <c r="F562" s="40">
        <v>16</v>
      </c>
      <c r="G562" s="41">
        <v>22</v>
      </c>
      <c r="H562" s="42"/>
      <c r="I562" s="43"/>
      <c r="J562" s="39">
        <v>90</v>
      </c>
      <c r="K562" s="44">
        <v>39</v>
      </c>
      <c r="L562" s="44">
        <v>0</v>
      </c>
      <c r="M562" s="44">
        <v>22</v>
      </c>
      <c r="N562" s="44">
        <v>270</v>
      </c>
      <c r="O562" s="45">
        <v>28</v>
      </c>
      <c r="P562" s="46">
        <f t="shared" si="144"/>
        <v>0.29112400120832954</v>
      </c>
      <c r="Q562" s="46">
        <f t="shared" si="145"/>
        <v>0.5834957059310663</v>
      </c>
      <c r="R562" s="46">
        <f t="shared" si="146"/>
        <v>-0.7205571881046863</v>
      </c>
      <c r="S562" s="47">
        <f t="shared" si="147"/>
        <v>63.48397657982666</v>
      </c>
      <c r="T562" s="9">
        <f t="shared" si="143"/>
        <v>-47.855559630285185</v>
      </c>
      <c r="U562" s="48">
        <f t="shared" si="148"/>
        <v>63.48397657982666</v>
      </c>
      <c r="V562" s="47">
        <f t="shared" si="122"/>
        <v>333.4839765798267</v>
      </c>
      <c r="W562" s="49">
        <f t="shared" si="149"/>
        <v>42.144440369714815</v>
      </c>
      <c r="X562" s="50">
        <f>IF(-Q562&lt;0,180-ACOS(SIN((U562-90)*PI()/180)*R562/SQRT(Q562^2+R562^2))*180/PI(),ACOS(SIN((U562-90)*PI()/180)*R562/SQRT(Q562^2+R562^2))*180/PI())</f>
        <v>110.30120142569437</v>
      </c>
      <c r="Y562" s="51">
        <f>IF(O562=90,IF(X562-N562&lt;0,X562-N562+180,X562-N562),IF(O562=270,IF(X562+N562&gt;180,X562+N562-180,X562+N562),IF(U562&lt;180,IF(O562=1,IF(X562+N562&gt;180,X562+N562-180,X562+N562),IF(X562-N562&lt;0,X562-N562+180,X562-N562)),IF(O562=1,IF(X562-N562&lt;0,X562-N562+180,X562-N562),IF(X562+N562&gt;180,X562+N562-180,X562+N562)))))</f>
        <v>20.301201425694387</v>
      </c>
      <c r="Z562" s="52"/>
      <c r="AA562" s="39">
        <v>16</v>
      </c>
      <c r="AB562" s="42">
        <v>22</v>
      </c>
      <c r="AC562" s="53">
        <v>55.8</v>
      </c>
      <c r="AD562" s="54">
        <v>35.6</v>
      </c>
      <c r="AE562" s="48">
        <f t="shared" si="150"/>
        <v>7.683976579826663</v>
      </c>
      <c r="AF562" s="47">
        <f t="shared" si="121"/>
        <v>277.68397657982666</v>
      </c>
      <c r="AG562" s="47">
        <f t="shared" si="151"/>
        <v>42.144440369714815</v>
      </c>
      <c r="AH562" s="55">
        <f>Y562</f>
        <v>20.301201425694387</v>
      </c>
      <c r="AI562" s="52"/>
    </row>
    <row r="563" spans="1:36" s="38" customFormat="1" ht="12.75">
      <c r="A563" s="37">
        <v>406.54</v>
      </c>
      <c r="B563" s="38" t="s">
        <v>111</v>
      </c>
      <c r="C563" s="38" t="s">
        <v>114</v>
      </c>
      <c r="D563" s="38">
        <v>3</v>
      </c>
      <c r="E563" s="39" t="s">
        <v>96</v>
      </c>
      <c r="F563" s="40">
        <v>63</v>
      </c>
      <c r="G563" s="41">
        <v>64</v>
      </c>
      <c r="H563" s="42"/>
      <c r="I563" s="43"/>
      <c r="J563" s="39">
        <v>270</v>
      </c>
      <c r="K563" s="44">
        <v>17</v>
      </c>
      <c r="L563" s="44">
        <v>0</v>
      </c>
      <c r="M563" s="44">
        <v>1</v>
      </c>
      <c r="N563" s="44"/>
      <c r="O563" s="45"/>
      <c r="P563" s="46">
        <f t="shared" si="144"/>
        <v>-0.016689819278974116</v>
      </c>
      <c r="Q563" s="46">
        <f t="shared" si="145"/>
        <v>0.29232717509597334</v>
      </c>
      <c r="R563" s="46">
        <f t="shared" si="146"/>
        <v>0.9561591061167362</v>
      </c>
      <c r="S563" s="47">
        <f t="shared" si="147"/>
        <v>93.26763745761261</v>
      </c>
      <c r="T563" s="9">
        <f t="shared" si="143"/>
        <v>72.97391593796986</v>
      </c>
      <c r="U563" s="48">
        <f t="shared" si="148"/>
        <v>273.26763745761264</v>
      </c>
      <c r="V563" s="47">
        <f t="shared" si="122"/>
        <v>183.26763745761264</v>
      </c>
      <c r="W563" s="49">
        <f t="shared" si="149"/>
        <v>17.026084062030137</v>
      </c>
      <c r="X563" s="50"/>
      <c r="Y563" s="51"/>
      <c r="Z563" s="52"/>
      <c r="AA563" s="39">
        <v>60</v>
      </c>
      <c r="AB563" s="42">
        <v>66</v>
      </c>
      <c r="AC563" s="53"/>
      <c r="AD563" s="54"/>
      <c r="AE563" s="48">
        <f t="shared" si="150"/>
        <v>273.26763745761264</v>
      </c>
      <c r="AF563" s="47">
        <f t="shared" si="121"/>
        <v>183.26763745761264</v>
      </c>
      <c r="AG563" s="47">
        <f t="shared" si="151"/>
        <v>17.026084062030137</v>
      </c>
      <c r="AH563" s="55"/>
      <c r="AI563" s="52"/>
      <c r="AJ563" s="38" t="s">
        <v>137</v>
      </c>
    </row>
    <row r="564" spans="1:36" s="38" customFormat="1" ht="12.75">
      <c r="A564" s="37">
        <v>406.55</v>
      </c>
      <c r="B564" s="38" t="s">
        <v>111</v>
      </c>
      <c r="C564" s="38" t="s">
        <v>114</v>
      </c>
      <c r="D564" s="38">
        <v>3</v>
      </c>
      <c r="E564" s="39" t="s">
        <v>96</v>
      </c>
      <c r="F564" s="40">
        <v>64</v>
      </c>
      <c r="G564" s="41">
        <v>66</v>
      </c>
      <c r="H564" s="42"/>
      <c r="I564" s="43"/>
      <c r="J564" s="39">
        <v>270</v>
      </c>
      <c r="K564" s="44">
        <v>20</v>
      </c>
      <c r="L564" s="44">
        <v>0</v>
      </c>
      <c r="M564" s="44">
        <v>1</v>
      </c>
      <c r="N564" s="44"/>
      <c r="O564" s="45"/>
      <c r="P564" s="46">
        <f t="shared" si="144"/>
        <v>-0.0163998975440718</v>
      </c>
      <c r="Q564" s="46">
        <f t="shared" si="145"/>
        <v>0.3419680520012285</v>
      </c>
      <c r="R564" s="46">
        <f t="shared" si="146"/>
        <v>0.9395495010482594</v>
      </c>
      <c r="S564" s="47">
        <f t="shared" si="147"/>
        <v>92.7456527995092</v>
      </c>
      <c r="T564" s="9">
        <f t="shared" si="143"/>
        <v>69.97883913382098</v>
      </c>
      <c r="U564" s="48">
        <f t="shared" si="148"/>
        <v>272.74565279950923</v>
      </c>
      <c r="V564" s="47">
        <f t="shared" si="122"/>
        <v>182.74565279950923</v>
      </c>
      <c r="W564" s="49">
        <f t="shared" si="149"/>
        <v>20.021160866179017</v>
      </c>
      <c r="X564" s="50"/>
      <c r="Y564" s="51"/>
      <c r="Z564" s="52"/>
      <c r="AA564" s="39">
        <v>60</v>
      </c>
      <c r="AB564" s="42">
        <v>66</v>
      </c>
      <c r="AC564" s="53"/>
      <c r="AD564" s="54"/>
      <c r="AE564" s="48">
        <f t="shared" si="150"/>
        <v>272.74565279950923</v>
      </c>
      <c r="AF564" s="47">
        <f t="shared" si="121"/>
        <v>182.74565279950923</v>
      </c>
      <c r="AG564" s="47">
        <f t="shared" si="151"/>
        <v>20.021160866179017</v>
      </c>
      <c r="AH564" s="55"/>
      <c r="AI564" s="52"/>
      <c r="AJ564" s="38" t="s">
        <v>137</v>
      </c>
    </row>
    <row r="565" spans="1:35" s="38" customFormat="1" ht="12.75">
      <c r="A565" s="37">
        <v>406.54</v>
      </c>
      <c r="B565" s="38" t="s">
        <v>111</v>
      </c>
      <c r="C565" s="38" t="s">
        <v>114</v>
      </c>
      <c r="D565" s="38">
        <v>3</v>
      </c>
      <c r="E565" s="39" t="s">
        <v>48</v>
      </c>
      <c r="F565" s="40">
        <v>63</v>
      </c>
      <c r="G565" s="41">
        <v>63</v>
      </c>
      <c r="H565" s="42"/>
      <c r="I565" s="43"/>
      <c r="J565" s="39">
        <v>90</v>
      </c>
      <c r="K565" s="44">
        <v>2</v>
      </c>
      <c r="L565" s="44">
        <v>180</v>
      </c>
      <c r="M565" s="44">
        <v>12</v>
      </c>
      <c r="N565" s="44"/>
      <c r="O565" s="45"/>
      <c r="P565" s="46">
        <f t="shared" si="144"/>
        <v>0.20778503663329903</v>
      </c>
      <c r="Q565" s="46">
        <f t="shared" si="145"/>
        <v>-0.0341368589663687</v>
      </c>
      <c r="R565" s="46">
        <f t="shared" si="146"/>
        <v>0.9775517396441024</v>
      </c>
      <c r="S565" s="47">
        <f t="shared" si="147"/>
        <v>350.6702601096727</v>
      </c>
      <c r="T565" s="9">
        <f t="shared" si="143"/>
        <v>77.84388646271455</v>
      </c>
      <c r="U565" s="48">
        <f t="shared" si="148"/>
        <v>170.6702601096727</v>
      </c>
      <c r="V565" s="47">
        <f t="shared" si="122"/>
        <v>80.67026010967271</v>
      </c>
      <c r="W565" s="49">
        <f t="shared" si="149"/>
        <v>12.15611353728545</v>
      </c>
      <c r="X565" s="50"/>
      <c r="Y565" s="51"/>
      <c r="Z565" s="52"/>
      <c r="AA565" s="39">
        <v>60</v>
      </c>
      <c r="AB565" s="42">
        <v>66</v>
      </c>
      <c r="AC565" s="53"/>
      <c r="AD565" s="54"/>
      <c r="AE565" s="48">
        <f t="shared" si="150"/>
        <v>170.6702601096727</v>
      </c>
      <c r="AF565" s="47">
        <f t="shared" si="121"/>
        <v>80.67026010967271</v>
      </c>
      <c r="AG565" s="47">
        <f t="shared" si="151"/>
        <v>12.15611353728545</v>
      </c>
      <c r="AH565" s="55"/>
      <c r="AI565" s="52"/>
    </row>
    <row r="566" spans="1:35" s="38" customFormat="1" ht="21">
      <c r="A566" s="37">
        <v>406.65</v>
      </c>
      <c r="B566" s="38" t="s">
        <v>111</v>
      </c>
      <c r="C566" s="38" t="s">
        <v>114</v>
      </c>
      <c r="D566" s="38">
        <v>3</v>
      </c>
      <c r="E566" s="39" t="s">
        <v>53</v>
      </c>
      <c r="F566" s="40">
        <v>74</v>
      </c>
      <c r="G566" s="41">
        <v>74</v>
      </c>
      <c r="H566" s="42"/>
      <c r="I566" s="43"/>
      <c r="J566" s="39">
        <v>270</v>
      </c>
      <c r="K566" s="44">
        <v>9</v>
      </c>
      <c r="L566" s="44">
        <v>180</v>
      </c>
      <c r="M566" s="44">
        <v>31</v>
      </c>
      <c r="N566" s="44"/>
      <c r="O566" s="45"/>
      <c r="P566" s="46">
        <f t="shared" si="144"/>
        <v>-0.5086971015512256</v>
      </c>
      <c r="Q566" s="46">
        <f t="shared" si="145"/>
        <v>-0.13409050813531356</v>
      </c>
      <c r="R566" s="46">
        <f t="shared" si="146"/>
        <v>-0.8466141488428828</v>
      </c>
      <c r="S566" s="47">
        <f t="shared" si="147"/>
        <v>194.7670347627203</v>
      </c>
      <c r="T566" s="9">
        <f t="shared" si="143"/>
        <v>-58.143808893582836</v>
      </c>
      <c r="U566" s="48">
        <f t="shared" si="148"/>
        <v>194.7670347627203</v>
      </c>
      <c r="V566" s="47">
        <f t="shared" si="122"/>
        <v>104.7670347627203</v>
      </c>
      <c r="W566" s="49">
        <f t="shared" si="149"/>
        <v>31.856191106417164</v>
      </c>
      <c r="X566" s="50"/>
      <c r="Y566" s="51"/>
      <c r="Z566" s="52" t="s">
        <v>54</v>
      </c>
      <c r="AA566" s="39">
        <v>71</v>
      </c>
      <c r="AB566" s="42">
        <v>74</v>
      </c>
      <c r="AC566" s="53">
        <v>138.6</v>
      </c>
      <c r="AD566" s="54">
        <v>47.9</v>
      </c>
      <c r="AE566" s="48">
        <f t="shared" si="150"/>
        <v>56.167034762720306</v>
      </c>
      <c r="AF566" s="47">
        <f t="shared" si="121"/>
        <v>326.1670347627203</v>
      </c>
      <c r="AG566" s="47">
        <f t="shared" si="151"/>
        <v>31.856191106417164</v>
      </c>
      <c r="AH566" s="55"/>
      <c r="AI566" s="52" t="str">
        <f>Z566</f>
        <v>N</v>
      </c>
    </row>
    <row r="567" spans="1:35" s="38" customFormat="1" ht="12.75">
      <c r="A567" s="37">
        <v>406.14</v>
      </c>
      <c r="B567" s="38" t="s">
        <v>111</v>
      </c>
      <c r="C567" s="38" t="s">
        <v>114</v>
      </c>
      <c r="D567" s="38">
        <v>3</v>
      </c>
      <c r="E567" s="39" t="s">
        <v>78</v>
      </c>
      <c r="F567" s="40">
        <v>23</v>
      </c>
      <c r="G567" s="41">
        <v>31</v>
      </c>
      <c r="H567" s="42"/>
      <c r="I567" s="43"/>
      <c r="J567" s="39">
        <v>270</v>
      </c>
      <c r="K567" s="44">
        <v>59</v>
      </c>
      <c r="L567" s="44">
        <v>180</v>
      </c>
      <c r="M567" s="44">
        <v>21</v>
      </c>
      <c r="N567" s="44"/>
      <c r="O567" s="45"/>
      <c r="P567" s="46">
        <f t="shared" si="144"/>
        <v>-0.18457313884327506</v>
      </c>
      <c r="Q567" s="46">
        <f t="shared" si="145"/>
        <v>-0.800234614168933</v>
      </c>
      <c r="R567" s="46">
        <f t="shared" si="146"/>
        <v>-0.4808294656368263</v>
      </c>
      <c r="S567" s="47">
        <f t="shared" si="147"/>
        <v>257.011935665283</v>
      </c>
      <c r="T567" s="9">
        <f t="shared" si="143"/>
        <v>-30.348492793858224</v>
      </c>
      <c r="U567" s="48">
        <f t="shared" si="148"/>
        <v>257.011935665283</v>
      </c>
      <c r="V567" s="47">
        <f t="shared" si="122"/>
        <v>167.01193566528298</v>
      </c>
      <c r="W567" s="49">
        <f t="shared" si="149"/>
        <v>59.65150720614177</v>
      </c>
      <c r="X567" s="50"/>
      <c r="Y567" s="51"/>
      <c r="Z567" s="52"/>
      <c r="AA567" s="39">
        <v>22</v>
      </c>
      <c r="AB567" s="42">
        <v>33</v>
      </c>
      <c r="AC567" s="53">
        <v>235.1</v>
      </c>
      <c r="AD567" s="54">
        <v>29.9</v>
      </c>
      <c r="AE567" s="48">
        <f t="shared" si="150"/>
        <v>21.911935665282982</v>
      </c>
      <c r="AF567" s="47">
        <f t="shared" si="121"/>
        <v>291.91193566528295</v>
      </c>
      <c r="AG567" s="47">
        <f t="shared" si="151"/>
        <v>59.65150720614177</v>
      </c>
      <c r="AH567" s="55"/>
      <c r="AI567" s="52"/>
    </row>
    <row r="568" spans="1:36" s="38" customFormat="1" ht="12.75">
      <c r="A568" s="37">
        <v>406.77</v>
      </c>
      <c r="B568" s="38" t="s">
        <v>111</v>
      </c>
      <c r="C568" s="38" t="s">
        <v>114</v>
      </c>
      <c r="D568" s="38">
        <v>3</v>
      </c>
      <c r="E568" s="39" t="s">
        <v>96</v>
      </c>
      <c r="F568" s="40">
        <v>86</v>
      </c>
      <c r="G568" s="41">
        <v>86</v>
      </c>
      <c r="H568" s="42"/>
      <c r="I568" s="43"/>
      <c r="J568" s="39">
        <v>90</v>
      </c>
      <c r="K568" s="44">
        <v>2</v>
      </c>
      <c r="L568" s="44">
        <v>0</v>
      </c>
      <c r="M568" s="44">
        <v>80</v>
      </c>
      <c r="N568" s="44"/>
      <c r="O568" s="45"/>
      <c r="P568" s="46">
        <f t="shared" si="144"/>
        <v>0.9842078347376879</v>
      </c>
      <c r="Q568" s="46">
        <f t="shared" si="145"/>
        <v>0.00606023400388228</v>
      </c>
      <c r="R568" s="46">
        <f t="shared" si="146"/>
        <v>-0.17354239588891246</v>
      </c>
      <c r="S568" s="47">
        <f t="shared" si="147"/>
        <v>0.3527928053736667</v>
      </c>
      <c r="T568" s="9">
        <f t="shared" si="143"/>
        <v>-9.999814259172236</v>
      </c>
      <c r="U568" s="48">
        <f t="shared" si="148"/>
        <v>0.3527928053736667</v>
      </c>
      <c r="V568" s="47">
        <f t="shared" si="122"/>
        <v>270.35279280537367</v>
      </c>
      <c r="W568" s="49">
        <f t="shared" si="149"/>
        <v>80.00018574082776</v>
      </c>
      <c r="X568" s="50"/>
      <c r="Y568" s="51"/>
      <c r="Z568" s="52"/>
      <c r="AA568" s="39">
        <v>71</v>
      </c>
      <c r="AB568" s="42">
        <v>88</v>
      </c>
      <c r="AC568" s="53">
        <v>138.6</v>
      </c>
      <c r="AD568" s="54">
        <v>47.9</v>
      </c>
      <c r="AE568" s="48">
        <f t="shared" si="150"/>
        <v>221.75279280537367</v>
      </c>
      <c r="AF568" s="47">
        <f t="shared" si="121"/>
        <v>131.75279280537367</v>
      </c>
      <c r="AG568" s="47">
        <f t="shared" si="151"/>
        <v>80.00018574082776</v>
      </c>
      <c r="AH568" s="55"/>
      <c r="AI568" s="52"/>
      <c r="AJ568" s="38" t="s">
        <v>137</v>
      </c>
    </row>
    <row r="569" spans="1:36" s="38" customFormat="1" ht="12.75">
      <c r="A569" s="37">
        <v>407.02</v>
      </c>
      <c r="B569" s="38" t="s">
        <v>111</v>
      </c>
      <c r="C569" s="38" t="s">
        <v>114</v>
      </c>
      <c r="D569" s="38" t="s">
        <v>55</v>
      </c>
      <c r="E569" s="39" t="s">
        <v>96</v>
      </c>
      <c r="F569" s="40">
        <v>8</v>
      </c>
      <c r="G569" s="41">
        <v>15</v>
      </c>
      <c r="H569" s="42"/>
      <c r="I569" s="43"/>
      <c r="J569" s="39">
        <v>270</v>
      </c>
      <c r="K569" s="44">
        <v>46</v>
      </c>
      <c r="L569" s="44">
        <v>0</v>
      </c>
      <c r="M569" s="44">
        <v>43</v>
      </c>
      <c r="N569" s="44"/>
      <c r="O569" s="45"/>
      <c r="P569" s="46">
        <f t="shared" si="144"/>
        <v>-0.47375586945672377</v>
      </c>
      <c r="Q569" s="46">
        <f t="shared" si="145"/>
        <v>0.5260918256996676</v>
      </c>
      <c r="R569" s="46">
        <f t="shared" si="146"/>
        <v>0.5080409705959288</v>
      </c>
      <c r="S569" s="47">
        <f t="shared" si="147"/>
        <v>132.00364837338822</v>
      </c>
      <c r="T569" s="9">
        <f t="shared" si="143"/>
        <v>35.66342863236364</v>
      </c>
      <c r="U569" s="48">
        <f t="shared" si="148"/>
        <v>312.0036483733882</v>
      </c>
      <c r="V569" s="47">
        <f t="shared" si="122"/>
        <v>222.00364837338822</v>
      </c>
      <c r="W569" s="49">
        <f t="shared" si="149"/>
        <v>54.33657136763636</v>
      </c>
      <c r="X569" s="50"/>
      <c r="Y569" s="51"/>
      <c r="Z569" s="52"/>
      <c r="AA569" s="39">
        <v>8</v>
      </c>
      <c r="AB569" s="42">
        <v>15</v>
      </c>
      <c r="AC569" s="53"/>
      <c r="AD569" s="54"/>
      <c r="AE569" s="48">
        <f t="shared" si="150"/>
        <v>312.0036483733882</v>
      </c>
      <c r="AF569" s="47">
        <f t="shared" si="121"/>
        <v>222.00364837338822</v>
      </c>
      <c r="AG569" s="47">
        <f t="shared" si="151"/>
        <v>54.33657136763636</v>
      </c>
      <c r="AH569" s="55"/>
      <c r="AI569" s="52"/>
      <c r="AJ569" s="38" t="s">
        <v>137</v>
      </c>
    </row>
    <row r="570" spans="1:35" s="38" customFormat="1" ht="21">
      <c r="A570" s="37">
        <v>433.73</v>
      </c>
      <c r="B570" s="38" t="s">
        <v>111</v>
      </c>
      <c r="C570" s="38" t="s">
        <v>115</v>
      </c>
      <c r="D570" s="38">
        <v>1</v>
      </c>
      <c r="E570" s="39" t="s">
        <v>116</v>
      </c>
      <c r="F570" s="40">
        <v>73</v>
      </c>
      <c r="G570" s="41">
        <v>115</v>
      </c>
      <c r="H570" s="42"/>
      <c r="I570" s="43"/>
      <c r="J570" s="39"/>
      <c r="K570" s="44"/>
      <c r="L570" s="44"/>
      <c r="M570" s="44"/>
      <c r="N570" s="44"/>
      <c r="O570" s="45"/>
      <c r="P570" s="46"/>
      <c r="Q570" s="46"/>
      <c r="R570" s="46"/>
      <c r="S570" s="47"/>
      <c r="T570" s="9"/>
      <c r="U570" s="48"/>
      <c r="V570" s="47"/>
      <c r="W570" s="49"/>
      <c r="X570" s="50"/>
      <c r="Y570" s="51"/>
      <c r="Z570" s="52"/>
      <c r="AA570" s="39"/>
      <c r="AB570" s="42"/>
      <c r="AC570" s="53"/>
      <c r="AD570" s="54"/>
      <c r="AE570" s="48"/>
      <c r="AF570" s="47"/>
      <c r="AG570" s="47"/>
      <c r="AH570" s="55"/>
      <c r="AI570" s="52"/>
    </row>
    <row r="571" spans="1:35" s="38" customFormat="1" ht="12.75">
      <c r="A571" s="37">
        <v>434.415</v>
      </c>
      <c r="B571" s="38" t="s">
        <v>111</v>
      </c>
      <c r="C571" s="38" t="s">
        <v>115</v>
      </c>
      <c r="D571" s="38">
        <v>2</v>
      </c>
      <c r="E571" s="39" t="s">
        <v>116</v>
      </c>
      <c r="F571" s="40">
        <v>0</v>
      </c>
      <c r="G571" s="41">
        <v>26</v>
      </c>
      <c r="H571" s="42"/>
      <c r="I571" s="43"/>
      <c r="J571" s="39"/>
      <c r="K571" s="44"/>
      <c r="L571" s="44"/>
      <c r="M571" s="44"/>
      <c r="N571" s="44"/>
      <c r="O571" s="45"/>
      <c r="P571" s="46"/>
      <c r="Q571" s="46"/>
      <c r="R571" s="46"/>
      <c r="S571" s="47"/>
      <c r="T571" s="9"/>
      <c r="U571" s="48"/>
      <c r="V571" s="47"/>
      <c r="W571" s="49"/>
      <c r="X571" s="50"/>
      <c r="Y571" s="51"/>
      <c r="Z571" s="52"/>
      <c r="AA571" s="39"/>
      <c r="AB571" s="42"/>
      <c r="AC571" s="53"/>
      <c r="AD571" s="54"/>
      <c r="AE571" s="48"/>
      <c r="AF571" s="47"/>
      <c r="AG571" s="47"/>
      <c r="AH571" s="55"/>
      <c r="AI571" s="52"/>
    </row>
    <row r="572" spans="1:35" s="38" customFormat="1" ht="21">
      <c r="A572" s="37">
        <v>434.725</v>
      </c>
      <c r="B572" s="38" t="s">
        <v>111</v>
      </c>
      <c r="C572" s="38" t="s">
        <v>115</v>
      </c>
      <c r="D572" s="38" t="s">
        <v>55</v>
      </c>
      <c r="E572" s="39" t="s">
        <v>116</v>
      </c>
      <c r="F572" s="40">
        <v>4</v>
      </c>
      <c r="G572" s="41">
        <v>23</v>
      </c>
      <c r="H572" s="42"/>
      <c r="I572" s="43"/>
      <c r="J572" s="39"/>
      <c r="K572" s="44"/>
      <c r="L572" s="44"/>
      <c r="M572" s="44"/>
      <c r="N572" s="44"/>
      <c r="O572" s="45"/>
      <c r="P572" s="46"/>
      <c r="Q572" s="46"/>
      <c r="R572" s="46"/>
      <c r="S572" s="47"/>
      <c r="T572" s="9"/>
      <c r="U572" s="48"/>
      <c r="V572" s="47"/>
      <c r="W572" s="49"/>
      <c r="X572" s="50"/>
      <c r="Y572" s="51"/>
      <c r="Z572" s="52"/>
      <c r="AA572" s="39"/>
      <c r="AB572" s="42"/>
      <c r="AC572" s="53"/>
      <c r="AD572" s="54"/>
      <c r="AE572" s="48"/>
      <c r="AF572" s="47"/>
      <c r="AG572" s="47"/>
      <c r="AH572" s="55"/>
      <c r="AI572" s="52"/>
    </row>
    <row r="573" spans="1:35" s="38" customFormat="1" ht="12.75">
      <c r="A573" s="37">
        <v>439.75</v>
      </c>
      <c r="B573" s="38" t="s">
        <v>111</v>
      </c>
      <c r="C573" s="38" t="s">
        <v>117</v>
      </c>
      <c r="D573" s="38" t="s">
        <v>55</v>
      </c>
      <c r="E573" s="39" t="s">
        <v>116</v>
      </c>
      <c r="F573" s="40">
        <v>5</v>
      </c>
      <c r="G573" s="41">
        <v>27</v>
      </c>
      <c r="H573" s="42"/>
      <c r="I573" s="43"/>
      <c r="J573" s="39"/>
      <c r="K573" s="44"/>
      <c r="L573" s="44"/>
      <c r="M573" s="44"/>
      <c r="N573" s="44"/>
      <c r="O573" s="45"/>
      <c r="P573" s="46"/>
      <c r="Q573" s="46"/>
      <c r="R573" s="46"/>
      <c r="S573" s="47"/>
      <c r="T573" s="9"/>
      <c r="U573" s="48"/>
      <c r="V573" s="47"/>
      <c r="W573" s="49"/>
      <c r="X573" s="50"/>
      <c r="Y573" s="51"/>
      <c r="Z573" s="52"/>
      <c r="AA573" s="39"/>
      <c r="AB573" s="42"/>
      <c r="AC573" s="53"/>
      <c r="AD573" s="54"/>
      <c r="AE573" s="48"/>
      <c r="AF573" s="47"/>
      <c r="AG573" s="47"/>
      <c r="AH573" s="55"/>
      <c r="AI573" s="52"/>
    </row>
    <row r="574" spans="1:35" s="38" customFormat="1" ht="21">
      <c r="A574" s="37">
        <v>438.18</v>
      </c>
      <c r="B574" s="38" t="s">
        <v>111</v>
      </c>
      <c r="C574" s="38" t="s">
        <v>117</v>
      </c>
      <c r="D574" s="38">
        <v>1</v>
      </c>
      <c r="E574" s="39" t="s">
        <v>53</v>
      </c>
      <c r="F574" s="40">
        <v>18</v>
      </c>
      <c r="G574" s="41">
        <v>21</v>
      </c>
      <c r="H574" s="42"/>
      <c r="I574" s="43"/>
      <c r="J574" s="39">
        <v>90</v>
      </c>
      <c r="K574" s="44">
        <v>44</v>
      </c>
      <c r="L574" s="44">
        <v>52</v>
      </c>
      <c r="M574" s="44">
        <v>0</v>
      </c>
      <c r="N574" s="44"/>
      <c r="O574" s="45"/>
      <c r="P574" s="46">
        <f aca="true" t="shared" si="152" ref="P573:P588">COS(K574*PI()/180)*SIN(J574*PI()/180)*(SIN(M574*PI()/180))-(COS(M574*PI()/180)*SIN(L574*PI()/180))*(SIN(K574*PI()/180))</f>
        <v>-0.5473982660046118</v>
      </c>
      <c r="Q574" s="46">
        <f aca="true" t="shared" si="153" ref="Q573:Q588">(SIN(K574*PI()/180))*(COS(M574*PI()/180)*COS(L574*PI()/180))-(SIN(M574*PI()/180))*(COS(K574*PI()/180)*COS(J574*PI()/180))</f>
        <v>0.42767439720410394</v>
      </c>
      <c r="R574" s="46">
        <f aca="true" t="shared" si="154" ref="R573:R588">(COS(K574*PI()/180)*COS(J574*PI()/180))*(COS(M574*PI()/180)*SIN(L574*PI()/180))-(COS(K574*PI()/180)*SIN(J574*PI()/180))*(COS(M574*PI()/180)*COS(L574*PI()/180))</f>
        <v>-0.4428698027369584</v>
      </c>
      <c r="S574" s="47">
        <f aca="true" t="shared" si="155" ref="S573:S588">IF(P574=0,IF(Q574&gt;=0,90,270),IF(P574&gt;0,IF(Q574&gt;=0,ATAN(Q574/P574)*180/PI(),ATAN(Q574/P574)*180/PI()+360),ATAN(Q574/P574)*180/PI()+180))</f>
        <v>142</v>
      </c>
      <c r="T574" s="9">
        <f t="shared" si="143"/>
        <v>-32.5189821184994</v>
      </c>
      <c r="U574" s="48">
        <f aca="true" t="shared" si="156" ref="U573:U588">IF(R574&lt;0,S574,IF(S574+180&gt;=360,S574-180,S574+180))</f>
        <v>142</v>
      </c>
      <c r="V574" s="47">
        <f t="shared" si="122"/>
        <v>52</v>
      </c>
      <c r="W574" s="49">
        <f aca="true" t="shared" si="157" ref="W573:W588">IF(R574&lt;0,90+T574,90-T574)</f>
        <v>57.4810178815006</v>
      </c>
      <c r="X574" s="50"/>
      <c r="Y574" s="51"/>
      <c r="Z574" s="52" t="s">
        <v>85</v>
      </c>
      <c r="AA574" s="39">
        <v>15</v>
      </c>
      <c r="AB574" s="42">
        <v>25</v>
      </c>
      <c r="AC574" s="53"/>
      <c r="AD574" s="54"/>
      <c r="AE574" s="48">
        <f aca="true" t="shared" si="158" ref="AE573:AE588">IF(AD574&gt;=0,IF(U574&gt;=AC574,U574-AC574,U574-AC574+360),IF((U574-AC574-180)&lt;0,IF(U574-AC574+180&lt;0,U574-AC574+540,U574-AC574+180),U574-AC574-180))</f>
        <v>142</v>
      </c>
      <c r="AF574" s="47">
        <f t="shared" si="121"/>
        <v>52</v>
      </c>
      <c r="AG574" s="47">
        <f aca="true" t="shared" si="159" ref="AG573:AG588">W574</f>
        <v>57.4810178815006</v>
      </c>
      <c r="AH574" s="55"/>
      <c r="AI574" s="52" t="str">
        <f aca="true" t="shared" si="160" ref="AI573:AI588">Z574</f>
        <v>LL</v>
      </c>
    </row>
    <row r="575" spans="1:36" s="38" customFormat="1" ht="12.75">
      <c r="A575" s="37">
        <v>448.04</v>
      </c>
      <c r="B575" s="38" t="s">
        <v>111</v>
      </c>
      <c r="C575" s="38" t="s">
        <v>118</v>
      </c>
      <c r="D575" s="38">
        <v>1</v>
      </c>
      <c r="E575" s="39" t="s">
        <v>53</v>
      </c>
      <c r="F575" s="40">
        <v>54</v>
      </c>
      <c r="G575" s="41">
        <v>66</v>
      </c>
      <c r="H575" s="42"/>
      <c r="I575" s="43"/>
      <c r="J575" s="39"/>
      <c r="K575" s="44"/>
      <c r="L575" s="44"/>
      <c r="M575" s="44"/>
      <c r="N575" s="44"/>
      <c r="O575" s="45"/>
      <c r="P575" s="46"/>
      <c r="Q575" s="46"/>
      <c r="R575" s="46"/>
      <c r="S575" s="47"/>
      <c r="T575" s="9"/>
      <c r="U575" s="48"/>
      <c r="V575" s="47"/>
      <c r="W575" s="49"/>
      <c r="X575" s="50"/>
      <c r="Y575" s="51"/>
      <c r="Z575" s="52"/>
      <c r="AA575" s="39"/>
      <c r="AB575" s="42"/>
      <c r="AC575" s="53"/>
      <c r="AD575" s="54"/>
      <c r="AE575" s="48"/>
      <c r="AF575" s="47"/>
      <c r="AG575" s="47"/>
      <c r="AH575" s="55"/>
      <c r="AI575" s="52">
        <f t="shared" si="160"/>
        <v>0</v>
      </c>
      <c r="AJ575" s="38" t="s">
        <v>119</v>
      </c>
    </row>
    <row r="576" spans="1:35" s="38" customFormat="1" ht="12.75">
      <c r="A576" s="37">
        <v>457.02</v>
      </c>
      <c r="B576" s="38" t="s">
        <v>111</v>
      </c>
      <c r="C576" s="38" t="s">
        <v>120</v>
      </c>
      <c r="D576" s="38">
        <v>1</v>
      </c>
      <c r="E576" s="39" t="s">
        <v>53</v>
      </c>
      <c r="F576" s="40">
        <v>2</v>
      </c>
      <c r="G576" s="41">
        <v>8</v>
      </c>
      <c r="H576" s="42"/>
      <c r="I576" s="43"/>
      <c r="J576" s="39">
        <v>90</v>
      </c>
      <c r="K576" s="44">
        <v>33</v>
      </c>
      <c r="L576" s="44">
        <v>180</v>
      </c>
      <c r="M576" s="44">
        <v>5</v>
      </c>
      <c r="N576" s="44"/>
      <c r="O576" s="45"/>
      <c r="P576" s="46">
        <f t="shared" si="152"/>
        <v>0.07309495626988367</v>
      </c>
      <c r="Q576" s="46">
        <f t="shared" si="153"/>
        <v>-0.5425665190557746</v>
      </c>
      <c r="R576" s="46">
        <f t="shared" si="154"/>
        <v>0.8354791732328245</v>
      </c>
      <c r="S576" s="47">
        <f t="shared" si="155"/>
        <v>277.6727324648067</v>
      </c>
      <c r="T576" s="9">
        <f t="shared" si="143"/>
        <v>56.76420226051446</v>
      </c>
      <c r="U576" s="48">
        <f t="shared" si="156"/>
        <v>97.6727324648067</v>
      </c>
      <c r="V576" s="47">
        <f t="shared" si="122"/>
        <v>7.6727324648067</v>
      </c>
      <c r="W576" s="49">
        <f t="shared" si="157"/>
        <v>33.23579773948554</v>
      </c>
      <c r="X576" s="50"/>
      <c r="Y576" s="51"/>
      <c r="Z576" s="52" t="s">
        <v>54</v>
      </c>
      <c r="AA576" s="39">
        <v>2</v>
      </c>
      <c r="AB576" s="42">
        <v>8</v>
      </c>
      <c r="AC576" s="53">
        <v>181.3</v>
      </c>
      <c r="AD576" s="54">
        <v>26.4</v>
      </c>
      <c r="AE576" s="48">
        <f t="shared" si="158"/>
        <v>276.3727324648067</v>
      </c>
      <c r="AF576" s="47">
        <f t="shared" si="121"/>
        <v>186.3727324648067</v>
      </c>
      <c r="AG576" s="47">
        <f t="shared" si="159"/>
        <v>33.23579773948554</v>
      </c>
      <c r="AH576" s="55"/>
      <c r="AI576" s="52" t="str">
        <f t="shared" si="160"/>
        <v>N</v>
      </c>
    </row>
    <row r="577" spans="1:35" s="38" customFormat="1" ht="12.75">
      <c r="A577" s="37">
        <v>457.02</v>
      </c>
      <c r="B577" s="38" t="s">
        <v>111</v>
      </c>
      <c r="C577" s="38" t="s">
        <v>120</v>
      </c>
      <c r="D577" s="38">
        <v>1</v>
      </c>
      <c r="E577" s="39" t="s">
        <v>53</v>
      </c>
      <c r="F577" s="40">
        <v>2</v>
      </c>
      <c r="G577" s="41">
        <v>8</v>
      </c>
      <c r="H577" s="42"/>
      <c r="I577" s="43"/>
      <c r="J577" s="39">
        <v>270</v>
      </c>
      <c r="K577" s="44">
        <v>50</v>
      </c>
      <c r="L577" s="44">
        <v>0</v>
      </c>
      <c r="M577" s="44">
        <v>70</v>
      </c>
      <c r="N577" s="44"/>
      <c r="O577" s="45"/>
      <c r="P577" s="46">
        <f t="shared" si="152"/>
        <v>-0.6040227735550536</v>
      </c>
      <c r="Q577" s="46">
        <f t="shared" si="153"/>
        <v>0.26200263022938514</v>
      </c>
      <c r="R577" s="46">
        <f t="shared" si="154"/>
        <v>0.21984631039295427</v>
      </c>
      <c r="S577" s="47">
        <f t="shared" si="155"/>
        <v>156.55059225975685</v>
      </c>
      <c r="T577" s="9">
        <f t="shared" si="143"/>
        <v>18.464710725804128</v>
      </c>
      <c r="U577" s="48">
        <f t="shared" si="156"/>
        <v>336.55059225975685</v>
      </c>
      <c r="V577" s="47">
        <f t="shared" si="122"/>
        <v>246.55059225975685</v>
      </c>
      <c r="W577" s="49">
        <f t="shared" si="157"/>
        <v>71.53528927419588</v>
      </c>
      <c r="X577" s="50"/>
      <c r="Y577" s="51"/>
      <c r="Z577" s="52"/>
      <c r="AA577" s="39">
        <v>2</v>
      </c>
      <c r="AB577" s="42">
        <v>8</v>
      </c>
      <c r="AC577" s="53">
        <v>181.3</v>
      </c>
      <c r="AD577" s="54">
        <v>26.4</v>
      </c>
      <c r="AE577" s="48">
        <f t="shared" si="158"/>
        <v>155.25059225975684</v>
      </c>
      <c r="AF577" s="47">
        <f t="shared" si="121"/>
        <v>65.25059225975684</v>
      </c>
      <c r="AG577" s="47">
        <f t="shared" si="159"/>
        <v>71.53528927419588</v>
      </c>
      <c r="AH577" s="55"/>
      <c r="AI577" s="52"/>
    </row>
    <row r="578" spans="1:35" s="38" customFormat="1" ht="21">
      <c r="A578" s="37">
        <v>457.57</v>
      </c>
      <c r="B578" s="38" t="s">
        <v>111</v>
      </c>
      <c r="C578" s="38" t="s">
        <v>120</v>
      </c>
      <c r="D578" s="38">
        <v>1</v>
      </c>
      <c r="E578" s="39" t="s">
        <v>121</v>
      </c>
      <c r="F578" s="40">
        <v>57</v>
      </c>
      <c r="G578" s="41">
        <v>65</v>
      </c>
      <c r="H578" s="42"/>
      <c r="I578" s="43"/>
      <c r="J578" s="39"/>
      <c r="K578" s="44"/>
      <c r="L578" s="44"/>
      <c r="M578" s="44"/>
      <c r="N578" s="44"/>
      <c r="O578" s="45"/>
      <c r="P578" s="46"/>
      <c r="Q578" s="46"/>
      <c r="R578" s="46"/>
      <c r="S578" s="47"/>
      <c r="T578" s="9"/>
      <c r="U578" s="48"/>
      <c r="V578" s="47"/>
      <c r="W578" s="49"/>
      <c r="X578" s="50"/>
      <c r="Y578" s="51"/>
      <c r="Z578" s="52"/>
      <c r="AA578" s="39"/>
      <c r="AB578" s="42"/>
      <c r="AC578" s="53"/>
      <c r="AD578" s="54"/>
      <c r="AE578" s="48"/>
      <c r="AF578" s="47"/>
      <c r="AG578" s="47"/>
      <c r="AH578" s="55"/>
      <c r="AI578" s="52"/>
    </row>
    <row r="579" spans="1:36" s="38" customFormat="1" ht="12.75">
      <c r="A579" s="37">
        <v>458.01</v>
      </c>
      <c r="B579" s="38" t="s">
        <v>111</v>
      </c>
      <c r="C579" s="38" t="s">
        <v>120</v>
      </c>
      <c r="D579" s="38">
        <v>1</v>
      </c>
      <c r="E579" s="39" t="s">
        <v>96</v>
      </c>
      <c r="F579" s="40">
        <v>101</v>
      </c>
      <c r="G579" s="41">
        <v>101</v>
      </c>
      <c r="H579" s="42"/>
      <c r="I579" s="43"/>
      <c r="J579" s="39">
        <v>270</v>
      </c>
      <c r="K579" s="44">
        <v>10</v>
      </c>
      <c r="L579" s="44">
        <v>0</v>
      </c>
      <c r="M579" s="44">
        <v>2</v>
      </c>
      <c r="N579" s="44"/>
      <c r="O579" s="45"/>
      <c r="P579" s="46">
        <f t="shared" si="152"/>
        <v>-0.034369294928846945</v>
      </c>
      <c r="Q579" s="46">
        <f t="shared" si="153"/>
        <v>0.17354239588891238</v>
      </c>
      <c r="R579" s="46">
        <f t="shared" si="154"/>
        <v>0.9842078347376879</v>
      </c>
      <c r="S579" s="47">
        <f t="shared" si="155"/>
        <v>101.20221599881125</v>
      </c>
      <c r="T579" s="9">
        <f t="shared" si="143"/>
        <v>79.80980839139355</v>
      </c>
      <c r="U579" s="48">
        <f t="shared" si="156"/>
        <v>281.20221599881125</v>
      </c>
      <c r="V579" s="47">
        <f t="shared" si="122"/>
        <v>191.20221599881125</v>
      </c>
      <c r="W579" s="49">
        <f t="shared" si="157"/>
        <v>10.190191608606455</v>
      </c>
      <c r="X579" s="50"/>
      <c r="Y579" s="51"/>
      <c r="Z579" s="52"/>
      <c r="AA579" s="39">
        <v>104</v>
      </c>
      <c r="AB579" s="42">
        <v>106</v>
      </c>
      <c r="AC579" s="53"/>
      <c r="AD579" s="54"/>
      <c r="AE579" s="48">
        <f t="shared" si="158"/>
        <v>281.20221599881125</v>
      </c>
      <c r="AF579" s="47">
        <f t="shared" si="121"/>
        <v>191.20221599881125</v>
      </c>
      <c r="AG579" s="47">
        <f t="shared" si="159"/>
        <v>10.190191608606455</v>
      </c>
      <c r="AH579" s="55"/>
      <c r="AI579" s="52"/>
      <c r="AJ579" s="38" t="s">
        <v>137</v>
      </c>
    </row>
    <row r="580" spans="1:35" s="38" customFormat="1" ht="12.75">
      <c r="A580" s="37">
        <v>458</v>
      </c>
      <c r="B580" s="38" t="s">
        <v>111</v>
      </c>
      <c r="C580" s="38" t="s">
        <v>120</v>
      </c>
      <c r="D580" s="38">
        <v>1</v>
      </c>
      <c r="E580" s="39" t="s">
        <v>113</v>
      </c>
      <c r="F580" s="40">
        <v>100</v>
      </c>
      <c r="G580" s="41">
        <v>104</v>
      </c>
      <c r="H580" s="42"/>
      <c r="I580" s="43"/>
      <c r="J580" s="39"/>
      <c r="K580" s="44"/>
      <c r="L580" s="44"/>
      <c r="M580" s="44"/>
      <c r="N580" s="44"/>
      <c r="O580" s="45"/>
      <c r="P580" s="46"/>
      <c r="Q580" s="46"/>
      <c r="R580" s="46"/>
      <c r="S580" s="47"/>
      <c r="T580" s="9"/>
      <c r="U580" s="48"/>
      <c r="V580" s="47"/>
      <c r="W580" s="49"/>
      <c r="X580" s="50"/>
      <c r="Y580" s="51"/>
      <c r="Z580" s="52"/>
      <c r="AA580" s="39"/>
      <c r="AB580" s="42"/>
      <c r="AC580" s="53"/>
      <c r="AD580" s="54"/>
      <c r="AE580" s="48"/>
      <c r="AF580" s="47"/>
      <c r="AG580" s="47"/>
      <c r="AH580" s="55"/>
      <c r="AI580" s="52"/>
    </row>
    <row r="581" spans="1:35" s="38" customFormat="1" ht="21">
      <c r="A581" s="37">
        <v>459.13</v>
      </c>
      <c r="B581" s="38" t="s">
        <v>111</v>
      </c>
      <c r="C581" s="38" t="s">
        <v>120</v>
      </c>
      <c r="D581" s="38" t="s">
        <v>55</v>
      </c>
      <c r="E581" s="39" t="s">
        <v>113</v>
      </c>
      <c r="F581" s="40">
        <v>15</v>
      </c>
      <c r="G581" s="41">
        <v>21</v>
      </c>
      <c r="H581" s="42"/>
      <c r="I581" s="43"/>
      <c r="J581" s="39">
        <v>270</v>
      </c>
      <c r="K581" s="44">
        <v>68</v>
      </c>
      <c r="L581" s="44">
        <v>0</v>
      </c>
      <c r="M581" s="44">
        <v>3</v>
      </c>
      <c r="N581" s="44"/>
      <c r="O581" s="45"/>
      <c r="P581" s="46">
        <f t="shared" si="152"/>
        <v>-0.019605394281333417</v>
      </c>
      <c r="Q581" s="46">
        <f t="shared" si="153"/>
        <v>0.9259131813179834</v>
      </c>
      <c r="R581" s="46">
        <f t="shared" si="154"/>
        <v>0.374093208098928</v>
      </c>
      <c r="S581" s="47">
        <f t="shared" si="155"/>
        <v>91.2130062949891</v>
      </c>
      <c r="T581" s="9">
        <f aca="true" t="shared" si="161" ref="T580:T643">ASIN(R581/SQRT(P581^2+Q581^2+R581^2))*180/PI()</f>
        <v>21.995540232746418</v>
      </c>
      <c r="U581" s="48">
        <f t="shared" si="156"/>
        <v>271.2130062949891</v>
      </c>
      <c r="V581" s="47">
        <f t="shared" si="122"/>
        <v>181.2130062949891</v>
      </c>
      <c r="W581" s="49">
        <f t="shared" si="157"/>
        <v>68.00445976725358</v>
      </c>
      <c r="X581" s="50"/>
      <c r="Y581" s="51"/>
      <c r="Z581" s="52"/>
      <c r="AA581" s="39"/>
      <c r="AB581" s="42"/>
      <c r="AC581" s="53"/>
      <c r="AD581" s="54"/>
      <c r="AE581" s="48">
        <f t="shared" si="158"/>
        <v>271.2130062949891</v>
      </c>
      <c r="AF581" s="47">
        <f t="shared" si="121"/>
        <v>181.2130062949891</v>
      </c>
      <c r="AG581" s="47">
        <f t="shared" si="159"/>
        <v>68.00445976725358</v>
      </c>
      <c r="AH581" s="55"/>
      <c r="AI581" s="52"/>
    </row>
    <row r="582" spans="1:35" s="38" customFormat="1" ht="21">
      <c r="A582" s="37">
        <v>466.85</v>
      </c>
      <c r="B582" s="38" t="s">
        <v>111</v>
      </c>
      <c r="C582" s="38" t="s">
        <v>122</v>
      </c>
      <c r="D582" s="38">
        <v>1</v>
      </c>
      <c r="E582" s="39" t="s">
        <v>53</v>
      </c>
      <c r="F582" s="40">
        <v>35</v>
      </c>
      <c r="G582" s="41">
        <v>36</v>
      </c>
      <c r="H582" s="42"/>
      <c r="I582" s="43"/>
      <c r="J582" s="39">
        <v>270</v>
      </c>
      <c r="K582" s="44">
        <v>50</v>
      </c>
      <c r="L582" s="44">
        <v>0</v>
      </c>
      <c r="M582" s="44">
        <v>55</v>
      </c>
      <c r="N582" s="44">
        <v>94</v>
      </c>
      <c r="O582" s="45">
        <v>270</v>
      </c>
      <c r="P582" s="46">
        <f t="shared" si="152"/>
        <v>-0.5265407845183632</v>
      </c>
      <c r="Q582" s="46">
        <f t="shared" si="153"/>
        <v>0.4393850417707052</v>
      </c>
      <c r="R582" s="46">
        <f t="shared" si="154"/>
        <v>0.36868782649461246</v>
      </c>
      <c r="S582" s="47">
        <f t="shared" si="155"/>
        <v>140.15585146381218</v>
      </c>
      <c r="T582" s="9">
        <f t="shared" si="161"/>
        <v>28.263025579647312</v>
      </c>
      <c r="U582" s="48">
        <f t="shared" si="156"/>
        <v>320.15585146381216</v>
      </c>
      <c r="V582" s="47">
        <f t="shared" si="122"/>
        <v>230.15585146381216</v>
      </c>
      <c r="W582" s="49">
        <f t="shared" si="157"/>
        <v>61.73697442035269</v>
      </c>
      <c r="X582" s="50">
        <f>IF(-Q582&lt;0,180-ACOS(SIN((U582-90)*PI()/180)*R582/SQRT(Q582^2+R582^2))*180/PI(),ACOS(SIN((U582-90)*PI()/180)*R582/SQRT(Q582^2+R582^2))*180/PI())</f>
        <v>60.42740382474042</v>
      </c>
      <c r="Y582" s="51">
        <f>IF(O582=90,IF(X582-N582&lt;0,X582-N582+180,X582-N582),IF(O582=270,IF(X582+N582&gt;180,X582+N582-180,X582+N582),IF(U582&lt;180,IF(O582=1,IF(X582+N582&gt;180,X582+N582-180,X582+N582),IF(X582-N582&lt;0,X582-N582+180,X582-N582)),IF(O582=1,IF(X582-N582&lt;0,X582-N582+180,X582-N582),IF(X582+N582&gt;180,X582+N582-180,X582+N582)))))</f>
        <v>154.42740382474042</v>
      </c>
      <c r="Z582" s="52" t="s">
        <v>87</v>
      </c>
      <c r="AA582" s="39">
        <v>35</v>
      </c>
      <c r="AB582" s="42">
        <v>36</v>
      </c>
      <c r="AC582" s="53">
        <v>349.6</v>
      </c>
      <c r="AD582" s="54">
        <v>44</v>
      </c>
      <c r="AE582" s="48">
        <f t="shared" si="158"/>
        <v>330.55585146381213</v>
      </c>
      <c r="AF582" s="47">
        <f t="shared" si="121"/>
        <v>240.55585146381213</v>
      </c>
      <c r="AG582" s="47">
        <f t="shared" si="159"/>
        <v>61.73697442035269</v>
      </c>
      <c r="AH582" s="55">
        <f>Y582</f>
        <v>154.42740382474042</v>
      </c>
      <c r="AI582" s="52" t="str">
        <f t="shared" si="160"/>
        <v>RL</v>
      </c>
    </row>
    <row r="583" spans="1:35" s="38" customFormat="1" ht="21">
      <c r="A583" s="37">
        <v>466.88</v>
      </c>
      <c r="B583" s="38" t="s">
        <v>111</v>
      </c>
      <c r="C583" s="38" t="s">
        <v>122</v>
      </c>
      <c r="D583" s="38">
        <v>1</v>
      </c>
      <c r="E583" s="39" t="s">
        <v>53</v>
      </c>
      <c r="F583" s="40">
        <v>38</v>
      </c>
      <c r="G583" s="41">
        <v>39</v>
      </c>
      <c r="H583" s="42"/>
      <c r="I583" s="43"/>
      <c r="J583" s="39">
        <v>90</v>
      </c>
      <c r="K583" s="44">
        <v>27</v>
      </c>
      <c r="L583" s="44">
        <v>0</v>
      </c>
      <c r="M583" s="44">
        <v>27</v>
      </c>
      <c r="N583" s="44">
        <v>24</v>
      </c>
      <c r="O583" s="45">
        <v>90</v>
      </c>
      <c r="P583" s="46">
        <f t="shared" si="152"/>
        <v>0.40450849718747367</v>
      </c>
      <c r="Q583" s="46">
        <f t="shared" si="153"/>
        <v>0.40450849718747367</v>
      </c>
      <c r="R583" s="46">
        <f t="shared" si="154"/>
        <v>-0.7938926261462367</v>
      </c>
      <c r="S583" s="47">
        <f t="shared" si="155"/>
        <v>45</v>
      </c>
      <c r="T583" s="9">
        <f t="shared" si="161"/>
        <v>-54.224315793490696</v>
      </c>
      <c r="U583" s="48">
        <f t="shared" si="156"/>
        <v>45</v>
      </c>
      <c r="V583" s="47">
        <f t="shared" si="122"/>
        <v>315</v>
      </c>
      <c r="W583" s="49">
        <f t="shared" si="157"/>
        <v>35.775684206509304</v>
      </c>
      <c r="X583" s="50">
        <f>IF(-Q583&lt;0,180-ACOS(SIN((U583-90)*PI()/180)*R583/SQRT(Q583^2+R583^2))*180/PI(),ACOS(SIN((U583-90)*PI()/180)*R583/SQRT(Q583^2+R583^2))*180/PI())</f>
        <v>129.05283433013093</v>
      </c>
      <c r="Y583" s="51">
        <f>IF(O583=90,IF(X583-N583&lt;0,X583-N583+180,X583-N583),IF(O583=270,IF(X583+N583&gt;180,X583+N583-180,X583+N583),IF(U583&lt;180,IF(O583=1,IF(X583+N583&gt;180,X583+N583-180,X583+N583),IF(X583-N583&lt;0,X583-N583+180,X583-N583)),IF(O583=1,IF(X583-N583&lt;0,X583-N583+180,X583-N583),IF(X583+N583&gt;180,X583+N583-180,X583+N583)))))</f>
        <v>105.05283433013093</v>
      </c>
      <c r="Z583" s="52" t="s">
        <v>54</v>
      </c>
      <c r="AA583" s="39">
        <v>38</v>
      </c>
      <c r="AB583" s="42">
        <v>44</v>
      </c>
      <c r="AC583" s="53">
        <v>241.5</v>
      </c>
      <c r="AD583" s="54">
        <v>63.9</v>
      </c>
      <c r="AE583" s="48">
        <f t="shared" si="158"/>
        <v>163.5</v>
      </c>
      <c r="AF583" s="47">
        <f t="shared" si="121"/>
        <v>73.5</v>
      </c>
      <c r="AG583" s="47">
        <f t="shared" si="159"/>
        <v>35.775684206509304</v>
      </c>
      <c r="AH583" s="55">
        <f>Y583</f>
        <v>105.05283433013093</v>
      </c>
      <c r="AI583" s="52" t="str">
        <f t="shared" si="160"/>
        <v>N</v>
      </c>
    </row>
    <row r="584" spans="1:35" s="38" customFormat="1" ht="12.75">
      <c r="A584" s="37">
        <v>466.99</v>
      </c>
      <c r="B584" s="38" t="s">
        <v>111</v>
      </c>
      <c r="C584" s="38" t="s">
        <v>122</v>
      </c>
      <c r="D584" s="38">
        <v>1</v>
      </c>
      <c r="E584" s="39" t="s">
        <v>53</v>
      </c>
      <c r="F584" s="40">
        <v>49</v>
      </c>
      <c r="G584" s="41">
        <v>53</v>
      </c>
      <c r="H584" s="42"/>
      <c r="I584" s="43"/>
      <c r="J584" s="39">
        <v>90</v>
      </c>
      <c r="K584" s="44">
        <v>40</v>
      </c>
      <c r="L584" s="44">
        <v>0</v>
      </c>
      <c r="M584" s="44">
        <v>30</v>
      </c>
      <c r="N584" s="44">
        <v>82</v>
      </c>
      <c r="O584" s="45">
        <v>270</v>
      </c>
      <c r="P584" s="46">
        <f t="shared" si="152"/>
        <v>0.383022221559489</v>
      </c>
      <c r="Q584" s="46">
        <f t="shared" si="153"/>
        <v>0.5566703992264194</v>
      </c>
      <c r="R584" s="46">
        <f t="shared" si="154"/>
        <v>-0.6634139481689385</v>
      </c>
      <c r="S584" s="47">
        <f t="shared" si="155"/>
        <v>55.46972398707466</v>
      </c>
      <c r="T584" s="9">
        <f t="shared" si="161"/>
        <v>-44.47379176223822</v>
      </c>
      <c r="U584" s="48">
        <f t="shared" si="156"/>
        <v>55.46972398707466</v>
      </c>
      <c r="V584" s="47">
        <f t="shared" si="122"/>
        <v>325.46972398707464</v>
      </c>
      <c r="W584" s="49">
        <f t="shared" si="157"/>
        <v>45.52620823776178</v>
      </c>
      <c r="X584" s="50">
        <f>IF(-Q584&lt;0,180-ACOS(SIN((U584-90)*PI()/180)*R584/SQRT(Q584^2+R584^2))*180/PI(),ACOS(SIN((U584-90)*PI()/180)*R584/SQRT(Q584^2+R584^2))*180/PI())</f>
        <v>115.73604615429005</v>
      </c>
      <c r="Y584" s="51">
        <f>IF(O584=90,IF(X584-N584&lt;0,X584-N584+180,X584-N584),IF(O584=270,IF(X584+N584&gt;180,X584+N584-180,X584+N584),IF(U584&lt;180,IF(O584=1,IF(X584+N584&gt;180,X584+N584-180,X584+N584),IF(X584-N584&lt;0,X584-N584+180,X584-N584)),IF(O584=1,IF(X584-N584&lt;0,X584-N584+180,X584-N584),IF(X584+N584&gt;180,X584+N584-180,X584+N584)))))</f>
        <v>17.73604615429005</v>
      </c>
      <c r="Z584" s="52" t="s">
        <v>85</v>
      </c>
      <c r="AA584" s="39">
        <v>49</v>
      </c>
      <c r="AB584" s="42">
        <v>53</v>
      </c>
      <c r="AC584" s="53">
        <v>347.3</v>
      </c>
      <c r="AD584" s="54">
        <v>31.3</v>
      </c>
      <c r="AE584" s="48">
        <f t="shared" si="158"/>
        <v>68.16972398707463</v>
      </c>
      <c r="AF584" s="47">
        <f t="shared" si="121"/>
        <v>338.16972398707463</v>
      </c>
      <c r="AG584" s="47">
        <f t="shared" si="159"/>
        <v>45.52620823776178</v>
      </c>
      <c r="AH584" s="55">
        <f>Y584</f>
        <v>17.73604615429005</v>
      </c>
      <c r="AI584" s="52" t="str">
        <f t="shared" si="160"/>
        <v>LL</v>
      </c>
    </row>
    <row r="585" spans="1:35" s="38" customFormat="1" ht="12.75">
      <c r="A585" s="37">
        <v>467.71</v>
      </c>
      <c r="B585" s="38" t="s">
        <v>111</v>
      </c>
      <c r="C585" s="38" t="s">
        <v>122</v>
      </c>
      <c r="D585" s="38">
        <v>1</v>
      </c>
      <c r="E585" s="39" t="s">
        <v>53</v>
      </c>
      <c r="F585" s="40">
        <v>121</v>
      </c>
      <c r="G585" s="41">
        <v>124</v>
      </c>
      <c r="H585" s="42"/>
      <c r="I585" s="43"/>
      <c r="J585" s="39">
        <v>90</v>
      </c>
      <c r="K585" s="44">
        <v>30</v>
      </c>
      <c r="L585" s="44">
        <v>0</v>
      </c>
      <c r="M585" s="44">
        <v>27</v>
      </c>
      <c r="N585" s="44">
        <v>37</v>
      </c>
      <c r="O585" s="45">
        <v>270</v>
      </c>
      <c r="P585" s="46">
        <f t="shared" si="152"/>
        <v>0.3931673058512401</v>
      </c>
      <c r="Q585" s="46">
        <f t="shared" si="153"/>
        <v>0.4455032620941839</v>
      </c>
      <c r="R585" s="46">
        <f t="shared" si="154"/>
        <v>-0.7716342848848006</v>
      </c>
      <c r="S585" s="47">
        <f t="shared" si="155"/>
        <v>48.57082527882623</v>
      </c>
      <c r="T585" s="9">
        <f t="shared" si="161"/>
        <v>-52.402572335722475</v>
      </c>
      <c r="U585" s="48">
        <f t="shared" si="156"/>
        <v>48.57082527882623</v>
      </c>
      <c r="V585" s="47">
        <f t="shared" si="122"/>
        <v>318.57082527882625</v>
      </c>
      <c r="W585" s="49">
        <f t="shared" si="157"/>
        <v>37.597427664277525</v>
      </c>
      <c r="X585" s="50">
        <f>IF(-Q585&lt;0,180-ACOS(SIN((U585-90)*PI()/180)*R585/SQRT(Q585^2+R585^2))*180/PI(),ACOS(SIN((U585-90)*PI()/180)*R585/SQRT(Q585^2+R585^2))*180/PI())</f>
        <v>124.9627378416212</v>
      </c>
      <c r="Y585" s="51">
        <f>IF(O585=90,IF(X585-N585&lt;0,X585-N585+180,X585-N585),IF(O585=270,IF(X585+N585&gt;180,X585+N585-180,X585+N585),IF(U585&lt;180,IF(O585=1,IF(X585+N585&gt;180,X585+N585-180,X585+N585),IF(X585-N585&lt;0,X585-N585+180,X585-N585)),IF(O585=1,IF(X585-N585&lt;0,X585-N585+180,X585-N585),IF(X585+N585&gt;180,X585+N585-180,X585+N585)))))</f>
        <v>161.96273784162122</v>
      </c>
      <c r="Z585" s="52" t="s">
        <v>57</v>
      </c>
      <c r="AA585" s="39">
        <v>120</v>
      </c>
      <c r="AB585" s="42">
        <v>130</v>
      </c>
      <c r="AC585" s="53">
        <v>26.8</v>
      </c>
      <c r="AD585" s="54">
        <v>47.6</v>
      </c>
      <c r="AE585" s="48">
        <f t="shared" si="158"/>
        <v>21.770825278826226</v>
      </c>
      <c r="AF585" s="47">
        <f t="shared" si="121"/>
        <v>291.77082527882624</v>
      </c>
      <c r="AG585" s="47">
        <f t="shared" si="159"/>
        <v>37.597427664277525</v>
      </c>
      <c r="AH585" s="55">
        <f>Y585</f>
        <v>161.96273784162122</v>
      </c>
      <c r="AI585" s="52" t="str">
        <f t="shared" si="160"/>
        <v>R</v>
      </c>
    </row>
    <row r="586" spans="1:35" s="38" customFormat="1" ht="21">
      <c r="A586" s="37">
        <v>467.78</v>
      </c>
      <c r="B586" s="38" t="s">
        <v>111</v>
      </c>
      <c r="C586" s="38" t="s">
        <v>122</v>
      </c>
      <c r="D586" s="38">
        <v>1</v>
      </c>
      <c r="E586" s="39" t="s">
        <v>53</v>
      </c>
      <c r="F586" s="40">
        <v>128</v>
      </c>
      <c r="G586" s="41">
        <v>130</v>
      </c>
      <c r="H586" s="42"/>
      <c r="I586" s="43"/>
      <c r="J586" s="39">
        <v>90</v>
      </c>
      <c r="K586" s="44">
        <v>26</v>
      </c>
      <c r="L586" s="44">
        <v>0</v>
      </c>
      <c r="M586" s="44">
        <v>34</v>
      </c>
      <c r="N586" s="44">
        <v>48</v>
      </c>
      <c r="O586" s="45">
        <v>270</v>
      </c>
      <c r="P586" s="46">
        <f t="shared" si="152"/>
        <v>0.5025992523722521</v>
      </c>
      <c r="Q586" s="46">
        <f t="shared" si="153"/>
        <v>0.3634261514121865</v>
      </c>
      <c r="R586" s="46">
        <f t="shared" si="154"/>
        <v>-0.7451340343707852</v>
      </c>
      <c r="S586" s="47">
        <f t="shared" si="155"/>
        <v>35.87043964083889</v>
      </c>
      <c r="T586" s="9">
        <f t="shared" si="161"/>
        <v>-50.22691674172979</v>
      </c>
      <c r="U586" s="48">
        <f t="shared" si="156"/>
        <v>35.87043964083889</v>
      </c>
      <c r="V586" s="47">
        <f t="shared" si="122"/>
        <v>305.87043964083887</v>
      </c>
      <c r="W586" s="49">
        <f t="shared" si="157"/>
        <v>39.77308325827021</v>
      </c>
      <c r="X586" s="50">
        <f>IF(-Q586&lt;0,180-ACOS(SIN((U586-90)*PI()/180)*R586/SQRT(Q586^2+R586^2))*180/PI(),ACOS(SIN((U586-90)*PI()/180)*R586/SQRT(Q586^2+R586^2))*180/PI())</f>
        <v>136.7467760100772</v>
      </c>
      <c r="Y586" s="51">
        <f>IF(O586=90,IF(X586-N586&lt;0,X586-N586+180,X586-N586),IF(O586=270,IF(X586+N586&gt;180,X586+N586-180,X586+N586),IF(U586&lt;180,IF(O586=1,IF(X586+N586&gt;180,X586+N586-180,X586+N586),IF(X586-N586&lt;0,X586-N586+180,X586-N586)),IF(O586=1,IF(X586-N586&lt;0,X586-N586+180,X586-N586),IF(X586+N586&gt;180,X586+N586-180,X586+N586)))))</f>
        <v>4.7467760100772125</v>
      </c>
      <c r="Z586" s="52"/>
      <c r="AA586" s="39">
        <v>120</v>
      </c>
      <c r="AB586" s="42">
        <v>130</v>
      </c>
      <c r="AC586" s="53">
        <v>26.8</v>
      </c>
      <c r="AD586" s="54">
        <v>47.6</v>
      </c>
      <c r="AE586" s="48">
        <f t="shared" si="158"/>
        <v>9.070439640838888</v>
      </c>
      <c r="AF586" s="47">
        <f t="shared" si="121"/>
        <v>279.0704396408389</v>
      </c>
      <c r="AG586" s="47">
        <f t="shared" si="159"/>
        <v>39.77308325827021</v>
      </c>
      <c r="AH586" s="55">
        <f>Y586</f>
        <v>4.7467760100772125</v>
      </c>
      <c r="AI586" s="52"/>
    </row>
    <row r="587" spans="1:35" s="38" customFormat="1" ht="12.75">
      <c r="A587" s="37">
        <v>468.07</v>
      </c>
      <c r="B587" s="38" t="s">
        <v>111</v>
      </c>
      <c r="C587" s="38" t="s">
        <v>122</v>
      </c>
      <c r="D587" s="38">
        <v>2</v>
      </c>
      <c r="E587" s="39" t="s">
        <v>113</v>
      </c>
      <c r="F587" s="40">
        <v>7</v>
      </c>
      <c r="G587" s="41">
        <v>13</v>
      </c>
      <c r="H587" s="42"/>
      <c r="I587" s="43"/>
      <c r="J587" s="39"/>
      <c r="K587" s="44"/>
      <c r="L587" s="44"/>
      <c r="M587" s="44"/>
      <c r="N587" s="44"/>
      <c r="O587" s="45"/>
      <c r="P587" s="46"/>
      <c r="Q587" s="46"/>
      <c r="R587" s="46"/>
      <c r="S587" s="47"/>
      <c r="T587" s="9"/>
      <c r="U587" s="48"/>
      <c r="V587" s="47"/>
      <c r="W587" s="49"/>
      <c r="X587" s="50"/>
      <c r="Y587" s="51"/>
      <c r="Z587" s="52"/>
      <c r="AA587" s="39">
        <v>7</v>
      </c>
      <c r="AB587" s="42">
        <v>29</v>
      </c>
      <c r="AC587" s="53">
        <v>183.9</v>
      </c>
      <c r="AD587" s="54">
        <v>78.7</v>
      </c>
      <c r="AE587" s="48"/>
      <c r="AF587" s="47"/>
      <c r="AG587" s="47"/>
      <c r="AH587" s="55"/>
      <c r="AI587" s="52"/>
    </row>
    <row r="588" spans="1:35" s="38" customFormat="1" ht="21">
      <c r="A588" s="37">
        <v>468.01</v>
      </c>
      <c r="B588" s="38" t="s">
        <v>111</v>
      </c>
      <c r="C588" s="38" t="s">
        <v>122</v>
      </c>
      <c r="D588" s="38">
        <v>2</v>
      </c>
      <c r="E588" s="39" t="s">
        <v>53</v>
      </c>
      <c r="F588" s="40">
        <v>1</v>
      </c>
      <c r="G588" s="41">
        <v>4</v>
      </c>
      <c r="H588" s="42"/>
      <c r="I588" s="43"/>
      <c r="J588" s="39">
        <v>90</v>
      </c>
      <c r="K588" s="44">
        <v>71</v>
      </c>
      <c r="L588" s="44">
        <v>0</v>
      </c>
      <c r="M588" s="44">
        <v>5</v>
      </c>
      <c r="N588" s="44">
        <v>5</v>
      </c>
      <c r="O588" s="45">
        <v>90</v>
      </c>
      <c r="P588" s="46">
        <f t="shared" si="152"/>
        <v>0.028375134316697793</v>
      </c>
      <c r="Q588" s="46">
        <f t="shared" si="153"/>
        <v>0.9419205919592987</v>
      </c>
      <c r="R588" s="46">
        <f t="shared" si="154"/>
        <v>-0.32432926933773404</v>
      </c>
      <c r="S588" s="47">
        <f t="shared" si="155"/>
        <v>88.27450007658965</v>
      </c>
      <c r="T588" s="9">
        <f t="shared" si="161"/>
        <v>-18.992002075674293</v>
      </c>
      <c r="U588" s="48">
        <f t="shared" si="156"/>
        <v>88.27450007658965</v>
      </c>
      <c r="V588" s="47">
        <f t="shared" si="122"/>
        <v>358.2745000765897</v>
      </c>
      <c r="W588" s="49">
        <f t="shared" si="157"/>
        <v>71.00799792432571</v>
      </c>
      <c r="X588" s="50">
        <f>IF(-Q588&lt;0,180-ACOS(SIN((U588-90)*PI()/180)*R588/SQRT(Q588^2+R588^2))*180/PI(),ACOS(SIN((U588-90)*PI()/180)*R588/SQRT(Q588^2+R588^2))*180/PI())</f>
        <v>90.56169191025545</v>
      </c>
      <c r="Y588" s="51">
        <f>IF(O588=90,IF(X588-N588&lt;0,X588-N588+180,X588-N588),IF(O588=270,IF(X588+N588&gt;180,X588+N588-180,X588+N588),IF(U588&lt;180,IF(O588=1,IF(X588+N588&gt;180,X588+N588-180,X588+N588),IF(X588-N588&lt;0,X588-N588+180,X588-N588)),IF(O588=1,IF(X588-N588&lt;0,X588-N588+180,X588-N588),IF(X588+N588&gt;180,X588+N588-180,X588+N588)))))</f>
        <v>85.56169191025545</v>
      </c>
      <c r="Z588" s="52" t="s">
        <v>54</v>
      </c>
      <c r="AA588" s="39">
        <v>1</v>
      </c>
      <c r="AB588" s="42">
        <v>4</v>
      </c>
      <c r="AC588" s="53">
        <v>183.9</v>
      </c>
      <c r="AD588" s="54">
        <v>78.7</v>
      </c>
      <c r="AE588" s="48">
        <f t="shared" si="158"/>
        <v>264.37450007658964</v>
      </c>
      <c r="AF588" s="47">
        <f t="shared" si="121"/>
        <v>174.37450007658964</v>
      </c>
      <c r="AG588" s="47">
        <f t="shared" si="159"/>
        <v>71.00799792432571</v>
      </c>
      <c r="AH588" s="55">
        <f>Y588</f>
        <v>85.56169191025545</v>
      </c>
      <c r="AI588" s="52" t="str">
        <f t="shared" si="160"/>
        <v>N</v>
      </c>
    </row>
    <row r="589" spans="1:35" s="38" customFormat="1" ht="21">
      <c r="A589" s="37">
        <v>477.59</v>
      </c>
      <c r="B589" s="38" t="s">
        <v>111</v>
      </c>
      <c r="C589" s="38" t="s">
        <v>123</v>
      </c>
      <c r="D589" s="38">
        <v>2</v>
      </c>
      <c r="E589" s="39" t="s">
        <v>53</v>
      </c>
      <c r="F589" s="40">
        <v>8</v>
      </c>
      <c r="G589" s="41">
        <v>18</v>
      </c>
      <c r="H589" s="42"/>
      <c r="I589" s="43"/>
      <c r="J589" s="39">
        <v>90</v>
      </c>
      <c r="K589" s="44">
        <v>81</v>
      </c>
      <c r="L589" s="44">
        <v>156</v>
      </c>
      <c r="M589" s="44">
        <v>0</v>
      </c>
      <c r="N589" s="44">
        <v>49</v>
      </c>
      <c r="O589" s="45">
        <v>270</v>
      </c>
      <c r="P589" s="46">
        <f>COS(K589*PI()/180)*SIN(J589*PI()/180)*(SIN(M589*PI()/180))-(COS(M589*PI()/180)*SIN(L589*PI()/180))*(SIN(K589*PI()/180))</f>
        <v>-0.40172904005877413</v>
      </c>
      <c r="Q589" s="46">
        <f>(SIN(K589*PI()/180))*(COS(M589*PI()/180)*COS(L589*PI()/180))-(SIN(M589*PI()/180))*(COS(K589*PI()/180)*COS(J589*PI()/180))</f>
        <v>-0.902298197117246</v>
      </c>
      <c r="R589" s="46">
        <f>(COS(K589*PI()/180)*COS(J589*PI()/180))*(COS(M589*PI()/180)*SIN(L589*PI()/180))-(COS(K589*PI()/180)*SIN(J589*PI()/180))*(COS(M589*PI()/180)*COS(L589*PI()/180))</f>
        <v>0.1429099949562532</v>
      </c>
      <c r="S589" s="47">
        <f>IF(P589=0,IF(Q589&gt;=0,90,270),IF(P589&gt;0,IF(Q589&gt;=0,ATAN(Q589/P589)*180/PI(),ATAN(Q589/P589)*180/PI()+360),ATAN(Q589/P589)*180/PI()+180))</f>
        <v>246</v>
      </c>
      <c r="T589" s="9">
        <f t="shared" si="161"/>
        <v>8.233068306221227</v>
      </c>
      <c r="U589" s="48">
        <f>IF(R589&lt;0,S589,IF(S589+180&gt;=360,S589-180,S589+180))</f>
        <v>66</v>
      </c>
      <c r="V589" s="47">
        <f t="shared" si="122"/>
        <v>336</v>
      </c>
      <c r="W589" s="49">
        <f>IF(R589&lt;0,90+T589,90-T589)</f>
        <v>81.76693169377877</v>
      </c>
      <c r="X589" s="50">
        <f>IF(-Q589&lt;0,180-ACOS(SIN((U589-90)*PI()/180)*R589/SQRT(Q589^2+R589^2))*180/PI(),ACOS(SIN((U589-90)*PI()/180)*R589/SQRT(Q589^2+R589^2))*180/PI())</f>
        <v>93.64805895407892</v>
      </c>
      <c r="Y589" s="51">
        <f>IF(O589=90,IF(X589-N589&lt;0,X589-N589+180,X589-N589),IF(O589=270,IF(X589+N589&gt;180,X589+N589-180,X589+N589),IF(U589&lt;180,IF(O589=1,IF(X589+N589&gt;180,X589+N589-180,X589+N589),IF(X589-N589&lt;0,X589-N589+180,X589-N589)),IF(O589=1,IF(X589-N589&lt;0,X589-N589+180,X589-N589),IF(X589+N589&gt;180,X589+N589-180,X589+N589)))))</f>
        <v>142.64805895407892</v>
      </c>
      <c r="Z589" s="52"/>
      <c r="AA589" s="39"/>
      <c r="AB589" s="42"/>
      <c r="AC589" s="53"/>
      <c r="AD589" s="54"/>
      <c r="AE589" s="48">
        <f>IF(AD589&gt;=0,IF(U589&gt;=AC589,U589-AC589,U589-AC589+360),IF((U589-AC589-180)&lt;0,IF(U589-AC589+180&lt;0,U589-AC589+540,U589-AC589+180),U589-AC589-180))</f>
        <v>66</v>
      </c>
      <c r="AF589" s="47">
        <f t="shared" si="121"/>
        <v>336</v>
      </c>
      <c r="AG589" s="47">
        <f>W589</f>
        <v>81.76693169377877</v>
      </c>
      <c r="AH589" s="55">
        <f>Y589</f>
        <v>142.64805895407892</v>
      </c>
      <c r="AI589" s="52"/>
    </row>
    <row r="590" spans="1:35" s="38" customFormat="1" ht="12.75">
      <c r="A590" s="37">
        <v>485.83</v>
      </c>
      <c r="B590" s="38" t="s">
        <v>111</v>
      </c>
      <c r="C590" s="38" t="s">
        <v>124</v>
      </c>
      <c r="D590" s="38">
        <v>1</v>
      </c>
      <c r="E590" s="39" t="s">
        <v>53</v>
      </c>
      <c r="F590" s="40">
        <v>33</v>
      </c>
      <c r="G590" s="41">
        <v>39</v>
      </c>
      <c r="H590" s="42"/>
      <c r="I590" s="43"/>
      <c r="J590" s="39">
        <v>270</v>
      </c>
      <c r="K590" s="44">
        <v>32</v>
      </c>
      <c r="L590" s="44">
        <v>180</v>
      </c>
      <c r="M590" s="44">
        <v>27</v>
      </c>
      <c r="N590" s="44">
        <v>64</v>
      </c>
      <c r="O590" s="45">
        <v>90</v>
      </c>
      <c r="P590" s="46">
        <f aca="true" t="shared" si="162" ref="P590:P604">COS(K590*PI()/180)*SIN(J590*PI()/180)*(SIN(M590*PI()/180))-(COS(M590*PI()/180)*SIN(L590*PI()/180))*(SIN(K590*PI()/180))</f>
        <v>-0.3850057789772271</v>
      </c>
      <c r="Q590" s="46">
        <f aca="true" t="shared" si="163" ref="Q590:Q604">(SIN(K590*PI()/180))*(COS(M590*PI()/180)*COS(L590*PI()/180))-(SIN(M590*PI()/180))*(COS(K590*PI()/180)*COS(J590*PI()/180))</f>
        <v>-0.4721615217248851</v>
      </c>
      <c r="R590" s="46">
        <f aca="true" t="shared" si="164" ref="R590:R604">(COS(K590*PI()/180)*COS(J590*PI()/180))*(COS(M590*PI()/180)*SIN(L590*PI()/180))-(COS(K590*PI()/180)*SIN(J590*PI()/180))*(COS(M590*PI()/180)*COS(L590*PI()/180))</f>
        <v>-0.7556163865008999</v>
      </c>
      <c r="S590" s="47">
        <f aca="true" t="shared" si="165" ref="S590:S604">IF(P590=0,IF(Q590&gt;=0,90,270),IF(P590&gt;0,IF(Q590&gt;=0,ATAN(Q590/P590)*180/PI(),ATAN(Q590/P590)*180/PI()+360),ATAN(Q590/P590)*180/PI()+180))</f>
        <v>230.80581303335416</v>
      </c>
      <c r="T590" s="9">
        <f t="shared" si="161"/>
        <v>-51.1216675510326</v>
      </c>
      <c r="U590" s="48">
        <f aca="true" t="shared" si="166" ref="U590:U604">IF(R590&lt;0,S590,IF(S590+180&gt;=360,S590-180,S590+180))</f>
        <v>230.80581303335416</v>
      </c>
      <c r="V590" s="47">
        <f t="shared" si="122"/>
        <v>140.80581303335416</v>
      </c>
      <c r="W590" s="49">
        <f aca="true" t="shared" si="167" ref="W590:W604">IF(R590&lt;0,90+T590,90-T590)</f>
        <v>38.8783324489674</v>
      </c>
      <c r="X590" s="50">
        <f aca="true" t="shared" si="168" ref="X590:X602">IF(-Q590&lt;0,180-ACOS(SIN((U590-90)*PI()/180)*R590/SQRT(Q590^2+R590^2))*180/PI(),ACOS(SIN((U590-90)*PI()/180)*R590/SQRT(Q590^2+R590^2))*180/PI())</f>
        <v>122.40663507231703</v>
      </c>
      <c r="Y590" s="51">
        <f aca="true" t="shared" si="169" ref="Y590:Y602">IF(O590=90,IF(X590-N590&lt;0,X590-N590+180,X590-N590),IF(O590=270,IF(X590+N590&gt;180,X590+N590-180,X590+N590),IF(U590&lt;180,IF(O590=1,IF(X590+N590&gt;180,X590+N590-180,X590+N590),IF(X590-N590&lt;0,X590-N590+180,X590-N590)),IF(O590=1,IF(X590-N590&lt;0,X590-N590+180,X590-N590),IF(X590+N590&gt;180,X590+N590-180,X590+N590)))))</f>
        <v>58.40663507231703</v>
      </c>
      <c r="Z590" s="52" t="s">
        <v>57</v>
      </c>
      <c r="AA590" s="39">
        <v>14</v>
      </c>
      <c r="AB590" s="42">
        <v>39</v>
      </c>
      <c r="AC590" s="53">
        <v>261.8</v>
      </c>
      <c r="AD590" s="54">
        <v>-14.8</v>
      </c>
      <c r="AE590" s="48">
        <f aca="true" t="shared" si="170" ref="AE590:AE604">IF(AD590&gt;=0,IF(U590&gt;=AC590,U590-AC590,U590-AC590+360),IF((U590-AC590-180)&lt;0,IF(U590-AC590+180&lt;0,U590-AC590+540,U590-AC590+180),U590-AC590-180))</f>
        <v>149.00581303335414</v>
      </c>
      <c r="AF590" s="47">
        <f t="shared" si="121"/>
        <v>59.005813033354144</v>
      </c>
      <c r="AG590" s="47">
        <f aca="true" t="shared" si="171" ref="AG590:AG604">W590</f>
        <v>38.8783324489674</v>
      </c>
      <c r="AH590" s="55">
        <f aca="true" t="shared" si="172" ref="AH590:AH602">Y590</f>
        <v>58.40663507231703</v>
      </c>
      <c r="AI590" s="52" t="str">
        <f aca="true" t="shared" si="173" ref="AI590:AI604">Z590</f>
        <v>R</v>
      </c>
    </row>
    <row r="591" spans="1:35" s="38" customFormat="1" ht="12.75">
      <c r="A591" s="37">
        <v>485.64</v>
      </c>
      <c r="B591" s="38" t="s">
        <v>111</v>
      </c>
      <c r="C591" s="38" t="s">
        <v>124</v>
      </c>
      <c r="D591" s="38">
        <v>1</v>
      </c>
      <c r="E591" s="39" t="s">
        <v>53</v>
      </c>
      <c r="F591" s="40">
        <v>14</v>
      </c>
      <c r="G591" s="41">
        <v>19</v>
      </c>
      <c r="H591" s="42"/>
      <c r="I591" s="43"/>
      <c r="J591" s="39">
        <v>90</v>
      </c>
      <c r="K591" s="44">
        <v>55</v>
      </c>
      <c r="L591" s="44">
        <v>180</v>
      </c>
      <c r="M591" s="44">
        <v>6</v>
      </c>
      <c r="N591" s="44">
        <v>28</v>
      </c>
      <c r="O591" s="45">
        <v>90</v>
      </c>
      <c r="P591" s="46">
        <f t="shared" si="162"/>
        <v>0.0599550634583118</v>
      </c>
      <c r="Q591" s="46">
        <f t="shared" si="163"/>
        <v>-0.8146646436810837</v>
      </c>
      <c r="R591" s="46">
        <f t="shared" si="164"/>
        <v>0.5704343246184221</v>
      </c>
      <c r="S591" s="47">
        <f t="shared" si="165"/>
        <v>274.2090820437926</v>
      </c>
      <c r="T591" s="9">
        <f t="shared" si="161"/>
        <v>34.92732785907694</v>
      </c>
      <c r="U591" s="48">
        <f t="shared" si="166"/>
        <v>94.20908204379259</v>
      </c>
      <c r="V591" s="47">
        <f t="shared" si="122"/>
        <v>4.209082043792591</v>
      </c>
      <c r="W591" s="49">
        <f t="shared" si="167"/>
        <v>55.07267214092306</v>
      </c>
      <c r="X591" s="50">
        <f t="shared" si="168"/>
        <v>87.58722758050403</v>
      </c>
      <c r="Y591" s="51">
        <f t="shared" si="169"/>
        <v>59.587227580504035</v>
      </c>
      <c r="Z591" s="52"/>
      <c r="AA591" s="39">
        <v>14</v>
      </c>
      <c r="AB591" s="42">
        <v>39</v>
      </c>
      <c r="AC591" s="53">
        <v>261.8</v>
      </c>
      <c r="AD591" s="54">
        <v>-14.8</v>
      </c>
      <c r="AE591" s="48">
        <f t="shared" si="170"/>
        <v>12.40908204379258</v>
      </c>
      <c r="AF591" s="47">
        <f t="shared" si="121"/>
        <v>282.4090820437926</v>
      </c>
      <c r="AG591" s="47">
        <f t="shared" si="171"/>
        <v>55.07267214092306</v>
      </c>
      <c r="AH591" s="55">
        <f t="shared" si="172"/>
        <v>59.587227580504035</v>
      </c>
      <c r="AI591" s="52"/>
    </row>
    <row r="592" spans="1:35" s="38" customFormat="1" ht="12.75">
      <c r="A592" s="37">
        <v>486.44</v>
      </c>
      <c r="B592" s="38" t="s">
        <v>111</v>
      </c>
      <c r="C592" s="38" t="s">
        <v>124</v>
      </c>
      <c r="D592" s="38">
        <v>1</v>
      </c>
      <c r="E592" s="39" t="s">
        <v>53</v>
      </c>
      <c r="F592" s="40">
        <v>94</v>
      </c>
      <c r="G592" s="41">
        <v>101</v>
      </c>
      <c r="H592" s="42"/>
      <c r="I592" s="43"/>
      <c r="J592" s="39">
        <v>270</v>
      </c>
      <c r="K592" s="44">
        <v>64</v>
      </c>
      <c r="L592" s="44">
        <v>123</v>
      </c>
      <c r="M592" s="44">
        <v>0</v>
      </c>
      <c r="N592" s="44"/>
      <c r="O592" s="45"/>
      <c r="P592" s="46">
        <f t="shared" si="162"/>
        <v>-0.7537921132756882</v>
      </c>
      <c r="Q592" s="46">
        <f t="shared" si="163"/>
        <v>-0.4895183220536299</v>
      </c>
      <c r="R592" s="46">
        <f t="shared" si="164"/>
        <v>-0.23875403836563397</v>
      </c>
      <c r="S592" s="47">
        <f t="shared" si="165"/>
        <v>213</v>
      </c>
      <c r="T592" s="9">
        <f t="shared" si="161"/>
        <v>-14.876388799800512</v>
      </c>
      <c r="U592" s="48">
        <f t="shared" si="166"/>
        <v>213</v>
      </c>
      <c r="V592" s="47">
        <f t="shared" si="122"/>
        <v>123</v>
      </c>
      <c r="W592" s="49">
        <f t="shared" si="167"/>
        <v>75.12361120019949</v>
      </c>
      <c r="X592" s="50"/>
      <c r="Y592" s="51"/>
      <c r="Z592" s="52"/>
      <c r="AA592" s="39">
        <v>94</v>
      </c>
      <c r="AB592" s="42">
        <v>101</v>
      </c>
      <c r="AC592" s="53"/>
      <c r="AD592" s="54"/>
      <c r="AE592" s="48">
        <f t="shared" si="170"/>
        <v>213</v>
      </c>
      <c r="AF592" s="47">
        <f t="shared" si="121"/>
        <v>123</v>
      </c>
      <c r="AG592" s="47">
        <f t="shared" si="171"/>
        <v>75.12361120019949</v>
      </c>
      <c r="AH592" s="55"/>
      <c r="AI592" s="52"/>
    </row>
    <row r="593" spans="1:35" s="38" customFormat="1" ht="12.75">
      <c r="A593" s="37">
        <v>486.6</v>
      </c>
      <c r="B593" s="38" t="s">
        <v>111</v>
      </c>
      <c r="C593" s="38" t="s">
        <v>124</v>
      </c>
      <c r="D593" s="38">
        <v>1</v>
      </c>
      <c r="E593" s="39" t="s">
        <v>53</v>
      </c>
      <c r="F593" s="40">
        <v>110</v>
      </c>
      <c r="G593" s="41">
        <v>116</v>
      </c>
      <c r="H593" s="42"/>
      <c r="I593" s="43"/>
      <c r="J593" s="39">
        <v>270</v>
      </c>
      <c r="K593" s="44">
        <v>36</v>
      </c>
      <c r="L593" s="44">
        <v>180</v>
      </c>
      <c r="M593" s="44">
        <v>23</v>
      </c>
      <c r="N593" s="44">
        <v>53</v>
      </c>
      <c r="O593" s="45">
        <v>90</v>
      </c>
      <c r="P593" s="46">
        <f t="shared" si="162"/>
        <v>-0.3161081231791237</v>
      </c>
      <c r="Q593" s="46">
        <f t="shared" si="163"/>
        <v>-0.5410591775229886</v>
      </c>
      <c r="R593" s="46">
        <f t="shared" si="164"/>
        <v>-0.7447040698476448</v>
      </c>
      <c r="S593" s="47">
        <f t="shared" si="165"/>
        <v>239.70484182215318</v>
      </c>
      <c r="T593" s="9">
        <f t="shared" si="161"/>
        <v>-49.9209701065555</v>
      </c>
      <c r="U593" s="48">
        <f t="shared" si="166"/>
        <v>239.70484182215318</v>
      </c>
      <c r="V593" s="47">
        <f t="shared" si="122"/>
        <v>149.70484182215318</v>
      </c>
      <c r="W593" s="49">
        <f t="shared" si="167"/>
        <v>40.0790298934445</v>
      </c>
      <c r="X593" s="50">
        <f t="shared" si="168"/>
        <v>114.08631331198025</v>
      </c>
      <c r="Y593" s="51">
        <f t="shared" si="169"/>
        <v>61.08631331198025</v>
      </c>
      <c r="Z593" s="52"/>
      <c r="AA593" s="39">
        <v>109</v>
      </c>
      <c r="AB593" s="42">
        <v>117</v>
      </c>
      <c r="AC593" s="53">
        <v>261.7</v>
      </c>
      <c r="AD593" s="54">
        <v>38.7</v>
      </c>
      <c r="AE593" s="48">
        <f t="shared" si="170"/>
        <v>338.0048418221532</v>
      </c>
      <c r="AF593" s="47">
        <f t="shared" si="121"/>
        <v>248.0048418221532</v>
      </c>
      <c r="AG593" s="47">
        <f t="shared" si="171"/>
        <v>40.0790298934445</v>
      </c>
      <c r="AH593" s="55">
        <f t="shared" si="172"/>
        <v>61.08631331198025</v>
      </c>
      <c r="AI593" s="52"/>
    </row>
    <row r="594" spans="1:35" s="38" customFormat="1" ht="12.75">
      <c r="A594" s="37">
        <v>486.62</v>
      </c>
      <c r="B594" s="38" t="s">
        <v>111</v>
      </c>
      <c r="C594" s="38" t="s">
        <v>124</v>
      </c>
      <c r="D594" s="38">
        <v>1</v>
      </c>
      <c r="E594" s="39" t="s">
        <v>53</v>
      </c>
      <c r="F594" s="40">
        <v>112</v>
      </c>
      <c r="G594" s="41">
        <v>118</v>
      </c>
      <c r="H594" s="42"/>
      <c r="I594" s="43"/>
      <c r="J594" s="39">
        <v>270</v>
      </c>
      <c r="K594" s="44">
        <v>68</v>
      </c>
      <c r="L594" s="44">
        <v>180</v>
      </c>
      <c r="M594" s="44">
        <v>53</v>
      </c>
      <c r="N594" s="44">
        <v>20</v>
      </c>
      <c r="O594" s="45">
        <v>90</v>
      </c>
      <c r="P594" s="46">
        <f t="shared" si="162"/>
        <v>-0.29917412779979574</v>
      </c>
      <c r="Q594" s="46">
        <f t="shared" si="163"/>
        <v>-0.5579931729023166</v>
      </c>
      <c r="R594" s="46">
        <f t="shared" si="164"/>
        <v>-0.22544387568950702</v>
      </c>
      <c r="S594" s="47">
        <f t="shared" si="165"/>
        <v>241.8015301873227</v>
      </c>
      <c r="T594" s="9">
        <f t="shared" si="161"/>
        <v>-19.59953339509411</v>
      </c>
      <c r="U594" s="48">
        <f t="shared" si="166"/>
        <v>241.8015301873227</v>
      </c>
      <c r="V594" s="47">
        <f t="shared" si="122"/>
        <v>151.8015301873227</v>
      </c>
      <c r="W594" s="49">
        <f t="shared" si="167"/>
        <v>70.40046660490589</v>
      </c>
      <c r="X594" s="50">
        <f t="shared" si="168"/>
        <v>100.19575462728314</v>
      </c>
      <c r="Y594" s="51">
        <f t="shared" si="169"/>
        <v>80.19575462728314</v>
      </c>
      <c r="Z594" s="52" t="s">
        <v>54</v>
      </c>
      <c r="AA594" s="39">
        <v>109</v>
      </c>
      <c r="AB594" s="42">
        <v>117</v>
      </c>
      <c r="AC594" s="53">
        <v>261.7</v>
      </c>
      <c r="AD594" s="54">
        <v>38.7</v>
      </c>
      <c r="AE594" s="48">
        <f t="shared" si="170"/>
        <v>340.10153018732274</v>
      </c>
      <c r="AF594" s="47">
        <f t="shared" si="121"/>
        <v>250.10153018732274</v>
      </c>
      <c r="AG594" s="47">
        <f t="shared" si="171"/>
        <v>70.40046660490589</v>
      </c>
      <c r="AH594" s="55">
        <f t="shared" si="172"/>
        <v>80.19575462728314</v>
      </c>
      <c r="AI594" s="52" t="str">
        <f t="shared" si="173"/>
        <v>N</v>
      </c>
    </row>
    <row r="595" spans="1:35" s="38" customFormat="1" ht="12.75">
      <c r="A595" s="37">
        <v>486.73</v>
      </c>
      <c r="B595" s="38" t="s">
        <v>111</v>
      </c>
      <c r="C595" s="38" t="s">
        <v>124</v>
      </c>
      <c r="D595" s="38">
        <v>1</v>
      </c>
      <c r="E595" s="39" t="s">
        <v>53</v>
      </c>
      <c r="F595" s="40">
        <v>123</v>
      </c>
      <c r="G595" s="41">
        <v>123</v>
      </c>
      <c r="H595" s="42"/>
      <c r="I595" s="43"/>
      <c r="J595" s="39">
        <v>90</v>
      </c>
      <c r="K595" s="44">
        <v>0</v>
      </c>
      <c r="L595" s="44">
        <v>180</v>
      </c>
      <c r="M595" s="44">
        <v>21</v>
      </c>
      <c r="N595" s="44">
        <v>64</v>
      </c>
      <c r="O595" s="45">
        <v>270</v>
      </c>
      <c r="P595" s="46">
        <f t="shared" si="162"/>
        <v>0.35836794954530027</v>
      </c>
      <c r="Q595" s="46">
        <f t="shared" si="163"/>
        <v>-2.1943708116382607E-17</v>
      </c>
      <c r="R595" s="46">
        <f t="shared" si="164"/>
        <v>0.9335804264972017</v>
      </c>
      <c r="S595" s="47">
        <f t="shared" si="165"/>
        <v>360</v>
      </c>
      <c r="T595" s="9">
        <f t="shared" si="161"/>
        <v>68.99999999999999</v>
      </c>
      <c r="U595" s="48">
        <f t="shared" si="166"/>
        <v>180</v>
      </c>
      <c r="V595" s="47">
        <f t="shared" si="122"/>
        <v>90</v>
      </c>
      <c r="W595" s="49">
        <f t="shared" si="167"/>
        <v>21.000000000000014</v>
      </c>
      <c r="X595" s="50">
        <f t="shared" si="168"/>
        <v>0</v>
      </c>
      <c r="Y595" s="51">
        <f t="shared" si="169"/>
        <v>64</v>
      </c>
      <c r="Z595" s="52" t="s">
        <v>57</v>
      </c>
      <c r="AA595" s="39">
        <v>109</v>
      </c>
      <c r="AB595" s="42">
        <v>142</v>
      </c>
      <c r="AC595" s="53">
        <v>261.7</v>
      </c>
      <c r="AD595" s="54">
        <v>38.7</v>
      </c>
      <c r="AE595" s="48">
        <f t="shared" si="170"/>
        <v>278.3</v>
      </c>
      <c r="AF595" s="47">
        <f t="shared" si="121"/>
        <v>188.3</v>
      </c>
      <c r="AG595" s="47">
        <f t="shared" si="171"/>
        <v>21.000000000000014</v>
      </c>
      <c r="AH595" s="55">
        <f t="shared" si="172"/>
        <v>64</v>
      </c>
      <c r="AI595" s="52" t="str">
        <f t="shared" si="173"/>
        <v>R</v>
      </c>
    </row>
    <row r="596" spans="1:35" s="38" customFormat="1" ht="12.75">
      <c r="A596" s="37">
        <v>485.73</v>
      </c>
      <c r="B596" s="38" t="s">
        <v>111</v>
      </c>
      <c r="C596" s="38" t="s">
        <v>124</v>
      </c>
      <c r="D596" s="38">
        <v>1</v>
      </c>
      <c r="E596" s="39" t="s">
        <v>53</v>
      </c>
      <c r="F596" s="40">
        <v>23</v>
      </c>
      <c r="G596" s="41">
        <v>27</v>
      </c>
      <c r="H596" s="42"/>
      <c r="I596" s="43"/>
      <c r="J596" s="39">
        <v>90</v>
      </c>
      <c r="K596" s="44">
        <v>62</v>
      </c>
      <c r="L596" s="44">
        <v>90</v>
      </c>
      <c r="M596" s="44">
        <v>5</v>
      </c>
      <c r="N596" s="44">
        <v>59</v>
      </c>
      <c r="O596" s="45">
        <v>90</v>
      </c>
      <c r="P596" s="46">
        <f t="shared" si="162"/>
        <v>-0.838670567945424</v>
      </c>
      <c r="Q596" s="46">
        <f t="shared" si="163"/>
        <v>5.1353761328672814E-17</v>
      </c>
      <c r="R596" s="46">
        <f t="shared" si="164"/>
        <v>0</v>
      </c>
      <c r="S596" s="47">
        <f t="shared" si="165"/>
        <v>180</v>
      </c>
      <c r="T596" s="9">
        <f t="shared" si="161"/>
        <v>0</v>
      </c>
      <c r="U596" s="48">
        <f t="shared" si="166"/>
        <v>0</v>
      </c>
      <c r="V596" s="47">
        <f t="shared" si="122"/>
        <v>270</v>
      </c>
      <c r="W596" s="49">
        <f t="shared" si="167"/>
        <v>90</v>
      </c>
      <c r="X596" s="50">
        <f t="shared" si="168"/>
        <v>90</v>
      </c>
      <c r="Y596" s="51">
        <f t="shared" si="169"/>
        <v>31</v>
      </c>
      <c r="Z596" s="52" t="s">
        <v>54</v>
      </c>
      <c r="AA596" s="39">
        <v>15</v>
      </c>
      <c r="AB596" s="42">
        <v>38</v>
      </c>
      <c r="AC596" s="53">
        <v>261.8</v>
      </c>
      <c r="AD596" s="54">
        <v>-14.8</v>
      </c>
      <c r="AE596" s="48">
        <f t="shared" si="170"/>
        <v>278.2</v>
      </c>
      <c r="AF596" s="47">
        <f t="shared" si="121"/>
        <v>188.2</v>
      </c>
      <c r="AG596" s="47">
        <f t="shared" si="171"/>
        <v>90</v>
      </c>
      <c r="AH596" s="55">
        <f t="shared" si="172"/>
        <v>31</v>
      </c>
      <c r="AI596" s="52" t="str">
        <f t="shared" si="173"/>
        <v>N</v>
      </c>
    </row>
    <row r="597" spans="1:35" s="38" customFormat="1" ht="12.75">
      <c r="A597" s="37">
        <v>486.82</v>
      </c>
      <c r="B597" s="38" t="s">
        <v>111</v>
      </c>
      <c r="C597" s="38" t="s">
        <v>124</v>
      </c>
      <c r="D597" s="38">
        <v>1</v>
      </c>
      <c r="E597" s="39" t="s">
        <v>53</v>
      </c>
      <c r="F597" s="40">
        <v>132</v>
      </c>
      <c r="G597" s="41">
        <v>138</v>
      </c>
      <c r="H597" s="42"/>
      <c r="I597" s="43"/>
      <c r="J597" s="39">
        <v>270</v>
      </c>
      <c r="K597" s="44">
        <v>65</v>
      </c>
      <c r="L597" s="44">
        <v>180</v>
      </c>
      <c r="M597" s="44">
        <v>71</v>
      </c>
      <c r="N597" s="44">
        <v>41</v>
      </c>
      <c r="O597" s="45">
        <v>270</v>
      </c>
      <c r="P597" s="46">
        <f t="shared" si="162"/>
        <v>-0.3995934168633254</v>
      </c>
      <c r="Q597" s="46">
        <f t="shared" si="163"/>
        <v>-0.2950649535956719</v>
      </c>
      <c r="R597" s="46">
        <f t="shared" si="164"/>
        <v>-0.13759104751481113</v>
      </c>
      <c r="S597" s="47">
        <f t="shared" si="165"/>
        <v>216.4426401942844</v>
      </c>
      <c r="T597" s="9">
        <f t="shared" si="161"/>
        <v>-15.482466448491301</v>
      </c>
      <c r="U597" s="48">
        <f t="shared" si="166"/>
        <v>216.4426401942844</v>
      </c>
      <c r="V597" s="47">
        <f t="shared" si="122"/>
        <v>126.4426401942844</v>
      </c>
      <c r="W597" s="49">
        <f t="shared" si="167"/>
        <v>74.5175335515087</v>
      </c>
      <c r="X597" s="50">
        <f t="shared" si="168"/>
        <v>109.87541690751512</v>
      </c>
      <c r="Y597" s="51">
        <f t="shared" si="169"/>
        <v>150.8754169075151</v>
      </c>
      <c r="Z597" s="52" t="s">
        <v>54</v>
      </c>
      <c r="AA597" s="39">
        <v>109</v>
      </c>
      <c r="AB597" s="42">
        <v>142</v>
      </c>
      <c r="AC597" s="53">
        <v>261.7</v>
      </c>
      <c r="AD597" s="54">
        <v>38.7</v>
      </c>
      <c r="AE597" s="48">
        <f t="shared" si="170"/>
        <v>314.7426401942844</v>
      </c>
      <c r="AF597" s="47">
        <f t="shared" si="121"/>
        <v>224.74264019428438</v>
      </c>
      <c r="AG597" s="47">
        <f t="shared" si="171"/>
        <v>74.5175335515087</v>
      </c>
      <c r="AH597" s="55">
        <f t="shared" si="172"/>
        <v>150.8754169075151</v>
      </c>
      <c r="AI597" s="52" t="str">
        <f t="shared" si="173"/>
        <v>N</v>
      </c>
    </row>
    <row r="598" spans="1:35" s="38" customFormat="1" ht="21">
      <c r="A598" s="37">
        <v>486.81</v>
      </c>
      <c r="B598" s="38" t="s">
        <v>111</v>
      </c>
      <c r="C598" s="38" t="s">
        <v>124</v>
      </c>
      <c r="D598" s="38">
        <v>1</v>
      </c>
      <c r="E598" s="39" t="s">
        <v>53</v>
      </c>
      <c r="F598" s="40">
        <v>131</v>
      </c>
      <c r="G598" s="41">
        <v>131</v>
      </c>
      <c r="H598" s="42"/>
      <c r="I598" s="43"/>
      <c r="J598" s="39">
        <v>90</v>
      </c>
      <c r="K598" s="44">
        <v>9</v>
      </c>
      <c r="L598" s="44">
        <v>0</v>
      </c>
      <c r="M598" s="44">
        <v>0</v>
      </c>
      <c r="N598" s="44">
        <v>79</v>
      </c>
      <c r="O598" s="45">
        <v>270</v>
      </c>
      <c r="P598" s="46">
        <f t="shared" si="162"/>
        <v>0</v>
      </c>
      <c r="Q598" s="46">
        <f t="shared" si="163"/>
        <v>0.15643446504023087</v>
      </c>
      <c r="R598" s="46">
        <f t="shared" si="164"/>
        <v>-0.9876883405951378</v>
      </c>
      <c r="S598" s="47">
        <f t="shared" si="165"/>
        <v>90</v>
      </c>
      <c r="T598" s="9">
        <f t="shared" si="161"/>
        <v>-81.00000000000001</v>
      </c>
      <c r="U598" s="48">
        <f t="shared" si="166"/>
        <v>90</v>
      </c>
      <c r="V598" s="47">
        <f t="shared" si="122"/>
        <v>0</v>
      </c>
      <c r="W598" s="49">
        <f t="shared" si="167"/>
        <v>8.999999999999986</v>
      </c>
      <c r="X598" s="50">
        <f t="shared" si="168"/>
        <v>90</v>
      </c>
      <c r="Y598" s="51">
        <f t="shared" si="169"/>
        <v>169</v>
      </c>
      <c r="Z598" s="52" t="s">
        <v>57</v>
      </c>
      <c r="AA598" s="39">
        <v>109</v>
      </c>
      <c r="AB598" s="42">
        <v>142</v>
      </c>
      <c r="AC598" s="53">
        <v>261.7</v>
      </c>
      <c r="AD598" s="54">
        <v>38.7</v>
      </c>
      <c r="AE598" s="48">
        <f t="shared" si="170"/>
        <v>188.3</v>
      </c>
      <c r="AF598" s="47">
        <f t="shared" si="121"/>
        <v>98.30000000000001</v>
      </c>
      <c r="AG598" s="47">
        <f t="shared" si="171"/>
        <v>8.999999999999986</v>
      </c>
      <c r="AH598" s="55">
        <f t="shared" si="172"/>
        <v>169</v>
      </c>
      <c r="AI598" s="52" t="str">
        <f t="shared" si="173"/>
        <v>R</v>
      </c>
    </row>
    <row r="599" spans="1:35" s="38" customFormat="1" ht="12.75">
      <c r="A599" s="37">
        <v>486.9</v>
      </c>
      <c r="B599" s="38" t="s">
        <v>111</v>
      </c>
      <c r="C599" s="38" t="s">
        <v>124</v>
      </c>
      <c r="D599" s="38">
        <v>1</v>
      </c>
      <c r="E599" s="39" t="s">
        <v>53</v>
      </c>
      <c r="F599" s="40">
        <v>140</v>
      </c>
      <c r="G599" s="41">
        <v>142</v>
      </c>
      <c r="H599" s="42"/>
      <c r="I599" s="43"/>
      <c r="J599" s="39">
        <v>270</v>
      </c>
      <c r="K599" s="44">
        <v>20</v>
      </c>
      <c r="L599" s="44">
        <v>180</v>
      </c>
      <c r="M599" s="44">
        <v>52</v>
      </c>
      <c r="N599" s="44">
        <v>53</v>
      </c>
      <c r="O599" s="45">
        <v>90</v>
      </c>
      <c r="P599" s="46">
        <f t="shared" si="162"/>
        <v>-0.7404878902641793</v>
      </c>
      <c r="Q599" s="46">
        <f t="shared" si="163"/>
        <v>-0.21056862603097415</v>
      </c>
      <c r="R599" s="46">
        <f t="shared" si="164"/>
        <v>-0.5785325452656868</v>
      </c>
      <c r="S599" s="47">
        <f t="shared" si="165"/>
        <v>195.87388143259122</v>
      </c>
      <c r="T599" s="9">
        <f t="shared" si="161"/>
        <v>-36.92457474089255</v>
      </c>
      <c r="U599" s="48">
        <f t="shared" si="166"/>
        <v>195.87388143259122</v>
      </c>
      <c r="V599" s="47">
        <f t="shared" si="122"/>
        <v>105.87388143259122</v>
      </c>
      <c r="W599" s="49">
        <f t="shared" si="167"/>
        <v>53.07542525910745</v>
      </c>
      <c r="X599" s="50">
        <f t="shared" si="168"/>
        <v>154.66997458807188</v>
      </c>
      <c r="Y599" s="51">
        <f t="shared" si="169"/>
        <v>101.66997458807188</v>
      </c>
      <c r="Z599" s="52" t="s">
        <v>54</v>
      </c>
      <c r="AA599" s="39">
        <v>109</v>
      </c>
      <c r="AB599" s="42">
        <v>142</v>
      </c>
      <c r="AC599" s="53">
        <v>261.7</v>
      </c>
      <c r="AD599" s="54">
        <v>38.7</v>
      </c>
      <c r="AE599" s="48">
        <f t="shared" si="170"/>
        <v>294.1738814325912</v>
      </c>
      <c r="AF599" s="47">
        <f t="shared" si="121"/>
        <v>204.1738814325912</v>
      </c>
      <c r="AG599" s="47">
        <f t="shared" si="171"/>
        <v>53.07542525910745</v>
      </c>
      <c r="AH599" s="55">
        <f t="shared" si="172"/>
        <v>101.66997458807188</v>
      </c>
      <c r="AI599" s="52" t="str">
        <f t="shared" si="173"/>
        <v>N</v>
      </c>
    </row>
    <row r="600" spans="1:35" s="38" customFormat="1" ht="12.75">
      <c r="A600" s="37">
        <v>486.89</v>
      </c>
      <c r="B600" s="38" t="s">
        <v>111</v>
      </c>
      <c r="C600" s="38" t="s">
        <v>124</v>
      </c>
      <c r="D600" s="38">
        <v>1</v>
      </c>
      <c r="E600" s="39" t="s">
        <v>53</v>
      </c>
      <c r="F600" s="40">
        <v>139</v>
      </c>
      <c r="G600" s="41">
        <v>145</v>
      </c>
      <c r="H600" s="42"/>
      <c r="I600" s="43"/>
      <c r="J600" s="39">
        <v>270</v>
      </c>
      <c r="K600" s="44">
        <v>62</v>
      </c>
      <c r="L600" s="44">
        <v>10</v>
      </c>
      <c r="M600" s="44">
        <v>0</v>
      </c>
      <c r="N600" s="44">
        <v>27</v>
      </c>
      <c r="O600" s="45">
        <v>90</v>
      </c>
      <c r="P600" s="46">
        <f t="shared" si="162"/>
        <v>-0.1533222404753554</v>
      </c>
      <c r="Q600" s="46">
        <f t="shared" si="163"/>
        <v>0.8695336349509377</v>
      </c>
      <c r="R600" s="46">
        <f t="shared" si="164"/>
        <v>0.4623392348503029</v>
      </c>
      <c r="S600" s="47">
        <f t="shared" si="165"/>
        <v>100</v>
      </c>
      <c r="T600" s="9">
        <f t="shared" si="161"/>
        <v>27.637974030205022</v>
      </c>
      <c r="U600" s="48">
        <f t="shared" si="166"/>
        <v>280</v>
      </c>
      <c r="V600" s="47">
        <f t="shared" si="122"/>
        <v>190</v>
      </c>
      <c r="W600" s="49">
        <f t="shared" si="167"/>
        <v>62.36202596979498</v>
      </c>
      <c r="X600" s="50">
        <f t="shared" si="168"/>
        <v>85.32389362681799</v>
      </c>
      <c r="Y600" s="51">
        <f t="shared" si="169"/>
        <v>58.32389362681799</v>
      </c>
      <c r="Z600" s="52" t="s">
        <v>125</v>
      </c>
      <c r="AA600" s="39">
        <v>109</v>
      </c>
      <c r="AB600" s="42">
        <v>142</v>
      </c>
      <c r="AC600" s="53">
        <v>261.7</v>
      </c>
      <c r="AD600" s="54">
        <v>38.7</v>
      </c>
      <c r="AE600" s="48">
        <f t="shared" si="170"/>
        <v>18.30000000000001</v>
      </c>
      <c r="AF600" s="47">
        <f t="shared" si="121"/>
        <v>288.3</v>
      </c>
      <c r="AG600" s="47">
        <f t="shared" si="171"/>
        <v>62.36202596979498</v>
      </c>
      <c r="AH600" s="55">
        <f t="shared" si="172"/>
        <v>58.32389362681799</v>
      </c>
      <c r="AI600" s="52" t="str">
        <f t="shared" si="173"/>
        <v>LR</v>
      </c>
    </row>
    <row r="601" spans="1:35" s="38" customFormat="1" ht="12.75">
      <c r="A601" s="37">
        <v>487.77</v>
      </c>
      <c r="B601" s="38" t="s">
        <v>111</v>
      </c>
      <c r="C601" s="38" t="s">
        <v>124</v>
      </c>
      <c r="D601" s="38">
        <v>2</v>
      </c>
      <c r="E601" s="39" t="s">
        <v>53</v>
      </c>
      <c r="F601" s="40">
        <v>75</v>
      </c>
      <c r="G601" s="41">
        <v>79</v>
      </c>
      <c r="H601" s="42"/>
      <c r="I601" s="43"/>
      <c r="J601" s="39">
        <v>270</v>
      </c>
      <c r="K601" s="44">
        <v>52</v>
      </c>
      <c r="L601" s="44">
        <v>180</v>
      </c>
      <c r="M601" s="44">
        <v>36</v>
      </c>
      <c r="N601" s="44">
        <v>37</v>
      </c>
      <c r="O601" s="45">
        <v>90</v>
      </c>
      <c r="P601" s="46">
        <f t="shared" si="162"/>
        <v>-0.3618767356010483</v>
      </c>
      <c r="Q601" s="46">
        <f t="shared" si="163"/>
        <v>-0.6375140914180474</v>
      </c>
      <c r="R601" s="46">
        <f t="shared" si="164"/>
        <v>-0.49808059632040996</v>
      </c>
      <c r="S601" s="47">
        <f t="shared" si="165"/>
        <v>240.41914234602115</v>
      </c>
      <c r="T601" s="9">
        <f t="shared" si="161"/>
        <v>-34.19425715086456</v>
      </c>
      <c r="U601" s="48">
        <f t="shared" si="166"/>
        <v>240.41914234602115</v>
      </c>
      <c r="V601" s="47">
        <f t="shared" si="122"/>
        <v>150.41914234602115</v>
      </c>
      <c r="W601" s="49">
        <f t="shared" si="167"/>
        <v>55.80574284913544</v>
      </c>
      <c r="X601" s="50">
        <f t="shared" si="168"/>
        <v>107.6933274820586</v>
      </c>
      <c r="Y601" s="51">
        <f t="shared" si="169"/>
        <v>70.6933274820586</v>
      </c>
      <c r="Z601" s="52" t="s">
        <v>54</v>
      </c>
      <c r="AA601" s="39">
        <v>71</v>
      </c>
      <c r="AB601" s="42">
        <v>79</v>
      </c>
      <c r="AC601" s="53">
        <v>252.4</v>
      </c>
      <c r="AD601" s="54">
        <v>36.8</v>
      </c>
      <c r="AE601" s="48">
        <f t="shared" si="170"/>
        <v>348.0191423460211</v>
      </c>
      <c r="AF601" s="47">
        <f t="shared" si="121"/>
        <v>258.0191423460211</v>
      </c>
      <c r="AG601" s="47">
        <f t="shared" si="171"/>
        <v>55.80574284913544</v>
      </c>
      <c r="AH601" s="55">
        <f t="shared" si="172"/>
        <v>70.6933274820586</v>
      </c>
      <c r="AI601" s="52" t="str">
        <f t="shared" si="173"/>
        <v>N</v>
      </c>
    </row>
    <row r="602" spans="1:35" s="38" customFormat="1" ht="21">
      <c r="A602" s="37">
        <v>487.5</v>
      </c>
      <c r="B602" s="38" t="s">
        <v>111</v>
      </c>
      <c r="C602" s="38" t="s">
        <v>124</v>
      </c>
      <c r="D602" s="38">
        <v>2</v>
      </c>
      <c r="E602" s="39" t="s">
        <v>53</v>
      </c>
      <c r="F602" s="40">
        <v>48</v>
      </c>
      <c r="G602" s="41">
        <v>69</v>
      </c>
      <c r="H602" s="42"/>
      <c r="I602" s="43"/>
      <c r="J602" s="39">
        <v>270</v>
      </c>
      <c r="K602" s="44">
        <v>64</v>
      </c>
      <c r="L602" s="44">
        <v>180</v>
      </c>
      <c r="M602" s="44">
        <v>64</v>
      </c>
      <c r="N602" s="44">
        <v>28</v>
      </c>
      <c r="O602" s="45">
        <v>90</v>
      </c>
      <c r="P602" s="46">
        <f t="shared" si="162"/>
        <v>-0.39400537680336106</v>
      </c>
      <c r="Q602" s="46">
        <f t="shared" si="163"/>
        <v>-0.39400537680336095</v>
      </c>
      <c r="R602" s="46">
        <f t="shared" si="164"/>
        <v>-0.19216926233717085</v>
      </c>
      <c r="S602" s="47">
        <f t="shared" si="165"/>
        <v>225</v>
      </c>
      <c r="T602" s="9">
        <f t="shared" si="161"/>
        <v>-19.028239804042183</v>
      </c>
      <c r="U602" s="48">
        <f t="shared" si="166"/>
        <v>225</v>
      </c>
      <c r="V602" s="47">
        <f t="shared" si="122"/>
        <v>135</v>
      </c>
      <c r="W602" s="49">
        <f t="shared" si="167"/>
        <v>70.97176019595781</v>
      </c>
      <c r="X602" s="50">
        <f t="shared" si="168"/>
        <v>108.05773657156229</v>
      </c>
      <c r="Y602" s="51">
        <f t="shared" si="169"/>
        <v>80.05773657156229</v>
      </c>
      <c r="Z602" s="52" t="s">
        <v>54</v>
      </c>
      <c r="AA602" s="39">
        <v>48</v>
      </c>
      <c r="AB602" s="42">
        <v>61</v>
      </c>
      <c r="AC602" s="53">
        <v>310.5</v>
      </c>
      <c r="AD602" s="54">
        <v>50.8</v>
      </c>
      <c r="AE602" s="48">
        <f t="shared" si="170"/>
        <v>274.5</v>
      </c>
      <c r="AF602" s="47">
        <f t="shared" si="121"/>
        <v>184.5</v>
      </c>
      <c r="AG602" s="47">
        <f t="shared" si="171"/>
        <v>70.97176019595781</v>
      </c>
      <c r="AH602" s="55">
        <f t="shared" si="172"/>
        <v>80.05773657156229</v>
      </c>
      <c r="AI602" s="52" t="str">
        <f t="shared" si="173"/>
        <v>N</v>
      </c>
    </row>
    <row r="603" spans="1:35" s="38" customFormat="1" ht="12.75">
      <c r="A603" s="37">
        <v>495.08</v>
      </c>
      <c r="B603" s="38" t="s">
        <v>111</v>
      </c>
      <c r="C603" s="38" t="s">
        <v>126</v>
      </c>
      <c r="D603" s="38">
        <v>1</v>
      </c>
      <c r="E603" s="39" t="s">
        <v>53</v>
      </c>
      <c r="F603" s="40">
        <v>8</v>
      </c>
      <c r="G603" s="41">
        <v>13</v>
      </c>
      <c r="H603" s="42"/>
      <c r="I603" s="43"/>
      <c r="J603" s="39"/>
      <c r="K603" s="44"/>
      <c r="L603" s="44"/>
      <c r="M603" s="44"/>
      <c r="N603" s="44"/>
      <c r="O603" s="45"/>
      <c r="P603" s="46"/>
      <c r="Q603" s="46"/>
      <c r="R603" s="46"/>
      <c r="S603" s="47"/>
      <c r="T603" s="9"/>
      <c r="U603" s="48"/>
      <c r="V603" s="47"/>
      <c r="W603" s="49"/>
      <c r="X603" s="50"/>
      <c r="Y603" s="51"/>
      <c r="Z603" s="52" t="s">
        <v>54</v>
      </c>
      <c r="AA603" s="39"/>
      <c r="AB603" s="42"/>
      <c r="AC603" s="53"/>
      <c r="AD603" s="54"/>
      <c r="AE603" s="48"/>
      <c r="AF603" s="47"/>
      <c r="AG603" s="47"/>
      <c r="AH603" s="55"/>
      <c r="AI603" s="52" t="str">
        <f t="shared" si="173"/>
        <v>N</v>
      </c>
    </row>
    <row r="604" spans="1:35" s="38" customFormat="1" ht="21">
      <c r="A604" s="37">
        <v>495.08</v>
      </c>
      <c r="B604" s="38" t="s">
        <v>111</v>
      </c>
      <c r="C604" s="38" t="s">
        <v>126</v>
      </c>
      <c r="D604" s="38">
        <v>1</v>
      </c>
      <c r="E604" s="39" t="s">
        <v>53</v>
      </c>
      <c r="F604" s="40">
        <v>8</v>
      </c>
      <c r="G604" s="41">
        <v>13</v>
      </c>
      <c r="H604" s="42"/>
      <c r="I604" s="43"/>
      <c r="J604" s="39"/>
      <c r="K604" s="44"/>
      <c r="L604" s="44"/>
      <c r="M604" s="44"/>
      <c r="N604" s="44"/>
      <c r="O604" s="45"/>
      <c r="P604" s="46"/>
      <c r="Q604" s="46"/>
      <c r="R604" s="46"/>
      <c r="S604" s="47"/>
      <c r="T604" s="9"/>
      <c r="U604" s="48"/>
      <c r="V604" s="47"/>
      <c r="W604" s="49"/>
      <c r="X604" s="50"/>
      <c r="Y604" s="51"/>
      <c r="Z604" s="52" t="s">
        <v>57</v>
      </c>
      <c r="AA604" s="39"/>
      <c r="AB604" s="42"/>
      <c r="AC604" s="53"/>
      <c r="AD604" s="54"/>
      <c r="AE604" s="48"/>
      <c r="AF604" s="47"/>
      <c r="AG604" s="47"/>
      <c r="AH604" s="55"/>
      <c r="AI604" s="52" t="str">
        <f t="shared" si="173"/>
        <v>R</v>
      </c>
    </row>
    <row r="605" spans="1:35" s="38" customFormat="1" ht="12.75">
      <c r="A605" s="37">
        <v>496.34</v>
      </c>
      <c r="B605" s="38" t="s">
        <v>111</v>
      </c>
      <c r="C605" s="38" t="s">
        <v>126</v>
      </c>
      <c r="D605" s="38">
        <v>1</v>
      </c>
      <c r="E605" s="39" t="s">
        <v>53</v>
      </c>
      <c r="F605" s="40">
        <v>134</v>
      </c>
      <c r="G605" s="41">
        <v>136</v>
      </c>
      <c r="H605" s="42"/>
      <c r="I605" s="43"/>
      <c r="J605" s="39">
        <v>270</v>
      </c>
      <c r="K605" s="44">
        <v>28</v>
      </c>
      <c r="L605" s="44">
        <v>180</v>
      </c>
      <c r="M605" s="44">
        <v>18</v>
      </c>
      <c r="N605" s="44"/>
      <c r="O605" s="45"/>
      <c r="P605" s="46">
        <f aca="true" t="shared" si="174" ref="P605:P637">COS(K605*PI()/180)*SIN(J605*PI()/180)*(SIN(M605*PI()/180))-(COS(M605*PI()/180)*SIN(L605*PI()/180))*(SIN(K605*PI()/180))</f>
        <v>-0.27284581133586044</v>
      </c>
      <c r="Q605" s="46">
        <f aca="true" t="shared" si="175" ref="Q605:Q637">(SIN(K605*PI()/180))*(COS(M605*PI()/180)*COS(L605*PI()/180))-(SIN(M605*PI()/180))*(COS(K605*PI()/180)*COS(J605*PI()/180))</f>
        <v>-0.4464939890027907</v>
      </c>
      <c r="R605" s="46">
        <f aca="true" t="shared" si="176" ref="R605:R637">(COS(K605*PI()/180)*COS(J605*PI()/180))*(COS(M605*PI()/180)*SIN(L605*PI()/180))-(COS(K605*PI()/180)*SIN(J605*PI()/180))*(COS(M605*PI()/180)*COS(L605*PI()/180))</f>
        <v>-0.8397330617356027</v>
      </c>
      <c r="S605" s="47">
        <f aca="true" t="shared" si="177" ref="S605:S637">IF(P605=0,IF(Q605&gt;=0,90,270),IF(P605&gt;0,IF(Q605&gt;=0,ATAN(Q605/P605)*180/PI(),ATAN(Q605/P605)*180/PI()+360),ATAN(Q605/P605)*180/PI()+180))</f>
        <v>238.57152066535667</v>
      </c>
      <c r="T605" s="9">
        <f t="shared" si="161"/>
        <v>-58.071836511209455</v>
      </c>
      <c r="U605" s="48">
        <f aca="true" t="shared" si="178" ref="U605:U637">IF(R605&lt;0,S605,IF(S605+180&gt;=360,S605-180,S605+180))</f>
        <v>238.57152066535667</v>
      </c>
      <c r="V605" s="47">
        <f t="shared" si="122"/>
        <v>148.57152066535667</v>
      </c>
      <c r="W605" s="49">
        <f aca="true" t="shared" si="179" ref="W605:W637">IF(R605&lt;0,90+T605,90-T605)</f>
        <v>31.928163488790545</v>
      </c>
      <c r="X605" s="50"/>
      <c r="Y605" s="51"/>
      <c r="Z605" s="52" t="s">
        <v>54</v>
      </c>
      <c r="AA605" s="39">
        <v>126</v>
      </c>
      <c r="AB605" s="42">
        <v>140</v>
      </c>
      <c r="AC605" s="53">
        <v>159.3</v>
      </c>
      <c r="AD605" s="54">
        <v>46.1</v>
      </c>
      <c r="AE605" s="48">
        <f>IF(AD605&gt;=0,IF(U605&gt;=AC605,U605-AC605,U605-AC605+360),IF((U605-AC605-180)&lt;0,IF(U605-AC605+180&lt;0,U605-AC605+540,U605-AC605+180),U605-AC605-180))</f>
        <v>79.27152066535666</v>
      </c>
      <c r="AF605" s="47">
        <f t="shared" si="121"/>
        <v>349.27152066535666</v>
      </c>
      <c r="AG605" s="47">
        <f aca="true" t="shared" si="180" ref="AG605:AG637">W605</f>
        <v>31.928163488790545</v>
      </c>
      <c r="AH605" s="55"/>
      <c r="AI605" s="52" t="str">
        <f aca="true" t="shared" si="181" ref="AI605:AI637">Z605</f>
        <v>N</v>
      </c>
    </row>
    <row r="606" spans="1:35" s="38" customFormat="1" ht="21">
      <c r="A606" s="37">
        <v>496.34</v>
      </c>
      <c r="B606" s="38" t="s">
        <v>111</v>
      </c>
      <c r="C606" s="38" t="s">
        <v>126</v>
      </c>
      <c r="D606" s="38">
        <v>1</v>
      </c>
      <c r="E606" s="39" t="s">
        <v>127</v>
      </c>
      <c r="F606" s="40">
        <v>134</v>
      </c>
      <c r="G606" s="41">
        <v>136</v>
      </c>
      <c r="H606" s="42"/>
      <c r="I606" s="43"/>
      <c r="J606" s="39"/>
      <c r="K606" s="44"/>
      <c r="L606" s="44"/>
      <c r="M606" s="44"/>
      <c r="N606" s="44"/>
      <c r="O606" s="45"/>
      <c r="P606" s="46"/>
      <c r="Q606" s="46"/>
      <c r="R606" s="46"/>
      <c r="S606" s="47"/>
      <c r="T606" s="9"/>
      <c r="U606" s="48"/>
      <c r="V606" s="47"/>
      <c r="W606" s="49"/>
      <c r="X606" s="50"/>
      <c r="Y606" s="51"/>
      <c r="Z606" s="52"/>
      <c r="AA606" s="39"/>
      <c r="AB606" s="42"/>
      <c r="AC606" s="53"/>
      <c r="AD606" s="54"/>
      <c r="AE606" s="48"/>
      <c r="AF606" s="47"/>
      <c r="AG606" s="47"/>
      <c r="AH606" s="55"/>
      <c r="AI606" s="52"/>
    </row>
    <row r="607" spans="1:35" s="38" customFormat="1" ht="12.75">
      <c r="A607" s="37">
        <v>504.6</v>
      </c>
      <c r="B607" s="38" t="s">
        <v>111</v>
      </c>
      <c r="C607" s="38" t="s">
        <v>128</v>
      </c>
      <c r="D607" s="38">
        <v>1</v>
      </c>
      <c r="E607" s="39" t="s">
        <v>53</v>
      </c>
      <c r="F607" s="40">
        <v>10</v>
      </c>
      <c r="G607" s="41">
        <v>15</v>
      </c>
      <c r="H607" s="42"/>
      <c r="I607" s="43"/>
      <c r="J607" s="39"/>
      <c r="K607" s="44"/>
      <c r="L607" s="44"/>
      <c r="M607" s="44"/>
      <c r="N607" s="44"/>
      <c r="O607" s="45"/>
      <c r="P607" s="46"/>
      <c r="Q607" s="46"/>
      <c r="R607" s="46"/>
      <c r="S607" s="47"/>
      <c r="T607" s="9"/>
      <c r="U607" s="48"/>
      <c r="V607" s="47"/>
      <c r="W607" s="49"/>
      <c r="X607" s="50"/>
      <c r="Y607" s="51"/>
      <c r="Z607" s="52"/>
      <c r="AA607" s="39"/>
      <c r="AB607" s="42"/>
      <c r="AC607" s="53"/>
      <c r="AD607" s="54"/>
      <c r="AE607" s="48"/>
      <c r="AF607" s="47"/>
      <c r="AG607" s="47"/>
      <c r="AH607" s="55"/>
      <c r="AI607" s="52"/>
    </row>
    <row r="608" spans="1:35" s="38" customFormat="1" ht="12.75">
      <c r="A608" s="37">
        <v>504.91</v>
      </c>
      <c r="B608" s="38" t="s">
        <v>111</v>
      </c>
      <c r="C608" s="38" t="s">
        <v>128</v>
      </c>
      <c r="D608" s="38">
        <v>1</v>
      </c>
      <c r="E608" s="39" t="s">
        <v>53</v>
      </c>
      <c r="F608" s="40">
        <v>41</v>
      </c>
      <c r="G608" s="41">
        <v>47</v>
      </c>
      <c r="H608" s="42"/>
      <c r="I608" s="43"/>
      <c r="J608" s="39">
        <v>270</v>
      </c>
      <c r="K608" s="44">
        <v>54</v>
      </c>
      <c r="L608" s="44">
        <v>180</v>
      </c>
      <c r="M608" s="44">
        <v>23</v>
      </c>
      <c r="N608" s="44"/>
      <c r="O608" s="45"/>
      <c r="P608" s="46">
        <f t="shared" si="174"/>
        <v>-0.22966599493759063</v>
      </c>
      <c r="Q608" s="46">
        <f t="shared" si="175"/>
        <v>-0.7447040698476447</v>
      </c>
      <c r="R608" s="46">
        <f t="shared" si="176"/>
        <v>-0.5410591775229888</v>
      </c>
      <c r="S608" s="47">
        <f t="shared" si="177"/>
        <v>252.8602894590459</v>
      </c>
      <c r="T608" s="9">
        <f t="shared" si="161"/>
        <v>-34.77132133315223</v>
      </c>
      <c r="U608" s="48">
        <f t="shared" si="178"/>
        <v>252.8602894590459</v>
      </c>
      <c r="V608" s="47">
        <f t="shared" si="122"/>
        <v>162.8602894590459</v>
      </c>
      <c r="W608" s="49">
        <f t="shared" si="179"/>
        <v>55.22867866684777</v>
      </c>
      <c r="X608" s="50"/>
      <c r="Y608" s="51"/>
      <c r="Z608" s="52" t="s">
        <v>54</v>
      </c>
      <c r="AA608" s="39"/>
      <c r="AB608" s="42"/>
      <c r="AC608" s="53"/>
      <c r="AD608" s="54"/>
      <c r="AE608" s="48">
        <f aca="true" t="shared" si="182" ref="AE606:AE636">IF(AD608&gt;=0,IF(U608&gt;=AC608,U608-AC608,U608-AC608+360),IF((U608-AC608-180)&lt;0,IF(U608-AC608+180&lt;0,U608-AC608+540,U608-AC608+180),U608-AC608-180))</f>
        <v>252.8602894590459</v>
      </c>
      <c r="AF608" s="47">
        <f t="shared" si="121"/>
        <v>162.8602894590459</v>
      </c>
      <c r="AG608" s="47">
        <f t="shared" si="180"/>
        <v>55.22867866684777</v>
      </c>
      <c r="AH608" s="55"/>
      <c r="AI608" s="52" t="str">
        <f t="shared" si="181"/>
        <v>N</v>
      </c>
    </row>
    <row r="609" spans="1:35" s="38" customFormat="1" ht="12.75">
      <c r="A609" s="37">
        <v>505.5</v>
      </c>
      <c r="B609" s="38" t="s">
        <v>111</v>
      </c>
      <c r="C609" s="38" t="s">
        <v>128</v>
      </c>
      <c r="D609" s="38">
        <v>1</v>
      </c>
      <c r="E609" s="39" t="s">
        <v>48</v>
      </c>
      <c r="F609" s="40">
        <v>100</v>
      </c>
      <c r="G609" s="41">
        <v>101</v>
      </c>
      <c r="H609" s="42"/>
      <c r="I609" s="43"/>
      <c r="J609" s="39">
        <v>270</v>
      </c>
      <c r="K609" s="44">
        <v>4</v>
      </c>
      <c r="L609" s="44">
        <v>180</v>
      </c>
      <c r="M609" s="44">
        <v>1</v>
      </c>
      <c r="N609" s="44"/>
      <c r="O609" s="45"/>
      <c r="P609" s="46">
        <f t="shared" si="174"/>
        <v>-0.017409893252357176</v>
      </c>
      <c r="Q609" s="46">
        <f t="shared" si="175"/>
        <v>-0.06974584949530101</v>
      </c>
      <c r="R609" s="46">
        <f t="shared" si="176"/>
        <v>-0.9974121164231596</v>
      </c>
      <c r="S609" s="47">
        <f t="shared" si="177"/>
        <v>255.98430083594644</v>
      </c>
      <c r="T609" s="9">
        <f t="shared" si="161"/>
        <v>-85.87768053918494</v>
      </c>
      <c r="U609" s="48">
        <f t="shared" si="178"/>
        <v>255.98430083594644</v>
      </c>
      <c r="V609" s="47">
        <f t="shared" si="122"/>
        <v>165.98430083594644</v>
      </c>
      <c r="W609" s="49">
        <f t="shared" si="179"/>
        <v>4.1223194608150635</v>
      </c>
      <c r="X609" s="50"/>
      <c r="Y609" s="51"/>
      <c r="Z609" s="52"/>
      <c r="AA609" s="39">
        <v>100</v>
      </c>
      <c r="AB609" s="42">
        <v>106</v>
      </c>
      <c r="AC609" s="53"/>
      <c r="AD609" s="54"/>
      <c r="AE609" s="48">
        <f t="shared" si="182"/>
        <v>255.98430083594644</v>
      </c>
      <c r="AF609" s="47">
        <f t="shared" si="121"/>
        <v>165.98430083594644</v>
      </c>
      <c r="AG609" s="47">
        <f t="shared" si="180"/>
        <v>4.1223194608150635</v>
      </c>
      <c r="AH609" s="55"/>
      <c r="AI609" s="52"/>
    </row>
    <row r="610" spans="1:35" s="38" customFormat="1" ht="21">
      <c r="A610" s="37">
        <v>505.79</v>
      </c>
      <c r="B610" s="38" t="s">
        <v>111</v>
      </c>
      <c r="C610" s="38" t="s">
        <v>128</v>
      </c>
      <c r="D610" s="38">
        <v>1</v>
      </c>
      <c r="E610" s="39" t="s">
        <v>53</v>
      </c>
      <c r="F610" s="40">
        <v>129</v>
      </c>
      <c r="G610" s="41">
        <v>135</v>
      </c>
      <c r="H610" s="42"/>
      <c r="I610" s="43"/>
      <c r="J610" s="39"/>
      <c r="K610" s="44"/>
      <c r="L610" s="44"/>
      <c r="M610" s="44"/>
      <c r="N610" s="44"/>
      <c r="O610" s="45"/>
      <c r="P610" s="46"/>
      <c r="Q610" s="46"/>
      <c r="R610" s="46"/>
      <c r="S610" s="47"/>
      <c r="T610" s="9"/>
      <c r="U610" s="48"/>
      <c r="V610" s="47"/>
      <c r="W610" s="49"/>
      <c r="X610" s="50"/>
      <c r="Y610" s="51"/>
      <c r="Z610" s="52"/>
      <c r="AA610" s="39"/>
      <c r="AB610" s="42"/>
      <c r="AC610" s="53"/>
      <c r="AD610" s="54"/>
      <c r="AE610" s="48"/>
      <c r="AF610" s="47"/>
      <c r="AG610" s="47"/>
      <c r="AH610" s="55"/>
      <c r="AI610" s="52"/>
    </row>
    <row r="611" spans="1:35" s="38" customFormat="1" ht="12.75">
      <c r="A611" s="37">
        <v>507.37</v>
      </c>
      <c r="B611" s="38" t="s">
        <v>111</v>
      </c>
      <c r="C611" s="38" t="s">
        <v>128</v>
      </c>
      <c r="D611" s="38" t="s">
        <v>55</v>
      </c>
      <c r="E611" s="39" t="s">
        <v>127</v>
      </c>
      <c r="F611" s="40">
        <v>20</v>
      </c>
      <c r="G611" s="41">
        <v>23</v>
      </c>
      <c r="H611" s="42"/>
      <c r="I611" s="43"/>
      <c r="J611" s="39"/>
      <c r="K611" s="44"/>
      <c r="L611" s="44"/>
      <c r="M611" s="44"/>
      <c r="N611" s="44"/>
      <c r="O611" s="45"/>
      <c r="P611" s="46"/>
      <c r="Q611" s="46"/>
      <c r="R611" s="46"/>
      <c r="S611" s="47"/>
      <c r="T611" s="9"/>
      <c r="U611" s="48"/>
      <c r="V611" s="47"/>
      <c r="W611" s="49"/>
      <c r="X611" s="50"/>
      <c r="Y611" s="51"/>
      <c r="Z611" s="52"/>
      <c r="AA611" s="39"/>
      <c r="AB611" s="42"/>
      <c r="AC611" s="53"/>
      <c r="AD611" s="54"/>
      <c r="AE611" s="48"/>
      <c r="AF611" s="47"/>
      <c r="AG611" s="47"/>
      <c r="AH611" s="55"/>
      <c r="AI611" s="52"/>
    </row>
    <row r="612" spans="1:35" s="38" customFormat="1" ht="12.75">
      <c r="A612" s="37">
        <v>516.435</v>
      </c>
      <c r="B612" s="38" t="s">
        <v>111</v>
      </c>
      <c r="C612" s="38" t="s">
        <v>129</v>
      </c>
      <c r="D612" s="38">
        <v>2</v>
      </c>
      <c r="E612" s="39" t="s">
        <v>130</v>
      </c>
      <c r="F612" s="40">
        <v>93</v>
      </c>
      <c r="G612" s="41">
        <v>93</v>
      </c>
      <c r="H612" s="42"/>
      <c r="I612" s="43"/>
      <c r="J612" s="39">
        <v>270</v>
      </c>
      <c r="K612" s="44">
        <v>6</v>
      </c>
      <c r="L612" s="44">
        <v>180</v>
      </c>
      <c r="M612" s="44">
        <v>2</v>
      </c>
      <c r="N612" s="44"/>
      <c r="O612" s="45"/>
      <c r="P612" s="46">
        <f t="shared" si="174"/>
        <v>-0.03470831360797008</v>
      </c>
      <c r="Q612" s="46">
        <f t="shared" si="175"/>
        <v>-0.10446478735209536</v>
      </c>
      <c r="R612" s="46">
        <f t="shared" si="176"/>
        <v>-0.9939160595006973</v>
      </c>
      <c r="S612" s="47">
        <f t="shared" si="177"/>
        <v>251.62098802250347</v>
      </c>
      <c r="T612" s="9">
        <f t="shared" si="161"/>
        <v>-83.68004299396074</v>
      </c>
      <c r="U612" s="48">
        <f t="shared" si="178"/>
        <v>251.62098802250347</v>
      </c>
      <c r="V612" s="47">
        <f t="shared" si="122"/>
        <v>161.62098802250347</v>
      </c>
      <c r="W612" s="49">
        <f t="shared" si="179"/>
        <v>6.31995700603926</v>
      </c>
      <c r="X612" s="50"/>
      <c r="Y612" s="51"/>
      <c r="Z612" s="52"/>
      <c r="AA612" s="39">
        <v>92</v>
      </c>
      <c r="AB612" s="42">
        <v>102</v>
      </c>
      <c r="AC612" s="53">
        <v>163.3</v>
      </c>
      <c r="AD612" s="54">
        <v>20.5</v>
      </c>
      <c r="AE612" s="48">
        <f t="shared" si="182"/>
        <v>88.32098802250346</v>
      </c>
      <c r="AF612" s="47">
        <f t="shared" si="121"/>
        <v>358.32098802250346</v>
      </c>
      <c r="AG612" s="47">
        <f t="shared" si="180"/>
        <v>6.31995700603926</v>
      </c>
      <c r="AH612" s="55"/>
      <c r="AI612" s="52"/>
    </row>
    <row r="613" spans="1:35" s="38" customFormat="1" ht="21">
      <c r="A613" s="37">
        <v>516.455</v>
      </c>
      <c r="B613" s="38" t="s">
        <v>111</v>
      </c>
      <c r="C613" s="38" t="s">
        <v>129</v>
      </c>
      <c r="D613" s="38">
        <v>2</v>
      </c>
      <c r="E613" s="39" t="s">
        <v>53</v>
      </c>
      <c r="F613" s="40">
        <v>95</v>
      </c>
      <c r="G613" s="41">
        <v>96</v>
      </c>
      <c r="H613" s="42"/>
      <c r="I613" s="43"/>
      <c r="J613" s="39">
        <v>270</v>
      </c>
      <c r="K613" s="44">
        <v>34</v>
      </c>
      <c r="L613" s="44">
        <v>0</v>
      </c>
      <c r="M613" s="44">
        <v>11</v>
      </c>
      <c r="N613" s="44"/>
      <c r="O613" s="45"/>
      <c r="P613" s="46">
        <f t="shared" si="174"/>
        <v>-0.15818782634863687</v>
      </c>
      <c r="Q613" s="46">
        <f t="shared" si="175"/>
        <v>0.5489189548379108</v>
      </c>
      <c r="R613" s="46">
        <f t="shared" si="176"/>
        <v>0.8138058173194939</v>
      </c>
      <c r="S613" s="47">
        <f t="shared" si="177"/>
        <v>106.07595829841685</v>
      </c>
      <c r="T613" s="9">
        <f t="shared" si="161"/>
        <v>54.93274578948295</v>
      </c>
      <c r="U613" s="48">
        <f t="shared" si="178"/>
        <v>286.0759582984168</v>
      </c>
      <c r="V613" s="47">
        <f t="shared" si="122"/>
        <v>196.07595829841682</v>
      </c>
      <c r="W613" s="49">
        <f t="shared" si="179"/>
        <v>35.06725421051705</v>
      </c>
      <c r="X613" s="50"/>
      <c r="Y613" s="51"/>
      <c r="Z613" s="52" t="s">
        <v>54</v>
      </c>
      <c r="AA613" s="39">
        <v>92</v>
      </c>
      <c r="AB613" s="42">
        <v>102</v>
      </c>
      <c r="AC613" s="53">
        <v>163.3</v>
      </c>
      <c r="AD613" s="54">
        <v>20.5</v>
      </c>
      <c r="AE613" s="48">
        <f t="shared" si="182"/>
        <v>122.77595829841681</v>
      </c>
      <c r="AF613" s="47">
        <f t="shared" si="121"/>
        <v>32.77595829841681</v>
      </c>
      <c r="AG613" s="47">
        <f t="shared" si="180"/>
        <v>35.06725421051705</v>
      </c>
      <c r="AH613" s="55"/>
      <c r="AI613" s="52" t="str">
        <f t="shared" si="181"/>
        <v>N</v>
      </c>
    </row>
    <row r="614" spans="1:35" s="38" customFormat="1" ht="21">
      <c r="A614" s="37">
        <v>516.485</v>
      </c>
      <c r="B614" s="38" t="s">
        <v>111</v>
      </c>
      <c r="C614" s="38" t="s">
        <v>129</v>
      </c>
      <c r="D614" s="38">
        <v>2</v>
      </c>
      <c r="E614" s="39" t="s">
        <v>130</v>
      </c>
      <c r="F614" s="40">
        <v>98</v>
      </c>
      <c r="G614" s="41">
        <v>98</v>
      </c>
      <c r="H614" s="42"/>
      <c r="I614" s="43"/>
      <c r="J614" s="39">
        <v>90</v>
      </c>
      <c r="K614" s="44">
        <v>3</v>
      </c>
      <c r="L614" s="44">
        <v>0</v>
      </c>
      <c r="M614" s="44">
        <v>6</v>
      </c>
      <c r="N614" s="44"/>
      <c r="O614" s="45"/>
      <c r="P614" s="46">
        <f t="shared" si="174"/>
        <v>0.10438521064158733</v>
      </c>
      <c r="Q614" s="46">
        <f t="shared" si="175"/>
        <v>0.0520492543986435</v>
      </c>
      <c r="R614" s="46">
        <f t="shared" si="176"/>
        <v>-0.9931589376748557</v>
      </c>
      <c r="S614" s="47">
        <f t="shared" si="177"/>
        <v>26.502069735981433</v>
      </c>
      <c r="T614" s="9">
        <f t="shared" si="161"/>
        <v>-83.30154702070026</v>
      </c>
      <c r="U614" s="48">
        <f t="shared" si="178"/>
        <v>26.502069735981433</v>
      </c>
      <c r="V614" s="47">
        <f t="shared" si="122"/>
        <v>296.5020697359814</v>
      </c>
      <c r="W614" s="49">
        <f t="shared" si="179"/>
        <v>6.698452979299745</v>
      </c>
      <c r="X614" s="50"/>
      <c r="Y614" s="51"/>
      <c r="Z614" s="52"/>
      <c r="AA614" s="39">
        <v>92</v>
      </c>
      <c r="AB614" s="42">
        <v>102</v>
      </c>
      <c r="AC614" s="53">
        <v>163.3</v>
      </c>
      <c r="AD614" s="54">
        <v>20.5</v>
      </c>
      <c r="AE614" s="48">
        <f t="shared" si="182"/>
        <v>223.2020697359814</v>
      </c>
      <c r="AF614" s="47">
        <f t="shared" si="121"/>
        <v>133.2020697359814</v>
      </c>
      <c r="AG614" s="47">
        <f t="shared" si="180"/>
        <v>6.698452979299745</v>
      </c>
      <c r="AH614" s="55"/>
      <c r="AI614" s="52"/>
    </row>
    <row r="615" spans="1:35" s="38" customFormat="1" ht="21">
      <c r="A615" s="37">
        <v>523.97</v>
      </c>
      <c r="B615" s="38" t="s">
        <v>111</v>
      </c>
      <c r="C615" s="38" t="s">
        <v>131</v>
      </c>
      <c r="D615" s="38">
        <v>1</v>
      </c>
      <c r="E615" s="39" t="s">
        <v>101</v>
      </c>
      <c r="F615" s="40">
        <v>47</v>
      </c>
      <c r="G615" s="41">
        <v>52</v>
      </c>
      <c r="H615" s="42"/>
      <c r="I615" s="43"/>
      <c r="J615" s="39">
        <v>270</v>
      </c>
      <c r="K615" s="44">
        <v>41</v>
      </c>
      <c r="L615" s="44">
        <v>0</v>
      </c>
      <c r="M615" s="44">
        <v>56</v>
      </c>
      <c r="N615" s="44">
        <v>90</v>
      </c>
      <c r="O615" s="45">
        <v>90</v>
      </c>
      <c r="P615" s="46">
        <f t="shared" si="174"/>
        <v>-0.6256825983719213</v>
      </c>
      <c r="Q615" s="46">
        <f t="shared" si="175"/>
        <v>0.36686355326940073</v>
      </c>
      <c r="R615" s="46">
        <f t="shared" si="176"/>
        <v>0.4220282414419605</v>
      </c>
      <c r="S615" s="47">
        <f t="shared" si="177"/>
        <v>149.61514270717174</v>
      </c>
      <c r="T615" s="9">
        <f t="shared" si="161"/>
        <v>30.19354156366152</v>
      </c>
      <c r="U615" s="48">
        <f t="shared" si="178"/>
        <v>329.61514270717174</v>
      </c>
      <c r="V615" s="47">
        <f t="shared" si="122"/>
        <v>239.61514270717174</v>
      </c>
      <c r="W615" s="49">
        <f t="shared" si="179"/>
        <v>59.80645843633848</v>
      </c>
      <c r="X615" s="50">
        <f aca="true" t="shared" si="183" ref="X605:X637">IF(-Q615&lt;0,180-ACOS(SIN((U615-90)*PI()/180)*R615/SQRT(Q615^2+R615^2))*180/PI(),ACOS(SIN((U615-90)*PI()/180)*R615/SQRT(Q615^2+R615^2))*180/PI())</f>
        <v>49.37931853840499</v>
      </c>
      <c r="Y615" s="51">
        <f aca="true" t="shared" si="184" ref="Y608:Y636">IF(O615=90,IF(X615-N615&lt;0,X615-N615+180,X615-N615),IF(O615=270,IF(X615+N615&gt;180,X615+N615-180,X615+N615),IF(U615&lt;180,IF(O615=1,IF(X615+N615&gt;180,X615+N615-180,X615+N615),IF(X615-N615&lt;0,X615-N615+180,X615-N615)),IF(O615=1,IF(X615-N615&lt;0,X615-N615+180,X615-N615),IF(X615+N615&gt;180,X615+N615-180,X615+N615)))))</f>
        <v>139.379318538405</v>
      </c>
      <c r="Z615" s="52" t="s">
        <v>57</v>
      </c>
      <c r="AA615" s="39">
        <v>42</v>
      </c>
      <c r="AB615" s="42">
        <v>109</v>
      </c>
      <c r="AC615" s="53">
        <v>273.6</v>
      </c>
      <c r="AD615" s="54">
        <v>13.2</v>
      </c>
      <c r="AE615" s="48">
        <f t="shared" si="182"/>
        <v>56.01514270717172</v>
      </c>
      <c r="AF615" s="47">
        <f t="shared" si="121"/>
        <v>326.0151427071717</v>
      </c>
      <c r="AG615" s="47">
        <f t="shared" si="180"/>
        <v>59.80645843633848</v>
      </c>
      <c r="AH615" s="55">
        <f aca="true" t="shared" si="185" ref="AH605:AH637">Y615</f>
        <v>139.379318538405</v>
      </c>
      <c r="AI615" s="52" t="str">
        <f t="shared" si="181"/>
        <v>R</v>
      </c>
    </row>
    <row r="616" spans="1:35" s="38" customFormat="1" ht="12.75">
      <c r="A616" s="37">
        <v>524.07</v>
      </c>
      <c r="B616" s="38" t="s">
        <v>111</v>
      </c>
      <c r="C616" s="38" t="s">
        <v>131</v>
      </c>
      <c r="D616" s="38">
        <v>1</v>
      </c>
      <c r="E616" s="39" t="s">
        <v>101</v>
      </c>
      <c r="F616" s="40">
        <v>57</v>
      </c>
      <c r="G616" s="41">
        <v>61</v>
      </c>
      <c r="H616" s="42"/>
      <c r="I616" s="43"/>
      <c r="J616" s="39">
        <v>90</v>
      </c>
      <c r="K616" s="44">
        <v>5</v>
      </c>
      <c r="L616" s="44">
        <v>180</v>
      </c>
      <c r="M616" s="44">
        <v>72</v>
      </c>
      <c r="N616" s="44">
        <v>75</v>
      </c>
      <c r="O616" s="45">
        <v>270</v>
      </c>
      <c r="P616" s="46">
        <f t="shared" si="174"/>
        <v>0.9474374591188377</v>
      </c>
      <c r="Q616" s="46">
        <f t="shared" si="175"/>
        <v>-0.02693260566639751</v>
      </c>
      <c r="R616" s="46">
        <f t="shared" si="176"/>
        <v>0.3078410914165694</v>
      </c>
      <c r="S616" s="47">
        <f t="shared" si="177"/>
        <v>358.3717034140238</v>
      </c>
      <c r="T616" s="9">
        <f t="shared" si="161"/>
        <v>17.993200286718302</v>
      </c>
      <c r="U616" s="48">
        <f t="shared" si="178"/>
        <v>178.37170341402378</v>
      </c>
      <c r="V616" s="47">
        <f t="shared" si="122"/>
        <v>88.37170341402378</v>
      </c>
      <c r="W616" s="49">
        <f t="shared" si="179"/>
        <v>72.0067997132817</v>
      </c>
      <c r="X616" s="50">
        <f t="shared" si="183"/>
        <v>5.257814716795958</v>
      </c>
      <c r="Y616" s="51">
        <f t="shared" si="184"/>
        <v>80.25781471679596</v>
      </c>
      <c r="Z616" s="52"/>
      <c r="AA616" s="39">
        <v>42</v>
      </c>
      <c r="AB616" s="42">
        <v>109</v>
      </c>
      <c r="AC616" s="53">
        <v>273.6</v>
      </c>
      <c r="AD616" s="54">
        <v>13.2</v>
      </c>
      <c r="AE616" s="48">
        <f t="shared" si="182"/>
        <v>264.77170341402376</v>
      </c>
      <c r="AF616" s="47">
        <f t="shared" si="121"/>
        <v>174.77170341402376</v>
      </c>
      <c r="AG616" s="47">
        <f t="shared" si="180"/>
        <v>72.0067997132817</v>
      </c>
      <c r="AH616" s="55">
        <f t="shared" si="185"/>
        <v>80.25781471679596</v>
      </c>
      <c r="AI616" s="52"/>
    </row>
    <row r="617" spans="1:35" s="38" customFormat="1" ht="12.75">
      <c r="A617" s="37">
        <v>524.15</v>
      </c>
      <c r="B617" s="38" t="s">
        <v>111</v>
      </c>
      <c r="C617" s="38" t="s">
        <v>131</v>
      </c>
      <c r="D617" s="38">
        <v>1</v>
      </c>
      <c r="E617" s="39" t="s">
        <v>101</v>
      </c>
      <c r="F617" s="40">
        <v>65</v>
      </c>
      <c r="G617" s="41">
        <v>85</v>
      </c>
      <c r="H617" s="42"/>
      <c r="I617" s="43"/>
      <c r="J617" s="39">
        <v>270</v>
      </c>
      <c r="K617" s="44">
        <v>76</v>
      </c>
      <c r="L617" s="44">
        <v>0</v>
      </c>
      <c r="M617" s="44">
        <v>26</v>
      </c>
      <c r="N617" s="44">
        <v>5</v>
      </c>
      <c r="O617" s="45">
        <v>90</v>
      </c>
      <c r="P617" s="46">
        <f t="shared" si="174"/>
        <v>-0.10605157880741388</v>
      </c>
      <c r="Q617" s="46">
        <f t="shared" si="175"/>
        <v>0.8720960219263919</v>
      </c>
      <c r="R617" s="46">
        <f t="shared" si="176"/>
        <v>0.21743795943439015</v>
      </c>
      <c r="S617" s="47">
        <f t="shared" si="177"/>
        <v>96.93343257783057</v>
      </c>
      <c r="T617" s="9">
        <f t="shared" si="161"/>
        <v>13.901603712632792</v>
      </c>
      <c r="U617" s="48">
        <f t="shared" si="178"/>
        <v>276.93343257783056</v>
      </c>
      <c r="V617" s="47">
        <f t="shared" si="122"/>
        <v>186.93343257783056</v>
      </c>
      <c r="W617" s="49">
        <f t="shared" si="179"/>
        <v>76.09839628736721</v>
      </c>
      <c r="X617" s="50">
        <f t="shared" si="183"/>
        <v>88.32650368696721</v>
      </c>
      <c r="Y617" s="51">
        <f t="shared" si="184"/>
        <v>83.32650368696721</v>
      </c>
      <c r="Z617" s="52" t="s">
        <v>54</v>
      </c>
      <c r="AA617" s="39">
        <v>42</v>
      </c>
      <c r="AB617" s="42">
        <v>109</v>
      </c>
      <c r="AC617" s="53">
        <v>301.6</v>
      </c>
      <c r="AD617" s="54">
        <v>3.8</v>
      </c>
      <c r="AE617" s="48">
        <f t="shared" si="182"/>
        <v>335.33343257783054</v>
      </c>
      <c r="AF617" s="47">
        <f t="shared" si="121"/>
        <v>245.33343257783054</v>
      </c>
      <c r="AG617" s="47">
        <f t="shared" si="180"/>
        <v>76.09839628736721</v>
      </c>
      <c r="AH617" s="55">
        <f t="shared" si="185"/>
        <v>83.32650368696721</v>
      </c>
      <c r="AI617" s="52" t="str">
        <f t="shared" si="181"/>
        <v>N</v>
      </c>
    </row>
    <row r="618" spans="1:35" s="38" customFormat="1" ht="21">
      <c r="A618" s="37">
        <v>524.36</v>
      </c>
      <c r="B618" s="38" t="s">
        <v>111</v>
      </c>
      <c r="C618" s="38" t="s">
        <v>131</v>
      </c>
      <c r="D618" s="38">
        <v>1</v>
      </c>
      <c r="E618" s="39" t="s">
        <v>101</v>
      </c>
      <c r="F618" s="40">
        <v>86</v>
      </c>
      <c r="G618" s="41">
        <v>94</v>
      </c>
      <c r="H618" s="42"/>
      <c r="I618" s="43"/>
      <c r="J618" s="39">
        <v>90</v>
      </c>
      <c r="K618" s="44">
        <v>59</v>
      </c>
      <c r="L618" s="44">
        <v>180</v>
      </c>
      <c r="M618" s="44">
        <v>20</v>
      </c>
      <c r="N618" s="44">
        <v>35</v>
      </c>
      <c r="O618" s="45">
        <v>270</v>
      </c>
      <c r="P618" s="46">
        <f t="shared" si="174"/>
        <v>0.17615339619891318</v>
      </c>
      <c r="Q618" s="46">
        <f t="shared" si="175"/>
        <v>-0.8054737872487506</v>
      </c>
      <c r="R618" s="46">
        <f t="shared" si="176"/>
        <v>0.48397747841675803</v>
      </c>
      <c r="S618" s="47">
        <f t="shared" si="177"/>
        <v>282.3361006761495</v>
      </c>
      <c r="T618" s="9">
        <f t="shared" si="161"/>
        <v>30.412398874188515</v>
      </c>
      <c r="U618" s="48">
        <f t="shared" si="178"/>
        <v>102.3361006761495</v>
      </c>
      <c r="V618" s="47">
        <f t="shared" si="122"/>
        <v>12.3361006761495</v>
      </c>
      <c r="W618" s="49">
        <f t="shared" si="179"/>
        <v>59.58760112581149</v>
      </c>
      <c r="X618" s="50">
        <f t="shared" si="183"/>
        <v>83.68262058783165</v>
      </c>
      <c r="Y618" s="51">
        <f t="shared" si="184"/>
        <v>118.68262058783165</v>
      </c>
      <c r="Z618" s="52"/>
      <c r="AA618" s="39">
        <v>42</v>
      </c>
      <c r="AB618" s="42">
        <v>109</v>
      </c>
      <c r="AC618" s="53">
        <v>301.6</v>
      </c>
      <c r="AD618" s="54">
        <v>3.8</v>
      </c>
      <c r="AE618" s="48">
        <f t="shared" si="182"/>
        <v>160.73610067614948</v>
      </c>
      <c r="AF618" s="47">
        <f t="shared" si="121"/>
        <v>70.73610067614948</v>
      </c>
      <c r="AG618" s="47">
        <f t="shared" si="180"/>
        <v>59.58760112581149</v>
      </c>
      <c r="AH618" s="55">
        <f t="shared" si="185"/>
        <v>118.68262058783165</v>
      </c>
      <c r="AI618" s="52"/>
    </row>
    <row r="619" spans="1:35" s="38" customFormat="1" ht="12.75">
      <c r="A619" s="37">
        <v>524.54</v>
      </c>
      <c r="B619" s="38" t="s">
        <v>111</v>
      </c>
      <c r="C619" s="38" t="s">
        <v>131</v>
      </c>
      <c r="D619" s="38">
        <v>1</v>
      </c>
      <c r="E619" s="39" t="s">
        <v>101</v>
      </c>
      <c r="F619" s="40">
        <v>104</v>
      </c>
      <c r="G619" s="41">
        <v>109</v>
      </c>
      <c r="H619" s="42"/>
      <c r="I619" s="43"/>
      <c r="J619" s="39">
        <v>270</v>
      </c>
      <c r="K619" s="44">
        <v>70</v>
      </c>
      <c r="L619" s="44">
        <v>0</v>
      </c>
      <c r="M619" s="44">
        <v>1</v>
      </c>
      <c r="N619" s="44">
        <v>10</v>
      </c>
      <c r="O619" s="45">
        <v>90</v>
      </c>
      <c r="P619" s="46">
        <f t="shared" si="174"/>
        <v>-0.005969074551057532</v>
      </c>
      <c r="Q619" s="46">
        <f t="shared" si="175"/>
        <v>0.9395495010482593</v>
      </c>
      <c r="R619" s="46">
        <f t="shared" si="176"/>
        <v>0.3419680520012286</v>
      </c>
      <c r="S619" s="47">
        <f t="shared" si="177"/>
        <v>90.36400229873772</v>
      </c>
      <c r="T619" s="9">
        <f t="shared" si="161"/>
        <v>19.999628385466835</v>
      </c>
      <c r="U619" s="48">
        <f t="shared" si="178"/>
        <v>270.3640022987377</v>
      </c>
      <c r="V619" s="47">
        <f t="shared" si="122"/>
        <v>180.36400229873772</v>
      </c>
      <c r="W619" s="49">
        <f t="shared" si="179"/>
        <v>70.00037161453317</v>
      </c>
      <c r="X619" s="50">
        <f t="shared" si="183"/>
        <v>89.87550462111663</v>
      </c>
      <c r="Y619" s="51">
        <f t="shared" si="184"/>
        <v>79.87550462111663</v>
      </c>
      <c r="Z619" s="52" t="s">
        <v>54</v>
      </c>
      <c r="AA619" s="39">
        <v>42</v>
      </c>
      <c r="AB619" s="42">
        <v>109</v>
      </c>
      <c r="AC619" s="53">
        <v>254.4</v>
      </c>
      <c r="AD619" s="54">
        <v>42.8</v>
      </c>
      <c r="AE619" s="48">
        <f t="shared" si="182"/>
        <v>15.96400229873771</v>
      </c>
      <c r="AF619" s="47">
        <f t="shared" si="121"/>
        <v>285.9640022987377</v>
      </c>
      <c r="AG619" s="47">
        <f t="shared" si="180"/>
        <v>70.00037161453317</v>
      </c>
      <c r="AH619" s="55">
        <f t="shared" si="185"/>
        <v>79.87550462111663</v>
      </c>
      <c r="AI619" s="52" t="str">
        <f t="shared" si="181"/>
        <v>N</v>
      </c>
    </row>
    <row r="620" spans="1:35" s="38" customFormat="1" ht="21">
      <c r="A620" s="37">
        <v>525.67</v>
      </c>
      <c r="B620" s="38" t="s">
        <v>111</v>
      </c>
      <c r="C620" s="38" t="s">
        <v>131</v>
      </c>
      <c r="D620" s="38">
        <v>2</v>
      </c>
      <c r="E620" s="39" t="s">
        <v>53</v>
      </c>
      <c r="F620" s="40">
        <v>67</v>
      </c>
      <c r="G620" s="41">
        <v>71</v>
      </c>
      <c r="H620" s="42"/>
      <c r="I620" s="43"/>
      <c r="J620" s="39">
        <v>270</v>
      </c>
      <c r="K620" s="44">
        <v>30</v>
      </c>
      <c r="L620" s="44">
        <v>180</v>
      </c>
      <c r="M620" s="44">
        <v>26</v>
      </c>
      <c r="N620" s="44">
        <v>30</v>
      </c>
      <c r="O620" s="45">
        <v>90</v>
      </c>
      <c r="P620" s="46">
        <f t="shared" si="174"/>
        <v>-0.37964054940545827</v>
      </c>
      <c r="Q620" s="46">
        <f t="shared" si="175"/>
        <v>-0.4493970231495834</v>
      </c>
      <c r="R620" s="46">
        <f t="shared" si="176"/>
        <v>-0.7783784768652856</v>
      </c>
      <c r="S620" s="47">
        <f t="shared" si="177"/>
        <v>229.80962440910366</v>
      </c>
      <c r="T620" s="9">
        <f t="shared" si="161"/>
        <v>-52.918427478822196</v>
      </c>
      <c r="U620" s="48">
        <f t="shared" si="178"/>
        <v>229.80962440910366</v>
      </c>
      <c r="V620" s="47">
        <f t="shared" si="122"/>
        <v>139.80962440910366</v>
      </c>
      <c r="W620" s="49">
        <f t="shared" si="179"/>
        <v>37.081572521177804</v>
      </c>
      <c r="X620" s="50">
        <f t="shared" si="183"/>
        <v>123.97779966094218</v>
      </c>
      <c r="Y620" s="51">
        <f t="shared" si="184"/>
        <v>93.97779966094218</v>
      </c>
      <c r="Z620" s="52" t="s">
        <v>54</v>
      </c>
      <c r="AA620" s="39">
        <v>67</v>
      </c>
      <c r="AB620" s="42">
        <v>71</v>
      </c>
      <c r="AC620" s="53">
        <v>252.3</v>
      </c>
      <c r="AD620" s="54">
        <v>28.7</v>
      </c>
      <c r="AE620" s="48">
        <f t="shared" si="182"/>
        <v>337.50962440910365</v>
      </c>
      <c r="AF620" s="47">
        <f t="shared" si="121"/>
        <v>247.50962440910365</v>
      </c>
      <c r="AG620" s="47">
        <f t="shared" si="180"/>
        <v>37.081572521177804</v>
      </c>
      <c r="AH620" s="55">
        <f t="shared" si="185"/>
        <v>93.97779966094218</v>
      </c>
      <c r="AI620" s="52" t="str">
        <f t="shared" si="181"/>
        <v>N</v>
      </c>
    </row>
    <row r="621" spans="1:35" s="38" customFormat="1" ht="21">
      <c r="A621" s="37">
        <v>533.29</v>
      </c>
      <c r="B621" s="38" t="s">
        <v>111</v>
      </c>
      <c r="C621" s="38" t="s">
        <v>132</v>
      </c>
      <c r="D621" s="38">
        <v>1</v>
      </c>
      <c r="E621" s="39" t="s">
        <v>53</v>
      </c>
      <c r="F621" s="40">
        <v>29</v>
      </c>
      <c r="G621" s="41">
        <v>32</v>
      </c>
      <c r="H621" s="42"/>
      <c r="I621" s="43"/>
      <c r="J621" s="39">
        <v>90</v>
      </c>
      <c r="K621" s="44">
        <v>89</v>
      </c>
      <c r="L621" s="44">
        <v>0</v>
      </c>
      <c r="M621" s="44">
        <v>5</v>
      </c>
      <c r="N621" s="44">
        <v>75</v>
      </c>
      <c r="O621" s="45">
        <v>90</v>
      </c>
      <c r="P621" s="46">
        <f t="shared" si="174"/>
        <v>0.0015210774457754433</v>
      </c>
      <c r="Q621" s="46">
        <f t="shared" si="175"/>
        <v>0.9960429728140489</v>
      </c>
      <c r="R621" s="46">
        <f t="shared" si="176"/>
        <v>-0.01738599476176395</v>
      </c>
      <c r="S621" s="47">
        <f t="shared" si="177"/>
        <v>89.91250251988534</v>
      </c>
      <c r="T621" s="9">
        <f t="shared" si="161"/>
        <v>-0.9999988341906065</v>
      </c>
      <c r="U621" s="48">
        <f t="shared" si="178"/>
        <v>89.91250251988534</v>
      </c>
      <c r="V621" s="47">
        <f t="shared" si="122"/>
        <v>359.9125025198853</v>
      </c>
      <c r="W621" s="49">
        <f t="shared" si="179"/>
        <v>89.0000011658094</v>
      </c>
      <c r="X621" s="50">
        <f t="shared" si="183"/>
        <v>90.00152704099185</v>
      </c>
      <c r="Y621" s="51">
        <f t="shared" si="184"/>
        <v>15.001527040991846</v>
      </c>
      <c r="Z621" s="52"/>
      <c r="AA621" s="39">
        <v>27</v>
      </c>
      <c r="AB621" s="42">
        <v>32</v>
      </c>
      <c r="AC621" s="53">
        <v>345.4</v>
      </c>
      <c r="AD621" s="54">
        <v>-9.67</v>
      </c>
      <c r="AE621" s="48">
        <f t="shared" si="182"/>
        <v>284.51250251988535</v>
      </c>
      <c r="AF621" s="47">
        <f t="shared" si="121"/>
        <v>194.51250251988535</v>
      </c>
      <c r="AG621" s="47">
        <f t="shared" si="180"/>
        <v>89.0000011658094</v>
      </c>
      <c r="AH621" s="55">
        <f t="shared" si="185"/>
        <v>15.001527040991846</v>
      </c>
      <c r="AI621" s="52"/>
    </row>
    <row r="622" spans="1:35" s="38" customFormat="1" ht="12.75">
      <c r="A622" s="37">
        <v>533.32</v>
      </c>
      <c r="B622" s="38" t="s">
        <v>111</v>
      </c>
      <c r="C622" s="38" t="s">
        <v>132</v>
      </c>
      <c r="D622" s="38">
        <v>1</v>
      </c>
      <c r="E622" s="39" t="s">
        <v>53</v>
      </c>
      <c r="F622" s="40">
        <v>32</v>
      </c>
      <c r="G622" s="41">
        <v>33</v>
      </c>
      <c r="H622" s="42"/>
      <c r="I622" s="43"/>
      <c r="J622" s="39">
        <v>90</v>
      </c>
      <c r="K622" s="44">
        <v>4</v>
      </c>
      <c r="L622" s="44">
        <v>180</v>
      </c>
      <c r="M622" s="44">
        <v>21</v>
      </c>
      <c r="N622" s="44">
        <v>69</v>
      </c>
      <c r="O622" s="45">
        <v>270</v>
      </c>
      <c r="P622" s="46">
        <f t="shared" si="174"/>
        <v>0.3574949832317181</v>
      </c>
      <c r="Q622" s="46">
        <f t="shared" si="175"/>
        <v>-0.06512327850898138</v>
      </c>
      <c r="R622" s="46">
        <f t="shared" si="176"/>
        <v>0.9313062714998427</v>
      </c>
      <c r="S622" s="47">
        <f t="shared" si="177"/>
        <v>349.675887584074</v>
      </c>
      <c r="T622" s="9">
        <f t="shared" si="161"/>
        <v>68.68520635939238</v>
      </c>
      <c r="U622" s="48">
        <f t="shared" si="178"/>
        <v>169.67588758407402</v>
      </c>
      <c r="V622" s="47">
        <f t="shared" si="122"/>
        <v>79.67588758407402</v>
      </c>
      <c r="W622" s="49">
        <f t="shared" si="179"/>
        <v>21.31479364060762</v>
      </c>
      <c r="X622" s="50">
        <f t="shared" si="183"/>
        <v>11.064072520078366</v>
      </c>
      <c r="Y622" s="51">
        <f t="shared" si="184"/>
        <v>80.06407252007837</v>
      </c>
      <c r="Z622" s="52" t="s">
        <v>54</v>
      </c>
      <c r="AA622" s="39">
        <v>27</v>
      </c>
      <c r="AB622" s="42">
        <v>32</v>
      </c>
      <c r="AC622" s="53">
        <v>345.4</v>
      </c>
      <c r="AD622" s="54">
        <v>-9.67</v>
      </c>
      <c r="AE622" s="48">
        <f t="shared" si="182"/>
        <v>4.275887584074042</v>
      </c>
      <c r="AF622" s="47">
        <f t="shared" si="121"/>
        <v>274.27588758407404</v>
      </c>
      <c r="AG622" s="47">
        <f t="shared" si="180"/>
        <v>21.31479364060762</v>
      </c>
      <c r="AH622" s="55">
        <f t="shared" si="185"/>
        <v>80.06407252007837</v>
      </c>
      <c r="AI622" s="52" t="str">
        <f t="shared" si="181"/>
        <v>N</v>
      </c>
    </row>
    <row r="623" spans="1:35" s="38" customFormat="1" ht="12.75">
      <c r="A623" s="37">
        <v>535.2</v>
      </c>
      <c r="B623" s="38" t="s">
        <v>111</v>
      </c>
      <c r="C623" s="38" t="s">
        <v>132</v>
      </c>
      <c r="D623" s="38" t="s">
        <v>55</v>
      </c>
      <c r="E623" s="39" t="s">
        <v>53</v>
      </c>
      <c r="F623" s="40">
        <v>7</v>
      </c>
      <c r="G623" s="41">
        <v>18</v>
      </c>
      <c r="H623" s="42"/>
      <c r="I623" s="43"/>
      <c r="J623" s="39">
        <v>270</v>
      </c>
      <c r="K623" s="44">
        <v>88</v>
      </c>
      <c r="L623" s="44">
        <v>0</v>
      </c>
      <c r="M623" s="44">
        <v>1</v>
      </c>
      <c r="N623" s="44">
        <v>64</v>
      </c>
      <c r="O623" s="45">
        <v>270</v>
      </c>
      <c r="P623" s="46">
        <f t="shared" si="174"/>
        <v>-0.0006090802009086846</v>
      </c>
      <c r="Q623" s="46">
        <f t="shared" si="175"/>
        <v>0.9992386149554826</v>
      </c>
      <c r="R623" s="46">
        <f t="shared" si="176"/>
        <v>0.03489418134011378</v>
      </c>
      <c r="S623" s="47">
        <f t="shared" si="177"/>
        <v>90.03492431142345</v>
      </c>
      <c r="T623" s="9">
        <f t="shared" si="161"/>
        <v>1.9999996287575943</v>
      </c>
      <c r="U623" s="48">
        <f t="shared" si="178"/>
        <v>270.0349243114234</v>
      </c>
      <c r="V623" s="47">
        <f t="shared" si="122"/>
        <v>180.03492431142342</v>
      </c>
      <c r="W623" s="49">
        <f t="shared" si="179"/>
        <v>88.00000037124241</v>
      </c>
      <c r="X623" s="50">
        <f t="shared" si="183"/>
        <v>89.99878115918403</v>
      </c>
      <c r="Y623" s="51">
        <f t="shared" si="184"/>
        <v>153.99878115918403</v>
      </c>
      <c r="Z623" s="52" t="s">
        <v>87</v>
      </c>
      <c r="AA623" s="39">
        <v>7</v>
      </c>
      <c r="AB623" s="42">
        <v>18</v>
      </c>
      <c r="AC623" s="53"/>
      <c r="AD623" s="54"/>
      <c r="AE623" s="48">
        <f t="shared" si="182"/>
        <v>270.0349243114234</v>
      </c>
      <c r="AF623" s="47">
        <f t="shared" si="121"/>
        <v>180.03492431142342</v>
      </c>
      <c r="AG623" s="47">
        <f t="shared" si="180"/>
        <v>88.00000037124241</v>
      </c>
      <c r="AH623" s="55">
        <f t="shared" si="185"/>
        <v>153.99878115918403</v>
      </c>
      <c r="AI623" s="52" t="str">
        <f t="shared" si="181"/>
        <v>RL</v>
      </c>
    </row>
    <row r="624" spans="1:35" s="38" customFormat="1" ht="12.75">
      <c r="A624" s="37">
        <v>543.08</v>
      </c>
      <c r="B624" s="38" t="s">
        <v>111</v>
      </c>
      <c r="C624" s="38" t="s">
        <v>133</v>
      </c>
      <c r="D624" s="38">
        <v>1</v>
      </c>
      <c r="E624" s="39" t="s">
        <v>116</v>
      </c>
      <c r="F624" s="40">
        <v>58</v>
      </c>
      <c r="G624" s="41">
        <v>122</v>
      </c>
      <c r="H624" s="42"/>
      <c r="I624" s="43"/>
      <c r="J624" s="39"/>
      <c r="K624" s="44"/>
      <c r="L624" s="44"/>
      <c r="M624" s="44"/>
      <c r="N624" s="44"/>
      <c r="O624" s="45"/>
      <c r="P624" s="46"/>
      <c r="Q624" s="46"/>
      <c r="R624" s="46"/>
      <c r="S624" s="47"/>
      <c r="T624" s="9"/>
      <c r="U624" s="48"/>
      <c r="V624" s="47"/>
      <c r="W624" s="49"/>
      <c r="X624" s="50"/>
      <c r="Y624" s="51"/>
      <c r="Z624" s="52"/>
      <c r="AA624" s="39"/>
      <c r="AB624" s="42"/>
      <c r="AC624" s="53"/>
      <c r="AD624" s="54"/>
      <c r="AE624" s="48"/>
      <c r="AF624" s="47"/>
      <c r="AG624" s="47"/>
      <c r="AH624" s="55"/>
      <c r="AI624" s="52"/>
    </row>
    <row r="625" spans="1:35" s="38" customFormat="1" ht="12.75">
      <c r="A625" s="37">
        <v>544.035</v>
      </c>
      <c r="B625" s="38" t="s">
        <v>111</v>
      </c>
      <c r="C625" s="38" t="s">
        <v>133</v>
      </c>
      <c r="D625" s="38">
        <v>2</v>
      </c>
      <c r="E625" s="39" t="s">
        <v>53</v>
      </c>
      <c r="F625" s="40">
        <v>16</v>
      </c>
      <c r="G625" s="41">
        <v>29</v>
      </c>
      <c r="H625" s="42"/>
      <c r="I625" s="43"/>
      <c r="J625" s="39">
        <v>90</v>
      </c>
      <c r="K625" s="44">
        <v>80</v>
      </c>
      <c r="L625" s="44">
        <v>51</v>
      </c>
      <c r="M625" s="44">
        <v>0</v>
      </c>
      <c r="N625" s="44">
        <v>36</v>
      </c>
      <c r="O625" s="45">
        <v>90</v>
      </c>
      <c r="P625" s="46">
        <f t="shared" si="174"/>
        <v>-0.7653393680649514</v>
      </c>
      <c r="Q625" s="46">
        <f t="shared" si="175"/>
        <v>0.6197596002345547</v>
      </c>
      <c r="R625" s="46">
        <f t="shared" si="176"/>
        <v>-0.10928033907444432</v>
      </c>
      <c r="S625" s="47">
        <f t="shared" si="177"/>
        <v>141</v>
      </c>
      <c r="T625" s="9">
        <f t="shared" si="161"/>
        <v>-6.331988062075634</v>
      </c>
      <c r="U625" s="48">
        <f t="shared" si="178"/>
        <v>141</v>
      </c>
      <c r="V625" s="47">
        <f t="shared" si="122"/>
        <v>51</v>
      </c>
      <c r="W625" s="49">
        <f t="shared" si="179"/>
        <v>83.66801193792436</v>
      </c>
      <c r="X625" s="50">
        <f t="shared" si="183"/>
        <v>82.24427251535182</v>
      </c>
      <c r="Y625" s="51">
        <f t="shared" si="184"/>
        <v>46.244272515351824</v>
      </c>
      <c r="Z625" s="52" t="s">
        <v>57</v>
      </c>
      <c r="AA625" s="39">
        <v>16</v>
      </c>
      <c r="AB625" s="42">
        <v>29</v>
      </c>
      <c r="AC625" s="53">
        <v>222.2</v>
      </c>
      <c r="AD625" s="54">
        <v>44.2</v>
      </c>
      <c r="AE625" s="48">
        <f t="shared" si="182"/>
        <v>278.8</v>
      </c>
      <c r="AF625" s="47">
        <f t="shared" si="121"/>
        <v>188.8</v>
      </c>
      <c r="AG625" s="47">
        <f t="shared" si="180"/>
        <v>83.66801193792436</v>
      </c>
      <c r="AH625" s="55">
        <f t="shared" si="185"/>
        <v>46.244272515351824</v>
      </c>
      <c r="AI625" s="52" t="str">
        <f t="shared" si="181"/>
        <v>R</v>
      </c>
    </row>
    <row r="626" spans="1:35" s="38" customFormat="1" ht="12.75">
      <c r="A626" s="37">
        <v>544.135</v>
      </c>
      <c r="B626" s="38" t="s">
        <v>111</v>
      </c>
      <c r="C626" s="38" t="s">
        <v>133</v>
      </c>
      <c r="D626" s="38">
        <v>2</v>
      </c>
      <c r="E626" s="39" t="s">
        <v>53</v>
      </c>
      <c r="F626" s="40">
        <v>26</v>
      </c>
      <c r="G626" s="41">
        <v>28</v>
      </c>
      <c r="H626" s="42"/>
      <c r="I626" s="43"/>
      <c r="J626" s="39">
        <v>90</v>
      </c>
      <c r="K626" s="44">
        <v>40</v>
      </c>
      <c r="L626" s="44">
        <v>52</v>
      </c>
      <c r="M626" s="44">
        <v>0</v>
      </c>
      <c r="N626" s="44">
        <v>44</v>
      </c>
      <c r="O626" s="45">
        <v>90</v>
      </c>
      <c r="P626" s="46">
        <f t="shared" si="174"/>
        <v>-0.5065235487181532</v>
      </c>
      <c r="Q626" s="46">
        <f t="shared" si="175"/>
        <v>0.3957395681006682</v>
      </c>
      <c r="R626" s="46">
        <f t="shared" si="176"/>
        <v>-0.47162405201565233</v>
      </c>
      <c r="S626" s="47">
        <f t="shared" si="177"/>
        <v>142</v>
      </c>
      <c r="T626" s="9">
        <f t="shared" si="161"/>
        <v>-36.26812170935164</v>
      </c>
      <c r="U626" s="48">
        <f t="shared" si="178"/>
        <v>142</v>
      </c>
      <c r="V626" s="47">
        <f t="shared" si="122"/>
        <v>52</v>
      </c>
      <c r="W626" s="49">
        <f t="shared" si="179"/>
        <v>53.73187829064836</v>
      </c>
      <c r="X626" s="50">
        <f t="shared" si="183"/>
        <v>52.86815017500362</v>
      </c>
      <c r="Y626" s="51">
        <f t="shared" si="184"/>
        <v>8.86815017500362</v>
      </c>
      <c r="Z626" s="52" t="s">
        <v>54</v>
      </c>
      <c r="AA626" s="39">
        <v>16</v>
      </c>
      <c r="AB626" s="42">
        <v>29</v>
      </c>
      <c r="AC626" s="53">
        <v>222.2</v>
      </c>
      <c r="AD626" s="54">
        <v>44.2</v>
      </c>
      <c r="AE626" s="48">
        <f t="shared" si="182"/>
        <v>279.8</v>
      </c>
      <c r="AF626" s="47">
        <f t="shared" si="121"/>
        <v>189.8</v>
      </c>
      <c r="AG626" s="47">
        <f t="shared" si="180"/>
        <v>53.73187829064836</v>
      </c>
      <c r="AH626" s="55">
        <f t="shared" si="185"/>
        <v>8.86815017500362</v>
      </c>
      <c r="AI626" s="52" t="str">
        <f t="shared" si="181"/>
        <v>N</v>
      </c>
    </row>
    <row r="627" spans="1:36" s="38" customFormat="1" ht="12.75">
      <c r="A627" s="37">
        <v>552.76</v>
      </c>
      <c r="B627" s="38" t="s">
        <v>111</v>
      </c>
      <c r="C627" s="38" t="s">
        <v>134</v>
      </c>
      <c r="D627" s="38">
        <v>1</v>
      </c>
      <c r="E627" s="39" t="s">
        <v>78</v>
      </c>
      <c r="F627" s="40">
        <v>76</v>
      </c>
      <c r="G627" s="41">
        <v>114</v>
      </c>
      <c r="H627" s="42"/>
      <c r="I627" s="43"/>
      <c r="J627" s="39"/>
      <c r="K627" s="44"/>
      <c r="L627" s="44"/>
      <c r="M627" s="44"/>
      <c r="N627" s="44"/>
      <c r="O627" s="45"/>
      <c r="P627" s="46"/>
      <c r="Q627" s="46"/>
      <c r="R627" s="46"/>
      <c r="S627" s="47"/>
      <c r="T627" s="9"/>
      <c r="U627" s="48"/>
      <c r="V627" s="47"/>
      <c r="W627" s="49"/>
      <c r="X627" s="50"/>
      <c r="Y627" s="51"/>
      <c r="Z627" s="52"/>
      <c r="AA627" s="39"/>
      <c r="AB627" s="42"/>
      <c r="AC627" s="53"/>
      <c r="AD627" s="54"/>
      <c r="AE627" s="48"/>
      <c r="AF627" s="47"/>
      <c r="AG627" s="47"/>
      <c r="AH627" s="55"/>
      <c r="AI627" s="52"/>
      <c r="AJ627" s="38" t="s">
        <v>135</v>
      </c>
    </row>
    <row r="628" spans="1:35" s="38" customFormat="1" ht="12.75">
      <c r="A628" s="37">
        <v>561.63</v>
      </c>
      <c r="B628" s="38" t="s">
        <v>111</v>
      </c>
      <c r="C628" s="38" t="s">
        <v>136</v>
      </c>
      <c r="D628" s="38">
        <v>1</v>
      </c>
      <c r="E628" s="39" t="s">
        <v>53</v>
      </c>
      <c r="F628" s="40">
        <v>13</v>
      </c>
      <c r="G628" s="41">
        <v>16</v>
      </c>
      <c r="H628" s="42"/>
      <c r="I628" s="43"/>
      <c r="J628" s="39">
        <v>90</v>
      </c>
      <c r="K628" s="44">
        <v>13</v>
      </c>
      <c r="L628" s="44">
        <v>0</v>
      </c>
      <c r="M628" s="44">
        <v>36</v>
      </c>
      <c r="N628" s="44">
        <v>80</v>
      </c>
      <c r="O628" s="45">
        <v>90</v>
      </c>
      <c r="P628" s="46">
        <f t="shared" si="174"/>
        <v>0.5727203543560229</v>
      </c>
      <c r="Q628" s="46">
        <f t="shared" si="175"/>
        <v>0.1819892258667491</v>
      </c>
      <c r="R628" s="46">
        <f t="shared" si="176"/>
        <v>-0.7882819412214739</v>
      </c>
      <c r="S628" s="47">
        <f t="shared" si="177"/>
        <v>17.628320942519412</v>
      </c>
      <c r="T628" s="9">
        <f t="shared" si="161"/>
        <v>-52.68023196453257</v>
      </c>
      <c r="U628" s="48">
        <f t="shared" si="178"/>
        <v>17.628320942519412</v>
      </c>
      <c r="V628" s="47">
        <f t="shared" si="122"/>
        <v>287.6283209425194</v>
      </c>
      <c r="W628" s="49">
        <f t="shared" si="179"/>
        <v>37.31976803546743</v>
      </c>
      <c r="X628" s="50">
        <f t="shared" si="183"/>
        <v>158.2198931805269</v>
      </c>
      <c r="Y628" s="51">
        <f t="shared" si="184"/>
        <v>78.2198931805269</v>
      </c>
      <c r="Z628" s="52" t="s">
        <v>54</v>
      </c>
      <c r="AA628" s="39">
        <v>6</v>
      </c>
      <c r="AB628" s="42">
        <v>111</v>
      </c>
      <c r="AC628" s="53">
        <v>129.7</v>
      </c>
      <c r="AD628" s="54">
        <v>26.3</v>
      </c>
      <c r="AE628" s="48">
        <f t="shared" si="182"/>
        <v>247.9283209425194</v>
      </c>
      <c r="AF628" s="47">
        <f t="shared" si="121"/>
        <v>157.9283209425194</v>
      </c>
      <c r="AG628" s="47">
        <f t="shared" si="180"/>
        <v>37.31976803546743</v>
      </c>
      <c r="AH628" s="55">
        <f t="shared" si="185"/>
        <v>78.2198931805269</v>
      </c>
      <c r="AI628" s="52" t="str">
        <f t="shared" si="181"/>
        <v>N</v>
      </c>
    </row>
    <row r="629" spans="1:35" s="38" customFormat="1" ht="12.75">
      <c r="A629" s="37">
        <v>561.69</v>
      </c>
      <c r="B629" s="38" t="s">
        <v>111</v>
      </c>
      <c r="C629" s="38" t="s">
        <v>136</v>
      </c>
      <c r="D629" s="38">
        <v>1</v>
      </c>
      <c r="E629" s="39" t="s">
        <v>53</v>
      </c>
      <c r="F629" s="40">
        <v>19</v>
      </c>
      <c r="G629" s="41">
        <v>19</v>
      </c>
      <c r="H629" s="42"/>
      <c r="I629" s="43"/>
      <c r="J629" s="39">
        <v>90</v>
      </c>
      <c r="K629" s="44">
        <v>9</v>
      </c>
      <c r="L629" s="44">
        <v>0</v>
      </c>
      <c r="M629" s="44">
        <v>21</v>
      </c>
      <c r="N629" s="44">
        <v>85</v>
      </c>
      <c r="O629" s="45">
        <v>90</v>
      </c>
      <c r="P629" s="46">
        <f t="shared" si="174"/>
        <v>0.3539558454088797</v>
      </c>
      <c r="Q629" s="46">
        <f t="shared" si="175"/>
        <v>0.1460441545911203</v>
      </c>
      <c r="R629" s="46">
        <f t="shared" si="176"/>
        <v>-0.9220865022591221</v>
      </c>
      <c r="S629" s="47">
        <f t="shared" si="177"/>
        <v>22.42131661060948</v>
      </c>
      <c r="T629" s="9">
        <f t="shared" si="161"/>
        <v>-67.44905704141357</v>
      </c>
      <c r="U629" s="48">
        <f t="shared" si="178"/>
        <v>22.42131661060948</v>
      </c>
      <c r="V629" s="47">
        <f t="shared" si="122"/>
        <v>292.4213166106095</v>
      </c>
      <c r="W629" s="49">
        <f t="shared" si="179"/>
        <v>22.550942958586432</v>
      </c>
      <c r="X629" s="50">
        <f t="shared" si="183"/>
        <v>155.92654315872784</v>
      </c>
      <c r="Y629" s="51">
        <f t="shared" si="184"/>
        <v>70.92654315872784</v>
      </c>
      <c r="Z629" s="52" t="s">
        <v>54</v>
      </c>
      <c r="AA629" s="39">
        <v>6</v>
      </c>
      <c r="AB629" s="42">
        <v>111</v>
      </c>
      <c r="AC629" s="53">
        <v>129.7</v>
      </c>
      <c r="AD629" s="54">
        <v>26.3</v>
      </c>
      <c r="AE629" s="48">
        <f t="shared" si="182"/>
        <v>252.7213166106095</v>
      </c>
      <c r="AF629" s="47">
        <f t="shared" si="121"/>
        <v>162.7213166106095</v>
      </c>
      <c r="AG629" s="47">
        <f t="shared" si="180"/>
        <v>22.550942958586432</v>
      </c>
      <c r="AH629" s="55">
        <f t="shared" si="185"/>
        <v>70.92654315872784</v>
      </c>
      <c r="AI629" s="52" t="str">
        <f t="shared" si="181"/>
        <v>N</v>
      </c>
    </row>
    <row r="630" spans="1:35" s="38" customFormat="1" ht="21">
      <c r="A630" s="37">
        <v>561.71</v>
      </c>
      <c r="B630" s="38" t="s">
        <v>111</v>
      </c>
      <c r="C630" s="38" t="s">
        <v>136</v>
      </c>
      <c r="D630" s="38">
        <v>1</v>
      </c>
      <c r="E630" s="39" t="s">
        <v>53</v>
      </c>
      <c r="F630" s="40">
        <v>21</v>
      </c>
      <c r="G630" s="41">
        <v>23</v>
      </c>
      <c r="H630" s="42"/>
      <c r="I630" s="43"/>
      <c r="J630" s="39">
        <v>90</v>
      </c>
      <c r="K630" s="44">
        <v>16</v>
      </c>
      <c r="L630" s="44">
        <v>0</v>
      </c>
      <c r="M630" s="44">
        <v>15</v>
      </c>
      <c r="N630" s="44">
        <v>68</v>
      </c>
      <c r="O630" s="45">
        <v>90</v>
      </c>
      <c r="P630" s="46">
        <f t="shared" si="174"/>
        <v>0.24879283423638535</v>
      </c>
      <c r="Q630" s="46">
        <f t="shared" si="175"/>
        <v>0.26624524067366884</v>
      </c>
      <c r="R630" s="46">
        <f t="shared" si="176"/>
        <v>-0.9285074979292518</v>
      </c>
      <c r="S630" s="47">
        <f t="shared" si="177"/>
        <v>46.94076286151587</v>
      </c>
      <c r="T630" s="9">
        <f t="shared" si="161"/>
        <v>-68.57230536259871</v>
      </c>
      <c r="U630" s="48">
        <f t="shared" si="178"/>
        <v>46.94076286151587</v>
      </c>
      <c r="V630" s="47">
        <f t="shared" si="122"/>
        <v>316.94076286151585</v>
      </c>
      <c r="W630" s="49">
        <f t="shared" si="179"/>
        <v>21.427694637401288</v>
      </c>
      <c r="X630" s="50">
        <f t="shared" si="183"/>
        <v>131.01870600095012</v>
      </c>
      <c r="Y630" s="51">
        <f t="shared" si="184"/>
        <v>63.01870600095012</v>
      </c>
      <c r="Z630" s="52" t="s">
        <v>54</v>
      </c>
      <c r="AA630" s="39">
        <v>6</v>
      </c>
      <c r="AB630" s="42">
        <v>111</v>
      </c>
      <c r="AC630" s="53">
        <v>129.7</v>
      </c>
      <c r="AD630" s="54">
        <v>26.3</v>
      </c>
      <c r="AE630" s="48">
        <f t="shared" si="182"/>
        <v>277.2407628615159</v>
      </c>
      <c r="AF630" s="47">
        <f t="shared" si="121"/>
        <v>187.24076286151592</v>
      </c>
      <c r="AG630" s="47">
        <f t="shared" si="180"/>
        <v>21.427694637401288</v>
      </c>
      <c r="AH630" s="55">
        <f t="shared" si="185"/>
        <v>63.01870600095012</v>
      </c>
      <c r="AI630" s="52" t="str">
        <f t="shared" si="181"/>
        <v>N</v>
      </c>
    </row>
    <row r="631" spans="1:35" s="38" customFormat="1" ht="12.75">
      <c r="A631" s="37">
        <v>561.76</v>
      </c>
      <c r="B631" s="38" t="s">
        <v>111</v>
      </c>
      <c r="C631" s="38" t="s">
        <v>136</v>
      </c>
      <c r="D631" s="38">
        <v>1</v>
      </c>
      <c r="E631" s="39" t="s">
        <v>53</v>
      </c>
      <c r="F631" s="40">
        <v>26</v>
      </c>
      <c r="G631" s="41">
        <v>28</v>
      </c>
      <c r="H631" s="42"/>
      <c r="I631" s="43"/>
      <c r="J631" s="39">
        <v>90</v>
      </c>
      <c r="K631" s="44">
        <v>20</v>
      </c>
      <c r="L631" s="44">
        <v>180</v>
      </c>
      <c r="M631" s="44">
        <v>4</v>
      </c>
      <c r="N631" s="44">
        <v>58</v>
      </c>
      <c r="O631" s="45">
        <v>90</v>
      </c>
      <c r="P631" s="46">
        <f t="shared" si="174"/>
        <v>0.06554964362940048</v>
      </c>
      <c r="Q631" s="46">
        <f t="shared" si="175"/>
        <v>-0.3411869994463997</v>
      </c>
      <c r="R631" s="46">
        <f t="shared" si="176"/>
        <v>0.9374035767904598</v>
      </c>
      <c r="S631" s="47">
        <f t="shared" si="177"/>
        <v>280.8752853638345</v>
      </c>
      <c r="T631" s="9">
        <f t="shared" si="161"/>
        <v>69.66395334529926</v>
      </c>
      <c r="U631" s="48">
        <f t="shared" si="178"/>
        <v>100.87528536383451</v>
      </c>
      <c r="V631" s="47">
        <f t="shared" si="122"/>
        <v>10.875285363834507</v>
      </c>
      <c r="W631" s="49">
        <f t="shared" si="179"/>
        <v>20.336046654700738</v>
      </c>
      <c r="X631" s="50">
        <f t="shared" si="183"/>
        <v>79.78784369941836</v>
      </c>
      <c r="Y631" s="51">
        <f t="shared" si="184"/>
        <v>21.78784369941836</v>
      </c>
      <c r="Z631" s="52" t="s">
        <v>54</v>
      </c>
      <c r="AA631" s="39">
        <v>6</v>
      </c>
      <c r="AB631" s="42">
        <v>111</v>
      </c>
      <c r="AC631" s="53"/>
      <c r="AD631" s="54"/>
      <c r="AE631" s="48">
        <f t="shared" si="182"/>
        <v>100.87528536383451</v>
      </c>
      <c r="AF631" s="47">
        <f t="shared" si="121"/>
        <v>10.875285363834507</v>
      </c>
      <c r="AG631" s="47">
        <f t="shared" si="180"/>
        <v>20.336046654700738</v>
      </c>
      <c r="AH631" s="55">
        <f t="shared" si="185"/>
        <v>21.78784369941836</v>
      </c>
      <c r="AI631" s="52" t="str">
        <f t="shared" si="181"/>
        <v>N</v>
      </c>
    </row>
    <row r="632" spans="1:35" s="38" customFormat="1" ht="12.75">
      <c r="A632" s="37">
        <v>561.76</v>
      </c>
      <c r="B632" s="38" t="s">
        <v>111</v>
      </c>
      <c r="C632" s="38" t="s">
        <v>136</v>
      </c>
      <c r="D632" s="38">
        <v>1</v>
      </c>
      <c r="E632" s="39" t="s">
        <v>53</v>
      </c>
      <c r="F632" s="40">
        <v>26</v>
      </c>
      <c r="G632" s="41">
        <v>29</v>
      </c>
      <c r="H632" s="42"/>
      <c r="I632" s="43"/>
      <c r="J632" s="39">
        <v>90</v>
      </c>
      <c r="K632" s="44">
        <v>20</v>
      </c>
      <c r="L632" s="44">
        <v>0</v>
      </c>
      <c r="M632" s="44">
        <v>44</v>
      </c>
      <c r="N632" s="44">
        <v>80</v>
      </c>
      <c r="O632" s="45">
        <v>90</v>
      </c>
      <c r="P632" s="46">
        <f t="shared" si="174"/>
        <v>0.6527653446874836</v>
      </c>
      <c r="Q632" s="46">
        <f t="shared" si="175"/>
        <v>0.24602870161168336</v>
      </c>
      <c r="R632" s="46">
        <f t="shared" si="176"/>
        <v>-0.6759583022158392</v>
      </c>
      <c r="S632" s="47">
        <f t="shared" si="177"/>
        <v>20.65153711066357</v>
      </c>
      <c r="T632" s="9">
        <f t="shared" si="161"/>
        <v>-44.09770972654719</v>
      </c>
      <c r="U632" s="48">
        <f t="shared" si="178"/>
        <v>20.65153711066357</v>
      </c>
      <c r="V632" s="47">
        <f t="shared" si="122"/>
        <v>290.6515371106636</v>
      </c>
      <c r="W632" s="49">
        <f t="shared" si="179"/>
        <v>45.90229027345281</v>
      </c>
      <c r="X632" s="50">
        <f t="shared" si="183"/>
        <v>151.5592997522172</v>
      </c>
      <c r="Y632" s="51">
        <f t="shared" si="184"/>
        <v>71.55929975221721</v>
      </c>
      <c r="Z632" s="52" t="s">
        <v>54</v>
      </c>
      <c r="AA632" s="39">
        <v>6</v>
      </c>
      <c r="AB632" s="42">
        <v>111</v>
      </c>
      <c r="AC632" s="53"/>
      <c r="AD632" s="54"/>
      <c r="AE632" s="48">
        <f t="shared" si="182"/>
        <v>20.65153711066357</v>
      </c>
      <c r="AF632" s="47">
        <f t="shared" si="121"/>
        <v>290.6515371106636</v>
      </c>
      <c r="AG632" s="47">
        <f t="shared" si="180"/>
        <v>45.90229027345281</v>
      </c>
      <c r="AH632" s="55">
        <f t="shared" si="185"/>
        <v>71.55929975221721</v>
      </c>
      <c r="AI632" s="52" t="str">
        <f t="shared" si="181"/>
        <v>N</v>
      </c>
    </row>
    <row r="633" spans="1:35" s="38" customFormat="1" ht="12.75">
      <c r="A633" s="37">
        <v>561.8</v>
      </c>
      <c r="B633" s="38" t="s">
        <v>111</v>
      </c>
      <c r="C633" s="38" t="s">
        <v>136</v>
      </c>
      <c r="D633" s="38">
        <v>1</v>
      </c>
      <c r="E633" s="39" t="s">
        <v>53</v>
      </c>
      <c r="F633" s="40">
        <v>30</v>
      </c>
      <c r="G633" s="41">
        <v>38</v>
      </c>
      <c r="H633" s="42"/>
      <c r="I633" s="43"/>
      <c r="J633" s="39">
        <v>90</v>
      </c>
      <c r="K633" s="44">
        <v>55</v>
      </c>
      <c r="L633" s="44">
        <v>0</v>
      </c>
      <c r="M633" s="44">
        <v>46</v>
      </c>
      <c r="N633" s="44">
        <v>34</v>
      </c>
      <c r="O633" s="45">
        <v>90</v>
      </c>
      <c r="P633" s="46">
        <f t="shared" si="174"/>
        <v>0.41259635920371657</v>
      </c>
      <c r="Q633" s="46">
        <f t="shared" si="175"/>
        <v>0.5690308242439474</v>
      </c>
      <c r="R633" s="46">
        <f t="shared" si="176"/>
        <v>-0.3984396726092965</v>
      </c>
      <c r="S633" s="47">
        <f t="shared" si="177"/>
        <v>54.054653530085425</v>
      </c>
      <c r="T633" s="9">
        <f t="shared" si="161"/>
        <v>-29.547692374153584</v>
      </c>
      <c r="U633" s="48">
        <f t="shared" si="178"/>
        <v>54.054653530085425</v>
      </c>
      <c r="V633" s="47">
        <f t="shared" si="122"/>
        <v>324.05465353008543</v>
      </c>
      <c r="W633" s="49">
        <f t="shared" si="179"/>
        <v>60.452307625846416</v>
      </c>
      <c r="X633" s="50">
        <f t="shared" si="183"/>
        <v>109.67576370530064</v>
      </c>
      <c r="Y633" s="51">
        <f t="shared" si="184"/>
        <v>75.67576370530064</v>
      </c>
      <c r="Z633" s="52" t="s">
        <v>54</v>
      </c>
      <c r="AA633" s="39">
        <v>6</v>
      </c>
      <c r="AB633" s="42">
        <v>111</v>
      </c>
      <c r="AC633" s="53"/>
      <c r="AD633" s="54"/>
      <c r="AE633" s="48">
        <f t="shared" si="182"/>
        <v>54.054653530085425</v>
      </c>
      <c r="AF633" s="47">
        <f t="shared" si="121"/>
        <v>324.05465353008543</v>
      </c>
      <c r="AG633" s="47">
        <f t="shared" si="180"/>
        <v>60.452307625846416</v>
      </c>
      <c r="AH633" s="55">
        <f t="shared" si="185"/>
        <v>75.67576370530064</v>
      </c>
      <c r="AI633" s="52" t="str">
        <f t="shared" si="181"/>
        <v>N</v>
      </c>
    </row>
    <row r="634" spans="1:35" s="38" customFormat="1" ht="21">
      <c r="A634" s="37">
        <v>561.93</v>
      </c>
      <c r="B634" s="38" t="s">
        <v>111</v>
      </c>
      <c r="C634" s="38" t="s">
        <v>136</v>
      </c>
      <c r="D634" s="38">
        <v>1</v>
      </c>
      <c r="E634" s="39" t="s">
        <v>53</v>
      </c>
      <c r="F634" s="40">
        <v>43</v>
      </c>
      <c r="G634" s="41">
        <v>46</v>
      </c>
      <c r="H634" s="42"/>
      <c r="I634" s="43"/>
      <c r="J634" s="39">
        <v>270</v>
      </c>
      <c r="K634" s="44">
        <v>32</v>
      </c>
      <c r="L634" s="44">
        <v>0</v>
      </c>
      <c r="M634" s="44">
        <v>80</v>
      </c>
      <c r="N634" s="44">
        <v>62</v>
      </c>
      <c r="O634" s="45">
        <v>90</v>
      </c>
      <c r="P634" s="46">
        <f t="shared" si="174"/>
        <v>-0.8351643400220907</v>
      </c>
      <c r="Q634" s="46">
        <f t="shared" si="175"/>
        <v>0.09201951454469676</v>
      </c>
      <c r="R634" s="46">
        <f t="shared" si="176"/>
        <v>0.14726200647147314</v>
      </c>
      <c r="S634" s="47">
        <f t="shared" si="177"/>
        <v>173.7124366958598</v>
      </c>
      <c r="T634" s="9">
        <f t="shared" si="161"/>
        <v>9.941050985359338</v>
      </c>
      <c r="U634" s="48">
        <f t="shared" si="178"/>
        <v>353.71243669585976</v>
      </c>
      <c r="V634" s="47">
        <f t="shared" si="122"/>
        <v>263.71243669585976</v>
      </c>
      <c r="W634" s="49">
        <f t="shared" si="179"/>
        <v>80.05894901464066</v>
      </c>
      <c r="X634" s="50">
        <f t="shared" si="183"/>
        <v>32.5473766755062</v>
      </c>
      <c r="Y634" s="51">
        <f t="shared" si="184"/>
        <v>150.5473766755062</v>
      </c>
      <c r="Z634" s="52" t="s">
        <v>54</v>
      </c>
      <c r="AA634" s="39">
        <v>6</v>
      </c>
      <c r="AB634" s="42">
        <v>111</v>
      </c>
      <c r="AC634" s="53">
        <v>243.5</v>
      </c>
      <c r="AD634" s="54">
        <v>2.5</v>
      </c>
      <c r="AE634" s="48">
        <f t="shared" si="182"/>
        <v>110.21243669585976</v>
      </c>
      <c r="AF634" s="47">
        <f t="shared" si="121"/>
        <v>20.212436695859765</v>
      </c>
      <c r="AG634" s="47">
        <f t="shared" si="180"/>
        <v>80.05894901464066</v>
      </c>
      <c r="AH634" s="55">
        <f t="shared" si="185"/>
        <v>150.5473766755062</v>
      </c>
      <c r="AI634" s="52" t="str">
        <f t="shared" si="181"/>
        <v>N</v>
      </c>
    </row>
    <row r="635" spans="1:35" s="38" customFormat="1" ht="12.75">
      <c r="A635" s="37">
        <v>562.1</v>
      </c>
      <c r="B635" s="38" t="s">
        <v>111</v>
      </c>
      <c r="C635" s="38" t="s">
        <v>136</v>
      </c>
      <c r="D635" s="38">
        <v>1</v>
      </c>
      <c r="E635" s="39" t="s">
        <v>53</v>
      </c>
      <c r="F635" s="40">
        <v>60</v>
      </c>
      <c r="G635" s="41">
        <v>71</v>
      </c>
      <c r="H635" s="42"/>
      <c r="I635" s="43"/>
      <c r="J635" s="39">
        <v>270</v>
      </c>
      <c r="K635" s="44">
        <v>60</v>
      </c>
      <c r="L635" s="44">
        <v>0</v>
      </c>
      <c r="M635" s="44">
        <v>63</v>
      </c>
      <c r="N635" s="44">
        <v>25</v>
      </c>
      <c r="O635" s="45">
        <v>90</v>
      </c>
      <c r="P635" s="46">
        <f t="shared" si="174"/>
        <v>-0.445503262094184</v>
      </c>
      <c r="Q635" s="46">
        <f t="shared" si="175"/>
        <v>0.39316730585124016</v>
      </c>
      <c r="R635" s="46">
        <f t="shared" si="176"/>
        <v>0.22699524986977346</v>
      </c>
      <c r="S635" s="47">
        <f t="shared" si="177"/>
        <v>138.57082527882625</v>
      </c>
      <c r="T635" s="9">
        <f t="shared" si="161"/>
        <v>20.90830959175879</v>
      </c>
      <c r="U635" s="48">
        <f t="shared" si="178"/>
        <v>318.57082527882625</v>
      </c>
      <c r="V635" s="47">
        <f t="shared" si="122"/>
        <v>228.57082527882625</v>
      </c>
      <c r="W635" s="49">
        <f t="shared" si="179"/>
        <v>69.0916904082412</v>
      </c>
      <c r="X635" s="50">
        <f t="shared" si="183"/>
        <v>67.9826637942112</v>
      </c>
      <c r="Y635" s="51">
        <f t="shared" si="184"/>
        <v>42.982663794211206</v>
      </c>
      <c r="Z635" s="52" t="s">
        <v>85</v>
      </c>
      <c r="AA635" s="39">
        <v>6</v>
      </c>
      <c r="AB635" s="42">
        <v>111</v>
      </c>
      <c r="AC635" s="53">
        <v>243.5</v>
      </c>
      <c r="AD635" s="54">
        <v>2.5</v>
      </c>
      <c r="AE635" s="48">
        <f t="shared" si="182"/>
        <v>75.07082527882625</v>
      </c>
      <c r="AF635" s="47">
        <f t="shared" si="121"/>
        <v>345.07082527882625</v>
      </c>
      <c r="AG635" s="47">
        <f t="shared" si="180"/>
        <v>69.0916904082412</v>
      </c>
      <c r="AH635" s="55">
        <f t="shared" si="185"/>
        <v>42.982663794211206</v>
      </c>
      <c r="AI635" s="52" t="str">
        <f t="shared" si="181"/>
        <v>LL</v>
      </c>
    </row>
    <row r="636" spans="1:35" s="38" customFormat="1" ht="21">
      <c r="A636" s="37">
        <v>562.21</v>
      </c>
      <c r="B636" s="38" t="s">
        <v>111</v>
      </c>
      <c r="C636" s="38" t="s">
        <v>136</v>
      </c>
      <c r="D636" s="38">
        <v>1</v>
      </c>
      <c r="E636" s="39" t="s">
        <v>53</v>
      </c>
      <c r="F636" s="40">
        <v>71</v>
      </c>
      <c r="G636" s="41">
        <v>83</v>
      </c>
      <c r="H636" s="42"/>
      <c r="I636" s="43"/>
      <c r="J636" s="39">
        <v>90</v>
      </c>
      <c r="K636" s="44">
        <v>70</v>
      </c>
      <c r="L636" s="44">
        <v>0</v>
      </c>
      <c r="M636" s="44">
        <v>20</v>
      </c>
      <c r="N636" s="44">
        <v>34</v>
      </c>
      <c r="O636" s="45">
        <v>90</v>
      </c>
      <c r="P636" s="46">
        <f t="shared" si="174"/>
        <v>0.11697777844051101</v>
      </c>
      <c r="Q636" s="46">
        <f t="shared" si="175"/>
        <v>0.883022221559489</v>
      </c>
      <c r="R636" s="46">
        <f t="shared" si="176"/>
        <v>-0.32139380484326974</v>
      </c>
      <c r="S636" s="47">
        <f t="shared" si="177"/>
        <v>82.45371955710515</v>
      </c>
      <c r="T636" s="9">
        <f t="shared" si="161"/>
        <v>-19.840352560553963</v>
      </c>
      <c r="U636" s="48">
        <f t="shared" si="178"/>
        <v>82.45371955710515</v>
      </c>
      <c r="V636" s="47">
        <f t="shared" si="122"/>
        <v>352.45371955710516</v>
      </c>
      <c r="W636" s="49">
        <f t="shared" si="179"/>
        <v>70.15964743944603</v>
      </c>
      <c r="X636" s="50">
        <f t="shared" si="183"/>
        <v>92.57439053930997</v>
      </c>
      <c r="Y636" s="51">
        <f t="shared" si="184"/>
        <v>58.574390539309974</v>
      </c>
      <c r="Z636" s="52" t="s">
        <v>54</v>
      </c>
      <c r="AA636" s="39">
        <v>6</v>
      </c>
      <c r="AB636" s="42">
        <v>111</v>
      </c>
      <c r="AC636" s="53">
        <v>243.5</v>
      </c>
      <c r="AD636" s="54">
        <v>2.5</v>
      </c>
      <c r="AE636" s="48">
        <f t="shared" si="182"/>
        <v>198.95371955710516</v>
      </c>
      <c r="AF636" s="47">
        <f t="shared" si="121"/>
        <v>108.95371955710516</v>
      </c>
      <c r="AG636" s="47">
        <f t="shared" si="180"/>
        <v>70.15964743944603</v>
      </c>
      <c r="AH636" s="55">
        <f t="shared" si="185"/>
        <v>58.574390539309974</v>
      </c>
      <c r="AI636" s="52" t="str">
        <f t="shared" si="181"/>
        <v>N</v>
      </c>
    </row>
    <row r="637" spans="1:35" s="38" customFormat="1" ht="12.75">
      <c r="A637" s="37">
        <v>562.32</v>
      </c>
      <c r="B637" s="38" t="s">
        <v>111</v>
      </c>
      <c r="C637" s="38" t="s">
        <v>136</v>
      </c>
      <c r="D637" s="38">
        <v>1</v>
      </c>
      <c r="E637" s="39" t="s">
        <v>53</v>
      </c>
      <c r="F637" s="40">
        <v>82</v>
      </c>
      <c r="G637" s="41">
        <v>89</v>
      </c>
      <c r="H637" s="42"/>
      <c r="I637" s="43"/>
      <c r="J637" s="39">
        <v>90</v>
      </c>
      <c r="K637" s="44">
        <v>70</v>
      </c>
      <c r="L637" s="44">
        <v>180</v>
      </c>
      <c r="M637" s="44">
        <v>77</v>
      </c>
      <c r="N637" s="44">
        <v>55</v>
      </c>
      <c r="O637" s="45">
        <v>90</v>
      </c>
      <c r="P637" s="46">
        <f t="shared" si="174"/>
        <v>0.33325418921008737</v>
      </c>
      <c r="Q637" s="46">
        <f t="shared" si="175"/>
        <v>-0.21138484580493974</v>
      </c>
      <c r="R637" s="46">
        <f t="shared" si="176"/>
        <v>0.076937791847949</v>
      </c>
      <c r="S637" s="47">
        <f t="shared" si="177"/>
        <v>327.61283368594104</v>
      </c>
      <c r="T637" s="9">
        <f t="shared" si="161"/>
        <v>11.031789413277032</v>
      </c>
      <c r="U637" s="48">
        <f t="shared" si="178"/>
        <v>147.61283368594104</v>
      </c>
      <c r="V637" s="47">
        <f t="shared" si="122"/>
        <v>57.61283368594104</v>
      </c>
      <c r="W637" s="49">
        <f t="shared" si="179"/>
        <v>78.96821058672296</v>
      </c>
      <c r="X637" s="50">
        <f t="shared" si="183"/>
        <v>73.21278338895979</v>
      </c>
      <c r="Y637" s="51">
        <f>IF(O637=90,IF(X637-N637&lt;0,X637-N637+180,X637-N637),IF(O637=270,IF(X637+N637&gt;180,X637+N637-180,X637+N637),IF(U637&lt;180,IF(O637=1,IF(X637+N637&gt;180,X637+N637-180,X637+N637),IF(X637-N637&lt;0,X637-N637+180,X637-N637)),IF(O637=1,IF(X637-N637&lt;0,X637-N637+180,X637-N637),IF(X637+N637&gt;180,X637+N637-180,X637+N637)))))</f>
        <v>18.212783388959792</v>
      </c>
      <c r="Z637" s="52" t="s">
        <v>54</v>
      </c>
      <c r="AA637" s="39">
        <v>6</v>
      </c>
      <c r="AB637" s="42">
        <v>111</v>
      </c>
      <c r="AC637" s="53">
        <v>243.5</v>
      </c>
      <c r="AD637" s="54">
        <v>2.5</v>
      </c>
      <c r="AE637" s="48">
        <f>IF(AD637&gt;=0,IF(U637&gt;=AC637,U637-AC637,U637-AC637+360),IF((U637-AC637-180)&lt;0,IF(U637-AC637+180&lt;0,U637-AC637+540,U637-AC637+180),U637-AC637-180))</f>
        <v>264.11283368594104</v>
      </c>
      <c r="AF637" s="47">
        <f t="shared" si="121"/>
        <v>174.11283368594104</v>
      </c>
      <c r="AG637" s="47">
        <f t="shared" si="180"/>
        <v>78.96821058672296</v>
      </c>
      <c r="AH637" s="55">
        <f t="shared" si="185"/>
        <v>18.212783388959792</v>
      </c>
      <c r="AI637" s="52" t="str">
        <f t="shared" si="181"/>
        <v>N</v>
      </c>
    </row>
    <row r="638" spans="1:35" s="38" customFormat="1" ht="21">
      <c r="A638" s="37">
        <v>561.7</v>
      </c>
      <c r="B638" s="38" t="s">
        <v>111</v>
      </c>
      <c r="C638" s="38" t="s">
        <v>136</v>
      </c>
      <c r="D638" s="38">
        <v>1</v>
      </c>
      <c r="E638" s="39" t="s">
        <v>96</v>
      </c>
      <c r="F638" s="40">
        <v>20</v>
      </c>
      <c r="G638" s="41">
        <v>29</v>
      </c>
      <c r="H638" s="42"/>
      <c r="I638" s="43"/>
      <c r="J638" s="39">
        <v>270</v>
      </c>
      <c r="K638" s="44">
        <v>60</v>
      </c>
      <c r="L638" s="44">
        <v>0</v>
      </c>
      <c r="M638" s="44">
        <v>1</v>
      </c>
      <c r="N638" s="44"/>
      <c r="O638" s="45"/>
      <c r="P638" s="46">
        <f aca="true" t="shared" si="186" ref="P638:P652">COS(K638*PI()/180)*SIN(J638*PI()/180)*(SIN(M638*PI()/180))-(COS(M638*PI()/180)*SIN(L638*PI()/180))*(SIN(K638*PI()/180))</f>
        <v>-0.008726203218641758</v>
      </c>
      <c r="Q638" s="46">
        <f aca="true" t="shared" si="187" ref="Q638:Q652">(SIN(K638*PI()/180))*(COS(M638*PI()/180)*COS(L638*PI()/180))-(SIN(M638*PI()/180))*(COS(K638*PI()/180)*COS(J638*PI()/180))</f>
        <v>0.865893503920754</v>
      </c>
      <c r="R638" s="46">
        <f aca="true" t="shared" si="188" ref="R638:R652">(COS(K638*PI()/180)*COS(J638*PI()/180))*(COS(M638*PI()/180)*SIN(L638*PI()/180))-(COS(K638*PI()/180)*SIN(J638*PI()/180))*(COS(M638*PI()/180)*COS(L638*PI()/180))</f>
        <v>0.49992384757819575</v>
      </c>
      <c r="S638" s="47">
        <f aca="true" t="shared" si="189" ref="S638:S652">IF(P638=0,IF(Q638&gt;=0,90,270),IF(P638&gt;0,IF(Q638&gt;=0,ATAN(Q638/P638)*180/PI(),ATAN(Q638/P638)*180/PI()+360),ATAN(Q638/P638)*180/PI()+180))</f>
        <v>90.57738935400391</v>
      </c>
      <c r="T638" s="9">
        <f t="shared" si="161"/>
        <v>29.998740241232486</v>
      </c>
      <c r="U638" s="48">
        <f aca="true" t="shared" si="190" ref="U638:U652">IF(R638&lt;0,S638,IF(S638+180&gt;=360,S638-180,S638+180))</f>
        <v>270.5773893540039</v>
      </c>
      <c r="V638" s="47">
        <f t="shared" si="122"/>
        <v>180.5773893540039</v>
      </c>
      <c r="W638" s="49">
        <f aca="true" t="shared" si="191" ref="W638:W652">IF(R638&lt;0,90+T638,90-T638)</f>
        <v>60.00125975876752</v>
      </c>
      <c r="X638" s="50"/>
      <c r="Y638" s="51"/>
      <c r="Z638" s="52"/>
      <c r="AA638" s="39">
        <v>6</v>
      </c>
      <c r="AB638" s="42">
        <v>111</v>
      </c>
      <c r="AC638" s="53">
        <v>243.5</v>
      </c>
      <c r="AD638" s="54">
        <v>2.5</v>
      </c>
      <c r="AE638" s="48">
        <f aca="true" t="shared" si="192" ref="AE638:AE652">IF(AD638&gt;=0,IF(U638&gt;=AC638,U638-AC638,U638-AC638+360),IF((U638-AC638-180)&lt;0,IF(U638-AC638+180&lt;0,U638-AC638+540,U638-AC638+180),U638-AC638-180))</f>
        <v>27.077389354003913</v>
      </c>
      <c r="AF638" s="47">
        <f t="shared" si="121"/>
        <v>297.0773893540039</v>
      </c>
      <c r="AG638" s="47">
        <f aca="true" t="shared" si="193" ref="AG638:AG652">W638</f>
        <v>60.00125975876752</v>
      </c>
      <c r="AH638" s="55"/>
      <c r="AI638" s="52"/>
    </row>
    <row r="639" spans="1:35" s="38" customFormat="1" ht="12.75">
      <c r="A639" s="37">
        <v>562.18</v>
      </c>
      <c r="B639" s="38" t="s">
        <v>111</v>
      </c>
      <c r="C639" s="38" t="s">
        <v>136</v>
      </c>
      <c r="D639" s="38">
        <v>1</v>
      </c>
      <c r="E639" s="39" t="s">
        <v>96</v>
      </c>
      <c r="F639" s="40">
        <v>68</v>
      </c>
      <c r="G639" s="41">
        <v>103</v>
      </c>
      <c r="H639" s="42"/>
      <c r="I639" s="43"/>
      <c r="J639" s="39">
        <v>270</v>
      </c>
      <c r="K639" s="44">
        <v>81</v>
      </c>
      <c r="L639" s="44">
        <v>0</v>
      </c>
      <c r="M639" s="44">
        <v>85</v>
      </c>
      <c r="N639" s="44"/>
      <c r="O639" s="45"/>
      <c r="P639" s="46">
        <f t="shared" si="186"/>
        <v>-0.15583918467189656</v>
      </c>
      <c r="Q639" s="46">
        <f t="shared" si="187"/>
        <v>0.0860827109277712</v>
      </c>
      <c r="R639" s="46">
        <f t="shared" si="188"/>
        <v>0.013634161991913885</v>
      </c>
      <c r="S639" s="47">
        <f t="shared" si="189"/>
        <v>151.08454363408003</v>
      </c>
      <c r="T639" s="9">
        <f t="shared" si="161"/>
        <v>4.379266857089142</v>
      </c>
      <c r="U639" s="48">
        <f t="shared" si="190"/>
        <v>331.08454363408003</v>
      </c>
      <c r="V639" s="47">
        <f t="shared" si="122"/>
        <v>241.08454363408003</v>
      </c>
      <c r="W639" s="49">
        <f t="shared" si="191"/>
        <v>85.62073314291086</v>
      </c>
      <c r="X639" s="50"/>
      <c r="Y639" s="51"/>
      <c r="Z639" s="52"/>
      <c r="AA639" s="39">
        <v>6</v>
      </c>
      <c r="AB639" s="42">
        <v>111</v>
      </c>
      <c r="AC639" s="53">
        <v>243.5</v>
      </c>
      <c r="AD639" s="54">
        <v>2.5</v>
      </c>
      <c r="AE639" s="48">
        <f t="shared" si="192"/>
        <v>87.58454363408003</v>
      </c>
      <c r="AF639" s="47">
        <f t="shared" si="121"/>
        <v>357.58454363408003</v>
      </c>
      <c r="AG639" s="47">
        <f t="shared" si="193"/>
        <v>85.62073314291086</v>
      </c>
      <c r="AH639" s="55"/>
      <c r="AI639" s="52"/>
    </row>
    <row r="640" spans="1:35" s="38" customFormat="1" ht="12.75">
      <c r="A640" s="37">
        <v>563.95</v>
      </c>
      <c r="B640" s="38" t="s">
        <v>111</v>
      </c>
      <c r="C640" s="38" t="s">
        <v>136</v>
      </c>
      <c r="D640" s="38">
        <v>1</v>
      </c>
      <c r="E640" s="39" t="s">
        <v>96</v>
      </c>
      <c r="F640" s="40">
        <v>105</v>
      </c>
      <c r="G640" s="41">
        <v>111</v>
      </c>
      <c r="H640" s="42"/>
      <c r="I640" s="43"/>
      <c r="J640" s="39">
        <v>270</v>
      </c>
      <c r="K640" s="44">
        <v>68</v>
      </c>
      <c r="L640" s="44">
        <v>0</v>
      </c>
      <c r="M640" s="44">
        <v>69</v>
      </c>
      <c r="N640" s="44"/>
      <c r="O640" s="45"/>
      <c r="P640" s="46">
        <f t="shared" si="186"/>
        <v>-0.34972538324989094</v>
      </c>
      <c r="Q640" s="46">
        <f t="shared" si="187"/>
        <v>0.33227297681260765</v>
      </c>
      <c r="R640" s="46">
        <f t="shared" si="188"/>
        <v>0.13424699676861038</v>
      </c>
      <c r="S640" s="47">
        <f t="shared" si="189"/>
        <v>136.4658848204631</v>
      </c>
      <c r="T640" s="9">
        <f t="shared" si="161"/>
        <v>15.551233746349123</v>
      </c>
      <c r="U640" s="48">
        <f t="shared" si="190"/>
        <v>316.4658848204631</v>
      </c>
      <c r="V640" s="47">
        <f t="shared" si="122"/>
        <v>226.4658848204631</v>
      </c>
      <c r="W640" s="49">
        <f t="shared" si="191"/>
        <v>74.44876625365087</v>
      </c>
      <c r="X640" s="50"/>
      <c r="Y640" s="51"/>
      <c r="Z640" s="52"/>
      <c r="AA640" s="39">
        <v>6</v>
      </c>
      <c r="AB640" s="42">
        <v>111</v>
      </c>
      <c r="AC640" s="53">
        <v>243.5</v>
      </c>
      <c r="AD640" s="54">
        <v>2.5</v>
      </c>
      <c r="AE640" s="48">
        <f t="shared" si="192"/>
        <v>72.96588482046309</v>
      </c>
      <c r="AF640" s="47">
        <f t="shared" si="121"/>
        <v>342.9658848204631</v>
      </c>
      <c r="AG640" s="47">
        <f t="shared" si="193"/>
        <v>74.44876625365087</v>
      </c>
      <c r="AH640" s="55"/>
      <c r="AI640" s="52"/>
    </row>
    <row r="641" spans="1:35" s="38" customFormat="1" ht="12.75">
      <c r="A641" s="37">
        <v>563.18</v>
      </c>
      <c r="B641" s="38" t="s">
        <v>111</v>
      </c>
      <c r="C641" s="38" t="s">
        <v>136</v>
      </c>
      <c r="D641" s="38">
        <v>2</v>
      </c>
      <c r="E641" s="39" t="s">
        <v>53</v>
      </c>
      <c r="F641" s="40">
        <v>28</v>
      </c>
      <c r="G641" s="41">
        <v>31</v>
      </c>
      <c r="H641" s="42"/>
      <c r="I641" s="43"/>
      <c r="J641" s="39">
        <v>90</v>
      </c>
      <c r="K641" s="44">
        <v>45</v>
      </c>
      <c r="L641" s="44">
        <v>0</v>
      </c>
      <c r="M641" s="44">
        <v>62</v>
      </c>
      <c r="N641" s="44">
        <v>20</v>
      </c>
      <c r="O641" s="45">
        <v>90</v>
      </c>
      <c r="P641" s="46">
        <f t="shared" si="186"/>
        <v>0.624338230342886</v>
      </c>
      <c r="Q641" s="46">
        <f t="shared" si="187"/>
        <v>0.33196652562014933</v>
      </c>
      <c r="R641" s="46">
        <f t="shared" si="188"/>
        <v>-0.33196652562014944</v>
      </c>
      <c r="S641" s="47">
        <f t="shared" si="189"/>
        <v>28</v>
      </c>
      <c r="T641" s="9">
        <f t="shared" si="161"/>
        <v>-25.148720379466443</v>
      </c>
      <c r="U641" s="48">
        <f t="shared" si="190"/>
        <v>28</v>
      </c>
      <c r="V641" s="47">
        <f t="shared" si="122"/>
        <v>298</v>
      </c>
      <c r="W641" s="49">
        <f t="shared" si="191"/>
        <v>64.85127962053356</v>
      </c>
      <c r="X641" s="50">
        <f aca="true" t="shared" si="194" ref="X638:X652">IF(-Q641&lt;0,180-ACOS(SIN((U641-90)*PI()/180)*R641/SQRT(Q641^2+R641^2))*180/PI(),ACOS(SIN((U641-90)*PI()/180)*R641/SQRT(Q641^2+R641^2))*180/PI())</f>
        <v>128.63363178841516</v>
      </c>
      <c r="Y641" s="51">
        <f aca="true" t="shared" si="195" ref="Y638:Y652">IF(O641=90,IF(X641-N641&lt;0,X641-N641+180,X641-N641),IF(O641=270,IF(X641+N641&gt;180,X641+N641-180,X641+N641),IF(U641&lt;180,IF(O641=1,IF(X641+N641&gt;180,X641+N641-180,X641+N641),IF(X641-N641&lt;0,X641-N641+180,X641-N641)),IF(O641=1,IF(X641-N641&lt;0,X641-N641+180,X641-N641),IF(X641+N641&gt;180,X641+N641-180,X641+N641)))))</f>
        <v>108.63363178841516</v>
      </c>
      <c r="Z641" s="52" t="s">
        <v>54</v>
      </c>
      <c r="AA641" s="39">
        <v>10</v>
      </c>
      <c r="AB641" s="42">
        <v>61</v>
      </c>
      <c r="AC641" s="53">
        <v>251.7</v>
      </c>
      <c r="AD641" s="54">
        <v>28.1</v>
      </c>
      <c r="AE641" s="48">
        <f t="shared" si="192"/>
        <v>136.3</v>
      </c>
      <c r="AF641" s="47">
        <f t="shared" si="121"/>
        <v>46.30000000000001</v>
      </c>
      <c r="AG641" s="47">
        <f t="shared" si="193"/>
        <v>64.85127962053356</v>
      </c>
      <c r="AH641" s="55">
        <f aca="true" t="shared" si="196" ref="AH638:AH652">Y641</f>
        <v>108.63363178841516</v>
      </c>
      <c r="AI641" s="52" t="str">
        <f aca="true" t="shared" si="197" ref="AI638:AI652">Z641</f>
        <v>N</v>
      </c>
    </row>
    <row r="642" spans="1:35" s="38" customFormat="1" ht="21">
      <c r="A642" s="37">
        <v>563.41</v>
      </c>
      <c r="B642" s="38" t="s">
        <v>111</v>
      </c>
      <c r="C642" s="38" t="s">
        <v>136</v>
      </c>
      <c r="D642" s="38">
        <v>2</v>
      </c>
      <c r="E642" s="39" t="s">
        <v>96</v>
      </c>
      <c r="F642" s="40">
        <v>51</v>
      </c>
      <c r="G642" s="41">
        <v>55</v>
      </c>
      <c r="H642" s="42"/>
      <c r="I642" s="43"/>
      <c r="J642" s="39">
        <v>270</v>
      </c>
      <c r="K642" s="44">
        <v>56</v>
      </c>
      <c r="L642" s="44">
        <v>180</v>
      </c>
      <c r="M642" s="44">
        <v>25</v>
      </c>
      <c r="N642" s="44"/>
      <c r="O642" s="45"/>
      <c r="P642" s="46">
        <f t="shared" si="186"/>
        <v>-0.23632513284254186</v>
      </c>
      <c r="Q642" s="46">
        <f t="shared" si="187"/>
        <v>-0.7513632077525959</v>
      </c>
      <c r="R642" s="46">
        <f t="shared" si="188"/>
        <v>-0.5068008828711716</v>
      </c>
      <c r="S642" s="47">
        <f t="shared" si="189"/>
        <v>252.5401530494226</v>
      </c>
      <c r="T642" s="9">
        <f t="shared" si="161"/>
        <v>-32.75853343522333</v>
      </c>
      <c r="U642" s="48">
        <f t="shared" si="190"/>
        <v>252.5401530494226</v>
      </c>
      <c r="V642" s="47">
        <f t="shared" si="122"/>
        <v>162.5401530494226</v>
      </c>
      <c r="W642" s="49">
        <f t="shared" si="191"/>
        <v>57.24146656477667</v>
      </c>
      <c r="X642" s="50"/>
      <c r="Y642" s="51"/>
      <c r="Z642" s="52"/>
      <c r="AA642" s="39">
        <v>10</v>
      </c>
      <c r="AB642" s="42">
        <v>61</v>
      </c>
      <c r="AC642" s="53">
        <v>251.7</v>
      </c>
      <c r="AD642" s="54">
        <v>28.1</v>
      </c>
      <c r="AE642" s="48">
        <f t="shared" si="192"/>
        <v>0.8401530494226108</v>
      </c>
      <c r="AF642" s="47">
        <f t="shared" si="121"/>
        <v>270.8401530494226</v>
      </c>
      <c r="AG642" s="47">
        <f t="shared" si="193"/>
        <v>57.24146656477667</v>
      </c>
      <c r="AH642" s="55"/>
      <c r="AI642" s="52"/>
    </row>
    <row r="643" spans="1:35" s="38" customFormat="1" ht="12.75">
      <c r="A643" s="37">
        <v>563.43</v>
      </c>
      <c r="B643" s="38" t="s">
        <v>111</v>
      </c>
      <c r="C643" s="38" t="s">
        <v>136</v>
      </c>
      <c r="D643" s="38">
        <v>2</v>
      </c>
      <c r="E643" s="39" t="s">
        <v>53</v>
      </c>
      <c r="F643" s="40">
        <v>53</v>
      </c>
      <c r="G643" s="41">
        <v>60</v>
      </c>
      <c r="H643" s="42"/>
      <c r="I643" s="43"/>
      <c r="J643" s="39">
        <v>270</v>
      </c>
      <c r="K643" s="44">
        <v>62</v>
      </c>
      <c r="L643" s="44">
        <v>180</v>
      </c>
      <c r="M643" s="44">
        <v>20</v>
      </c>
      <c r="N643" s="44">
        <v>5</v>
      </c>
      <c r="O643" s="45">
        <v>90</v>
      </c>
      <c r="P643" s="46">
        <f t="shared" si="186"/>
        <v>-0.16056873119135617</v>
      </c>
      <c r="Q643" s="46">
        <f t="shared" si="187"/>
        <v>-0.8296993375502142</v>
      </c>
      <c r="R643" s="46">
        <f t="shared" si="188"/>
        <v>-0.44115896321872994</v>
      </c>
      <c r="S643" s="47">
        <f t="shared" si="189"/>
        <v>259.0471512876826</v>
      </c>
      <c r="T643" s="9">
        <f t="shared" si="161"/>
        <v>-27.565628170023164</v>
      </c>
      <c r="U643" s="48">
        <f t="shared" si="190"/>
        <v>259.0471512876826</v>
      </c>
      <c r="V643" s="47">
        <f t="shared" si="122"/>
        <v>169.0471512876826</v>
      </c>
      <c r="W643" s="49">
        <f t="shared" si="191"/>
        <v>62.43437182997684</v>
      </c>
      <c r="X643" s="50">
        <f t="shared" si="194"/>
        <v>95.11759202663094</v>
      </c>
      <c r="Y643" s="51">
        <f t="shared" si="195"/>
        <v>90.11759202663094</v>
      </c>
      <c r="Z643" s="52" t="s">
        <v>54</v>
      </c>
      <c r="AA643" s="39">
        <v>10</v>
      </c>
      <c r="AB643" s="42">
        <v>61</v>
      </c>
      <c r="AC643" s="53">
        <v>251.7</v>
      </c>
      <c r="AD643" s="54">
        <v>28.1</v>
      </c>
      <c r="AE643" s="48">
        <f t="shared" si="192"/>
        <v>7.347151287682607</v>
      </c>
      <c r="AF643" s="47">
        <f t="shared" si="121"/>
        <v>277.3471512876826</v>
      </c>
      <c r="AG643" s="47">
        <f t="shared" si="193"/>
        <v>62.43437182997684</v>
      </c>
      <c r="AH643" s="55">
        <f t="shared" si="196"/>
        <v>90.11759202663094</v>
      </c>
      <c r="AI643" s="52" t="str">
        <f t="shared" si="197"/>
        <v>N</v>
      </c>
    </row>
    <row r="644" spans="1:35" s="38" customFormat="1" ht="12.75">
      <c r="A644" s="37">
        <v>564.39</v>
      </c>
      <c r="B644" s="38" t="s">
        <v>111</v>
      </c>
      <c r="C644" s="38" t="s">
        <v>136</v>
      </c>
      <c r="D644" s="38">
        <v>3</v>
      </c>
      <c r="E644" s="39" t="s">
        <v>53</v>
      </c>
      <c r="F644" s="40">
        <v>8</v>
      </c>
      <c r="G644" s="41">
        <v>10</v>
      </c>
      <c r="H644" s="42"/>
      <c r="I644" s="43"/>
      <c r="J644" s="39">
        <v>90</v>
      </c>
      <c r="K644" s="44">
        <v>25</v>
      </c>
      <c r="L644" s="44">
        <v>0</v>
      </c>
      <c r="M644" s="44">
        <v>60</v>
      </c>
      <c r="N644" s="44">
        <v>40</v>
      </c>
      <c r="O644" s="45">
        <v>90</v>
      </c>
      <c r="P644" s="46">
        <f t="shared" si="186"/>
        <v>0.7848855672213958</v>
      </c>
      <c r="Q644" s="46">
        <f t="shared" si="187"/>
        <v>0.21130913087034972</v>
      </c>
      <c r="R644" s="46">
        <f t="shared" si="188"/>
        <v>-0.4531538935183251</v>
      </c>
      <c r="S644" s="47">
        <f t="shared" si="189"/>
        <v>15.068065191377405</v>
      </c>
      <c r="T644" s="9">
        <f aca="true" t="shared" si="198" ref="T644:T652">ASIN(R644/SQRT(P644^2+Q644^2+R644^2))*180/PI()</f>
        <v>-29.1396503579428</v>
      </c>
      <c r="U644" s="48">
        <f t="shared" si="190"/>
        <v>15.068065191377405</v>
      </c>
      <c r="V644" s="47">
        <f t="shared" si="122"/>
        <v>285.0680651913774</v>
      </c>
      <c r="W644" s="49">
        <f t="shared" si="191"/>
        <v>60.8603496420572</v>
      </c>
      <c r="X644" s="50">
        <f t="shared" si="194"/>
        <v>151.0623565567464</v>
      </c>
      <c r="Y644" s="51">
        <f t="shared" si="195"/>
        <v>111.06235655674641</v>
      </c>
      <c r="Z644" s="52"/>
      <c r="AA644" s="39">
        <v>0</v>
      </c>
      <c r="AB644" s="42">
        <v>44</v>
      </c>
      <c r="AC644" s="53">
        <v>88</v>
      </c>
      <c r="AD644" s="54">
        <v>40.1</v>
      </c>
      <c r="AE644" s="48">
        <f t="shared" si="192"/>
        <v>287.0680651913774</v>
      </c>
      <c r="AF644" s="47">
        <f t="shared" si="121"/>
        <v>197.0680651913774</v>
      </c>
      <c r="AG644" s="47">
        <f t="shared" si="193"/>
        <v>60.8603496420572</v>
      </c>
      <c r="AH644" s="55">
        <f t="shared" si="196"/>
        <v>111.06235655674641</v>
      </c>
      <c r="AI644" s="52"/>
    </row>
    <row r="645" spans="1:35" s="38" customFormat="1" ht="21">
      <c r="A645" s="37">
        <v>564.39</v>
      </c>
      <c r="B645" s="38" t="s">
        <v>111</v>
      </c>
      <c r="C645" s="38" t="s">
        <v>136</v>
      </c>
      <c r="D645" s="38">
        <v>3</v>
      </c>
      <c r="E645" s="39" t="s">
        <v>53</v>
      </c>
      <c r="F645" s="40">
        <v>8</v>
      </c>
      <c r="G645" s="41">
        <v>10</v>
      </c>
      <c r="H645" s="42"/>
      <c r="I645" s="43"/>
      <c r="J645" s="39">
        <v>90</v>
      </c>
      <c r="K645" s="44">
        <v>25</v>
      </c>
      <c r="L645" s="44">
        <v>0</v>
      </c>
      <c r="M645" s="44">
        <v>60</v>
      </c>
      <c r="N645" s="44">
        <v>84</v>
      </c>
      <c r="O645" s="45">
        <v>270</v>
      </c>
      <c r="P645" s="46">
        <f t="shared" si="186"/>
        <v>0.7848855672213958</v>
      </c>
      <c r="Q645" s="46">
        <f t="shared" si="187"/>
        <v>0.21130913087034972</v>
      </c>
      <c r="R645" s="46">
        <f t="shared" si="188"/>
        <v>-0.4531538935183251</v>
      </c>
      <c r="S645" s="47">
        <f t="shared" si="189"/>
        <v>15.068065191377405</v>
      </c>
      <c r="T645" s="9">
        <f t="shared" si="198"/>
        <v>-29.1396503579428</v>
      </c>
      <c r="U645" s="48">
        <f t="shared" si="190"/>
        <v>15.068065191377405</v>
      </c>
      <c r="V645" s="47">
        <f t="shared" si="122"/>
        <v>285.0680651913774</v>
      </c>
      <c r="W645" s="49">
        <f t="shared" si="191"/>
        <v>60.8603496420572</v>
      </c>
      <c r="X645" s="50">
        <f t="shared" si="194"/>
        <v>151.0623565567464</v>
      </c>
      <c r="Y645" s="51">
        <f t="shared" si="195"/>
        <v>55.06235655674641</v>
      </c>
      <c r="Z645" s="52"/>
      <c r="AA645" s="39">
        <v>0</v>
      </c>
      <c r="AB645" s="42">
        <v>44</v>
      </c>
      <c r="AC645" s="53">
        <v>88</v>
      </c>
      <c r="AD645" s="54">
        <v>40.1</v>
      </c>
      <c r="AE645" s="48">
        <f t="shared" si="192"/>
        <v>287.0680651913774</v>
      </c>
      <c r="AF645" s="47">
        <f t="shared" si="121"/>
        <v>197.0680651913774</v>
      </c>
      <c r="AG645" s="47">
        <f t="shared" si="193"/>
        <v>60.8603496420572</v>
      </c>
      <c r="AH645" s="55">
        <f t="shared" si="196"/>
        <v>55.06235655674641</v>
      </c>
      <c r="AI645" s="52"/>
    </row>
    <row r="646" spans="1:35" s="38" customFormat="1" ht="21">
      <c r="A646" s="37">
        <v>564.41</v>
      </c>
      <c r="B646" s="38" t="s">
        <v>111</v>
      </c>
      <c r="C646" s="38" t="s">
        <v>136</v>
      </c>
      <c r="D646" s="38">
        <v>3</v>
      </c>
      <c r="E646" s="39" t="s">
        <v>53</v>
      </c>
      <c r="F646" s="40">
        <v>10</v>
      </c>
      <c r="G646" s="41">
        <v>24</v>
      </c>
      <c r="H646" s="42"/>
      <c r="I646" s="43"/>
      <c r="J646" s="39">
        <v>270</v>
      </c>
      <c r="K646" s="44">
        <v>3</v>
      </c>
      <c r="L646" s="44">
        <v>0</v>
      </c>
      <c r="M646" s="44">
        <v>89</v>
      </c>
      <c r="N646" s="44">
        <v>7</v>
      </c>
      <c r="O646" s="45">
        <v>270</v>
      </c>
      <c r="P646" s="46">
        <f t="shared" si="186"/>
        <v>-0.9984774386394599</v>
      </c>
      <c r="Q646" s="46">
        <f t="shared" si="187"/>
        <v>0.0009133883796359174</v>
      </c>
      <c r="R646" s="46">
        <f t="shared" si="188"/>
        <v>0.017428488520812028</v>
      </c>
      <c r="S646" s="47">
        <f t="shared" si="189"/>
        <v>179.94758691324782</v>
      </c>
      <c r="T646" s="9">
        <f t="shared" si="198"/>
        <v>0.9999995816729071</v>
      </c>
      <c r="U646" s="48">
        <f t="shared" si="190"/>
        <v>359.94758691324785</v>
      </c>
      <c r="V646" s="47">
        <f t="shared" si="122"/>
        <v>269.94758691324785</v>
      </c>
      <c r="W646" s="49">
        <f t="shared" si="191"/>
        <v>89.00000041832709</v>
      </c>
      <c r="X646" s="50">
        <f t="shared" si="194"/>
        <v>3.0004574019199026</v>
      </c>
      <c r="Y646" s="51">
        <f t="shared" si="195"/>
        <v>10.000457401919903</v>
      </c>
      <c r="Z646" s="52" t="s">
        <v>85</v>
      </c>
      <c r="AA646" s="39">
        <v>0</v>
      </c>
      <c r="AB646" s="42">
        <v>44</v>
      </c>
      <c r="AC646" s="53">
        <v>88</v>
      </c>
      <c r="AD646" s="54">
        <v>40.1</v>
      </c>
      <c r="AE646" s="48">
        <f t="shared" si="192"/>
        <v>271.94758691324785</v>
      </c>
      <c r="AF646" s="47">
        <f t="shared" si="121"/>
        <v>181.94758691324785</v>
      </c>
      <c r="AG646" s="47">
        <f t="shared" si="193"/>
        <v>89.00000041832709</v>
      </c>
      <c r="AH646" s="55">
        <f t="shared" si="196"/>
        <v>10.000457401919903</v>
      </c>
      <c r="AI646" s="52" t="str">
        <f t="shared" si="197"/>
        <v>LL</v>
      </c>
    </row>
    <row r="647" spans="1:35" s="38" customFormat="1" ht="21">
      <c r="A647" s="37">
        <v>564.98</v>
      </c>
      <c r="B647" s="38" t="s">
        <v>111</v>
      </c>
      <c r="C647" s="38" t="s">
        <v>136</v>
      </c>
      <c r="D647" s="38">
        <v>3</v>
      </c>
      <c r="E647" s="39" t="s">
        <v>53</v>
      </c>
      <c r="F647" s="40">
        <v>67</v>
      </c>
      <c r="G647" s="41">
        <v>82</v>
      </c>
      <c r="H647" s="42"/>
      <c r="I647" s="43"/>
      <c r="J647" s="39">
        <v>90</v>
      </c>
      <c r="K647" s="44">
        <v>69</v>
      </c>
      <c r="L647" s="44">
        <v>180</v>
      </c>
      <c r="M647" s="44">
        <v>80</v>
      </c>
      <c r="N647" s="44">
        <v>25</v>
      </c>
      <c r="O647" s="45">
        <v>270</v>
      </c>
      <c r="P647" s="46">
        <f t="shared" si="186"/>
        <v>0.3529235351432996</v>
      </c>
      <c r="Q647" s="46">
        <f t="shared" si="187"/>
        <v>-0.1621145397667548</v>
      </c>
      <c r="R647" s="46">
        <f t="shared" si="188"/>
        <v>0.06222994137277588</v>
      </c>
      <c r="S647" s="47">
        <f t="shared" si="189"/>
        <v>335.3284342261155</v>
      </c>
      <c r="T647" s="9">
        <f t="shared" si="198"/>
        <v>9.10318420770049</v>
      </c>
      <c r="U647" s="48">
        <f t="shared" si="190"/>
        <v>155.32843422611552</v>
      </c>
      <c r="V647" s="47">
        <f t="shared" si="122"/>
        <v>65.32843422611552</v>
      </c>
      <c r="W647" s="49">
        <f t="shared" si="191"/>
        <v>80.8968157922995</v>
      </c>
      <c r="X647" s="50">
        <f t="shared" si="194"/>
        <v>70.99476826944394</v>
      </c>
      <c r="Y647" s="51">
        <f t="shared" si="195"/>
        <v>95.99476826944394</v>
      </c>
      <c r="Z647" s="52" t="s">
        <v>54</v>
      </c>
      <c r="AA647" s="39">
        <v>60</v>
      </c>
      <c r="AB647" s="42">
        <v>82</v>
      </c>
      <c r="AC647" s="53">
        <v>118.9</v>
      </c>
      <c r="AD647" s="54">
        <v>24.2</v>
      </c>
      <c r="AE647" s="48">
        <f t="shared" si="192"/>
        <v>36.42843422611551</v>
      </c>
      <c r="AF647" s="47">
        <f t="shared" si="121"/>
        <v>306.42843422611554</v>
      </c>
      <c r="AG647" s="47">
        <f t="shared" si="193"/>
        <v>80.8968157922995</v>
      </c>
      <c r="AH647" s="55">
        <f t="shared" si="196"/>
        <v>95.99476826944394</v>
      </c>
      <c r="AI647" s="52" t="str">
        <f t="shared" si="197"/>
        <v>N</v>
      </c>
    </row>
    <row r="648" spans="1:35" s="38" customFormat="1" ht="12.75">
      <c r="A648" s="37">
        <v>565.18</v>
      </c>
      <c r="B648" s="38" t="s">
        <v>111</v>
      </c>
      <c r="C648" s="38" t="s">
        <v>136</v>
      </c>
      <c r="D648" s="38">
        <v>3</v>
      </c>
      <c r="E648" s="39" t="s">
        <v>96</v>
      </c>
      <c r="F648" s="40">
        <v>87</v>
      </c>
      <c r="G648" s="41">
        <v>95</v>
      </c>
      <c r="H648" s="42"/>
      <c r="I648" s="43"/>
      <c r="J648" s="39">
        <v>90</v>
      </c>
      <c r="K648" s="44">
        <v>73</v>
      </c>
      <c r="L648" s="44">
        <v>0</v>
      </c>
      <c r="M648" s="44">
        <v>30</v>
      </c>
      <c r="N648" s="44"/>
      <c r="O648" s="45"/>
      <c r="P648" s="46">
        <f t="shared" si="186"/>
        <v>0.14618585236136836</v>
      </c>
      <c r="Q648" s="46">
        <f t="shared" si="187"/>
        <v>0.8281842124238669</v>
      </c>
      <c r="R648" s="46">
        <f t="shared" si="188"/>
        <v>-0.2532013236376528</v>
      </c>
      <c r="S648" s="47">
        <f t="shared" si="189"/>
        <v>79.98962518183745</v>
      </c>
      <c r="T648" s="9">
        <f t="shared" si="198"/>
        <v>-16.755804536200575</v>
      </c>
      <c r="U648" s="48">
        <f t="shared" si="190"/>
        <v>79.98962518183745</v>
      </c>
      <c r="V648" s="47">
        <f t="shared" si="122"/>
        <v>349.9896251818375</v>
      </c>
      <c r="W648" s="49">
        <f t="shared" si="191"/>
        <v>73.24419546379943</v>
      </c>
      <c r="X648" s="50"/>
      <c r="Y648" s="51"/>
      <c r="Z648" s="52"/>
      <c r="AA648" s="39">
        <v>87</v>
      </c>
      <c r="AB648" s="42">
        <v>95</v>
      </c>
      <c r="AC648" s="53">
        <v>239.9</v>
      </c>
      <c r="AD648" s="54">
        <v>18.1</v>
      </c>
      <c r="AE648" s="48">
        <f t="shared" si="192"/>
        <v>200.08962518183745</v>
      </c>
      <c r="AF648" s="47">
        <f t="shared" si="121"/>
        <v>110.08962518183745</v>
      </c>
      <c r="AG648" s="47">
        <f t="shared" si="193"/>
        <v>73.24419546379943</v>
      </c>
      <c r="AH648" s="55"/>
      <c r="AI648" s="52"/>
    </row>
    <row r="649" spans="1:35" s="38" customFormat="1" ht="12.75">
      <c r="A649" s="37">
        <v>566.03</v>
      </c>
      <c r="B649" s="38" t="s">
        <v>111</v>
      </c>
      <c r="C649" s="38" t="s">
        <v>136</v>
      </c>
      <c r="D649" s="38">
        <v>4</v>
      </c>
      <c r="E649" s="39" t="s">
        <v>96</v>
      </c>
      <c r="F649" s="40">
        <v>31</v>
      </c>
      <c r="G649" s="41">
        <v>40</v>
      </c>
      <c r="H649" s="42"/>
      <c r="I649" s="43"/>
      <c r="J649" s="39">
        <v>270</v>
      </c>
      <c r="K649" s="44">
        <v>64</v>
      </c>
      <c r="L649" s="44">
        <v>0</v>
      </c>
      <c r="M649" s="44">
        <v>60</v>
      </c>
      <c r="N649" s="44"/>
      <c r="O649" s="45"/>
      <c r="P649" s="46">
        <f t="shared" si="186"/>
        <v>-0.37964054940545816</v>
      </c>
      <c r="Q649" s="46">
        <f t="shared" si="187"/>
        <v>0.4493970231495837</v>
      </c>
      <c r="R649" s="46">
        <f t="shared" si="188"/>
        <v>0.21918557339453876</v>
      </c>
      <c r="S649" s="47">
        <f t="shared" si="189"/>
        <v>130.19037559089634</v>
      </c>
      <c r="T649" s="9">
        <f t="shared" si="198"/>
        <v>20.4344422161054</v>
      </c>
      <c r="U649" s="48">
        <f t="shared" si="190"/>
        <v>310.19037559089634</v>
      </c>
      <c r="V649" s="47">
        <f t="shared" si="122"/>
        <v>220.19037559089634</v>
      </c>
      <c r="W649" s="49">
        <f t="shared" si="191"/>
        <v>69.5655577838946</v>
      </c>
      <c r="X649" s="50"/>
      <c r="Y649" s="51"/>
      <c r="Z649" s="52"/>
      <c r="AA649" s="39">
        <v>30</v>
      </c>
      <c r="AB649" s="42">
        <v>50</v>
      </c>
      <c r="AC649" s="53">
        <v>304.9</v>
      </c>
      <c r="AD649" s="54">
        <v>9.1</v>
      </c>
      <c r="AE649" s="48">
        <f t="shared" si="192"/>
        <v>5.29037559089636</v>
      </c>
      <c r="AF649" s="47">
        <f t="shared" si="121"/>
        <v>275.29037559089636</v>
      </c>
      <c r="AG649" s="47">
        <f t="shared" si="193"/>
        <v>69.5655577838946</v>
      </c>
      <c r="AH649" s="55"/>
      <c r="AI649" s="52"/>
    </row>
    <row r="650" spans="1:35" s="38" customFormat="1" ht="21">
      <c r="A650" s="37">
        <v>573.11</v>
      </c>
      <c r="B650" s="38" t="s">
        <v>111</v>
      </c>
      <c r="C650" s="38" t="s">
        <v>138</v>
      </c>
      <c r="D650" s="38">
        <v>2</v>
      </c>
      <c r="E650" s="39" t="s">
        <v>53</v>
      </c>
      <c r="F650" s="40">
        <v>70</v>
      </c>
      <c r="G650" s="41">
        <v>78</v>
      </c>
      <c r="H650" s="42"/>
      <c r="I650" s="43"/>
      <c r="J650" s="39">
        <v>90</v>
      </c>
      <c r="K650" s="44">
        <v>63</v>
      </c>
      <c r="L650" s="44">
        <v>26</v>
      </c>
      <c r="M650" s="44">
        <v>0</v>
      </c>
      <c r="N650" s="44">
        <v>20</v>
      </c>
      <c r="O650" s="45">
        <v>90</v>
      </c>
      <c r="P650" s="46">
        <f t="shared" si="186"/>
        <v>-0.3905915518050046</v>
      </c>
      <c r="Q650" s="46">
        <f t="shared" si="187"/>
        <v>0.8008313591542198</v>
      </c>
      <c r="R650" s="46">
        <f t="shared" si="188"/>
        <v>-0.40804395824228823</v>
      </c>
      <c r="S650" s="47">
        <f t="shared" si="189"/>
        <v>116</v>
      </c>
      <c r="T650" s="9">
        <f t="shared" si="198"/>
        <v>-24.60581139997587</v>
      </c>
      <c r="U650" s="48">
        <f t="shared" si="190"/>
        <v>116</v>
      </c>
      <c r="V650" s="47">
        <f t="shared" si="122"/>
        <v>26</v>
      </c>
      <c r="W650" s="49">
        <f t="shared" si="191"/>
        <v>65.39418860002414</v>
      </c>
      <c r="X650" s="50">
        <f t="shared" si="194"/>
        <v>78.5205570595059</v>
      </c>
      <c r="Y650" s="51">
        <f t="shared" si="195"/>
        <v>58.520557059505904</v>
      </c>
      <c r="Z650" s="52" t="s">
        <v>54</v>
      </c>
      <c r="AA650" s="39">
        <v>70</v>
      </c>
      <c r="AB650" s="42">
        <v>78</v>
      </c>
      <c r="AC650" s="53">
        <v>55</v>
      </c>
      <c r="AD650" s="54">
        <v>12.4</v>
      </c>
      <c r="AE650" s="48">
        <f t="shared" si="192"/>
        <v>61</v>
      </c>
      <c r="AF650" s="47">
        <f t="shared" si="121"/>
        <v>331</v>
      </c>
      <c r="AG650" s="47">
        <f t="shared" si="193"/>
        <v>65.39418860002414</v>
      </c>
      <c r="AH650" s="55">
        <f t="shared" si="196"/>
        <v>58.520557059505904</v>
      </c>
      <c r="AI650" s="52" t="str">
        <f t="shared" si="197"/>
        <v>N</v>
      </c>
    </row>
    <row r="651" spans="1:35" s="38" customFormat="1" ht="12.75">
      <c r="A651" s="37">
        <v>591.04</v>
      </c>
      <c r="B651" s="38" t="s">
        <v>111</v>
      </c>
      <c r="C651" s="38" t="s">
        <v>139</v>
      </c>
      <c r="D651" s="38">
        <v>1</v>
      </c>
      <c r="E651" s="39" t="s">
        <v>53</v>
      </c>
      <c r="F651" s="40">
        <v>104</v>
      </c>
      <c r="G651" s="41">
        <v>111</v>
      </c>
      <c r="H651" s="42"/>
      <c r="I651" s="43"/>
      <c r="J651" s="39">
        <v>270</v>
      </c>
      <c r="K651" s="44">
        <v>57</v>
      </c>
      <c r="L651" s="44">
        <v>229</v>
      </c>
      <c r="M651" s="44">
        <v>0</v>
      </c>
      <c r="N651" s="44">
        <v>42</v>
      </c>
      <c r="O651" s="45">
        <v>90</v>
      </c>
      <c r="P651" s="46">
        <f t="shared" si="186"/>
        <v>0.6329527122792844</v>
      </c>
      <c r="Q651" s="46">
        <f t="shared" si="187"/>
        <v>-0.5502173984491925</v>
      </c>
      <c r="R651" s="46">
        <f t="shared" si="188"/>
        <v>-0.3573153564622858</v>
      </c>
      <c r="S651" s="47">
        <f t="shared" si="189"/>
        <v>318.99999999999994</v>
      </c>
      <c r="T651" s="9">
        <f t="shared" si="198"/>
        <v>-23.076415464858886</v>
      </c>
      <c r="U651" s="48">
        <f t="shared" si="190"/>
        <v>318.99999999999994</v>
      </c>
      <c r="V651" s="47">
        <f t="shared" si="122"/>
        <v>228.99999999999994</v>
      </c>
      <c r="W651" s="49">
        <f t="shared" si="191"/>
        <v>66.92358453514112</v>
      </c>
      <c r="X651" s="50">
        <f t="shared" si="194"/>
        <v>65.72954716616871</v>
      </c>
      <c r="Y651" s="51">
        <f t="shared" si="195"/>
        <v>23.729547166168715</v>
      </c>
      <c r="Z651" s="52" t="s">
        <v>85</v>
      </c>
      <c r="AA651" s="39">
        <v>100</v>
      </c>
      <c r="AB651" s="42">
        <v>111</v>
      </c>
      <c r="AC651" s="53"/>
      <c r="AD651" s="54"/>
      <c r="AE651" s="48">
        <f t="shared" si="192"/>
        <v>318.99999999999994</v>
      </c>
      <c r="AF651" s="47">
        <f t="shared" si="121"/>
        <v>228.99999999999994</v>
      </c>
      <c r="AG651" s="47">
        <f t="shared" si="193"/>
        <v>66.92358453514112</v>
      </c>
      <c r="AH651" s="55">
        <f t="shared" si="196"/>
        <v>23.729547166168715</v>
      </c>
      <c r="AI651" s="52" t="str">
        <f t="shared" si="197"/>
        <v>LL</v>
      </c>
    </row>
    <row r="652" spans="1:35" s="38" customFormat="1" ht="21.75" thickBot="1">
      <c r="A652" s="37">
        <v>590.85</v>
      </c>
      <c r="B652" s="38" t="s">
        <v>111</v>
      </c>
      <c r="C652" s="38" t="s">
        <v>139</v>
      </c>
      <c r="D652" s="38">
        <v>1</v>
      </c>
      <c r="E652" s="64" t="s">
        <v>53</v>
      </c>
      <c r="F652" s="65">
        <v>85</v>
      </c>
      <c r="G652" s="66">
        <v>90</v>
      </c>
      <c r="H652" s="67"/>
      <c r="I652" s="68"/>
      <c r="J652" s="64">
        <v>270</v>
      </c>
      <c r="K652" s="69">
        <v>58</v>
      </c>
      <c r="L652" s="69">
        <v>123</v>
      </c>
      <c r="M652" s="69">
        <v>0</v>
      </c>
      <c r="N652" s="69">
        <v>57</v>
      </c>
      <c r="O652" s="70">
        <v>270</v>
      </c>
      <c r="P652" s="71">
        <f t="shared" si="186"/>
        <v>-0.7112329784485454</v>
      </c>
      <c r="Q652" s="71">
        <f t="shared" si="187"/>
        <v>-0.4618800967369667</v>
      </c>
      <c r="R652" s="71">
        <f t="shared" si="188"/>
        <v>-0.28861471670784594</v>
      </c>
      <c r="S652" s="72">
        <f t="shared" si="189"/>
        <v>213</v>
      </c>
      <c r="T652" s="117">
        <f t="shared" si="198"/>
        <v>-18.794889562290372</v>
      </c>
      <c r="U652" s="73">
        <f t="shared" si="190"/>
        <v>213</v>
      </c>
      <c r="V652" s="72">
        <f t="shared" si="122"/>
        <v>123</v>
      </c>
      <c r="W652" s="74">
        <f t="shared" si="191"/>
        <v>71.20511043770964</v>
      </c>
      <c r="X652" s="75">
        <f t="shared" si="194"/>
        <v>116.38672837109488</v>
      </c>
      <c r="Y652" s="76">
        <f t="shared" si="195"/>
        <v>173.38672837109488</v>
      </c>
      <c r="Z652" s="77" t="s">
        <v>85</v>
      </c>
      <c r="AA652" s="64">
        <v>76</v>
      </c>
      <c r="AB652" s="78">
        <v>90</v>
      </c>
      <c r="AC652" s="79">
        <v>296.1</v>
      </c>
      <c r="AD652" s="80">
        <v>7.2</v>
      </c>
      <c r="AE652" s="73">
        <f t="shared" si="192"/>
        <v>276.9</v>
      </c>
      <c r="AF652" s="72">
        <f t="shared" si="121"/>
        <v>186.89999999999998</v>
      </c>
      <c r="AG652" s="72">
        <f t="shared" si="193"/>
        <v>71.20511043770964</v>
      </c>
      <c r="AH652" s="81">
        <f t="shared" si="196"/>
        <v>173.38672837109488</v>
      </c>
      <c r="AI652" s="77" t="str">
        <f t="shared" si="197"/>
        <v>LL</v>
      </c>
    </row>
    <row r="653" spans="5:33" ht="12.75">
      <c r="E653" s="1"/>
      <c r="F653" s="10"/>
      <c r="G653" s="12"/>
      <c r="H653" s="1"/>
      <c r="I653" s="26"/>
      <c r="J653" s="1"/>
      <c r="K653" s="1"/>
      <c r="L653" s="1"/>
      <c r="M653" s="1"/>
      <c r="N653" s="1" t="s">
        <v>44</v>
      </c>
      <c r="O653" s="35" t="s">
        <v>27</v>
      </c>
      <c r="P653" s="14"/>
      <c r="Q653" s="14"/>
      <c r="R653" s="14"/>
      <c r="S653" s="14"/>
      <c r="T653" s="14"/>
      <c r="U653" s="14"/>
      <c r="V653" s="14"/>
      <c r="W653" s="14"/>
      <c r="X653" s="14"/>
      <c r="Y653" s="22"/>
      <c r="Z653" s="19"/>
      <c r="AA653" s="1"/>
      <c r="AB653" s="1"/>
      <c r="AC653" s="42" t="s">
        <v>43</v>
      </c>
      <c r="AD653" s="42"/>
      <c r="AE653" s="1"/>
      <c r="AF653" s="1"/>
      <c r="AG653" s="1"/>
    </row>
    <row r="654" spans="5:33" ht="12.75">
      <c r="E654" s="1"/>
      <c r="F654" s="10"/>
      <c r="G654" s="12"/>
      <c r="H654" s="1"/>
      <c r="I654" s="26"/>
      <c r="J654" s="1"/>
      <c r="K654" s="1"/>
      <c r="L654" s="1"/>
      <c r="M654" s="1"/>
      <c r="N654" s="1"/>
      <c r="O654" s="29" t="s">
        <v>28</v>
      </c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9"/>
      <c r="AA654" s="1"/>
      <c r="AB654" s="1"/>
      <c r="AD654" s="42"/>
      <c r="AE654" s="1"/>
      <c r="AF654" s="1"/>
      <c r="AG654" s="1"/>
    </row>
    <row r="655" spans="15:26" ht="12.75">
      <c r="O655" s="29" t="s">
        <v>29</v>
      </c>
      <c r="Z655" s="20"/>
    </row>
    <row r="656" ht="12.75">
      <c r="Z656" s="20"/>
    </row>
    <row r="657" ht="12.75">
      <c r="Z657" s="20"/>
    </row>
    <row r="658" ht="12.75">
      <c r="Z658" s="20"/>
    </row>
    <row r="659" ht="12.75">
      <c r="Z659" s="20"/>
    </row>
    <row r="660" ht="12.75">
      <c r="Z660" s="20"/>
    </row>
    <row r="661" ht="12.75">
      <c r="Z661" s="20"/>
    </row>
    <row r="662" ht="12.75">
      <c r="Z662" s="20"/>
    </row>
    <row r="663" ht="12.75">
      <c r="Z663" s="20"/>
    </row>
    <row r="664" ht="12.75">
      <c r="Z664" s="20"/>
    </row>
    <row r="665" ht="12.75">
      <c r="Z665" s="20"/>
    </row>
    <row r="666" ht="12.75">
      <c r="Z666" s="20"/>
    </row>
    <row r="667" ht="12.75">
      <c r="Z667" s="20"/>
    </row>
    <row r="668" ht="12.75">
      <c r="Z668" s="20"/>
    </row>
    <row r="669" ht="12.75">
      <c r="Z669" s="20"/>
    </row>
    <row r="670" ht="12.75">
      <c r="Z670" s="20"/>
    </row>
    <row r="671" ht="12.75">
      <c r="Z671" s="20"/>
    </row>
    <row r="672" ht="12.75">
      <c r="Z672" s="20"/>
    </row>
    <row r="673" ht="12.75">
      <c r="Z673" s="20"/>
    </row>
    <row r="674" ht="12.75">
      <c r="Z674" s="20"/>
    </row>
    <row r="675" ht="12.75">
      <c r="Z675" s="20"/>
    </row>
    <row r="676" ht="12.75">
      <c r="Z676" s="20"/>
    </row>
    <row r="677" ht="12.75">
      <c r="Z677" s="20"/>
    </row>
    <row r="678" ht="12.75">
      <c r="Z678" s="20"/>
    </row>
    <row r="679" ht="12.75">
      <c r="Z679" s="20"/>
    </row>
    <row r="680" ht="12.75">
      <c r="Z680" s="20"/>
    </row>
    <row r="681" ht="12.75">
      <c r="Z681" s="20"/>
    </row>
    <row r="682" ht="12.75">
      <c r="Z682" s="20"/>
    </row>
    <row r="683" ht="12.75">
      <c r="Z683" s="20"/>
    </row>
    <row r="684" ht="12.75">
      <c r="Z684" s="20"/>
    </row>
    <row r="685" ht="12.75">
      <c r="Z685" s="20"/>
    </row>
    <row r="686" ht="12.75">
      <c r="Z686" s="20"/>
    </row>
    <row r="687" ht="12.75">
      <c r="Z687" s="20"/>
    </row>
    <row r="688" ht="12.75">
      <c r="Z688" s="20"/>
    </row>
    <row r="689" ht="12.75">
      <c r="Z689" s="20"/>
    </row>
    <row r="690" ht="12.75">
      <c r="Z690" s="20"/>
    </row>
    <row r="691" ht="12.75">
      <c r="Z691" s="20"/>
    </row>
    <row r="692" ht="12.75">
      <c r="Z692" s="20"/>
    </row>
    <row r="693" ht="12.75">
      <c r="Z693" s="20"/>
    </row>
    <row r="694" ht="12.75">
      <c r="Z694" s="20"/>
    </row>
    <row r="695" ht="12.75">
      <c r="Z695" s="20"/>
    </row>
    <row r="696" ht="12.75">
      <c r="Z696" s="20"/>
    </row>
    <row r="697" ht="12.75">
      <c r="Z697" s="20"/>
    </row>
    <row r="698" ht="12.75">
      <c r="Z698" s="20"/>
    </row>
    <row r="699" ht="12.75">
      <c r="Z699" s="20"/>
    </row>
    <row r="700" ht="12.75">
      <c r="Z700" s="20"/>
    </row>
    <row r="701" ht="12.75">
      <c r="Z701" s="20"/>
    </row>
    <row r="702" ht="12.75">
      <c r="Z702" s="20"/>
    </row>
    <row r="703" ht="12.75">
      <c r="Z703" s="20"/>
    </row>
    <row r="704" ht="12.75">
      <c r="Z704" s="20"/>
    </row>
    <row r="705" ht="12.75">
      <c r="Z705" s="20"/>
    </row>
    <row r="706" ht="12.75">
      <c r="Z706" s="20"/>
    </row>
    <row r="707" ht="12.75">
      <c r="Z707" s="20"/>
    </row>
    <row r="708" ht="12.75">
      <c r="Z708" s="20"/>
    </row>
    <row r="709" ht="12.75">
      <c r="Z709" s="20"/>
    </row>
    <row r="710" ht="12.75">
      <c r="Z710" s="20"/>
    </row>
    <row r="711" ht="12.75">
      <c r="Z711" s="20"/>
    </row>
    <row r="712" ht="12.75">
      <c r="Z712" s="20"/>
    </row>
    <row r="713" ht="12.75">
      <c r="Z713" s="20"/>
    </row>
    <row r="714" ht="12.75">
      <c r="Z714" s="20"/>
    </row>
    <row r="715" ht="12.75">
      <c r="Z715" s="20"/>
    </row>
    <row r="716" ht="12.75">
      <c r="Z716" s="20"/>
    </row>
    <row r="717" ht="12.75">
      <c r="Z717" s="20"/>
    </row>
    <row r="718" ht="12.75">
      <c r="Z718" s="20"/>
    </row>
  </sheetData>
  <mergeCells count="18"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  <mergeCell ref="AC1:AD1"/>
    <mergeCell ref="F1:F2"/>
    <mergeCell ref="G1:G2"/>
    <mergeCell ref="H1:H2"/>
    <mergeCell ref="U1:W1"/>
    <mergeCell ref="N1:O1"/>
    <mergeCell ref="I1:I2"/>
    <mergeCell ref="J1:K1"/>
  </mergeCells>
  <printOptions horizontalCentered="1" verticalCentered="1"/>
  <pageMargins left="0.196850393700787" right="0.196850393700787" top="0.511811023622047" bottom="0.196850393700787" header="0.511811023622047" footer="0.196850393700787"/>
  <pageSetup fitToHeight="0" fitToWidth="2" orientation="landscape" pageOrder="overThenDown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金川 久一</cp:lastModifiedBy>
  <cp:lastPrinted>2008-01-28T01:28:41Z</cp:lastPrinted>
  <dcterms:created xsi:type="dcterms:W3CDTF">2007-11-18T21:30:59Z</dcterms:created>
  <dcterms:modified xsi:type="dcterms:W3CDTF">2009-08-26T01:38:43Z</dcterms:modified>
  <cp:category/>
  <cp:version/>
  <cp:contentType/>
  <cp:contentStatus/>
</cp:coreProperties>
</file>