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<sst xmlns="http://schemas.openxmlformats.org/spreadsheetml/2006/main" count="80" uniqueCount="70">
  <si>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</si>
  <si>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</si>
  <si>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</si>
  <si>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</si>
  <si>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</si>
  <si>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</si>
  <si>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</si>
  <si>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</si>
  <si>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</si>
  <si>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</si>
  <si>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</si>
  <si>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</si>
  <si>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</si>
  <si>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</si>
  <si>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</si>
  <si>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</si>
  <si>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</si>
  <si>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</si>
  <si>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</si>
  <si>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</si>
  <si>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</si>
  <si>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</si>
  <si>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</si>
  <si>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</si>
  <si>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</si>
  <si>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</si>
  <si>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</si>
  <si>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</si>
  <si>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</si>
  <si>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</si>
  <si>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</si>
  <si>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</si>
  <si>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</si>
  <si>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</si>
  <si>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</si>
  <si>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</si>
  <si>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</si>
  <si>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</si>
  <si>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</si>
  <si>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</si>
  <si>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</si>
  <si>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</si>
  <si>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</si>
  <si>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</si>
  <si>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</si>
  <si>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</si>
  <si>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</si>
  <si>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</si>
  <si>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</si>
  <si>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</si>
  <si>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</si>
  <si>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</si>
  <si>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</si>
  <si>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</si>
  <si>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</si>
  <si>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</si>
  <si>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</si>
  <si>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</si>
  <si>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</si>
  <si>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</si>
  <si>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</si>
  <si>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</si>
  <si>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</si>
  <si>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</si>
  <si>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</si>
  <si>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</si>
  <si>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</si>
  <si>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</si>
  <si>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7R-5 72-76 cm</t>
  </si>
  <si>
    <t>GS084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</si>
</sst>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5" fontId="1" fillId="0" borderId="0" xfId="1" applyNumberFormat="1" applyFill="1" applyBorder="1" applyAlignment="1">
      <alignment horizontal="center" vertic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19200"/>
        <c:axId val="140819776"/>
      </c:scatterChart>
      <c:valAx>
        <c:axId val="140819200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9776"/>
        <c:crosses val="autoZero"/>
        <c:crossBetween val="midCat"/>
      </c:valAx>
      <c:valAx>
        <c:axId val="14081977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81920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7.4258601166192706E-2</c:v>
                </c:pt>
                <c:pt idx="1">
                  <c:v>6.0855388255013326E-2</c:v>
                </c:pt>
                <c:pt idx="2">
                  <c:v>4.4027599775592757E-2</c:v>
                </c:pt>
                <c:pt idx="3">
                  <c:v>3.6536224239721485E-2</c:v>
                </c:pt>
                <c:pt idx="4">
                  <c:v>3.2071224909853827E-2</c:v>
                </c:pt>
                <c:pt idx="5">
                  <c:v>2.1870347489767926E-2</c:v>
                </c:pt>
                <c:pt idx="6">
                  <c:v>1.5829379661656262E-2</c:v>
                </c:pt>
                <c:pt idx="7">
                  <c:v>1.1420182796325737E-2</c:v>
                </c:pt>
                <c:pt idx="8">
                  <c:v>8.1631451599340297E-3</c:v>
                </c:pt>
                <c:pt idx="9">
                  <c:v>5.8397883261597063E-3</c:v>
                </c:pt>
                <c:pt idx="10">
                  <c:v>4.1765886760384468E-3</c:v>
                </c:pt>
                <c:pt idx="11">
                  <c:v>2.8708898905771109E-3</c:v>
                </c:pt>
                <c:pt idx="12">
                  <c:v>1.3799769914179711E-3</c:v>
                </c:pt>
                <c:pt idx="13">
                  <c:v>9.3267141757070971E-4</c:v>
                </c:pt>
                <c:pt idx="14">
                  <c:v>7.5723944922681031E-4</c:v>
                </c:pt>
                <c:pt idx="15">
                  <c:v>6.5301999131365585E-4</c:v>
                </c:pt>
                <c:pt idx="16">
                  <c:v>5.930698888401471E-4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83.977798845895805</c:v>
                </c:pt>
                <c:pt idx="1">
                  <c:v>81.272549446218704</c:v>
                </c:pt>
                <c:pt idx="2">
                  <c:v>73.929729647092898</c:v>
                </c:pt>
                <c:pt idx="3">
                  <c:v>68.519230847737376</c:v>
                </c:pt>
                <c:pt idx="4">
                  <c:v>63.881660448289537</c:v>
                </c:pt>
                <c:pt idx="5">
                  <c:v>58.471161648934029</c:v>
                </c:pt>
                <c:pt idx="6">
                  <c:v>50.741877649854594</c:v>
                </c:pt>
                <c:pt idx="7">
                  <c:v>43.785522050683277</c:v>
                </c:pt>
                <c:pt idx="8">
                  <c:v>39.920880051143563</c:v>
                </c:pt>
                <c:pt idx="9">
                  <c:v>35.669773851649786</c:v>
                </c:pt>
                <c:pt idx="10">
                  <c:v>31.41866765215601</c:v>
                </c:pt>
                <c:pt idx="11">
                  <c:v>27.167561452662238</c:v>
                </c:pt>
                <c:pt idx="12">
                  <c:v>18.278884853721067</c:v>
                </c:pt>
                <c:pt idx="13">
                  <c:v>15.573635454043089</c:v>
                </c:pt>
                <c:pt idx="14">
                  <c:v>12.095457654457432</c:v>
                </c:pt>
                <c:pt idx="15">
                  <c:v>11.708993454503373</c:v>
                </c:pt>
                <c:pt idx="16">
                  <c:v>11.322529254549313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88.494077834179365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2784"/>
        <c:axId val="264823360"/>
      </c:scatterChart>
      <c:valAx>
        <c:axId val="26482278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3360"/>
        <c:crosses val="autoZero"/>
        <c:crossBetween val="midCat"/>
      </c:valAx>
      <c:valAx>
        <c:axId val="26482336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278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69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42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40325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6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5">
        <v>2.67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41.370000000000012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63</v>
      </c>
      <c r="M9" s="124"/>
      <c r="N9" s="124"/>
      <c r="O9" s="150">
        <v>208.84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64</v>
      </c>
      <c r="M10" s="126"/>
      <c r="N10" s="126"/>
      <c r="O10" s="151">
        <v>167.23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47</v>
      </c>
      <c r="C15" s="180"/>
      <c r="D15" s="145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44" t="s">
        <v>57</v>
      </c>
      <c r="K15" s="145"/>
      <c r="L15" s="189" t="s">
        <v>50</v>
      </c>
      <c r="M15" s="144" t="s">
        <v>45</v>
      </c>
      <c r="N15" s="180"/>
      <c r="O15" s="145"/>
      <c r="P15" s="183" t="s">
        <v>65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40325</v>
      </c>
      <c r="C18" s="134"/>
      <c r="D18" s="135"/>
      <c r="E18" s="56">
        <v>0.33</v>
      </c>
      <c r="F18" s="62">
        <v>1025.5999999999999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10.591428571428571</v>
      </c>
      <c r="M18" s="139">
        <f>E$8/(E$8-1)*M$6/$E$9*(F18-G18)/10</f>
        <v>83.977798845895805</v>
      </c>
      <c r="N18" s="140"/>
      <c r="O18" s="141"/>
      <c r="P18" s="128">
        <f t="shared" ref="P18:P34" si="2">(18*J18/(E$8-1)*L18/E18/60)^0.5*10</f>
        <v>7.4258601166192706E-2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40325</v>
      </c>
      <c r="C19" s="137"/>
      <c r="D19" s="138"/>
      <c r="E19" s="56">
        <v>0.5</v>
      </c>
      <c r="F19" s="63">
        <v>1024.9000000000001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10.777428571428523</v>
      </c>
      <c r="M19" s="120">
        <f>E$8/(E$8-1)*M$6/$E$9*(F19-G19)/10</f>
        <v>81.272549446218704</v>
      </c>
      <c r="N19" s="121"/>
      <c r="O19" s="122"/>
      <c r="P19" s="128">
        <f t="shared" si="2"/>
        <v>6.0855388255013326E-2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40325</v>
      </c>
      <c r="C20" s="137"/>
      <c r="D20" s="138"/>
      <c r="E20" s="56">
        <v>1</v>
      </c>
      <c r="F20" s="63">
        <v>1023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11.28228571428572</v>
      </c>
      <c r="M20" s="120">
        <f>E$8/(E$8-1)*M$6/$E$9*(F20-G20)/10</f>
        <v>73.929729647092898</v>
      </c>
      <c r="N20" s="121"/>
      <c r="O20" s="122"/>
      <c r="P20" s="128">
        <f t="shared" si="2"/>
        <v>4.4027599775592757E-2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40325</v>
      </c>
      <c r="C21" s="137"/>
      <c r="D21" s="138"/>
      <c r="E21" s="56">
        <v>1.5</v>
      </c>
      <c r="F21" s="63">
        <v>1021.6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11.654285714285713</v>
      </c>
      <c r="M21" s="120">
        <f>E$8/(E$8-1)*M$6/$E$9*(F21-G21)/10</f>
        <v>68.519230847737376</v>
      </c>
      <c r="N21" s="121"/>
      <c r="O21" s="122"/>
      <c r="P21" s="128">
        <f t="shared" si="2"/>
        <v>3.6536224239721485E-2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40325</v>
      </c>
      <c r="C22" s="165"/>
      <c r="D22" s="166"/>
      <c r="E22" s="57">
        <v>2</v>
      </c>
      <c r="F22" s="64">
        <v>1020.4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11.973142857142868</v>
      </c>
      <c r="M22" s="179">
        <f>E$8/(E$8-1)*M$6/$E$9*(F22-G22)/10</f>
        <v>63.881660448289537</v>
      </c>
      <c r="N22" s="177"/>
      <c r="O22" s="178"/>
      <c r="P22" s="170">
        <f t="shared" si="2"/>
        <v>3.2071224909853827E-2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40325.00277777778</v>
      </c>
      <c r="C23" s="168"/>
      <c r="D23" s="169"/>
      <c r="E23" s="58">
        <v>4</v>
      </c>
      <c r="F23" s="65">
        <v>1019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4" si="3">I$9-(F23+I$10-1000)/(1035-1000)*(I$9-I$8)-$I$7/$M$7/2</f>
        <v>11.135723322905811</v>
      </c>
      <c r="M23" s="174">
        <f t="shared" ref="M23:M34" si="4">E$8/(E$8-1)*M$6/E$9*(F23-G23)/10</f>
        <v>58.471161648934029</v>
      </c>
      <c r="N23" s="172"/>
      <c r="O23" s="173"/>
      <c r="P23" s="175">
        <f t="shared" si="2"/>
        <v>2.1870347489767926E-2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4" si="5">$P$4+(E24/60/24)</f>
        <v>40325.005555555559</v>
      </c>
      <c r="C24" s="137"/>
      <c r="D24" s="138"/>
      <c r="E24" s="59">
        <v>8</v>
      </c>
      <c r="F24" s="66">
        <v>1017</v>
      </c>
      <c r="G24" s="121">
        <f t="shared" ref="G24:G34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11.667151894334381</v>
      </c>
      <c r="M24" s="120">
        <f t="shared" si="4"/>
        <v>50.741877649854594</v>
      </c>
      <c r="N24" s="121"/>
      <c r="O24" s="122"/>
      <c r="P24" s="128">
        <f t="shared" si="2"/>
        <v>1.5829379661656262E-2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40325.011111111111</v>
      </c>
      <c r="C25" s="137"/>
      <c r="D25" s="138"/>
      <c r="E25" s="58">
        <v>16</v>
      </c>
      <c r="F25" s="66">
        <v>1015.2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12.145437608620083</v>
      </c>
      <c r="M25" s="120">
        <f t="shared" si="4"/>
        <v>43.785522050683277</v>
      </c>
      <c r="N25" s="121"/>
      <c r="O25" s="122"/>
      <c r="P25" s="128">
        <f t="shared" si="2"/>
        <v>1.1420182796325737E-2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40325.022222222222</v>
      </c>
      <c r="C26" s="137"/>
      <c r="D26" s="138"/>
      <c r="E26" s="56">
        <v>32</v>
      </c>
      <c r="F26" s="66">
        <v>1014.2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12.411151894334369</v>
      </c>
      <c r="M26" s="120">
        <f t="shared" si="4"/>
        <v>39.920880051143563</v>
      </c>
      <c r="N26" s="121"/>
      <c r="O26" s="122"/>
      <c r="P26" s="128">
        <f t="shared" si="2"/>
        <v>8.1631451599340297E-3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40325.044444444444</v>
      </c>
      <c r="C27" s="137"/>
      <c r="D27" s="138"/>
      <c r="E27" s="56">
        <v>64</v>
      </c>
      <c r="F27" s="66">
        <v>1013.1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12.703437608620089</v>
      </c>
      <c r="M27" s="120">
        <f t="shared" si="4"/>
        <v>35.669773851649786</v>
      </c>
      <c r="N27" s="121"/>
      <c r="O27" s="122"/>
      <c r="P27" s="128">
        <f t="shared" si="2"/>
        <v>5.8397883261597063E-3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40325.088888888888</v>
      </c>
      <c r="C28" s="137"/>
      <c r="D28" s="138"/>
      <c r="E28" s="56">
        <v>128</v>
      </c>
      <c r="F28" s="66">
        <v>1012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12.99572332290581</v>
      </c>
      <c r="M28" s="120">
        <f t="shared" si="4"/>
        <v>31.41866765215601</v>
      </c>
      <c r="N28" s="121"/>
      <c r="O28" s="122"/>
      <c r="P28" s="128">
        <f t="shared" si="2"/>
        <v>4.1765886760384468E-3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40325.192361111112</v>
      </c>
      <c r="C29" s="137"/>
      <c r="D29" s="138"/>
      <c r="E29" s="56">
        <v>277</v>
      </c>
      <c r="F29" s="66">
        <v>1010.9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13.28800903719153</v>
      </c>
      <c r="M29" s="120">
        <f t="shared" si="4"/>
        <v>27.167561452662238</v>
      </c>
      <c r="N29" s="121"/>
      <c r="O29" s="122"/>
      <c r="P29" s="128">
        <f t="shared" si="2"/>
        <v>2.8708898905771109E-3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40325.870833333334</v>
      </c>
      <c r="C30" s="137"/>
      <c r="D30" s="138"/>
      <c r="E30" s="56">
        <v>1254</v>
      </c>
      <c r="F30" s="66">
        <v>1008.6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13.899151894334375</v>
      </c>
      <c r="M30" s="120">
        <f t="shared" si="4"/>
        <v>18.278884853721067</v>
      </c>
      <c r="N30" s="121"/>
      <c r="O30" s="122"/>
      <c r="P30" s="128">
        <f t="shared" si="2"/>
        <v>1.3799769914179711E-3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40326.931944444441</v>
      </c>
      <c r="C31" s="137"/>
      <c r="D31" s="138"/>
      <c r="E31" s="56">
        <v>2782</v>
      </c>
      <c r="F31" s="66">
        <v>1007.9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14.085151894334388</v>
      </c>
      <c r="M31" s="120">
        <f t="shared" si="4"/>
        <v>15.573635454043089</v>
      </c>
      <c r="N31" s="121"/>
      <c r="O31" s="122"/>
      <c r="P31" s="128">
        <f t="shared" si="2"/>
        <v>9.3267141757070971E-4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40327.980555555558</v>
      </c>
      <c r="C32" s="137"/>
      <c r="D32" s="138"/>
      <c r="E32" s="56">
        <v>4292</v>
      </c>
      <c r="F32" s="66">
        <v>1007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14.324294751477238</v>
      </c>
      <c r="M32" s="120">
        <f t="shared" si="4"/>
        <v>12.095457654457432</v>
      </c>
      <c r="N32" s="121"/>
      <c r="O32" s="122"/>
      <c r="P32" s="128">
        <f t="shared" si="2"/>
        <v>7.5723944922681031E-4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>
        <f t="shared" si="5"/>
        <v>40329.015277777777</v>
      </c>
      <c r="C33" s="137"/>
      <c r="D33" s="138"/>
      <c r="E33" s="56">
        <v>5782</v>
      </c>
      <c r="F33" s="66">
        <v>1006.9</v>
      </c>
      <c r="G33" s="121">
        <f t="shared" si="6"/>
        <v>1003.8702255846989</v>
      </c>
      <c r="H33" s="122" t="e">
        <f>(1.0042-(5*10^-6)*#REF!*#REF!+5*10^-6*#REF!)*1000/0.998206</f>
        <v>#REF!</v>
      </c>
      <c r="I33" s="48">
        <v>23</v>
      </c>
      <c r="J33" s="118">
        <f>(0.004*I33*I33-0.4098*I33+16.689)/1000/980.7</f>
        <v>9.5641888447027625E-6</v>
      </c>
      <c r="K33" s="119"/>
      <c r="L33" s="48">
        <f t="shared" si="3"/>
        <v>14.350866180048673</v>
      </c>
      <c r="M33" s="120">
        <f t="shared" si="4"/>
        <v>11.708993454503373</v>
      </c>
      <c r="N33" s="121"/>
      <c r="O33" s="122"/>
      <c r="P33" s="128">
        <f t="shared" si="2"/>
        <v>6.5301999131365585E-4</v>
      </c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>
        <f t="shared" si="5"/>
        <v>40329.877083333333</v>
      </c>
      <c r="C34" s="137"/>
      <c r="D34" s="138"/>
      <c r="E34" s="56">
        <v>7023</v>
      </c>
      <c r="F34" s="66">
        <v>1006.8</v>
      </c>
      <c r="G34" s="121">
        <f t="shared" si="6"/>
        <v>1003.8702255846989</v>
      </c>
      <c r="H34" s="122" t="e">
        <f>(1.0042-(5*10^-6)*#REF!*#REF!+5*10^-6*#REF!)*1000/0.998206</f>
        <v>#REF!</v>
      </c>
      <c r="I34" s="48">
        <v>23</v>
      </c>
      <c r="J34" s="118">
        <f>(0.004*I34*I34-0.4098*I34+16.689)/1000/980.7</f>
        <v>9.5641888447027625E-6</v>
      </c>
      <c r="K34" s="119"/>
      <c r="L34" s="48">
        <f t="shared" si="3"/>
        <v>14.377437608620108</v>
      </c>
      <c r="M34" s="120">
        <f t="shared" si="4"/>
        <v>11.322529254549313</v>
      </c>
      <c r="N34" s="121"/>
      <c r="O34" s="122"/>
      <c r="P34" s="128">
        <f t="shared" si="2"/>
        <v>5.930698888401471E-4</v>
      </c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26"/>
      <c r="D39" s="126"/>
      <c r="E39" s="126"/>
      <c r="F39" s="117">
        <v>4.76</v>
      </c>
      <c r="G39" s="93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21.975401270137098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52</v>
      </c>
      <c r="C40" s="126"/>
      <c r="D40" s="126"/>
      <c r="E40" s="126"/>
      <c r="F40" s="113">
        <f>$F$39/$E$9*100</f>
        <v>11.505922165820639</v>
      </c>
      <c r="G40" s="93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60</v>
      </c>
      <c r="C41" s="126"/>
      <c r="D41" s="126"/>
      <c r="E41" s="126"/>
      <c r="F41" s="113">
        <f>100-$F$40</f>
        <v>88.494077834179365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1" sqref="P11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GS084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7R-5 72-76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40325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2012-09-25T14:54:37Z</dcterms:modified>
</cp:coreProperties>
</file>