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 s="1"/>
  <c r="L31" i="4"/>
  <c r="P31" i="4" s="1"/>
  <c r="J31" i="4"/>
  <c r="G30" i="4"/>
  <c r="M30" i="4" s="1"/>
  <c r="L30" i="4"/>
  <c r="P30" i="4" s="1"/>
  <c r="J30" i="4"/>
  <c r="L23" i="4"/>
  <c r="L22" i="4"/>
  <c r="P22" i="4" s="1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L20" i="4"/>
  <c r="P20" i="4" s="1"/>
  <c r="J20" i="4"/>
  <c r="L19" i="4"/>
  <c r="J19" i="4"/>
  <c r="L18" i="4"/>
  <c r="J18" i="4"/>
  <c r="J32" i="4"/>
  <c r="J29" i="4"/>
  <c r="J28" i="4"/>
  <c r="J27" i="4"/>
  <c r="J26" i="4"/>
  <c r="J25" i="4"/>
  <c r="J24" i="4"/>
  <c r="P24" i="4" s="1"/>
  <c r="L24" i="4"/>
  <c r="L25" i="4"/>
  <c r="L26" i="4"/>
  <c r="P26" i="4"/>
  <c r="L27" i="4"/>
  <c r="L28" i="4"/>
  <c r="L29" i="4"/>
  <c r="L32" i="4"/>
  <c r="P32" i="4" s="1"/>
  <c r="P33" i="4"/>
  <c r="P29" i="4"/>
  <c r="P27" i="4"/>
  <c r="P18" i="4"/>
  <c r="P28" i="4" l="1"/>
  <c r="P25" i="4"/>
  <c r="P19" i="4"/>
  <c r="P21" i="4"/>
  <c r="M39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<sst xmlns="http://schemas.openxmlformats.org/spreadsheetml/2006/main" count="80" uniqueCount="70">
  <si>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</si>
  <si>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</si>
  <si>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</si>
  <si>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</si>
  <si>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</si>
  <si>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</si>
  <si>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</si>
  <si>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</si>
  <si>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</si>
  <si>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</si>
  <si>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</si>
  <si>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</si>
  <si>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</si>
  <si>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</si>
  <si>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</si>
  <si>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</si>
  <si>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</si>
  <si>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</si>
  <si>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</si>
  <si>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</si>
  <si>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</si>
  <si>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</si>
  <si>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</si>
  <si>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</si>
  <si>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</si>
  <si>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</si>
  <si>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</si>
  <si>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</si>
  <si>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</si>
  <si>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</si>
  <si>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</si>
  <si>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</si>
  <si>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</si>
  <si>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</si>
  <si>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</si>
  <si>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</si>
  <si>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</si>
  <si>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</si>
  <si>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</si>
  <si>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</si>
  <si>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</si>
  <si>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</si>
  <si>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</si>
  <si>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</si>
  <si>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</si>
  <si>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</si>
  <si>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</si>
  <si>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</si>
  <si>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</si>
  <si>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</si>
  <si>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</si>
  <si>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</si>
  <si>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</si>
  <si>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</si>
  <si>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</si>
  <si>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</si>
  <si>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</si>
  <si>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</si>
  <si>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</si>
  <si>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</si>
  <si>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</si>
  <si>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</si>
  <si>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</si>
  <si>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</si>
  <si>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</si>
  <si>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</si>
  <si>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</si>
  <si>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9R-7 55-58 cm</t>
  </si>
  <si>
    <t>GS113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</si>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</sst>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96832"/>
        <c:axId val="34097408"/>
      </c:scatterChart>
      <c:valAx>
        <c:axId val="3409683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7408"/>
        <c:crosses val="autoZero"/>
        <c:crossBetween val="midCat"/>
      </c:valAx>
      <c:valAx>
        <c:axId val="3409740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68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8.7966991328747315E-2</c:v>
                </c:pt>
                <c:pt idx="1">
                  <c:v>6.2352265757409583E-2</c:v>
                </c:pt>
                <c:pt idx="2">
                  <c:v>4.4459461686270949E-2</c:v>
                </c:pt>
                <c:pt idx="3">
                  <c:v>3.6429618727605008E-2</c:v>
                </c:pt>
                <c:pt idx="4">
                  <c:v>3.1807364649163269E-2</c:v>
                </c:pt>
                <c:pt idx="5">
                  <c:v>2.1602389690579239E-2</c:v>
                </c:pt>
                <c:pt idx="6">
                  <c:v>1.5465389260342209E-2</c:v>
                </c:pt>
                <c:pt idx="7">
                  <c:v>1.1081732135731374E-2</c:v>
                </c:pt>
                <c:pt idx="8">
                  <c:v>8.0203314124226658E-3</c:v>
                </c:pt>
                <c:pt idx="9">
                  <c:v>5.786048138670832E-3</c:v>
                </c:pt>
                <c:pt idx="10">
                  <c:v>4.1621918518632362E-3</c:v>
                </c:pt>
                <c:pt idx="11">
                  <c:v>2.9194961559339252E-3</c:v>
                </c:pt>
                <c:pt idx="12">
                  <c:v>2.4821613658137075E-3</c:v>
                </c:pt>
                <c:pt idx="13">
                  <c:v>1.2795862842552004E-3</c:v>
                </c:pt>
                <c:pt idx="14">
                  <c:v>1.1314558382703207E-3</c:v>
                </c:pt>
                <c:pt idx="15">
                  <c:v>9.1222872426568579E-4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98.941130538240117</c:v>
                </c:pt>
                <c:pt idx="1">
                  <c:v>97.962957193278129</c:v>
                </c:pt>
                <c:pt idx="2">
                  <c:v>94.539350485910361</c:v>
                </c:pt>
                <c:pt idx="3">
                  <c:v>93.072090468466556</c:v>
                </c:pt>
                <c:pt idx="4">
                  <c:v>89.648483761098788</c:v>
                </c:pt>
                <c:pt idx="5">
                  <c:v>83.779443691324687</c:v>
                </c:pt>
                <c:pt idx="6">
                  <c:v>78.888576966513114</c:v>
                </c:pt>
                <c:pt idx="7">
                  <c:v>73.508623569220262</c:v>
                </c:pt>
                <c:pt idx="8">
                  <c:v>63.726890119597122</c:v>
                </c:pt>
                <c:pt idx="9">
                  <c:v>54.923330014936518</c:v>
                </c:pt>
                <c:pt idx="10">
                  <c:v>47.097943255237894</c:v>
                </c:pt>
                <c:pt idx="11">
                  <c:v>43.674336547869572</c:v>
                </c:pt>
                <c:pt idx="12">
                  <c:v>39.910390866116373</c:v>
                </c:pt>
                <c:pt idx="13">
                  <c:v>32.425343080803174</c:v>
                </c:pt>
                <c:pt idx="14">
                  <c:v>29.979909718397387</c:v>
                </c:pt>
                <c:pt idx="15">
                  <c:v>25.578129666067085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99.666565625947257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0864"/>
        <c:axId val="34101440"/>
      </c:scatterChart>
      <c:valAx>
        <c:axId val="3410086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1440"/>
        <c:crosses val="autoZero"/>
        <c:crossBetween val="midCat"/>
      </c:valAx>
      <c:valAx>
        <c:axId val="3410144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0086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68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69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40371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2.63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32.989999999999995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198.53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160.65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40371</v>
      </c>
      <c r="C18" s="216"/>
      <c r="D18" s="217"/>
      <c r="E18" s="56">
        <v>0.25</v>
      </c>
      <c r="F18" s="62">
        <v>1024.0999999999999</v>
      </c>
      <c r="G18" s="173">
        <f t="shared" ref="G18:G23" si="0">((1.0042-(5*10^-6)*$I18*$I18+5*10^-6*$I18)*1000/0.998206)+$I$10</f>
        <v>1003.8702255846989</v>
      </c>
      <c r="H18" s="174" t="e">
        <f>(1.0042-(5*10^-6)*#REF!*#REF!+5*10^-6*#REF!)*1000/0.998206</f>
        <v>#REF!</v>
      </c>
      <c r="I18" s="48">
        <v>23</v>
      </c>
      <c r="J18" s="179">
        <f t="shared" ref="J18:J23" si="1">(0.004*I18*I18-0.4098*I18+16.689)/1000/980.7</f>
        <v>9.5641888447027625E-6</v>
      </c>
      <c r="K18" s="180"/>
      <c r="L18" s="48">
        <f>I$9-(F18+I$10-1000)/(1035-1000)*(I$9-I$8)</f>
        <v>10.99</v>
      </c>
      <c r="M18" s="218">
        <f>E$8/(E$8-1)*M$6/$E$9*(F18-G18)/10</f>
        <v>98.941130538240117</v>
      </c>
      <c r="N18" s="219"/>
      <c r="O18" s="220"/>
      <c r="P18" s="135">
        <f t="shared" ref="P18:P33" si="2">(18*J18/(E$8-1)*L18/E18/60)^0.5*10</f>
        <v>8.7966991328747315E-2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40371</v>
      </c>
      <c r="C19" s="138"/>
      <c r="D19" s="139"/>
      <c r="E19" s="56">
        <v>0.5</v>
      </c>
      <c r="F19" s="63">
        <v>1023.9</v>
      </c>
      <c r="G19" s="173">
        <f t="shared" si="0"/>
        <v>1003.8702255846989</v>
      </c>
      <c r="H19" s="174" t="e">
        <f>(1.0042-(5*10^-6)*#REF!*#REF!+5*10^-6*#REF!)*1000/0.998206</f>
        <v>#REF!</v>
      </c>
      <c r="I19" s="48">
        <v>23</v>
      </c>
      <c r="J19" s="176">
        <f t="shared" si="1"/>
        <v>9.5641888447027625E-6</v>
      </c>
      <c r="K19" s="177"/>
      <c r="L19" s="48">
        <f>I$9-(F19+I$10-1000)/(1035-1000)*(I$9-I$8)</f>
        <v>11.043142857142868</v>
      </c>
      <c r="M19" s="175">
        <f>E$8/(E$8-1)*M$6/$E$9*(F19-G19)/10</f>
        <v>97.962957193278129</v>
      </c>
      <c r="N19" s="173"/>
      <c r="O19" s="174"/>
      <c r="P19" s="135">
        <f t="shared" si="2"/>
        <v>6.2352265757409583E-2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40371</v>
      </c>
      <c r="C20" s="138"/>
      <c r="D20" s="139"/>
      <c r="E20" s="56">
        <v>1</v>
      </c>
      <c r="F20" s="63">
        <v>1023.2</v>
      </c>
      <c r="G20" s="173">
        <f t="shared" si="0"/>
        <v>1003.8702255846989</v>
      </c>
      <c r="H20" s="174" t="e">
        <f>(1.0042-(5*10^-6)*#REF!*#REF!+5*10^-6*#REF!)*1000/0.998206</f>
        <v>#REF!</v>
      </c>
      <c r="I20" s="48">
        <v>23</v>
      </c>
      <c r="J20" s="176">
        <f t="shared" si="1"/>
        <v>9.5641888447027625E-6</v>
      </c>
      <c r="K20" s="177"/>
      <c r="L20" s="48">
        <f>I$9-(F20+I$10-1000)/(1035-1000)*(I$9-I$8)</f>
        <v>11.22914285714285</v>
      </c>
      <c r="M20" s="175">
        <f>E$8/(E$8-1)*M$6/$E$9*(F20-G20)/10</f>
        <v>94.539350485910361</v>
      </c>
      <c r="N20" s="173"/>
      <c r="O20" s="174"/>
      <c r="P20" s="135">
        <f t="shared" si="2"/>
        <v>4.4459461686270949E-2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40371</v>
      </c>
      <c r="C21" s="138"/>
      <c r="D21" s="139"/>
      <c r="E21" s="56">
        <v>1.5</v>
      </c>
      <c r="F21" s="63">
        <v>1022.9</v>
      </c>
      <c r="G21" s="173">
        <f t="shared" si="0"/>
        <v>1003.8702255846989</v>
      </c>
      <c r="H21" s="174" t="e">
        <f>(1.0042-(5*10^-6)*#REF!*#REF!+5*10^-6*#REF!)*1000/0.998206</f>
        <v>#REF!</v>
      </c>
      <c r="I21" s="48">
        <v>23</v>
      </c>
      <c r="J21" s="176">
        <f t="shared" si="1"/>
        <v>9.5641888447027625E-6</v>
      </c>
      <c r="K21" s="177"/>
      <c r="L21" s="48">
        <f>I$9-(F21+I$10-1000)/(1035-1000)*(I$9-I$8)</f>
        <v>11.308857142857155</v>
      </c>
      <c r="M21" s="175">
        <f>E$8/(E$8-1)*M$6/$E$9*(F21-G21)/10</f>
        <v>93.072090468466556</v>
      </c>
      <c r="N21" s="173"/>
      <c r="O21" s="174"/>
      <c r="P21" s="135">
        <f t="shared" si="2"/>
        <v>3.6429618727605008E-2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40371</v>
      </c>
      <c r="C22" s="182"/>
      <c r="D22" s="183"/>
      <c r="E22" s="57">
        <v>2</v>
      </c>
      <c r="F22" s="64">
        <v>1022.2</v>
      </c>
      <c r="G22" s="194">
        <f t="shared" si="0"/>
        <v>1003.8702255846989</v>
      </c>
      <c r="H22" s="195" t="e">
        <f>(1.0042-(5*10^-6)*#REF!*#REF!+5*10^-6*#REF!)*1000/0.998206</f>
        <v>#REF!</v>
      </c>
      <c r="I22" s="49">
        <v>23</v>
      </c>
      <c r="J22" s="204">
        <f t="shared" si="1"/>
        <v>9.5641888447027625E-6</v>
      </c>
      <c r="K22" s="205"/>
      <c r="L22" s="49">
        <f>I$9-(F22+I$10-1000)/(1035-1000)*(I$9-I$8)</f>
        <v>11.494857142857136</v>
      </c>
      <c r="M22" s="196">
        <f>E$8/(E$8-1)*M$6/$E$9*(F22-G22)/10</f>
        <v>89.648483761098788</v>
      </c>
      <c r="N22" s="194"/>
      <c r="O22" s="195"/>
      <c r="P22" s="187">
        <f t="shared" si="2"/>
        <v>3.1807364649163269E-2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40371.00277777778</v>
      </c>
      <c r="C23" s="185"/>
      <c r="D23" s="186"/>
      <c r="E23" s="58">
        <v>4</v>
      </c>
      <c r="F23" s="65">
        <v>1021</v>
      </c>
      <c r="G23" s="189">
        <f t="shared" si="0"/>
        <v>1003.8702255846989</v>
      </c>
      <c r="H23" s="190" t="e">
        <f>(1.0042-(5*10^-6)*#REF!*#REF!+5*10^-6*#REF!)*1000/0.998206</f>
        <v>#REF!</v>
      </c>
      <c r="I23" s="50">
        <v>23</v>
      </c>
      <c r="J23" s="206">
        <f t="shared" si="1"/>
        <v>9.5641888447027625E-6</v>
      </c>
      <c r="K23" s="207"/>
      <c r="L23" s="51">
        <f t="shared" ref="L23:L33" si="3">I$9-(F23+I$10-1000)/(1035-1000)*(I$9-I$8)-$I$7/$M$7/2</f>
        <v>10.604294751477237</v>
      </c>
      <c r="M23" s="191">
        <f t="shared" ref="M23:M33" si="4">E$8/(E$8-1)*M$6/E$9*(F23-G23)/10</f>
        <v>83.779443691324687</v>
      </c>
      <c r="N23" s="189"/>
      <c r="O23" s="190"/>
      <c r="P23" s="192">
        <f t="shared" si="2"/>
        <v>2.1602389690579239E-2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3" si="5">$P$4+(E24/60/24)</f>
        <v>40371.005555555559</v>
      </c>
      <c r="C24" s="138"/>
      <c r="D24" s="139"/>
      <c r="E24" s="59">
        <v>8</v>
      </c>
      <c r="F24" s="66">
        <v>1020</v>
      </c>
      <c r="G24" s="173">
        <f t="shared" ref="G24:G33" si="6">((1.0042-(5*10^-6)*$I24*$I24+5*10^-6*$I24)*1000/0.998206)+$I$10</f>
        <v>1003.8702255846989</v>
      </c>
      <c r="H24" s="174" t="e">
        <f>(1.0042-(5*10^-6)*#REF!*#REF!+5*10^-6*#REF!)*1000/0.998206</f>
        <v>#REF!</v>
      </c>
      <c r="I24" s="48">
        <v>23</v>
      </c>
      <c r="J24" s="176">
        <f t="shared" ref="J24:J32" si="7">(0.004*I24*I24-0.4098*I24+16.689)/1000/980.7</f>
        <v>9.5641888447027625E-6</v>
      </c>
      <c r="K24" s="177"/>
      <c r="L24" s="48">
        <f t="shared" si="3"/>
        <v>10.870009037191524</v>
      </c>
      <c r="M24" s="175">
        <f t="shared" si="4"/>
        <v>78.888576966513114</v>
      </c>
      <c r="N24" s="173"/>
      <c r="O24" s="174"/>
      <c r="P24" s="135">
        <f t="shared" si="2"/>
        <v>1.5465389260342209E-2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40371.011111111111</v>
      </c>
      <c r="C25" s="138"/>
      <c r="D25" s="139"/>
      <c r="E25" s="58">
        <v>16</v>
      </c>
      <c r="F25" s="66">
        <v>1018.9</v>
      </c>
      <c r="G25" s="173">
        <f t="shared" si="6"/>
        <v>1003.8702255846989</v>
      </c>
      <c r="H25" s="174" t="e">
        <f>(1.0042-(5*10^-6)*#REF!*#REF!+5*10^-6*#REF!)*1000/0.998206</f>
        <v>#REF!</v>
      </c>
      <c r="I25" s="48">
        <v>23</v>
      </c>
      <c r="J25" s="176">
        <f t="shared" si="7"/>
        <v>9.5641888447027625E-6</v>
      </c>
      <c r="K25" s="177"/>
      <c r="L25" s="48">
        <f t="shared" si="3"/>
        <v>11.162294751477244</v>
      </c>
      <c r="M25" s="175">
        <f t="shared" si="4"/>
        <v>73.508623569220262</v>
      </c>
      <c r="N25" s="173"/>
      <c r="O25" s="174"/>
      <c r="P25" s="135">
        <f t="shared" si="2"/>
        <v>1.1081732135731374E-2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40371.022222222222</v>
      </c>
      <c r="C26" s="138"/>
      <c r="D26" s="139"/>
      <c r="E26" s="56">
        <v>32</v>
      </c>
      <c r="F26" s="66">
        <v>1016.9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11.693723322905814</v>
      </c>
      <c r="M26" s="175">
        <f t="shared" si="4"/>
        <v>63.726890119597122</v>
      </c>
      <c r="N26" s="173"/>
      <c r="O26" s="174"/>
      <c r="P26" s="135">
        <f t="shared" si="2"/>
        <v>8.0203314124226658E-3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40371.044444444444</v>
      </c>
      <c r="C27" s="138"/>
      <c r="D27" s="139"/>
      <c r="E27" s="56">
        <v>64</v>
      </c>
      <c r="F27" s="66">
        <v>1015.1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12.172009037191518</v>
      </c>
      <c r="M27" s="175">
        <f t="shared" si="4"/>
        <v>54.923330014936518</v>
      </c>
      <c r="N27" s="173"/>
      <c r="O27" s="174"/>
      <c r="P27" s="135">
        <f t="shared" si="2"/>
        <v>5.786048138670832E-3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40371.088888888888</v>
      </c>
      <c r="C28" s="138"/>
      <c r="D28" s="139"/>
      <c r="E28" s="56">
        <v>128</v>
      </c>
      <c r="F28" s="66">
        <v>1013.5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12.597151894334381</v>
      </c>
      <c r="M28" s="175">
        <f t="shared" si="4"/>
        <v>47.097943255237894</v>
      </c>
      <c r="N28" s="173"/>
      <c r="O28" s="174"/>
      <c r="P28" s="135">
        <f t="shared" si="2"/>
        <v>4.1621918518632362E-3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40371.183333333334</v>
      </c>
      <c r="C29" s="138"/>
      <c r="D29" s="139"/>
      <c r="E29" s="56">
        <v>264</v>
      </c>
      <c r="F29" s="66">
        <v>1012.8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12.783151894334393</v>
      </c>
      <c r="M29" s="175">
        <f t="shared" si="4"/>
        <v>43.674336547869572</v>
      </c>
      <c r="N29" s="173"/>
      <c r="O29" s="174"/>
      <c r="P29" s="135">
        <f t="shared" si="2"/>
        <v>2.9194961559339252E-3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40371.25277777778</v>
      </c>
      <c r="C30" s="138"/>
      <c r="D30" s="139"/>
      <c r="E30" s="56">
        <v>364</v>
      </c>
      <c r="F30" s="66">
        <v>1011.8</v>
      </c>
      <c r="G30" s="173">
        <f t="shared" si="6"/>
        <v>1003.6398122231282</v>
      </c>
      <c r="H30" s="174" t="e">
        <f>(1.0042-(5*10^-6)*#REF!*#REF!+5*10^-6*#REF!)*1000/0.998206</f>
        <v>#REF!</v>
      </c>
      <c r="I30" s="48">
        <v>24</v>
      </c>
      <c r="J30" s="176">
        <f t="shared" si="7"/>
        <v>9.3380238605078004E-6</v>
      </c>
      <c r="K30" s="177"/>
      <c r="L30" s="48">
        <f t="shared" si="3"/>
        <v>13.048866180048678</v>
      </c>
      <c r="M30" s="175">
        <f t="shared" si="4"/>
        <v>39.910390866116373</v>
      </c>
      <c r="N30" s="173"/>
      <c r="O30" s="174"/>
      <c r="P30" s="135">
        <f t="shared" si="2"/>
        <v>2.4821613658137075E-3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40372</v>
      </c>
      <c r="C31" s="138"/>
      <c r="D31" s="139"/>
      <c r="E31" s="56">
        <v>1440</v>
      </c>
      <c r="F31" s="66">
        <v>1010.5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13.394294751477238</v>
      </c>
      <c r="M31" s="175">
        <f t="shared" si="4"/>
        <v>32.425343080803174</v>
      </c>
      <c r="N31" s="173"/>
      <c r="O31" s="174"/>
      <c r="P31" s="135">
        <f t="shared" si="2"/>
        <v>1.2795862842552004E-3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>
        <f t="shared" si="5"/>
        <v>40372.291666666664</v>
      </c>
      <c r="C32" s="138"/>
      <c r="D32" s="139"/>
      <c r="E32" s="56">
        <v>1860</v>
      </c>
      <c r="F32" s="66">
        <v>1010</v>
      </c>
      <c r="G32" s="173">
        <f t="shared" si="6"/>
        <v>1003.8702255846989</v>
      </c>
      <c r="H32" s="174" t="e">
        <f>(1.0042-(5*10^-6)*#REF!*#REF!+5*10^-6*#REF!)*1000/0.998206</f>
        <v>#REF!</v>
      </c>
      <c r="I32" s="48">
        <v>23</v>
      </c>
      <c r="J32" s="176">
        <f t="shared" si="7"/>
        <v>9.5641888447027625E-6</v>
      </c>
      <c r="K32" s="177"/>
      <c r="L32" s="48">
        <f t="shared" si="3"/>
        <v>13.527151894334381</v>
      </c>
      <c r="M32" s="175">
        <f t="shared" si="4"/>
        <v>29.979909718397387</v>
      </c>
      <c r="N32" s="173"/>
      <c r="O32" s="174"/>
      <c r="P32" s="135">
        <f t="shared" si="2"/>
        <v>1.1314558382703207E-3</v>
      </c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>
        <f t="shared" si="5"/>
        <v>40373.022222222222</v>
      </c>
      <c r="C33" s="138"/>
      <c r="D33" s="139"/>
      <c r="E33" s="56">
        <v>2912</v>
      </c>
      <c r="F33" s="66">
        <v>1009.1</v>
      </c>
      <c r="G33" s="173">
        <f t="shared" si="6"/>
        <v>1003.8702255846989</v>
      </c>
      <c r="H33" s="174" t="e">
        <f>(1.0042-(5*10^-6)*#REF!*#REF!+5*10^-6*#REF!)*1000/0.998206</f>
        <v>#REF!</v>
      </c>
      <c r="I33" s="48">
        <v>23</v>
      </c>
      <c r="J33" s="176">
        <f>(0.004*I33*I33-0.4098*I33+16.689)/1000/980.7</f>
        <v>9.5641888447027625E-6</v>
      </c>
      <c r="K33" s="177"/>
      <c r="L33" s="48">
        <f t="shared" si="3"/>
        <v>13.766294751477233</v>
      </c>
      <c r="M33" s="175">
        <f t="shared" si="4"/>
        <v>25.578129666067085</v>
      </c>
      <c r="N33" s="173"/>
      <c r="O33" s="174"/>
      <c r="P33" s="135">
        <f t="shared" si="2"/>
        <v>9.1222872426568579E-4</v>
      </c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0.11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36.909330126798288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0.33343437405274334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99.666565625947257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R16" sqref="R16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GS113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9R-7 55-58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40371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2012-09-25T14:59:50Z</dcterms:modified>
</cp:coreProperties>
</file>