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/>
</workbook>
</file>

<file path=xl/calcChain.xml><?xml version="1.0" encoding="utf-8"?>
<calcChain xmlns="http://schemas.openxmlformats.org/spreadsheetml/2006/main">
  <c r="E9" i="4" l="1"/>
  <c r="F40" i="4"/>
  <c r="F41" i="4"/>
  <c r="G31" i="4"/>
  <c r="M31" i="4"/>
  <c r="L31" i="4"/>
  <c r="P31" i="4" s="1"/>
  <c r="J31" i="4"/>
  <c r="G30" i="4"/>
  <c r="M30" i="4"/>
  <c r="L30" i="4"/>
  <c r="P30" i="4" s="1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P21" i="4" s="1"/>
  <c r="J21" i="4"/>
  <c r="L20" i="4"/>
  <c r="P20" i="4" s="1"/>
  <c r="J20" i="4"/>
  <c r="L19" i="4"/>
  <c r="P19" i="4" s="1"/>
  <c r="J19" i="4"/>
  <c r="L18" i="4"/>
  <c r="P18" i="4" s="1"/>
  <c r="J18" i="4"/>
  <c r="J32" i="4"/>
  <c r="J29" i="4"/>
  <c r="J28" i="4"/>
  <c r="J27" i="4"/>
  <c r="J26" i="4"/>
  <c r="J25" i="4"/>
  <c r="J24" i="4"/>
  <c r="L24" i="4"/>
  <c r="L25" i="4"/>
  <c r="P25" i="4" s="1"/>
  <c r="L26" i="4"/>
  <c r="P26" i="4"/>
  <c r="L27" i="4"/>
  <c r="L28" i="4"/>
  <c r="L29" i="4"/>
  <c r="P29" i="4" s="1"/>
  <c r="L32" i="4"/>
  <c r="P32" i="4" s="1"/>
  <c r="P28" i="4"/>
  <c r="P24" i="4"/>
  <c r="P27" i="4"/>
  <c r="P22" i="4"/>
  <c r="M39" i="4" l="1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<sst xmlns="http://schemas.openxmlformats.org/spreadsheetml/2006/main" count="80" uniqueCount="70">
  <si>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</si>
  <si>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</si>
  <si>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</si>
  <si>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</si>
  <si>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</si>
  <si>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</si>
  <si>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</si>
  <si>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</si>
  <si>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</si>
  <si>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</si>
  <si>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</si>
  <si>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</si>
  <si>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</si>
  <si>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</si>
  <si>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</si>
  <si>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</si>
  <si>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</si>
  <si>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</si>
  <si>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</si>
  <si>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</si>
  <si>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</si>
  <si>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</si>
  <si>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</si>
  <si>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</si>
  <si>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</si>
  <si>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</si>
  <si>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</si>
  <si>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</si>
  <si>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</si>
  <si>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</si>
  <si>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</si>
  <si>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</si>
  <si>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</si>
  <si>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</si>
  <si>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</si>
  <si>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</si>
  <si>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</si>
  <si>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</si>
  <si>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</si>
  <si>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</si>
  <si>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</si>
  <si>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</si>
  <si>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</si>
  <si>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</si>
  <si>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</si>
  <si>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</si>
  <si>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</si>
  <si>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</si>
  <si>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</si>
  <si>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</si>
  <si>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</si>
  <si>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</si>
  <si>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</si>
  <si>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</si>
  <si>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</si>
  <si>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</si>
  <si>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</si>
  <si>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</si>
  <si>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</si>
  <si>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</si>
  <si>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</si>
  <si>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</si>
  <si>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</si>
  <si>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</si>
  <si>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</si>
  <si>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</si>
  <si>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</si>
  <si>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3R-5 122-127 cm</t>
  </si>
  <si>
    <t>GS114</t>
  </si>
  <si>
    <t>JND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</si>
</sst>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95104"/>
        <c:axId val="34095680"/>
      </c:scatterChart>
      <c:valAx>
        <c:axId val="34095104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5680"/>
        <c:crosses val="autoZero"/>
        <c:crossBetween val="midCat"/>
      </c:valAx>
      <c:valAx>
        <c:axId val="34095680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51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9.0594170398419507E-2</c:v>
                </c:pt>
                <c:pt idx="1">
                  <c:v>6.4725745529391421E-2</c:v>
                </c:pt>
                <c:pt idx="2">
                  <c:v>4.5923916576320722E-2</c:v>
                </c:pt>
                <c:pt idx="3">
                  <c:v>3.7707923051416896E-2</c:v>
                </c:pt>
                <c:pt idx="4">
                  <c:v>3.2837906973845539E-2</c:v>
                </c:pt>
                <c:pt idx="5">
                  <c:v>2.2236754218070771E-2</c:v>
                </c:pt>
                <c:pt idx="6">
                  <c:v>1.6005343581617731E-2</c:v>
                </c:pt>
                <c:pt idx="7">
                  <c:v>1.1500213048344081E-2</c:v>
                </c:pt>
                <c:pt idx="8">
                  <c:v>8.2770742316051419E-3</c:v>
                </c:pt>
                <c:pt idx="9">
                  <c:v>5.9348860725351093E-3</c:v>
                </c:pt>
                <c:pt idx="10">
                  <c:v>4.2626091308607394E-3</c:v>
                </c:pt>
                <c:pt idx="11">
                  <c:v>2.986287587255275E-3</c:v>
                </c:pt>
                <c:pt idx="12">
                  <c:v>2.3268541173527926E-3</c:v>
                </c:pt>
                <c:pt idx="13">
                  <c:v>1.3033695498242469E-3</c:v>
                </c:pt>
                <c:pt idx="14">
                  <c:v>8.58117910852917E-4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97.57253216093396</c:v>
                </c:pt>
                <c:pt idx="1">
                  <c:v>92.833387637278875</c:v>
                </c:pt>
                <c:pt idx="2">
                  <c:v>91.253672796060712</c:v>
                </c:pt>
                <c:pt idx="3">
                  <c:v>88.620814727363353</c:v>
                </c:pt>
                <c:pt idx="4">
                  <c:v>85.987956658666022</c:v>
                </c:pt>
                <c:pt idx="5">
                  <c:v>81.775383748749917</c:v>
                </c:pt>
                <c:pt idx="6">
                  <c:v>73.876809542657881</c:v>
                </c:pt>
                <c:pt idx="7">
                  <c:v>66.504806950305436</c:v>
                </c:pt>
                <c:pt idx="8">
                  <c:v>58.079661130473838</c:v>
                </c:pt>
                <c:pt idx="9">
                  <c:v>51.234230151860984</c:v>
                </c:pt>
                <c:pt idx="10">
                  <c:v>43.335655945768949</c:v>
                </c:pt>
                <c:pt idx="11">
                  <c:v>40.176226263332026</c:v>
                </c:pt>
                <c:pt idx="12">
                  <c:v>36.490224967155498</c:v>
                </c:pt>
                <c:pt idx="13">
                  <c:v>29.644793988542652</c:v>
                </c:pt>
                <c:pt idx="14">
                  <c:v>27.011935919845307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94.977316915100459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97408"/>
        <c:axId val="34097984"/>
      </c:scatterChart>
      <c:valAx>
        <c:axId val="34097408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7984"/>
        <c:crosses val="autoZero"/>
        <c:crossBetween val="midCat"/>
      </c:valAx>
      <c:valAx>
        <c:axId val="34097984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97408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6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68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69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40371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66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7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6">
        <v>2.6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30.860000000000003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62</v>
      </c>
      <c r="M9" s="124"/>
      <c r="N9" s="124"/>
      <c r="O9" s="150">
        <v>201.54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63</v>
      </c>
      <c r="M10" s="126"/>
      <c r="N10" s="126"/>
      <c r="O10" s="151">
        <v>167.23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46</v>
      </c>
      <c r="C15" s="180"/>
      <c r="D15" s="145"/>
      <c r="E15" s="192" t="s">
        <v>57</v>
      </c>
      <c r="F15" s="195" t="s">
        <v>47</v>
      </c>
      <c r="G15" s="198" t="s">
        <v>48</v>
      </c>
      <c r="H15" s="199"/>
      <c r="I15" s="189" t="s">
        <v>43</v>
      </c>
      <c r="J15" s="144" t="s">
        <v>56</v>
      </c>
      <c r="K15" s="145"/>
      <c r="L15" s="189" t="s">
        <v>49</v>
      </c>
      <c r="M15" s="144" t="s">
        <v>44</v>
      </c>
      <c r="N15" s="180"/>
      <c r="O15" s="145"/>
      <c r="P15" s="183" t="s">
        <v>64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40371</v>
      </c>
      <c r="C18" s="134"/>
      <c r="D18" s="135"/>
      <c r="E18" s="56">
        <v>0.25</v>
      </c>
      <c r="F18" s="62">
        <v>1022.4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11.441714285714298</v>
      </c>
      <c r="M18" s="139">
        <f>E$8/(E$8-1)*M$6/$E$9*(F18-G18)/10</f>
        <v>97.57253216093396</v>
      </c>
      <c r="N18" s="140"/>
      <c r="O18" s="141"/>
      <c r="P18" s="128">
        <f t="shared" ref="P18:P32" si="2">(18*J18/(E$8-1)*L18/E18/60)^0.5*10</f>
        <v>9.0594170398419507E-2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40371</v>
      </c>
      <c r="C19" s="137"/>
      <c r="D19" s="138"/>
      <c r="E19" s="56">
        <v>0.5</v>
      </c>
      <c r="F19" s="63">
        <v>1021.5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11.680857142857148</v>
      </c>
      <c r="M19" s="120">
        <f>E$8/(E$8-1)*M$6/$E$9*(F19-G19)/10</f>
        <v>92.833387637278875</v>
      </c>
      <c r="N19" s="121"/>
      <c r="O19" s="122"/>
      <c r="P19" s="128">
        <f t="shared" si="2"/>
        <v>6.4725745529391421E-2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40371</v>
      </c>
      <c r="C20" s="137"/>
      <c r="D20" s="138"/>
      <c r="E20" s="56">
        <v>1</v>
      </c>
      <c r="F20" s="63">
        <v>1021.2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11.760571428571422</v>
      </c>
      <c r="M20" s="120">
        <f>E$8/(E$8-1)*M$6/$E$9*(F20-G20)/10</f>
        <v>91.253672796060712</v>
      </c>
      <c r="N20" s="121"/>
      <c r="O20" s="122"/>
      <c r="P20" s="128">
        <f t="shared" si="2"/>
        <v>4.5923916576320722E-2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40371</v>
      </c>
      <c r="C21" s="137"/>
      <c r="D21" s="138"/>
      <c r="E21" s="56">
        <v>1.5</v>
      </c>
      <c r="F21" s="63">
        <v>1020.7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11.893428571428565</v>
      </c>
      <c r="M21" s="120">
        <f>E$8/(E$8-1)*M$6/$E$9*(F21-G21)/10</f>
        <v>88.620814727363353</v>
      </c>
      <c r="N21" s="121"/>
      <c r="O21" s="122"/>
      <c r="P21" s="128">
        <f t="shared" si="2"/>
        <v>3.7707923051416896E-2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40371</v>
      </c>
      <c r="C22" s="165"/>
      <c r="D22" s="166"/>
      <c r="E22" s="57">
        <v>2</v>
      </c>
      <c r="F22" s="64">
        <v>1020.2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12.026285714285709</v>
      </c>
      <c r="M22" s="179">
        <f>E$8/(E$8-1)*M$6/$E$9*(F22-G22)/10</f>
        <v>85.987956658666022</v>
      </c>
      <c r="N22" s="177"/>
      <c r="O22" s="178"/>
      <c r="P22" s="170">
        <f t="shared" si="2"/>
        <v>3.2837906973845539E-2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40371.00277777778</v>
      </c>
      <c r="C23" s="168"/>
      <c r="D23" s="169"/>
      <c r="E23" s="58">
        <v>4</v>
      </c>
      <c r="F23" s="65">
        <v>1019.4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2" si="3">I$9-(F23+I$10-1000)/(1035-1000)*(I$9-I$8)-$I$7/$M$7/2</f>
        <v>11.029437608620102</v>
      </c>
      <c r="M23" s="174">
        <f t="shared" ref="M23:M32" si="4">E$8/(E$8-1)*M$6/E$9*(F23-G23)/10</f>
        <v>81.775383748749917</v>
      </c>
      <c r="N23" s="172"/>
      <c r="O23" s="173"/>
      <c r="P23" s="175">
        <f t="shared" si="2"/>
        <v>2.2236754218070771E-2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2" si="5">$P$4+(E24/60/24)</f>
        <v>40371.005555555559</v>
      </c>
      <c r="C24" s="137"/>
      <c r="D24" s="138"/>
      <c r="E24" s="59">
        <v>8</v>
      </c>
      <c r="F24" s="66">
        <v>1017.9</v>
      </c>
      <c r="G24" s="121">
        <f t="shared" ref="G24:G32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11.428009037191529</v>
      </c>
      <c r="M24" s="120">
        <f t="shared" si="4"/>
        <v>73.876809542657881</v>
      </c>
      <c r="N24" s="121"/>
      <c r="O24" s="122"/>
      <c r="P24" s="128">
        <f t="shared" si="2"/>
        <v>1.6005343581617731E-2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40371.011111111111</v>
      </c>
      <c r="C25" s="137"/>
      <c r="D25" s="138"/>
      <c r="E25" s="58">
        <v>16</v>
      </c>
      <c r="F25" s="66">
        <v>1016.5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11.800009037191524</v>
      </c>
      <c r="M25" s="120">
        <f t="shared" si="4"/>
        <v>66.504806950305436</v>
      </c>
      <c r="N25" s="121"/>
      <c r="O25" s="122"/>
      <c r="P25" s="128">
        <f t="shared" si="2"/>
        <v>1.1500213048344081E-2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40371.022222222222</v>
      </c>
      <c r="C26" s="137"/>
      <c r="D26" s="138"/>
      <c r="E26" s="56">
        <v>32</v>
      </c>
      <c r="F26" s="66">
        <v>1014.9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12.225151894334388</v>
      </c>
      <c r="M26" s="120">
        <f t="shared" si="4"/>
        <v>58.079661130473838</v>
      </c>
      <c r="N26" s="121"/>
      <c r="O26" s="122"/>
      <c r="P26" s="128">
        <f t="shared" si="2"/>
        <v>8.2770742316051419E-3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40371.044444444444</v>
      </c>
      <c r="C27" s="137"/>
      <c r="D27" s="138"/>
      <c r="E27" s="56">
        <v>64</v>
      </c>
      <c r="F27" s="66">
        <v>1013.6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12.570580465762946</v>
      </c>
      <c r="M27" s="120">
        <f t="shared" si="4"/>
        <v>51.234230151860984</v>
      </c>
      <c r="N27" s="121"/>
      <c r="O27" s="122"/>
      <c r="P27" s="128">
        <f t="shared" si="2"/>
        <v>5.9348860725351093E-3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40371.088888888888</v>
      </c>
      <c r="C28" s="137"/>
      <c r="D28" s="138"/>
      <c r="E28" s="56">
        <v>128</v>
      </c>
      <c r="F28" s="66">
        <v>1012.1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12.969151894334376</v>
      </c>
      <c r="M28" s="120">
        <f t="shared" si="4"/>
        <v>43.335655945768949</v>
      </c>
      <c r="N28" s="121"/>
      <c r="O28" s="122"/>
      <c r="P28" s="128">
        <f t="shared" si="2"/>
        <v>4.2626091308607394E-3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40371.183333333334</v>
      </c>
      <c r="C29" s="137"/>
      <c r="D29" s="138"/>
      <c r="E29" s="56">
        <v>264</v>
      </c>
      <c r="F29" s="66">
        <v>1011.5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13.128580465762953</v>
      </c>
      <c r="M29" s="120">
        <f t="shared" si="4"/>
        <v>40.176226263332026</v>
      </c>
      <c r="N29" s="121"/>
      <c r="O29" s="122"/>
      <c r="P29" s="128">
        <f t="shared" si="2"/>
        <v>2.986287587255275E-3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40371.306250000001</v>
      </c>
      <c r="C30" s="137"/>
      <c r="D30" s="138"/>
      <c r="E30" s="56">
        <v>441</v>
      </c>
      <c r="F30" s="66">
        <v>1010.8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13.314580465762965</v>
      </c>
      <c r="M30" s="120">
        <f t="shared" si="4"/>
        <v>36.490224967155498</v>
      </c>
      <c r="N30" s="121"/>
      <c r="O30" s="122"/>
      <c r="P30" s="128">
        <f t="shared" si="2"/>
        <v>2.3268541173527926E-3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40372.001388888886</v>
      </c>
      <c r="C31" s="137"/>
      <c r="D31" s="138"/>
      <c r="E31" s="56">
        <v>1442</v>
      </c>
      <c r="F31" s="66">
        <v>1009.5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13.660009037191525</v>
      </c>
      <c r="M31" s="120">
        <f t="shared" si="4"/>
        <v>29.644793988542652</v>
      </c>
      <c r="N31" s="121"/>
      <c r="O31" s="122"/>
      <c r="P31" s="128">
        <f t="shared" si="2"/>
        <v>1.3033695498242469E-3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40373.332638888889</v>
      </c>
      <c r="C32" s="137"/>
      <c r="D32" s="138"/>
      <c r="E32" s="56">
        <v>3359</v>
      </c>
      <c r="F32" s="66">
        <v>1009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13.792866180048668</v>
      </c>
      <c r="M32" s="120">
        <f t="shared" si="4"/>
        <v>27.011935919845307</v>
      </c>
      <c r="N32" s="121"/>
      <c r="O32" s="122"/>
      <c r="P32" s="128">
        <f t="shared" si="2"/>
        <v>8.58117910852917E-4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/>
      <c r="C33" s="137"/>
      <c r="D33" s="138"/>
      <c r="E33" s="56"/>
      <c r="F33" s="66"/>
      <c r="G33" s="121"/>
      <c r="H33" s="122"/>
      <c r="I33" s="48"/>
      <c r="J33" s="118"/>
      <c r="K33" s="119"/>
      <c r="L33" s="48"/>
      <c r="M33" s="120"/>
      <c r="N33" s="121"/>
      <c r="O33" s="122"/>
      <c r="P33" s="128"/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/>
      <c r="C34" s="137"/>
      <c r="D34" s="138"/>
      <c r="E34" s="56"/>
      <c r="F34" s="66"/>
      <c r="G34" s="121"/>
      <c r="H34" s="122"/>
      <c r="I34" s="48"/>
      <c r="J34" s="118"/>
      <c r="K34" s="119"/>
      <c r="L34" s="48"/>
      <c r="M34" s="120"/>
      <c r="N34" s="121"/>
      <c r="O34" s="122"/>
      <c r="P34" s="128"/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52</v>
      </c>
      <c r="C39" s="126"/>
      <c r="D39" s="126"/>
      <c r="E39" s="126"/>
      <c r="F39" s="115">
        <v>1.55</v>
      </c>
      <c r="G39" s="93" t="s">
        <v>11</v>
      </c>
      <c r="H39" s="22"/>
      <c r="I39" s="22"/>
      <c r="J39" s="215" t="s">
        <v>54</v>
      </c>
      <c r="K39" s="215"/>
      <c r="L39" s="215"/>
      <c r="M39" s="216">
        <f>M31+(0.002-P31)*((M30-M31)/(P30-P31))</f>
        <v>34.304107685664043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51</v>
      </c>
      <c r="C40" s="126"/>
      <c r="D40" s="126"/>
      <c r="E40" s="126"/>
      <c r="F40" s="113">
        <f>$F$39/$E$9*100</f>
        <v>5.0226830848995458</v>
      </c>
      <c r="G40" s="93" t="s">
        <v>7</v>
      </c>
      <c r="H40" s="22"/>
      <c r="I40" s="22"/>
      <c r="J40" s="217" t="s">
        <v>53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59</v>
      </c>
      <c r="C41" s="126"/>
      <c r="D41" s="126"/>
      <c r="E41" s="126"/>
      <c r="F41" s="113">
        <f>100-$F$40</f>
        <v>94.977316915100459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55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2" sqref="P12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GS114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3R-5 122-127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40371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2012-09-25T14:59:38Z</dcterms:modified>
</cp:coreProperties>
</file>