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21520" windowHeight="15400" tabRatio="500" activeTab="0"/>
  </bookViews>
  <sheets>
    <sheet name="C0011B " sheetId="1" r:id="rId1"/>
    <sheet name="depth info" sheetId="2" r:id="rId2"/>
    <sheet name="Sheet4" sheetId="3" r:id="rId3"/>
    <sheet name="Structure ID" sheetId="4" r:id="rId4"/>
  </sheets>
  <definedNames>
    <definedName name="_xlnm.Print_Area" localSheetId="0">'C0011B '!$A$1:$AE$71</definedName>
  </definedNames>
  <calcPr fullCalcOnLoad="1"/>
</workbook>
</file>

<file path=xl/sharedStrings.xml><?xml version="1.0" encoding="utf-8"?>
<sst xmlns="http://schemas.openxmlformats.org/spreadsheetml/2006/main" count="1143" uniqueCount="173">
  <si>
    <t>Green means interpolated P-mag from upper &amp; lower sections</t>
  </si>
  <si>
    <t>Red means inverse polarity P-mag</t>
  </si>
  <si>
    <t>top</t>
  </si>
  <si>
    <t>bottom</t>
  </si>
  <si>
    <t>hole</t>
  </si>
  <si>
    <t>core</t>
  </si>
  <si>
    <t>notes</t>
  </si>
  <si>
    <t xml:space="preserve">bottom of struct </t>
  </si>
  <si>
    <t>2nd app. dip</t>
  </si>
  <si>
    <t>cohoerent interval (for P-mag)</t>
  </si>
  <si>
    <t>Dec</t>
  </si>
  <si>
    <t>Inc</t>
  </si>
  <si>
    <t>Red means uncertain data</t>
  </si>
  <si>
    <t>≤90</t>
  </si>
  <si>
    <t>P-mag pole</t>
  </si>
  <si>
    <t>average depth</t>
  </si>
  <si>
    <t>top of struct</t>
  </si>
  <si>
    <t>Shear fracture</t>
  </si>
  <si>
    <t>Normal fault</t>
  </si>
  <si>
    <t>fault</t>
  </si>
  <si>
    <t>dip dir</t>
  </si>
  <si>
    <t>dip</t>
  </si>
  <si>
    <t>Site</t>
  </si>
  <si>
    <t>structure ID</t>
  </si>
  <si>
    <t>core face app. dip</t>
  </si>
  <si>
    <t>thickness (cm)</t>
  </si>
  <si>
    <t>±1, 90 or 270</t>
  </si>
  <si>
    <t>top-&gt;"1"</t>
  </si>
  <si>
    <t>bottom-&gt;"-1"</t>
  </si>
  <si>
    <t>section</t>
  </si>
  <si>
    <t>top mbsf</t>
  </si>
  <si>
    <t>depth
(mbsf)</t>
  </si>
  <si>
    <t>Cleavage</t>
  </si>
  <si>
    <t>mirror surface</t>
  </si>
  <si>
    <t>measured on CT image</t>
  </si>
  <si>
    <t>layer parallel fault</t>
  </si>
  <si>
    <t>lamination, sharp boundary with thin black layer, homogeneous clay above, bioturbated clay below</t>
  </si>
  <si>
    <t>Sand dike?</t>
  </si>
  <si>
    <t>black clast -&gt; thin section</t>
  </si>
  <si>
    <t>Base chaotic</t>
  </si>
  <si>
    <t>fault?</t>
  </si>
  <si>
    <t>Base sand</t>
  </si>
  <si>
    <t>Sand base</t>
  </si>
  <si>
    <t>highly disturbed core</t>
  </si>
  <si>
    <t>Sand lends top</t>
  </si>
  <si>
    <t>Sand lends bottom</t>
  </si>
  <si>
    <t>lamina</t>
  </si>
  <si>
    <t>mud turbidite base</t>
  </si>
  <si>
    <t>green layer</t>
  </si>
  <si>
    <t>pending</t>
  </si>
  <si>
    <t>C0011</t>
  </si>
  <si>
    <t>B</t>
  </si>
  <si>
    <t>Structure ID</t>
  </si>
  <si>
    <t>Fault breccia</t>
  </si>
  <si>
    <t>Fault gouge</t>
  </si>
  <si>
    <t>Protocataclasite</t>
  </si>
  <si>
    <t>Cataclasite</t>
  </si>
  <si>
    <t>Ultracataclasite</t>
  </si>
  <si>
    <t>Pseudotachylyte</t>
  </si>
  <si>
    <t>Protomylonite</t>
  </si>
  <si>
    <t>Mylonite</t>
  </si>
  <si>
    <t>Ultramylonite</t>
  </si>
  <si>
    <t>Joint</t>
  </si>
  <si>
    <t>Extension fracture</t>
  </si>
  <si>
    <t>Fracture network</t>
  </si>
  <si>
    <t>Vein</t>
  </si>
  <si>
    <t>Sediment-filled veins</t>
  </si>
  <si>
    <t>Clastic dike</t>
  </si>
  <si>
    <t>Clastic sill</t>
  </si>
  <si>
    <t>Dip-slip faults</t>
  </si>
  <si>
    <t>Reverse fault, thrust</t>
  </si>
  <si>
    <t>Strike-slip fault</t>
  </si>
  <si>
    <t>Right-lateral fault, dextral</t>
  </si>
  <si>
    <t>Left-lateral fault, sinistral</t>
  </si>
  <si>
    <t>Oblique-slip fault</t>
  </si>
  <si>
    <t>Scaly fabric</t>
  </si>
  <si>
    <t>Web structure</t>
  </si>
  <si>
    <t>Detachment fault</t>
  </si>
  <si>
    <t>Duplex structure</t>
  </si>
  <si>
    <t>Composite planar fabric</t>
  </si>
  <si>
    <t>Upright fold</t>
  </si>
  <si>
    <t>Incliined fold</t>
  </si>
  <si>
    <t>Recumbent fold</t>
  </si>
  <si>
    <t>Cylindroidal fold</t>
  </si>
  <si>
    <t>Parallel fold</t>
  </si>
  <si>
    <t>Similar fold</t>
  </si>
  <si>
    <t>Kink fold</t>
  </si>
  <si>
    <t>Fissility</t>
  </si>
  <si>
    <t>Ptygmatic fold</t>
  </si>
  <si>
    <t>Crenulation fold</t>
  </si>
  <si>
    <t>Sheath fold</t>
  </si>
  <si>
    <t>Spaced foliation</t>
  </si>
  <si>
    <t>Compositional folilation</t>
  </si>
  <si>
    <t>Crenulation foliation, or</t>
  </si>
  <si>
    <t>Stylolitic foliation, or sty</t>
  </si>
  <si>
    <t>Axial plane cleavages</t>
  </si>
  <si>
    <t>Slaty cleavage</t>
  </si>
  <si>
    <t>Schistosity</t>
  </si>
  <si>
    <t>Gneissosity</t>
  </si>
  <si>
    <t>Stretching lineation</t>
  </si>
  <si>
    <t>Intersction liniation</t>
  </si>
  <si>
    <t>Cleavage lineation, fol</t>
  </si>
  <si>
    <t>Mineral lineation</t>
  </si>
  <si>
    <t>Striation, slicken line</t>
  </si>
  <si>
    <t>Slickenfibres</t>
  </si>
  <si>
    <t>Boudinage</t>
  </si>
  <si>
    <t>(unnamed)</t>
  </si>
  <si>
    <t>Deformation bands</t>
  </si>
  <si>
    <t>Carbonate vein</t>
  </si>
  <si>
    <t>Bedding</t>
  </si>
  <si>
    <t>Chlorite</t>
  </si>
  <si>
    <t>Striation</t>
  </si>
  <si>
    <t>striation on surface</t>
  </si>
  <si>
    <t xml:space="preserve"> plane-normal orientation</t>
  </si>
  <si>
    <t xml:space="preserve"> plane orientation (RHR)</t>
  </si>
  <si>
    <t>fault</t>
  </si>
  <si>
    <t>corrected orientation (RHR)</t>
  </si>
  <si>
    <t>az</t>
  </si>
  <si>
    <t>rake</t>
  </si>
  <si>
    <t>from</t>
  </si>
  <si>
    <t>l</t>
  </si>
  <si>
    <t>m</t>
  </si>
  <si>
    <t>n</t>
  </si>
  <si>
    <t>az</t>
  </si>
  <si>
    <t>strike</t>
  </si>
  <si>
    <t>csf rake</t>
  </si>
  <si>
    <t>str rake</t>
  </si>
  <si>
    <t>slip sense</t>
  </si>
  <si>
    <t>srtike</t>
  </si>
  <si>
    <t>Base of turbidite</t>
  </si>
  <si>
    <t>Shear band thickness ~1 cm (photo)</t>
  </si>
  <si>
    <t>fault with wavy plane (photo)</t>
  </si>
  <si>
    <t>Carbonate layer, 6 mm thick</t>
  </si>
  <si>
    <t>Sand layer/ in ***sin</t>
  </si>
  <si>
    <t>carbonate layer</t>
  </si>
  <si>
    <t>chlorite concent. Zone</t>
  </si>
  <si>
    <t>bedding</t>
  </si>
  <si>
    <t>sandy + green layer</t>
  </si>
  <si>
    <t>bioturbation which seems to be parallel to bedding</t>
  </si>
  <si>
    <t>slump internal structure</t>
  </si>
  <si>
    <t>Fault</t>
  </si>
  <si>
    <t>Carbonate layer, sent to TSB</t>
  </si>
  <si>
    <t>Carbonate layer, sent to XRD</t>
  </si>
  <si>
    <t>Black seam</t>
  </si>
  <si>
    <t>Carbonate layer</t>
  </si>
  <si>
    <t>Striation 308, 0</t>
  </si>
  <si>
    <t>High angle fault</t>
  </si>
  <si>
    <t>Biscuiting</t>
  </si>
  <si>
    <t>1 cm deformation zone</t>
  </si>
  <si>
    <t>cc</t>
  </si>
  <si>
    <t>Base loading</t>
  </si>
  <si>
    <t>Fault?</t>
  </si>
  <si>
    <t>NOT faulted on CT image!</t>
  </si>
  <si>
    <t>Base turbidite</t>
  </si>
  <si>
    <t>Base turbidite, XRD and 322MU</t>
  </si>
  <si>
    <t>CC</t>
  </si>
  <si>
    <t>CC</t>
  </si>
  <si>
    <t>measured on CT</t>
  </si>
  <si>
    <t>fault within homogeneous claystone</t>
  </si>
  <si>
    <t>Base of carb. sand layer</t>
  </si>
  <si>
    <t>carbonate interval</t>
  </si>
  <si>
    <t>Reverse fault with calsite? Vein (Dog teeth)</t>
  </si>
  <si>
    <t>fault with calcite? Vein (brecciated vein &amp; partly dog teeth)</t>
  </si>
  <si>
    <t>mud/sand dividing fault, flow strcuture in hanging wall mud</t>
  </si>
  <si>
    <t>parallel lamina</t>
  </si>
  <si>
    <t>laminated ss.</t>
  </si>
  <si>
    <t>lamina in tuff</t>
  </si>
  <si>
    <t>Cross lamina</t>
  </si>
  <si>
    <t>ash layer</t>
  </si>
  <si>
    <t>ash base</t>
  </si>
  <si>
    <t>sand lamina</t>
  </si>
  <si>
    <t>base ash</t>
  </si>
  <si>
    <t>R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</si>
</sst>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  <numFmt numFmtId="202" formatCode="0.000"/>
  </numFmts>
  <fonts count="27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6"/>
      <name val="ＭＳ Ｐゴシック"/>
      <family val="3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>
      <alignment/>
      <protection/>
    </xf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2" borderId="1" applyNumberFormat="0" applyAlignment="0" applyProtection="0"/>
    <xf numFmtId="0" fontId="22" fillId="1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4" borderId="2" applyNumberFormat="0" applyFont="0" applyAlignment="0" applyProtection="0"/>
    <xf numFmtId="0" fontId="21" fillId="0" borderId="3" applyNumberFormat="0" applyFill="0" applyAlignment="0" applyProtection="0"/>
    <xf numFmtId="0" fontId="12" fillId="15" borderId="0" applyNumberFormat="0" applyBorder="0" applyAlignment="0" applyProtection="0"/>
    <xf numFmtId="0" fontId="13" fillId="2" borderId="4" applyNumberFormat="0" applyAlignment="0" applyProtection="0"/>
    <xf numFmtId="0" fontId="2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3" fillId="2" borderId="9" applyNumberFormat="0" applyAlignment="0" applyProtection="0"/>
    <xf numFmtId="0" fontId="1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3" borderId="4" applyNumberFormat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16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Fill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0" borderId="17" xfId="0" applyNumberFormat="1" applyBorder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16" borderId="10" xfId="0" applyNumberFormat="1" applyFill="1" applyBorder="1" applyAlignment="1">
      <alignment/>
    </xf>
    <xf numFmtId="1" fontId="0" fillId="16" borderId="18" xfId="0" applyNumberFormat="1" applyFill="1" applyBorder="1" applyAlignment="1">
      <alignment/>
    </xf>
    <xf numFmtId="1" fontId="0" fillId="16" borderId="18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7" fillId="16" borderId="18" xfId="0" applyNumberFormat="1" applyFont="1" applyFill="1" applyBorder="1" applyAlignment="1">
      <alignment horizontal="center"/>
    </xf>
    <xf numFmtId="1" fontId="0" fillId="16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1" fontId="0" fillId="16" borderId="2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0" fillId="0" borderId="18" xfId="0" applyNumberForma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1" fontId="0" fillId="16" borderId="21" xfId="0" applyNumberFormat="1" applyFont="1" applyFill="1" applyBorder="1" applyAlignment="1">
      <alignment horizontal="center"/>
    </xf>
    <xf numFmtId="198" fontId="0" fillId="16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" fontId="0" fillId="16" borderId="0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201" fontId="0" fillId="16" borderId="0" xfId="0" applyNumberFormat="1" applyFill="1" applyBorder="1" applyAlignment="1">
      <alignment/>
    </xf>
    <xf numFmtId="200" fontId="0" fillId="16" borderId="23" xfId="0" applyNumberFormat="1" applyFont="1" applyFill="1" applyBorder="1" applyAlignment="1">
      <alignment horizontal="right"/>
    </xf>
    <xf numFmtId="200" fontId="7" fillId="16" borderId="23" xfId="0" applyNumberFormat="1" applyFont="1" applyFill="1" applyBorder="1" applyAlignment="1">
      <alignment horizontal="right"/>
    </xf>
    <xf numFmtId="200" fontId="0" fillId="16" borderId="24" xfId="0" applyNumberFormat="1" applyFont="1" applyFill="1" applyBorder="1" applyAlignment="1">
      <alignment horizontal="right"/>
    </xf>
    <xf numFmtId="201" fontId="0" fillId="16" borderId="0" xfId="0" applyNumberFormat="1" applyFont="1" applyFill="1" applyBorder="1" applyAlignment="1">
      <alignment horizontal="right"/>
    </xf>
    <xf numFmtId="201" fontId="7" fillId="16" borderId="0" xfId="0" applyNumberFormat="1" applyFont="1" applyFill="1" applyBorder="1" applyAlignment="1">
      <alignment horizontal="right"/>
    </xf>
    <xf numFmtId="201" fontId="0" fillId="16" borderId="0" xfId="0" applyNumberFormat="1" applyFont="1" applyFill="1" applyBorder="1" applyAlignment="1">
      <alignment/>
    </xf>
    <xf numFmtId="201" fontId="0" fillId="16" borderId="17" xfId="0" applyNumberFormat="1" applyFont="1" applyFill="1" applyBorder="1" applyAlignment="1">
      <alignment horizontal="right"/>
    </xf>
    <xf numFmtId="200" fontId="0" fillId="0" borderId="23" xfId="0" applyNumberFormat="1" applyFont="1" applyFill="1" applyBorder="1" applyAlignment="1">
      <alignment horizontal="right"/>
    </xf>
    <xf numFmtId="200" fontId="7" fillId="0" borderId="23" xfId="0" applyNumberFormat="1" applyFont="1" applyFill="1" applyBorder="1" applyAlignment="1">
      <alignment horizontal="right"/>
    </xf>
    <xf numFmtId="0" fontId="0" fillId="0" borderId="25" xfId="0" applyBorder="1" applyAlignment="1">
      <alignment/>
    </xf>
    <xf numFmtId="201" fontId="0" fillId="16" borderId="0" xfId="0" applyNumberFormat="1" applyFill="1" applyBorder="1" applyAlignment="1">
      <alignment horizontal="right"/>
    </xf>
    <xf numFmtId="201" fontId="0" fillId="0" borderId="0" xfId="0" applyNumberFormat="1" applyFill="1" applyBorder="1" applyAlignment="1">
      <alignment/>
    </xf>
    <xf numFmtId="201" fontId="0" fillId="0" borderId="0" xfId="0" applyNumberFormat="1" applyFill="1" applyBorder="1" applyAlignment="1">
      <alignment horizontal="right"/>
    </xf>
    <xf numFmtId="201" fontId="7" fillId="0" borderId="0" xfId="0" applyNumberFormat="1" applyFont="1" applyFill="1" applyBorder="1" applyAlignment="1">
      <alignment horizontal="right"/>
    </xf>
    <xf numFmtId="201" fontId="0" fillId="16" borderId="17" xfId="0" applyNumberForma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192" fontId="0" fillId="17" borderId="0" xfId="0" applyNumberFormat="1" applyFill="1" applyBorder="1" applyAlignment="1">
      <alignment/>
    </xf>
    <xf numFmtId="193" fontId="0" fillId="17" borderId="0" xfId="0" applyNumberFormat="1" applyFill="1" applyBorder="1" applyAlignment="1">
      <alignment/>
    </xf>
    <xf numFmtId="0" fontId="0" fillId="0" borderId="0" xfId="0" applyBorder="1" applyAlignment="1">
      <alignment textRotation="90"/>
    </xf>
    <xf numFmtId="0" fontId="9" fillId="0" borderId="0" xfId="33" applyAlignment="1">
      <alignment horizontal="left"/>
      <protection/>
    </xf>
    <xf numFmtId="197" fontId="9" fillId="0" borderId="0" xfId="33" applyNumberFormat="1" applyAlignment="1">
      <alignment horizontal="left"/>
      <protection/>
    </xf>
    <xf numFmtId="0" fontId="9" fillId="0" borderId="0" xfId="33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 textRotation="9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202" fontId="0" fillId="0" borderId="27" xfId="0" applyNumberFormat="1" applyFont="1" applyBorder="1" applyAlignment="1">
      <alignment wrapText="1"/>
    </xf>
    <xf numFmtId="202" fontId="0" fillId="0" borderId="22" xfId="0" applyNumberFormat="1" applyBorder="1" applyAlignment="1">
      <alignment horizontal="center"/>
    </xf>
    <xf numFmtId="202" fontId="0" fillId="0" borderId="0" xfId="0" applyNumberFormat="1" applyAlignment="1">
      <alignment/>
    </xf>
    <xf numFmtId="202" fontId="0" fillId="0" borderId="0" xfId="0" applyNumberFormat="1" applyBorder="1" applyAlignment="1">
      <alignment/>
    </xf>
    <xf numFmtId="202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/>
    </xf>
    <xf numFmtId="197" fontId="0" fillId="0" borderId="0" xfId="0" applyNumberFormat="1" applyAlignment="1">
      <alignment horizontal="left"/>
    </xf>
    <xf numFmtId="197" fontId="0" fillId="0" borderId="0" xfId="0" applyNumberFormat="1" applyAlignment="1">
      <alignment horizontal="left" vertical="center"/>
    </xf>
    <xf numFmtId="0" fontId="0" fillId="2" borderId="0" xfId="0" applyFill="1" applyAlignment="1">
      <alignment/>
    </xf>
    <xf numFmtId="202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192" fontId="0" fillId="0" borderId="10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92" fontId="0" fillId="0" borderId="17" xfId="0" applyNumberFormat="1" applyFill="1" applyBorder="1" applyAlignment="1">
      <alignment/>
    </xf>
    <xf numFmtId="193" fontId="0" fillId="0" borderId="17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/>
    </xf>
    <xf numFmtId="192" fontId="0" fillId="17" borderId="0" xfId="0" applyNumberFormat="1" applyFill="1" applyBorder="1" applyAlignment="1">
      <alignment/>
    </xf>
    <xf numFmtId="193" fontId="0" fillId="17" borderId="0" xfId="0" applyNumberFormat="1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8" xfId="0" applyFont="1" applyFill="1" applyBorder="1" applyAlignment="1">
      <alignment/>
    </xf>
    <xf numFmtId="198" fontId="0" fillId="17" borderId="0" xfId="0" applyNumberFormat="1" applyFill="1" applyBorder="1" applyAlignment="1">
      <alignment/>
    </xf>
    <xf numFmtId="1" fontId="0" fillId="17" borderId="0" xfId="0" applyNumberFormat="1" applyFill="1" applyBorder="1" applyAlignment="1">
      <alignment/>
    </xf>
    <xf numFmtId="1" fontId="0" fillId="17" borderId="0" xfId="0" applyNumberFormat="1" applyFont="1" applyFill="1" applyBorder="1" applyAlignment="1">
      <alignment/>
    </xf>
    <xf numFmtId="1" fontId="0" fillId="17" borderId="10" xfId="0" applyNumberFormat="1" applyFill="1" applyBorder="1" applyAlignment="1">
      <alignment/>
    </xf>
    <xf numFmtId="1" fontId="0" fillId="17" borderId="18" xfId="0" applyNumberFormat="1" applyFill="1" applyBorder="1" applyAlignment="1">
      <alignment/>
    </xf>
    <xf numFmtId="201" fontId="0" fillId="17" borderId="0" xfId="0" applyNumberFormat="1" applyFill="1" applyBorder="1" applyAlignment="1">
      <alignment/>
    </xf>
    <xf numFmtId="201" fontId="7" fillId="17" borderId="0" xfId="0" applyNumberFormat="1" applyFont="1" applyFill="1" applyBorder="1" applyAlignment="1">
      <alignment horizontal="right"/>
    </xf>
    <xf numFmtId="1" fontId="0" fillId="17" borderId="18" xfId="0" applyNumberFormat="1" applyFill="1" applyBorder="1" applyAlignment="1">
      <alignment horizontal="center"/>
    </xf>
    <xf numFmtId="1" fontId="0" fillId="17" borderId="20" xfId="0" applyNumberFormat="1" applyFill="1" applyBorder="1" applyAlignment="1">
      <alignment/>
    </xf>
    <xf numFmtId="200" fontId="7" fillId="17" borderId="23" xfId="0" applyNumberFormat="1" applyFont="1" applyFill="1" applyBorder="1" applyAlignment="1">
      <alignment horizontal="right"/>
    </xf>
    <xf numFmtId="1" fontId="0" fillId="17" borderId="18" xfId="0" applyNumberFormat="1" applyFont="1" applyFill="1" applyBorder="1" applyAlignment="1">
      <alignment horizontal="center"/>
    </xf>
    <xf numFmtId="201" fontId="0" fillId="17" borderId="0" xfId="0" applyNumberFormat="1" applyFill="1" applyBorder="1" applyAlignment="1">
      <alignment horizontal="right"/>
    </xf>
    <xf numFmtId="200" fontId="0" fillId="17" borderId="23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93" fontId="0" fillId="0" borderId="11" xfId="0" applyNumberFormat="1" applyFont="1" applyBorder="1" applyAlignment="1">
      <alignment/>
    </xf>
    <xf numFmtId="193" fontId="0" fillId="0" borderId="21" xfId="0" applyNumberFormat="1" applyFont="1" applyBorder="1" applyAlignment="1">
      <alignment/>
    </xf>
    <xf numFmtId="0" fontId="0" fillId="4" borderId="0" xfId="0" applyFill="1" applyAlignment="1">
      <alignment/>
    </xf>
    <xf numFmtId="0" fontId="0" fillId="15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textRotation="90"/>
    </xf>
    <xf numFmtId="0" fontId="0" fillId="0" borderId="25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/>
    </xf>
    <xf numFmtId="192" fontId="0" fillId="0" borderId="33" xfId="0" applyNumberFormat="1" applyBorder="1" applyAlignment="1">
      <alignment horizontal="center" vertical="center" wrapText="1"/>
    </xf>
    <xf numFmtId="192" fontId="0" fillId="0" borderId="12" xfId="0" applyNumberFormat="1" applyBorder="1" applyAlignment="1">
      <alignment vertical="center"/>
    </xf>
    <xf numFmtId="193" fontId="0" fillId="0" borderId="33" xfId="0" applyNumberFormat="1" applyBorder="1" applyAlignment="1">
      <alignment horizontal="center" vertical="center" wrapText="1"/>
    </xf>
    <xf numFmtId="193" fontId="0" fillId="0" borderId="12" xfId="0" applyNumberFormat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6" xfId="0" applyBorder="1" applyAlignment="1">
      <alignment/>
    </xf>
    <xf numFmtId="199" fontId="0" fillId="0" borderId="28" xfId="0" applyNumberFormat="1" applyBorder="1" applyAlignment="1">
      <alignment horizontal="center" vertical="center" wrapText="1"/>
    </xf>
    <xf numFmtId="199" fontId="0" fillId="0" borderId="15" xfId="0" applyNumberFormat="1" applyBorder="1" applyAlignment="1">
      <alignment vertical="center"/>
    </xf>
    <xf numFmtId="0" fontId="0" fillId="0" borderId="30" xfId="0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" xfId="50"/>
    <cellStyle name="Comma 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" xfId="59"/>
    <cellStyle name="Currency [0]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41"/>
  <sheetViews>
    <sheetView tabSelected="1" zoomScalePageLayoutView="0" workbookViewId="0" topLeftCell="A1">
      <pane xSplit="5" ySplit="2" topLeftCell="F17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203" sqref="S203"/>
    </sheetView>
  </sheetViews>
  <sheetFormatPr defaultColWidth="10.75390625" defaultRowHeight="12.75"/>
  <cols>
    <col min="1" max="1" width="5.7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1.375" style="0" customWidth="1"/>
    <col min="6" max="6" width="5.625" style="14" customWidth="1"/>
    <col min="7" max="7" width="7.75390625" style="18" customWidth="1"/>
    <col min="8" max="8" width="7.875" style="0" customWidth="1"/>
    <col min="9" max="9" width="8.75390625" style="43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46" customWidth="1"/>
    <col min="16" max="16" width="7.25390625" style="0" customWidth="1"/>
    <col min="17" max="18" width="7.875" style="0" customWidth="1"/>
    <col min="19" max="19" width="6.375" style="0" customWidth="1"/>
    <col min="20" max="20" width="11.00390625" style="79" customWidth="1"/>
    <col min="21" max="21" width="6.00390625" style="1" customWidth="1"/>
    <col min="22" max="23" width="6.00390625" style="0" customWidth="1"/>
    <col min="24" max="24" width="6.25390625" style="0" customWidth="1"/>
    <col min="25" max="25" width="6.625" style="0" customWidth="1"/>
    <col min="26" max="27" width="5.75390625" style="0" customWidth="1"/>
    <col min="28" max="28" width="3.75390625" style="0" customWidth="1"/>
    <col min="29" max="29" width="7.625" style="0" customWidth="1"/>
    <col min="30" max="30" width="7.375" style="0" customWidth="1"/>
    <col min="31" max="31" width="8.875" style="0" customWidth="1"/>
    <col min="32" max="33" width="8.00390625" style="0" customWidth="1"/>
    <col min="34" max="34" width="6.125" style="0" customWidth="1"/>
    <col min="35" max="35" width="7.375" style="0" customWidth="1"/>
    <col min="36" max="36" width="8.875" style="0" customWidth="1"/>
  </cols>
  <sheetData>
    <row r="1" spans="1:36" ht="27" customHeight="1">
      <c r="A1" s="1"/>
      <c r="B1" s="130" t="s">
        <v>4</v>
      </c>
      <c r="C1" s="69"/>
      <c r="D1" s="74"/>
      <c r="E1" s="137" t="s">
        <v>23</v>
      </c>
      <c r="F1" s="145" t="s">
        <v>16</v>
      </c>
      <c r="G1" s="147" t="s">
        <v>7</v>
      </c>
      <c r="H1" s="149" t="s">
        <v>15</v>
      </c>
      <c r="I1" s="156" t="s">
        <v>25</v>
      </c>
      <c r="J1" s="158" t="s">
        <v>24</v>
      </c>
      <c r="K1" s="159"/>
      <c r="L1" s="128" t="s">
        <v>8</v>
      </c>
      <c r="M1" s="134"/>
      <c r="N1" s="154" t="s">
        <v>112</v>
      </c>
      <c r="O1" s="155"/>
      <c r="P1" s="132" t="s">
        <v>9</v>
      </c>
      <c r="Q1" s="133"/>
      <c r="R1" s="143" t="s">
        <v>14</v>
      </c>
      <c r="S1" s="144"/>
      <c r="T1" s="77" t="s">
        <v>31</v>
      </c>
      <c r="U1" s="135" t="s">
        <v>113</v>
      </c>
      <c r="V1" s="136"/>
      <c r="W1" s="136"/>
      <c r="X1" s="136"/>
      <c r="Y1" s="136"/>
      <c r="Z1" s="151" t="s">
        <v>114</v>
      </c>
      <c r="AA1" s="152"/>
      <c r="AB1" s="153"/>
      <c r="AC1" s="139" t="s">
        <v>115</v>
      </c>
      <c r="AD1" s="135"/>
      <c r="AE1" s="129"/>
      <c r="AF1" s="140" t="s">
        <v>116</v>
      </c>
      <c r="AG1" s="141"/>
      <c r="AH1" s="142"/>
      <c r="AI1" s="128" t="s">
        <v>115</v>
      </c>
      <c r="AJ1" s="129"/>
    </row>
    <row r="2" spans="1:37" ht="18" customHeight="1">
      <c r="A2" s="59" t="s">
        <v>22</v>
      </c>
      <c r="B2" s="131"/>
      <c r="C2" s="75" t="s">
        <v>5</v>
      </c>
      <c r="D2" s="76" t="s">
        <v>29</v>
      </c>
      <c r="E2" s="138"/>
      <c r="F2" s="146"/>
      <c r="G2" s="148"/>
      <c r="H2" s="150"/>
      <c r="I2" s="157"/>
      <c r="J2" s="5" t="s">
        <v>117</v>
      </c>
      <c r="K2" s="4" t="s">
        <v>21</v>
      </c>
      <c r="L2" s="4" t="s">
        <v>117</v>
      </c>
      <c r="M2" s="4" t="s">
        <v>21</v>
      </c>
      <c r="N2" s="7" t="s">
        <v>118</v>
      </c>
      <c r="O2" s="6" t="s">
        <v>119</v>
      </c>
      <c r="P2" s="5" t="s">
        <v>2</v>
      </c>
      <c r="Q2" s="7" t="s">
        <v>3</v>
      </c>
      <c r="R2" s="5" t="s">
        <v>10</v>
      </c>
      <c r="S2" s="6" t="s">
        <v>11</v>
      </c>
      <c r="T2" s="78"/>
      <c r="U2" s="8" t="s">
        <v>120</v>
      </c>
      <c r="V2" s="8" t="s">
        <v>121</v>
      </c>
      <c r="W2" s="4" t="s">
        <v>122</v>
      </c>
      <c r="X2" s="8" t="s">
        <v>123</v>
      </c>
      <c r="Y2" s="7" t="s">
        <v>21</v>
      </c>
      <c r="Z2" s="5" t="s">
        <v>20</v>
      </c>
      <c r="AA2" s="45" t="s">
        <v>124</v>
      </c>
      <c r="AB2" s="6" t="s">
        <v>21</v>
      </c>
      <c r="AC2" s="7" t="s">
        <v>125</v>
      </c>
      <c r="AD2" s="20" t="s">
        <v>126</v>
      </c>
      <c r="AE2" s="21" t="s">
        <v>127</v>
      </c>
      <c r="AF2" s="32" t="s">
        <v>20</v>
      </c>
      <c r="AG2" s="4" t="s">
        <v>128</v>
      </c>
      <c r="AH2" s="4" t="s">
        <v>21</v>
      </c>
      <c r="AI2" s="20" t="s">
        <v>126</v>
      </c>
      <c r="AJ2" s="21" t="s">
        <v>127</v>
      </c>
      <c r="AK2" t="s">
        <v>6</v>
      </c>
    </row>
    <row r="3" spans="1:36" ht="12.75">
      <c r="A3" t="s">
        <v>50</v>
      </c>
      <c r="B3" t="s">
        <v>51</v>
      </c>
      <c r="C3">
        <v>1</v>
      </c>
      <c r="D3">
        <v>1</v>
      </c>
      <c r="E3" s="2" t="s">
        <v>32</v>
      </c>
      <c r="F3" s="11">
        <v>16</v>
      </c>
      <c r="G3" s="15">
        <v>20</v>
      </c>
      <c r="H3" s="11">
        <f aca="true" t="shared" si="0" ref="H3:H66">AVERAGE(F3:G3)</f>
        <v>18</v>
      </c>
      <c r="I3" s="16"/>
      <c r="J3" s="2">
        <v>90</v>
      </c>
      <c r="K3" s="9">
        <v>0</v>
      </c>
      <c r="L3" s="9">
        <v>0</v>
      </c>
      <c r="M3" s="9">
        <v>77</v>
      </c>
      <c r="N3" s="9"/>
      <c r="O3" s="47"/>
      <c r="P3" s="2">
        <v>16</v>
      </c>
      <c r="Q3" s="1">
        <v>40</v>
      </c>
      <c r="R3" s="92"/>
      <c r="S3" s="93"/>
      <c r="T3" s="81">
        <v>340.18</v>
      </c>
      <c r="U3" s="41">
        <f aca="true" t="shared" si="1" ref="U3:U66">COS(K3*PI()/180)*SIN(J3*PI()/180)*(SIN(M3*PI()/180))-(COS(M3*PI()/180)*SIN(L3*PI()/180))*(SIN(K3*PI()/180))</f>
        <v>0.9743700647852352</v>
      </c>
      <c r="V3" s="41">
        <f aca="true" t="shared" si="2" ref="V3:V66">(SIN(K3*PI()/180))*(COS(M3*PI()/180)*COS(L3*PI()/180))-(SIN(M3*PI()/180))*(COS(K3*PI()/180)*COS(J3*PI()/180))</f>
        <v>-5.966295905121187E-17</v>
      </c>
      <c r="W3" s="41">
        <f aca="true" t="shared" si="3" ref="W3:W66">(COS(K3*PI()/180)*COS(J3*PI()/180))*(COS(M3*PI()/180)*SIN(L3*PI()/180))-(COS(K3*PI()/180)*SIN(J3*PI()/180))*(COS(M3*PI()/180)*COS(L3*PI()/180))</f>
        <v>-0.22495105434386492</v>
      </c>
      <c r="X3" s="10">
        <f aca="true" t="shared" si="4" ref="X3:X66">IF(U3=0,IF(V3&gt;=0,90,270),IF(U3&gt;0,IF(V3&gt;=0,ATAN(V3/U3)*180/PI(),ATAN(V3/U3)*180/PI()+360),ATAN(V3/U3)*180/PI()+180))</f>
        <v>360</v>
      </c>
      <c r="Y3" s="44">
        <f aca="true" t="shared" si="5" ref="Y3:Y66">ASIN(W3/SQRT(U3^2+V3^2+W3^2))*180/PI()</f>
        <v>-12.999999999999996</v>
      </c>
      <c r="Z3" s="22">
        <f aca="true" t="shared" si="6" ref="Z3:Z66">IF(W3&lt;0,X3,IF(X3+180&gt;=360,X3-180,X3+180))</f>
        <v>360</v>
      </c>
      <c r="AA3" s="10">
        <f aca="true" t="shared" si="7" ref="AA3:AA66">IF(Z3-90&lt;0,Z3+270,Z3-90)</f>
        <v>270</v>
      </c>
      <c r="AB3" s="23">
        <f aca="true" t="shared" si="8" ref="AB3:AB66">IF(W3&lt;0,90+Y3,90-Y3)</f>
        <v>77</v>
      </c>
      <c r="AC3" s="49"/>
      <c r="AD3" s="53"/>
      <c r="AE3" s="28"/>
      <c r="AF3" s="33">
        <f aca="true" t="shared" si="9" ref="AF3:AF66">IF(S3&gt;=0,IF(Z3&gt;=R3,Z3-R3,Z3-R3+360),IF((Z3-R3-180)&lt;0,IF(Z3-R3+180&lt;0,Z3-R3+540,Z3-R3+180),Z3-R3-180))</f>
        <v>360</v>
      </c>
      <c r="AG3" s="10">
        <f aca="true" t="shared" si="10" ref="AG3:AG66">IF(AF3-90&lt;0,AF3+270,AF3-90)</f>
        <v>270</v>
      </c>
      <c r="AH3" s="10">
        <f aca="true" t="shared" si="11" ref="AH3:AH66">AB3</f>
        <v>77</v>
      </c>
      <c r="AI3" s="50"/>
      <c r="AJ3" s="28"/>
    </row>
    <row r="4" spans="1:37" ht="12.75">
      <c r="A4" t="s">
        <v>50</v>
      </c>
      <c r="B4" t="s">
        <v>51</v>
      </c>
      <c r="C4">
        <v>1</v>
      </c>
      <c r="D4">
        <v>1</v>
      </c>
      <c r="E4" s="2" t="s">
        <v>111</v>
      </c>
      <c r="F4" s="11">
        <v>16</v>
      </c>
      <c r="G4" s="15">
        <v>20</v>
      </c>
      <c r="H4" s="11">
        <f t="shared" si="0"/>
        <v>18</v>
      </c>
      <c r="I4" s="16"/>
      <c r="J4" s="2">
        <v>90</v>
      </c>
      <c r="K4" s="9">
        <v>70</v>
      </c>
      <c r="L4" s="9">
        <v>0</v>
      </c>
      <c r="M4" s="9">
        <v>0</v>
      </c>
      <c r="N4" s="9">
        <v>65</v>
      </c>
      <c r="O4" s="47">
        <v>-20</v>
      </c>
      <c r="P4" s="2">
        <v>16</v>
      </c>
      <c r="Q4" s="1">
        <v>40</v>
      </c>
      <c r="R4" s="92"/>
      <c r="S4" s="93"/>
      <c r="T4" s="81">
        <v>340.18</v>
      </c>
      <c r="U4" s="41">
        <f t="shared" si="1"/>
        <v>0</v>
      </c>
      <c r="V4" s="41">
        <f t="shared" si="2"/>
        <v>0.9396926207859083</v>
      </c>
      <c r="W4" s="41">
        <f t="shared" si="3"/>
        <v>-0.3420201433256688</v>
      </c>
      <c r="X4" s="10">
        <f t="shared" si="4"/>
        <v>90</v>
      </c>
      <c r="Y4" s="44">
        <f t="shared" si="5"/>
        <v>-20.00000000000001</v>
      </c>
      <c r="Z4" s="22">
        <f t="shared" si="6"/>
        <v>90</v>
      </c>
      <c r="AA4" s="10">
        <f t="shared" si="7"/>
        <v>0</v>
      </c>
      <c r="AB4" s="23">
        <f t="shared" si="8"/>
        <v>69.99999999999999</v>
      </c>
      <c r="AC4" s="49"/>
      <c r="AD4" s="53"/>
      <c r="AE4" s="28"/>
      <c r="AF4" s="33">
        <f t="shared" si="9"/>
        <v>90</v>
      </c>
      <c r="AG4" s="10">
        <f t="shared" si="10"/>
        <v>0</v>
      </c>
      <c r="AH4" s="10">
        <f t="shared" si="11"/>
        <v>69.99999999999999</v>
      </c>
      <c r="AI4" s="50"/>
      <c r="AJ4" s="28"/>
      <c r="AK4" t="s">
        <v>33</v>
      </c>
    </row>
    <row r="5" spans="1:37" ht="12.75">
      <c r="A5" t="s">
        <v>50</v>
      </c>
      <c r="B5" t="s">
        <v>51</v>
      </c>
      <c r="C5">
        <v>1</v>
      </c>
      <c r="D5">
        <v>1</v>
      </c>
      <c r="E5" s="2" t="s">
        <v>65</v>
      </c>
      <c r="F5" s="11">
        <v>80</v>
      </c>
      <c r="G5" s="15">
        <v>84</v>
      </c>
      <c r="H5" s="11">
        <f t="shared" si="0"/>
        <v>82</v>
      </c>
      <c r="I5" s="16"/>
      <c r="J5" s="2">
        <v>270</v>
      </c>
      <c r="K5" s="9">
        <v>32</v>
      </c>
      <c r="L5" s="9">
        <v>0</v>
      </c>
      <c r="M5" s="9">
        <v>37</v>
      </c>
      <c r="N5" s="9"/>
      <c r="O5" s="47"/>
      <c r="P5" s="2">
        <v>77</v>
      </c>
      <c r="Q5" s="1">
        <v>85</v>
      </c>
      <c r="R5" s="92"/>
      <c r="S5" s="93"/>
      <c r="T5" s="81">
        <v>340.82</v>
      </c>
      <c r="U5" s="41">
        <f t="shared" si="1"/>
        <v>-0.51036808462243</v>
      </c>
      <c r="V5" s="41">
        <f t="shared" si="2"/>
        <v>0.42321234187477186</v>
      </c>
      <c r="W5" s="41">
        <f t="shared" si="3"/>
        <v>0.6772813238185229</v>
      </c>
      <c r="X5" s="10">
        <f t="shared" si="4"/>
        <v>140.333471218777</v>
      </c>
      <c r="Y5" s="44">
        <f t="shared" si="5"/>
        <v>45.609992790391026</v>
      </c>
      <c r="Z5" s="22">
        <f t="shared" si="6"/>
        <v>320.333471218777</v>
      </c>
      <c r="AA5" s="10">
        <f t="shared" si="7"/>
        <v>230.333471218777</v>
      </c>
      <c r="AB5" s="23">
        <f t="shared" si="8"/>
        <v>44.390007209608974</v>
      </c>
      <c r="AC5" s="49"/>
      <c r="AD5" s="53"/>
      <c r="AE5" s="28"/>
      <c r="AF5" s="33">
        <f t="shared" si="9"/>
        <v>320.333471218777</v>
      </c>
      <c r="AG5" s="10">
        <f t="shared" si="10"/>
        <v>230.333471218777</v>
      </c>
      <c r="AH5" s="10">
        <f t="shared" si="11"/>
        <v>44.390007209608974</v>
      </c>
      <c r="AI5" s="50"/>
      <c r="AJ5" s="28"/>
      <c r="AK5" t="s">
        <v>108</v>
      </c>
    </row>
    <row r="6" spans="1:37" ht="12.75">
      <c r="A6" t="s">
        <v>50</v>
      </c>
      <c r="B6" t="s">
        <v>51</v>
      </c>
      <c r="C6">
        <v>1</v>
      </c>
      <c r="D6">
        <v>2</v>
      </c>
      <c r="E6" s="2" t="s">
        <v>109</v>
      </c>
      <c r="F6" s="11">
        <v>92</v>
      </c>
      <c r="G6" s="15">
        <v>92</v>
      </c>
      <c r="H6" s="11">
        <f t="shared" si="0"/>
        <v>92</v>
      </c>
      <c r="I6" s="16"/>
      <c r="J6" s="2">
        <v>90</v>
      </c>
      <c r="K6" s="9">
        <v>0</v>
      </c>
      <c r="L6" s="9">
        <v>0</v>
      </c>
      <c r="M6" s="9">
        <v>0</v>
      </c>
      <c r="N6" s="9"/>
      <c r="O6" s="47"/>
      <c r="P6" s="2">
        <v>87</v>
      </c>
      <c r="Q6" s="1">
        <v>93</v>
      </c>
      <c r="R6" s="92"/>
      <c r="S6" s="93"/>
      <c r="T6" s="81">
        <v>341.795</v>
      </c>
      <c r="U6" s="41">
        <f t="shared" si="1"/>
        <v>0</v>
      </c>
      <c r="V6" s="41">
        <f t="shared" si="2"/>
        <v>0</v>
      </c>
      <c r="W6" s="41">
        <f t="shared" si="3"/>
        <v>-1</v>
      </c>
      <c r="X6" s="10">
        <f t="shared" si="4"/>
        <v>90</v>
      </c>
      <c r="Y6" s="44">
        <f t="shared" si="5"/>
        <v>-90</v>
      </c>
      <c r="Z6" s="22">
        <f t="shared" si="6"/>
        <v>90</v>
      </c>
      <c r="AA6" s="10">
        <f t="shared" si="7"/>
        <v>0</v>
      </c>
      <c r="AB6" s="23">
        <f t="shared" si="8"/>
        <v>0</v>
      </c>
      <c r="AC6" s="49"/>
      <c r="AD6" s="53"/>
      <c r="AE6" s="28"/>
      <c r="AF6" s="33">
        <f t="shared" si="9"/>
        <v>90</v>
      </c>
      <c r="AG6" s="10">
        <f t="shared" si="10"/>
        <v>0</v>
      </c>
      <c r="AH6" s="10">
        <f t="shared" si="11"/>
        <v>0</v>
      </c>
      <c r="AI6" s="50"/>
      <c r="AJ6" s="28"/>
      <c r="AK6" t="s">
        <v>110</v>
      </c>
    </row>
    <row r="7" spans="1:36" ht="12.75">
      <c r="A7" t="s">
        <v>50</v>
      </c>
      <c r="B7" t="s">
        <v>51</v>
      </c>
      <c r="C7">
        <v>3</v>
      </c>
      <c r="D7">
        <v>3</v>
      </c>
      <c r="E7" s="2" t="s">
        <v>19</v>
      </c>
      <c r="F7" s="12">
        <v>10.5</v>
      </c>
      <c r="G7" s="16">
        <v>17</v>
      </c>
      <c r="H7" s="11">
        <f t="shared" si="0"/>
        <v>13.75</v>
      </c>
      <c r="I7" s="16"/>
      <c r="J7" s="2">
        <v>90</v>
      </c>
      <c r="K7" s="9">
        <v>48</v>
      </c>
      <c r="L7" s="9">
        <v>48</v>
      </c>
      <c r="M7" s="9">
        <v>0</v>
      </c>
      <c r="N7" s="9"/>
      <c r="O7" s="47"/>
      <c r="P7" s="2">
        <v>13</v>
      </c>
      <c r="Q7" s="9">
        <v>28</v>
      </c>
      <c r="R7" s="92"/>
      <c r="S7" s="93"/>
      <c r="T7" s="81">
        <v>360.3075</v>
      </c>
      <c r="U7" s="41">
        <f t="shared" si="1"/>
        <v>-0.5522642316338265</v>
      </c>
      <c r="V7" s="41">
        <f t="shared" si="2"/>
        <v>0.4972609476841367</v>
      </c>
      <c r="W7" s="41">
        <f t="shared" si="3"/>
        <v>-0.4477357683661734</v>
      </c>
      <c r="X7" s="10">
        <f t="shared" si="4"/>
        <v>138</v>
      </c>
      <c r="Y7" s="44">
        <f t="shared" si="5"/>
        <v>-31.068455031973894</v>
      </c>
      <c r="Z7" s="22">
        <f t="shared" si="6"/>
        <v>138</v>
      </c>
      <c r="AA7" s="10">
        <f t="shared" si="7"/>
        <v>48</v>
      </c>
      <c r="AB7" s="23">
        <f t="shared" si="8"/>
        <v>58.9315449680261</v>
      </c>
      <c r="AC7" s="49"/>
      <c r="AD7" s="53"/>
      <c r="AE7" s="28"/>
      <c r="AF7" s="33">
        <f t="shared" si="9"/>
        <v>138</v>
      </c>
      <c r="AG7" s="10">
        <f t="shared" si="10"/>
        <v>48</v>
      </c>
      <c r="AH7" s="10">
        <f t="shared" si="11"/>
        <v>58.9315449680261</v>
      </c>
      <c r="AI7" s="50"/>
      <c r="AJ7" s="28"/>
    </row>
    <row r="8" spans="1:37" ht="12.75">
      <c r="A8" t="s">
        <v>50</v>
      </c>
      <c r="B8" t="s">
        <v>51</v>
      </c>
      <c r="C8">
        <v>3</v>
      </c>
      <c r="D8">
        <v>3</v>
      </c>
      <c r="E8" s="2" t="s">
        <v>109</v>
      </c>
      <c r="F8" s="12">
        <v>25.5</v>
      </c>
      <c r="G8" s="16">
        <v>26</v>
      </c>
      <c r="H8" s="11">
        <f t="shared" si="0"/>
        <v>25.75</v>
      </c>
      <c r="I8" s="16"/>
      <c r="J8" s="2">
        <v>270</v>
      </c>
      <c r="K8" s="9">
        <v>13</v>
      </c>
      <c r="L8" s="9">
        <v>180</v>
      </c>
      <c r="M8" s="9">
        <v>6</v>
      </c>
      <c r="N8" s="9"/>
      <c r="O8" s="47"/>
      <c r="P8" s="35">
        <v>6</v>
      </c>
      <c r="Q8" s="9">
        <v>28</v>
      </c>
      <c r="R8" s="92"/>
      <c r="S8" s="93"/>
      <c r="T8" s="81">
        <v>360.4275</v>
      </c>
      <c r="U8" s="41">
        <f t="shared" si="1"/>
        <v>-0.1018494055260046</v>
      </c>
      <c r="V8" s="41">
        <f t="shared" si="2"/>
        <v>-0.22371874893115204</v>
      </c>
      <c r="W8" s="41">
        <f t="shared" si="3"/>
        <v>-0.9690323636203194</v>
      </c>
      <c r="X8" s="10">
        <f t="shared" si="4"/>
        <v>245.52229230212748</v>
      </c>
      <c r="Y8" s="44">
        <f t="shared" si="5"/>
        <v>-75.76617523605177</v>
      </c>
      <c r="Z8" s="22">
        <f t="shared" si="6"/>
        <v>245.52229230212748</v>
      </c>
      <c r="AA8" s="10">
        <f t="shared" si="7"/>
        <v>155.52229230212748</v>
      </c>
      <c r="AB8" s="23">
        <f t="shared" si="8"/>
        <v>14.233824763948235</v>
      </c>
      <c r="AC8" s="49"/>
      <c r="AD8" s="53"/>
      <c r="AE8" s="28"/>
      <c r="AF8" s="33">
        <f t="shared" si="9"/>
        <v>245.52229230212748</v>
      </c>
      <c r="AG8" s="10">
        <f t="shared" si="10"/>
        <v>155.52229230212748</v>
      </c>
      <c r="AH8" s="10">
        <f t="shared" si="11"/>
        <v>14.233824763948235</v>
      </c>
      <c r="AI8" s="50"/>
      <c r="AJ8" s="28"/>
      <c r="AK8" t="s">
        <v>34</v>
      </c>
    </row>
    <row r="9" spans="1:37" s="34" customFormat="1" ht="12.75">
      <c r="A9" t="s">
        <v>50</v>
      </c>
      <c r="B9" t="s">
        <v>51</v>
      </c>
      <c r="C9">
        <v>3</v>
      </c>
      <c r="D9">
        <v>6</v>
      </c>
      <c r="E9" s="2" t="s">
        <v>40</v>
      </c>
      <c r="F9" s="12"/>
      <c r="G9" s="16"/>
      <c r="H9" s="11" t="e">
        <f t="shared" si="0"/>
        <v>#DIV/0!</v>
      </c>
      <c r="I9" s="16"/>
      <c r="J9" s="2">
        <v>90</v>
      </c>
      <c r="K9" s="9">
        <v>58</v>
      </c>
      <c r="L9" s="9">
        <v>32</v>
      </c>
      <c r="M9" s="9">
        <v>0</v>
      </c>
      <c r="N9" s="9">
        <v>10</v>
      </c>
      <c r="O9" s="47">
        <v>270</v>
      </c>
      <c r="P9" s="2">
        <v>0</v>
      </c>
      <c r="Q9" s="9">
        <v>7</v>
      </c>
      <c r="R9" s="92"/>
      <c r="S9" s="93"/>
      <c r="T9" s="81" t="e">
        <v>#DIV/0!</v>
      </c>
      <c r="U9" s="41">
        <f t="shared" si="1"/>
        <v>-0.44939702314958346</v>
      </c>
      <c r="V9" s="41">
        <f t="shared" si="2"/>
        <v>0.7191855733945387</v>
      </c>
      <c r="W9" s="41">
        <f t="shared" si="3"/>
        <v>-0.44939702314958346</v>
      </c>
      <c r="X9" s="10">
        <f t="shared" si="4"/>
        <v>122</v>
      </c>
      <c r="Y9" s="44">
        <f t="shared" si="5"/>
        <v>-27.919978212895426</v>
      </c>
      <c r="Z9" s="22">
        <f t="shared" si="6"/>
        <v>122</v>
      </c>
      <c r="AA9" s="10">
        <f t="shared" si="7"/>
        <v>32</v>
      </c>
      <c r="AB9" s="23">
        <f t="shared" si="8"/>
        <v>62.08002178710457</v>
      </c>
      <c r="AC9" s="49"/>
      <c r="AD9" s="53"/>
      <c r="AE9" s="28"/>
      <c r="AF9" s="33">
        <f t="shared" si="9"/>
        <v>122</v>
      </c>
      <c r="AG9" s="10">
        <f t="shared" si="10"/>
        <v>32</v>
      </c>
      <c r="AH9" s="10">
        <f t="shared" si="11"/>
        <v>62.08002178710457</v>
      </c>
      <c r="AI9" s="50"/>
      <c r="AJ9" s="28"/>
      <c r="AK9"/>
    </row>
    <row r="10" spans="1:37" s="34" customFormat="1" ht="12.75" customHeight="1">
      <c r="A10" t="s">
        <v>50</v>
      </c>
      <c r="B10" t="s">
        <v>51</v>
      </c>
      <c r="C10">
        <v>4</v>
      </c>
      <c r="D10">
        <v>1</v>
      </c>
      <c r="E10" s="2" t="s">
        <v>19</v>
      </c>
      <c r="F10" s="12">
        <v>108</v>
      </c>
      <c r="G10" s="16">
        <v>109</v>
      </c>
      <c r="H10" s="11">
        <f t="shared" si="0"/>
        <v>108.5</v>
      </c>
      <c r="I10" s="16"/>
      <c r="J10" s="2">
        <v>270</v>
      </c>
      <c r="K10" s="9">
        <v>6</v>
      </c>
      <c r="L10" s="9">
        <v>0</v>
      </c>
      <c r="M10" s="9">
        <v>7</v>
      </c>
      <c r="N10" s="9"/>
      <c r="O10" s="47"/>
      <c r="P10" s="2">
        <v>117</v>
      </c>
      <c r="Q10" s="9">
        <v>110</v>
      </c>
      <c r="R10" s="92"/>
      <c r="S10" s="93"/>
      <c r="T10" s="81">
        <v>366.085</v>
      </c>
      <c r="U10" s="41">
        <f t="shared" si="1"/>
        <v>-0.12120173039057425</v>
      </c>
      <c r="V10" s="41">
        <f t="shared" si="2"/>
        <v>0.10374932395329076</v>
      </c>
      <c r="W10" s="41">
        <f t="shared" si="3"/>
        <v>0.9871088799708131</v>
      </c>
      <c r="X10" s="10">
        <f t="shared" si="4"/>
        <v>139.4362991319707</v>
      </c>
      <c r="Y10" s="44">
        <f t="shared" si="5"/>
        <v>80.8189113213849</v>
      </c>
      <c r="Z10" s="22">
        <f t="shared" si="6"/>
        <v>319.4362991319707</v>
      </c>
      <c r="AA10" s="10">
        <f t="shared" si="7"/>
        <v>229.4362991319707</v>
      </c>
      <c r="AB10" s="23">
        <f t="shared" si="8"/>
        <v>9.181088678615097</v>
      </c>
      <c r="AC10" s="49"/>
      <c r="AD10" s="53"/>
      <c r="AE10" s="28"/>
      <c r="AF10" s="33">
        <f t="shared" si="9"/>
        <v>319.4362991319707</v>
      </c>
      <c r="AG10" s="10">
        <f t="shared" si="10"/>
        <v>229.4362991319707</v>
      </c>
      <c r="AH10" s="10">
        <f t="shared" si="11"/>
        <v>9.181088678615097</v>
      </c>
      <c r="AI10" s="50"/>
      <c r="AJ10" s="28"/>
      <c r="AK10" t="s">
        <v>35</v>
      </c>
    </row>
    <row r="11" spans="1:37" s="34" customFormat="1" ht="12.75">
      <c r="A11" t="s">
        <v>50</v>
      </c>
      <c r="B11" t="s">
        <v>51</v>
      </c>
      <c r="C11">
        <v>4</v>
      </c>
      <c r="D11"/>
      <c r="E11" s="2" t="s">
        <v>19</v>
      </c>
      <c r="F11" s="67"/>
      <c r="G11" s="68"/>
      <c r="H11" s="11" t="e">
        <f t="shared" si="0"/>
        <v>#DIV/0!</v>
      </c>
      <c r="I11" s="16"/>
      <c r="J11" s="2">
        <v>270</v>
      </c>
      <c r="K11" s="9">
        <v>7</v>
      </c>
      <c r="L11" s="9">
        <v>0</v>
      </c>
      <c r="M11" s="9">
        <v>1</v>
      </c>
      <c r="N11" s="9"/>
      <c r="O11" s="47"/>
      <c r="P11" s="65"/>
      <c r="Q11" s="66"/>
      <c r="R11" s="92"/>
      <c r="S11" s="93"/>
      <c r="T11" s="81" t="e">
        <v>#DIV/0!</v>
      </c>
      <c r="U11" s="41">
        <f t="shared" si="1"/>
        <v>-0.017322318846205984</v>
      </c>
      <c r="V11" s="41">
        <f t="shared" si="2"/>
        <v>0.12185078211385945</v>
      </c>
      <c r="W11" s="41">
        <f t="shared" si="3"/>
        <v>0.9923949820549218</v>
      </c>
      <c r="X11" s="10">
        <f t="shared" si="4"/>
        <v>98.090959437298</v>
      </c>
      <c r="Y11" s="44">
        <f t="shared" si="5"/>
        <v>82.93032926402522</v>
      </c>
      <c r="Z11" s="22">
        <f t="shared" si="6"/>
        <v>278.090959437298</v>
      </c>
      <c r="AA11" s="10">
        <f t="shared" si="7"/>
        <v>188.090959437298</v>
      </c>
      <c r="AB11" s="23">
        <f t="shared" si="8"/>
        <v>7.069670735974782</v>
      </c>
      <c r="AC11" s="49"/>
      <c r="AD11" s="53"/>
      <c r="AE11" s="28"/>
      <c r="AF11" s="33">
        <f t="shared" si="9"/>
        <v>278.090959437298</v>
      </c>
      <c r="AG11" s="10">
        <f t="shared" si="10"/>
        <v>188.090959437298</v>
      </c>
      <c r="AH11" s="10">
        <f t="shared" si="11"/>
        <v>7.069670735974782</v>
      </c>
      <c r="AI11" s="50"/>
      <c r="AJ11" s="28"/>
      <c r="AK11"/>
    </row>
    <row r="12" spans="1:37" ht="12.75">
      <c r="A12" t="s">
        <v>50</v>
      </c>
      <c r="B12" t="s">
        <v>51</v>
      </c>
      <c r="C12">
        <v>6</v>
      </c>
      <c r="D12">
        <v>1</v>
      </c>
      <c r="E12" s="2" t="s">
        <v>109</v>
      </c>
      <c r="F12" s="12">
        <v>83</v>
      </c>
      <c r="G12" s="16">
        <v>84</v>
      </c>
      <c r="H12" s="11">
        <f t="shared" si="0"/>
        <v>83.5</v>
      </c>
      <c r="I12" s="16"/>
      <c r="J12" s="2">
        <v>90</v>
      </c>
      <c r="K12" s="9">
        <v>9</v>
      </c>
      <c r="L12" s="9">
        <v>0</v>
      </c>
      <c r="M12" s="9">
        <v>6</v>
      </c>
      <c r="N12" s="9"/>
      <c r="O12" s="47"/>
      <c r="P12" s="35">
        <v>0</v>
      </c>
      <c r="Q12" s="9">
        <v>140</v>
      </c>
      <c r="R12" s="92">
        <v>116.5</v>
      </c>
      <c r="S12" s="93">
        <v>48.8</v>
      </c>
      <c r="T12" s="81">
        <v>384.835</v>
      </c>
      <c r="U12" s="41">
        <f t="shared" si="1"/>
        <v>0.10324154442978846</v>
      </c>
      <c r="V12" s="41">
        <f t="shared" si="2"/>
        <v>0.1555775006727323</v>
      </c>
      <c r="W12" s="41">
        <f t="shared" si="3"/>
        <v>-0.9822776805218211</v>
      </c>
      <c r="X12" s="10">
        <f t="shared" si="4"/>
        <v>56.43166751782313</v>
      </c>
      <c r="Y12" s="44">
        <f t="shared" si="5"/>
        <v>-79.23729995062943</v>
      </c>
      <c r="Z12" s="22">
        <f t="shared" si="6"/>
        <v>56.43166751782313</v>
      </c>
      <c r="AA12" s="10">
        <f t="shared" si="7"/>
        <v>326.43166751782314</v>
      </c>
      <c r="AB12" s="23">
        <f t="shared" si="8"/>
        <v>10.762700049370565</v>
      </c>
      <c r="AC12" s="49"/>
      <c r="AD12" s="53"/>
      <c r="AE12" s="28"/>
      <c r="AF12" s="33">
        <f t="shared" si="9"/>
        <v>299.93166751782314</v>
      </c>
      <c r="AG12" s="10">
        <f t="shared" si="10"/>
        <v>209.93166751782314</v>
      </c>
      <c r="AH12" s="10">
        <f t="shared" si="11"/>
        <v>10.762700049370565</v>
      </c>
      <c r="AI12" s="50"/>
      <c r="AJ12" s="28"/>
      <c r="AK12" t="s">
        <v>36</v>
      </c>
    </row>
    <row r="13" spans="1:36" ht="12.75">
      <c r="A13" t="s">
        <v>50</v>
      </c>
      <c r="B13" t="s">
        <v>51</v>
      </c>
      <c r="C13">
        <v>6</v>
      </c>
      <c r="D13">
        <v>8</v>
      </c>
      <c r="E13" s="2" t="s">
        <v>109</v>
      </c>
      <c r="F13" s="12">
        <v>122</v>
      </c>
      <c r="G13" s="16">
        <v>125</v>
      </c>
      <c r="H13" s="11">
        <f t="shared" si="0"/>
        <v>123.5</v>
      </c>
      <c r="I13" s="16"/>
      <c r="J13" s="2">
        <v>90</v>
      </c>
      <c r="K13" s="9">
        <v>10</v>
      </c>
      <c r="L13" s="9">
        <v>0</v>
      </c>
      <c r="M13" s="9">
        <v>2</v>
      </c>
      <c r="N13" s="9"/>
      <c r="O13" s="47"/>
      <c r="P13" s="35">
        <v>108</v>
      </c>
      <c r="Q13" s="9">
        <v>133</v>
      </c>
      <c r="R13" s="92">
        <v>77.2</v>
      </c>
      <c r="S13" s="93">
        <v>47.4</v>
      </c>
      <c r="T13" s="81">
        <v>393.005</v>
      </c>
      <c r="U13" s="41">
        <f t="shared" si="1"/>
        <v>0.034369294928846945</v>
      </c>
      <c r="V13" s="41">
        <f t="shared" si="2"/>
        <v>0.17354239588891238</v>
      </c>
      <c r="W13" s="41">
        <f t="shared" si="3"/>
        <v>-0.9842078347376879</v>
      </c>
      <c r="X13" s="10">
        <f t="shared" si="4"/>
        <v>78.79778400118875</v>
      </c>
      <c r="Y13" s="44">
        <f t="shared" si="5"/>
        <v>-79.80980839139353</v>
      </c>
      <c r="Z13" s="22">
        <f t="shared" si="6"/>
        <v>78.79778400118875</v>
      </c>
      <c r="AA13" s="10">
        <f t="shared" si="7"/>
        <v>348.79778400118875</v>
      </c>
      <c r="AB13" s="23">
        <f t="shared" si="8"/>
        <v>10.190191608606469</v>
      </c>
      <c r="AC13" s="49"/>
      <c r="AD13" s="53"/>
      <c r="AE13" s="28"/>
      <c r="AF13" s="33">
        <f t="shared" si="9"/>
        <v>1.5977840011887423</v>
      </c>
      <c r="AG13" s="10">
        <f t="shared" si="10"/>
        <v>271.59778400118876</v>
      </c>
      <c r="AH13" s="10">
        <f t="shared" si="11"/>
        <v>10.190191608606469</v>
      </c>
      <c r="AI13" s="50"/>
      <c r="AJ13" s="28"/>
    </row>
    <row r="14" spans="1:36" ht="12.75">
      <c r="A14" t="s">
        <v>50</v>
      </c>
      <c r="B14" t="s">
        <v>51</v>
      </c>
      <c r="C14">
        <v>7</v>
      </c>
      <c r="D14">
        <v>5</v>
      </c>
      <c r="E14" s="2" t="s">
        <v>109</v>
      </c>
      <c r="F14" s="12">
        <v>40</v>
      </c>
      <c r="G14" s="16">
        <v>40</v>
      </c>
      <c r="H14" s="11">
        <f t="shared" si="0"/>
        <v>40</v>
      </c>
      <c r="I14" s="16"/>
      <c r="J14" s="2">
        <v>90</v>
      </c>
      <c r="K14" s="9">
        <v>1</v>
      </c>
      <c r="L14" s="9">
        <v>0</v>
      </c>
      <c r="M14" s="9">
        <v>1</v>
      </c>
      <c r="N14" s="9"/>
      <c r="O14" s="47"/>
      <c r="P14" s="2">
        <v>13</v>
      </c>
      <c r="Q14" s="1">
        <v>43</v>
      </c>
      <c r="R14" s="92">
        <v>-115.3</v>
      </c>
      <c r="S14" s="93">
        <v>18.7</v>
      </c>
      <c r="T14" s="81">
        <v>397.235</v>
      </c>
      <c r="U14" s="41">
        <f t="shared" si="1"/>
        <v>0.017449748351250485</v>
      </c>
      <c r="V14" s="41">
        <f t="shared" si="2"/>
        <v>0.017449748351250485</v>
      </c>
      <c r="W14" s="41">
        <f t="shared" si="3"/>
        <v>-0.9996954135095479</v>
      </c>
      <c r="X14" s="10">
        <f t="shared" si="4"/>
        <v>45</v>
      </c>
      <c r="Y14" s="44">
        <f t="shared" si="5"/>
        <v>-88.58593000067147</v>
      </c>
      <c r="Z14" s="22">
        <f t="shared" si="6"/>
        <v>45</v>
      </c>
      <c r="AA14" s="10">
        <f t="shared" si="7"/>
        <v>315</v>
      </c>
      <c r="AB14" s="23">
        <f t="shared" si="8"/>
        <v>1.4140699993285324</v>
      </c>
      <c r="AC14" s="49"/>
      <c r="AD14" s="53"/>
      <c r="AE14" s="28"/>
      <c r="AF14" s="33">
        <f t="shared" si="9"/>
        <v>160.3</v>
      </c>
      <c r="AG14" s="10">
        <f t="shared" si="10"/>
        <v>70.30000000000001</v>
      </c>
      <c r="AH14" s="10">
        <f t="shared" si="11"/>
        <v>1.4140699993285324</v>
      </c>
      <c r="AI14" s="50"/>
      <c r="AJ14" s="28"/>
    </row>
    <row r="15" spans="1:37" ht="12.75">
      <c r="A15" t="s">
        <v>50</v>
      </c>
      <c r="B15" t="s">
        <v>51</v>
      </c>
      <c r="C15">
        <v>7</v>
      </c>
      <c r="D15">
        <v>7</v>
      </c>
      <c r="E15" s="2" t="s">
        <v>37</v>
      </c>
      <c r="F15" s="12">
        <v>24</v>
      </c>
      <c r="G15" s="16">
        <v>30</v>
      </c>
      <c r="H15" s="11">
        <f t="shared" si="0"/>
        <v>27</v>
      </c>
      <c r="I15" s="16"/>
      <c r="J15" s="2">
        <v>90</v>
      </c>
      <c r="K15" s="9">
        <v>33</v>
      </c>
      <c r="L15" s="9">
        <v>0</v>
      </c>
      <c r="M15" s="9">
        <v>2</v>
      </c>
      <c r="N15" s="9"/>
      <c r="O15" s="47"/>
      <c r="P15" s="2">
        <v>23</v>
      </c>
      <c r="Q15" s="1">
        <v>37</v>
      </c>
      <c r="R15" s="92">
        <v>36.5</v>
      </c>
      <c r="S15" s="93">
        <v>20.6</v>
      </c>
      <c r="T15" s="81">
        <v>399.935</v>
      </c>
      <c r="U15" s="41">
        <f t="shared" si="1"/>
        <v>0.029269180720495943</v>
      </c>
      <c r="V15" s="41">
        <f t="shared" si="2"/>
        <v>0.5443072556305502</v>
      </c>
      <c r="W15" s="41">
        <f t="shared" si="3"/>
        <v>-0.8381596724955521</v>
      </c>
      <c r="X15" s="10">
        <f t="shared" si="4"/>
        <v>86.92198308722986</v>
      </c>
      <c r="Y15" s="44">
        <f t="shared" si="5"/>
        <v>-56.96220573195009</v>
      </c>
      <c r="Z15" s="22">
        <f t="shared" si="6"/>
        <v>86.92198308722986</v>
      </c>
      <c r="AA15" s="10">
        <f t="shared" si="7"/>
        <v>356.9219830872299</v>
      </c>
      <c r="AB15" s="23">
        <f t="shared" si="8"/>
        <v>33.03779426804991</v>
      </c>
      <c r="AC15" s="49"/>
      <c r="AD15" s="53"/>
      <c r="AE15" s="28"/>
      <c r="AF15" s="33">
        <f t="shared" si="9"/>
        <v>50.42198308722986</v>
      </c>
      <c r="AG15" s="10">
        <f t="shared" si="10"/>
        <v>320.4219830872299</v>
      </c>
      <c r="AH15" s="10">
        <f t="shared" si="11"/>
        <v>33.03779426804991</v>
      </c>
      <c r="AI15" s="50"/>
      <c r="AJ15" s="28"/>
      <c r="AK15" t="s">
        <v>38</v>
      </c>
    </row>
    <row r="16" spans="1:36" ht="12.75">
      <c r="A16" t="s">
        <v>50</v>
      </c>
      <c r="B16" t="s">
        <v>51</v>
      </c>
      <c r="C16">
        <v>8</v>
      </c>
      <c r="D16">
        <v>1</v>
      </c>
      <c r="E16" s="2" t="s">
        <v>37</v>
      </c>
      <c r="F16" s="12">
        <v>34</v>
      </c>
      <c r="G16" s="16">
        <v>39</v>
      </c>
      <c r="H16" s="11">
        <f t="shared" si="0"/>
        <v>36.5</v>
      </c>
      <c r="I16" s="16"/>
      <c r="J16" s="2">
        <v>270</v>
      </c>
      <c r="K16" s="9">
        <v>37</v>
      </c>
      <c r="L16" s="9">
        <v>0</v>
      </c>
      <c r="M16" s="9">
        <v>20</v>
      </c>
      <c r="N16" s="9"/>
      <c r="O16" s="47"/>
      <c r="P16" s="2">
        <v>25</v>
      </c>
      <c r="Q16" s="1">
        <v>40</v>
      </c>
      <c r="R16" s="92"/>
      <c r="S16" s="93"/>
      <c r="T16" s="81">
        <v>403.365</v>
      </c>
      <c r="U16" s="41">
        <f t="shared" si="1"/>
        <v>-0.27314943161134364</v>
      </c>
      <c r="V16" s="41">
        <f t="shared" si="2"/>
        <v>0.5655211363340804</v>
      </c>
      <c r="W16" s="41">
        <f t="shared" si="3"/>
        <v>0.7504718954890313</v>
      </c>
      <c r="X16" s="10">
        <f t="shared" si="4"/>
        <v>115.78076628893236</v>
      </c>
      <c r="Y16" s="44">
        <f t="shared" si="5"/>
        <v>50.075719835268075</v>
      </c>
      <c r="Z16" s="22">
        <f t="shared" si="6"/>
        <v>295.78076628893234</v>
      </c>
      <c r="AA16" s="10">
        <f t="shared" si="7"/>
        <v>205.78076628893234</v>
      </c>
      <c r="AB16" s="23">
        <f t="shared" si="8"/>
        <v>39.924280164731925</v>
      </c>
      <c r="AC16" s="49"/>
      <c r="AD16" s="53"/>
      <c r="AE16" s="28"/>
      <c r="AF16" s="33">
        <f t="shared" si="9"/>
        <v>295.78076628893234</v>
      </c>
      <c r="AG16" s="10">
        <f t="shared" si="10"/>
        <v>205.78076628893234</v>
      </c>
      <c r="AH16" s="10">
        <f t="shared" si="11"/>
        <v>39.924280164731925</v>
      </c>
      <c r="AI16" s="50"/>
      <c r="AJ16" s="28"/>
    </row>
    <row r="17" spans="1:37" ht="12.75">
      <c r="A17" t="s">
        <v>50</v>
      </c>
      <c r="B17" t="s">
        <v>51</v>
      </c>
      <c r="C17">
        <v>8</v>
      </c>
      <c r="D17">
        <v>3</v>
      </c>
      <c r="E17" s="2" t="s">
        <v>109</v>
      </c>
      <c r="F17" s="12">
        <v>42</v>
      </c>
      <c r="G17" s="16">
        <v>46</v>
      </c>
      <c r="H17" s="11">
        <f t="shared" si="0"/>
        <v>44</v>
      </c>
      <c r="I17" s="16"/>
      <c r="J17" s="2">
        <v>270</v>
      </c>
      <c r="K17" s="9">
        <v>28</v>
      </c>
      <c r="L17" s="9">
        <v>0</v>
      </c>
      <c r="M17" s="9">
        <v>22</v>
      </c>
      <c r="N17" s="9"/>
      <c r="O17" s="47"/>
      <c r="P17" s="2">
        <v>33</v>
      </c>
      <c r="Q17" s="9">
        <v>59</v>
      </c>
      <c r="R17" s="92"/>
      <c r="S17" s="93"/>
      <c r="T17" s="81">
        <v>405.025</v>
      </c>
      <c r="U17" s="41">
        <f t="shared" si="1"/>
        <v>-0.3307579899256623</v>
      </c>
      <c r="V17" s="41">
        <f t="shared" si="2"/>
        <v>0.4352864531933158</v>
      </c>
      <c r="W17" s="41">
        <f t="shared" si="3"/>
        <v>0.8186547525274064</v>
      </c>
      <c r="X17" s="10">
        <f t="shared" si="4"/>
        <v>127.22985134634712</v>
      </c>
      <c r="Y17" s="44">
        <f t="shared" si="5"/>
        <v>56.26514114082866</v>
      </c>
      <c r="Z17" s="22">
        <f t="shared" si="6"/>
        <v>307.2298513463471</v>
      </c>
      <c r="AA17" s="10">
        <f t="shared" si="7"/>
        <v>217.22985134634712</v>
      </c>
      <c r="AB17" s="23">
        <f t="shared" si="8"/>
        <v>33.73485885917134</v>
      </c>
      <c r="AC17" s="49"/>
      <c r="AD17" s="53"/>
      <c r="AE17" s="28"/>
      <c r="AF17" s="33">
        <f t="shared" si="9"/>
        <v>307.2298513463471</v>
      </c>
      <c r="AG17" s="10">
        <f t="shared" si="10"/>
        <v>217.22985134634712</v>
      </c>
      <c r="AH17" s="10">
        <f t="shared" si="11"/>
        <v>33.73485885917134</v>
      </c>
      <c r="AI17" s="50"/>
      <c r="AJ17" s="28"/>
      <c r="AK17" s="2" t="s">
        <v>39</v>
      </c>
    </row>
    <row r="18" spans="1:36" ht="12.75">
      <c r="A18" t="s">
        <v>50</v>
      </c>
      <c r="B18" t="s">
        <v>51</v>
      </c>
      <c r="C18">
        <v>8</v>
      </c>
      <c r="D18">
        <v>3</v>
      </c>
      <c r="E18" s="2" t="s">
        <v>40</v>
      </c>
      <c r="F18" s="12">
        <v>52</v>
      </c>
      <c r="G18" s="16">
        <v>58</v>
      </c>
      <c r="H18" s="11">
        <f t="shared" si="0"/>
        <v>55</v>
      </c>
      <c r="I18" s="16"/>
      <c r="J18" s="2">
        <v>270</v>
      </c>
      <c r="K18" s="9">
        <v>34</v>
      </c>
      <c r="L18" s="9">
        <v>0</v>
      </c>
      <c r="M18" s="9">
        <v>37</v>
      </c>
      <c r="N18" s="9"/>
      <c r="O18" s="47"/>
      <c r="P18" s="2">
        <v>33</v>
      </c>
      <c r="Q18" s="9">
        <v>59</v>
      </c>
      <c r="R18" s="92"/>
      <c r="S18" s="93"/>
      <c r="T18" s="81">
        <v>405.135</v>
      </c>
      <c r="U18" s="41">
        <f t="shared" si="1"/>
        <v>-0.4989272659211303</v>
      </c>
      <c r="V18" s="41">
        <f t="shared" si="2"/>
        <v>0.44659130967818667</v>
      </c>
      <c r="W18" s="41">
        <f t="shared" si="3"/>
        <v>0.6620988446058652</v>
      </c>
      <c r="X18" s="10">
        <f t="shared" si="4"/>
        <v>138.16817956338141</v>
      </c>
      <c r="Y18" s="44">
        <f t="shared" si="5"/>
        <v>44.677012073802665</v>
      </c>
      <c r="Z18" s="22">
        <f t="shared" si="6"/>
        <v>318.1681795633814</v>
      </c>
      <c r="AA18" s="10">
        <f t="shared" si="7"/>
        <v>228.1681795633814</v>
      </c>
      <c r="AB18" s="23">
        <f t="shared" si="8"/>
        <v>45.322987926197335</v>
      </c>
      <c r="AC18" s="49"/>
      <c r="AD18" s="53"/>
      <c r="AE18" s="28"/>
      <c r="AF18" s="33">
        <f t="shared" si="9"/>
        <v>318.1681795633814</v>
      </c>
      <c r="AG18" s="10">
        <f t="shared" si="10"/>
        <v>228.1681795633814</v>
      </c>
      <c r="AH18" s="10">
        <f t="shared" si="11"/>
        <v>45.322987926197335</v>
      </c>
      <c r="AI18" s="50"/>
      <c r="AJ18" s="28"/>
    </row>
    <row r="19" spans="1:37" ht="12.75">
      <c r="A19" t="s">
        <v>50</v>
      </c>
      <c r="B19" t="s">
        <v>51</v>
      </c>
      <c r="C19">
        <v>8</v>
      </c>
      <c r="D19">
        <v>4</v>
      </c>
      <c r="E19" s="2" t="s">
        <v>109</v>
      </c>
      <c r="F19" s="11">
        <v>99</v>
      </c>
      <c r="G19" s="16">
        <v>105</v>
      </c>
      <c r="H19" s="11">
        <f t="shared" si="0"/>
        <v>102</v>
      </c>
      <c r="I19" s="16"/>
      <c r="J19" s="2">
        <v>270</v>
      </c>
      <c r="K19" s="9">
        <v>40</v>
      </c>
      <c r="L19" s="9">
        <v>0</v>
      </c>
      <c r="M19" s="9">
        <v>31</v>
      </c>
      <c r="N19" s="9"/>
      <c r="O19" s="47"/>
      <c r="P19" s="2">
        <v>62</v>
      </c>
      <c r="Q19" s="9">
        <v>105</v>
      </c>
      <c r="R19" s="92">
        <v>-117.7</v>
      </c>
      <c r="S19" s="93">
        <v>78.1</v>
      </c>
      <c r="T19" s="81">
        <v>407.015</v>
      </c>
      <c r="U19" s="41">
        <f t="shared" si="1"/>
        <v>-0.394542055279543</v>
      </c>
      <c r="V19" s="41">
        <f t="shared" si="2"/>
        <v>0.550976520319774</v>
      </c>
      <c r="W19" s="41">
        <f t="shared" si="3"/>
        <v>0.6566282475261473</v>
      </c>
      <c r="X19" s="10">
        <f t="shared" si="4"/>
        <v>125.60561034621949</v>
      </c>
      <c r="Y19" s="44">
        <f t="shared" si="5"/>
        <v>44.09646588606501</v>
      </c>
      <c r="Z19" s="22">
        <f t="shared" si="6"/>
        <v>305.60561034621946</v>
      </c>
      <c r="AA19" s="10">
        <f t="shared" si="7"/>
        <v>215.60561034621946</v>
      </c>
      <c r="AB19" s="23">
        <f t="shared" si="8"/>
        <v>45.90353411393499</v>
      </c>
      <c r="AC19" s="49"/>
      <c r="AD19" s="53"/>
      <c r="AE19" s="28"/>
      <c r="AF19" s="33">
        <f t="shared" si="9"/>
        <v>423.30561034621945</v>
      </c>
      <c r="AG19" s="10">
        <f t="shared" si="10"/>
        <v>333.30561034621945</v>
      </c>
      <c r="AH19" s="10">
        <f t="shared" si="11"/>
        <v>45.90353411393499</v>
      </c>
      <c r="AI19" s="50"/>
      <c r="AJ19" s="28"/>
      <c r="AK19" s="2" t="s">
        <v>41</v>
      </c>
    </row>
    <row r="20" spans="1:37" ht="12.75">
      <c r="A20" t="s">
        <v>50</v>
      </c>
      <c r="B20" t="s">
        <v>51</v>
      </c>
      <c r="C20">
        <v>8</v>
      </c>
      <c r="D20">
        <v>5</v>
      </c>
      <c r="E20" s="2" t="s">
        <v>109</v>
      </c>
      <c r="F20" s="12">
        <v>6</v>
      </c>
      <c r="G20" s="16">
        <v>14</v>
      </c>
      <c r="H20" s="11">
        <f t="shared" si="0"/>
        <v>10</v>
      </c>
      <c r="I20" s="16"/>
      <c r="J20" s="2">
        <v>270</v>
      </c>
      <c r="K20" s="9">
        <v>42</v>
      </c>
      <c r="L20" s="9">
        <v>0</v>
      </c>
      <c r="M20" s="9">
        <v>3</v>
      </c>
      <c r="N20" s="9"/>
      <c r="O20" s="47"/>
      <c r="P20" s="2">
        <v>0</v>
      </c>
      <c r="Q20" s="9">
        <v>31</v>
      </c>
      <c r="R20" s="92">
        <v>49.7</v>
      </c>
      <c r="S20" s="93">
        <v>-21.8</v>
      </c>
      <c r="T20" s="81">
        <v>407.505</v>
      </c>
      <c r="U20" s="41">
        <f t="shared" si="1"/>
        <v>-0.038893195068355035</v>
      </c>
      <c r="V20" s="41">
        <f t="shared" si="2"/>
        <v>0.6682135861181925</v>
      </c>
      <c r="W20" s="41">
        <f t="shared" si="3"/>
        <v>0.7421263713217592</v>
      </c>
      <c r="X20" s="10">
        <f t="shared" si="4"/>
        <v>93.33112736546329</v>
      </c>
      <c r="Y20" s="44">
        <f t="shared" si="5"/>
        <v>47.95181662725025</v>
      </c>
      <c r="Z20" s="22">
        <f t="shared" si="6"/>
        <v>273.3311273654633</v>
      </c>
      <c r="AA20" s="10">
        <f t="shared" si="7"/>
        <v>183.33112736546332</v>
      </c>
      <c r="AB20" s="23">
        <f t="shared" si="8"/>
        <v>42.04818337274975</v>
      </c>
      <c r="AC20" s="49"/>
      <c r="AD20" s="53"/>
      <c r="AE20" s="28"/>
      <c r="AF20" s="33">
        <f t="shared" si="9"/>
        <v>43.63112736546333</v>
      </c>
      <c r="AG20" s="10">
        <f t="shared" si="10"/>
        <v>313.6311273654633</v>
      </c>
      <c r="AH20" s="10">
        <f t="shared" si="11"/>
        <v>42.04818337274975</v>
      </c>
      <c r="AI20" s="50"/>
      <c r="AJ20" s="28"/>
      <c r="AK20" s="2" t="s">
        <v>42</v>
      </c>
    </row>
    <row r="21" spans="1:36" ht="12.75">
      <c r="A21" t="s">
        <v>50</v>
      </c>
      <c r="B21" t="s">
        <v>51</v>
      </c>
      <c r="C21">
        <v>8</v>
      </c>
      <c r="D21">
        <v>5</v>
      </c>
      <c r="E21" s="2" t="s">
        <v>37</v>
      </c>
      <c r="F21" s="12">
        <v>89</v>
      </c>
      <c r="G21" s="16">
        <v>96</v>
      </c>
      <c r="H21" s="11">
        <f t="shared" si="0"/>
        <v>92.5</v>
      </c>
      <c r="I21" s="16"/>
      <c r="J21" s="2">
        <v>270</v>
      </c>
      <c r="K21" s="9">
        <v>54</v>
      </c>
      <c r="L21" s="9">
        <v>280</v>
      </c>
      <c r="M21" s="9">
        <v>0</v>
      </c>
      <c r="N21" s="9"/>
      <c r="O21" s="47"/>
      <c r="P21" s="2">
        <v>84</v>
      </c>
      <c r="Q21" s="9">
        <v>105</v>
      </c>
      <c r="R21" s="92"/>
      <c r="S21" s="93"/>
      <c r="T21" s="81">
        <v>408.33</v>
      </c>
      <c r="U21" s="41">
        <f t="shared" si="1"/>
        <v>0.7967262083790821</v>
      </c>
      <c r="V21" s="41">
        <f t="shared" si="2"/>
        <v>0.14048432677478653</v>
      </c>
      <c r="W21" s="41">
        <f t="shared" si="3"/>
        <v>0.10206783792008477</v>
      </c>
      <c r="X21" s="10">
        <f t="shared" si="4"/>
        <v>9.999999999999977</v>
      </c>
      <c r="Y21" s="44">
        <f t="shared" si="5"/>
        <v>7.190604698147098</v>
      </c>
      <c r="Z21" s="22">
        <f t="shared" si="6"/>
        <v>189.99999999999997</v>
      </c>
      <c r="AA21" s="10">
        <f t="shared" si="7"/>
        <v>99.99999999999997</v>
      </c>
      <c r="AB21" s="23">
        <f t="shared" si="8"/>
        <v>82.8093953018529</v>
      </c>
      <c r="AC21" s="49"/>
      <c r="AD21" s="53"/>
      <c r="AE21" s="28"/>
      <c r="AF21" s="33">
        <f t="shared" si="9"/>
        <v>189.99999999999997</v>
      </c>
      <c r="AG21" s="10">
        <f t="shared" si="10"/>
        <v>99.99999999999997</v>
      </c>
      <c r="AH21" s="10">
        <f t="shared" si="11"/>
        <v>82.8093953018529</v>
      </c>
      <c r="AI21" s="50"/>
      <c r="AJ21" s="28"/>
    </row>
    <row r="22" spans="1:37" ht="12.75">
      <c r="A22" t="s">
        <v>50</v>
      </c>
      <c r="B22" t="s">
        <v>51</v>
      </c>
      <c r="C22">
        <v>8</v>
      </c>
      <c r="D22">
        <v>6</v>
      </c>
      <c r="E22" s="2" t="s">
        <v>109</v>
      </c>
      <c r="F22" s="12">
        <v>118</v>
      </c>
      <c r="G22" s="16">
        <v>119</v>
      </c>
      <c r="H22" s="11">
        <f t="shared" si="0"/>
        <v>118.5</v>
      </c>
      <c r="I22" s="16"/>
      <c r="J22" s="2">
        <v>270</v>
      </c>
      <c r="K22" s="9">
        <v>6</v>
      </c>
      <c r="L22" s="9">
        <v>180</v>
      </c>
      <c r="M22" s="9">
        <v>35</v>
      </c>
      <c r="N22" s="9"/>
      <c r="O22" s="47"/>
      <c r="P22" s="2">
        <v>110</v>
      </c>
      <c r="Q22" s="9">
        <v>124</v>
      </c>
      <c r="R22" s="92"/>
      <c r="S22" s="93"/>
      <c r="T22" s="81">
        <v>410</v>
      </c>
      <c r="U22" s="41">
        <f t="shared" si="1"/>
        <v>-0.570434324618422</v>
      </c>
      <c r="V22" s="41">
        <f t="shared" si="2"/>
        <v>-0.08562470437208501</v>
      </c>
      <c r="W22" s="41">
        <f t="shared" si="3"/>
        <v>-0.8146646436810838</v>
      </c>
      <c r="X22" s="10">
        <f t="shared" si="4"/>
        <v>188.5366158029645</v>
      </c>
      <c r="Y22" s="44">
        <f t="shared" si="5"/>
        <v>-54.699525418695686</v>
      </c>
      <c r="Z22" s="22">
        <f t="shared" si="6"/>
        <v>188.5366158029645</v>
      </c>
      <c r="AA22" s="10">
        <f t="shared" si="7"/>
        <v>98.53661580296449</v>
      </c>
      <c r="AB22" s="23">
        <f t="shared" si="8"/>
        <v>35.300474581304314</v>
      </c>
      <c r="AC22" s="49"/>
      <c r="AD22" s="53"/>
      <c r="AE22" s="28"/>
      <c r="AF22" s="33">
        <f t="shared" si="9"/>
        <v>188.5366158029645</v>
      </c>
      <c r="AG22" s="10">
        <f t="shared" si="10"/>
        <v>98.53661580296449</v>
      </c>
      <c r="AH22" s="10">
        <f t="shared" si="11"/>
        <v>35.300474581304314</v>
      </c>
      <c r="AI22" s="50"/>
      <c r="AJ22" s="28"/>
      <c r="AK22" s="2" t="s">
        <v>42</v>
      </c>
    </row>
    <row r="23" spans="1:37" s="34" customFormat="1" ht="12.75">
      <c r="A23" t="s">
        <v>50</v>
      </c>
      <c r="B23" t="s">
        <v>51</v>
      </c>
      <c r="C23">
        <v>8</v>
      </c>
      <c r="D23">
        <v>7</v>
      </c>
      <c r="E23" s="2" t="s">
        <v>19</v>
      </c>
      <c r="F23" s="12">
        <v>8</v>
      </c>
      <c r="G23" s="16">
        <v>22</v>
      </c>
      <c r="H23" s="11">
        <f t="shared" si="0"/>
        <v>15</v>
      </c>
      <c r="I23" s="15"/>
      <c r="J23" s="2">
        <v>90</v>
      </c>
      <c r="K23" s="9">
        <v>62</v>
      </c>
      <c r="L23" s="9">
        <v>328</v>
      </c>
      <c r="M23" s="9">
        <v>0</v>
      </c>
      <c r="N23" s="9"/>
      <c r="O23" s="47"/>
      <c r="P23" s="2">
        <v>10</v>
      </c>
      <c r="Q23" s="9">
        <v>46</v>
      </c>
      <c r="R23" s="92" t="s">
        <v>49</v>
      </c>
      <c r="S23" s="93"/>
      <c r="T23" s="81">
        <v>410.375</v>
      </c>
      <c r="U23" s="41">
        <f t="shared" si="1"/>
        <v>0.46789093876428267</v>
      </c>
      <c r="V23" s="41">
        <f t="shared" si="2"/>
        <v>0.7487820251299115</v>
      </c>
      <c r="W23" s="41">
        <f t="shared" si="3"/>
        <v>-0.3981344650201565</v>
      </c>
      <c r="X23" s="10">
        <f t="shared" si="4"/>
        <v>57.999999999999936</v>
      </c>
      <c r="Y23" s="44">
        <f t="shared" si="5"/>
        <v>-24.271335743830466</v>
      </c>
      <c r="Z23" s="22">
        <f t="shared" si="6"/>
        <v>57.999999999999936</v>
      </c>
      <c r="AA23" s="10">
        <f t="shared" si="7"/>
        <v>327.99999999999994</v>
      </c>
      <c r="AB23" s="23">
        <f t="shared" si="8"/>
        <v>65.72866425616954</v>
      </c>
      <c r="AC23" s="49"/>
      <c r="AD23" s="54"/>
      <c r="AE23" s="24"/>
      <c r="AF23" s="33" t="e">
        <f t="shared" si="9"/>
        <v>#VALUE!</v>
      </c>
      <c r="AG23" s="10" t="e">
        <f t="shared" si="10"/>
        <v>#VALUE!</v>
      </c>
      <c r="AH23" s="10">
        <f t="shared" si="11"/>
        <v>65.72866425616954</v>
      </c>
      <c r="AI23" s="51"/>
      <c r="AJ23" s="28"/>
      <c r="AK23"/>
    </row>
    <row r="24" spans="1:37" s="34" customFormat="1" ht="12.75">
      <c r="A24" t="s">
        <v>50</v>
      </c>
      <c r="B24" t="s">
        <v>51</v>
      </c>
      <c r="C24">
        <v>9</v>
      </c>
      <c r="D24">
        <v>5</v>
      </c>
      <c r="E24" s="2" t="s">
        <v>19</v>
      </c>
      <c r="F24" s="12">
        <v>6</v>
      </c>
      <c r="G24" s="16">
        <v>7</v>
      </c>
      <c r="H24" s="11">
        <f t="shared" si="0"/>
        <v>6.5</v>
      </c>
      <c r="I24" s="15"/>
      <c r="J24" s="2">
        <v>90</v>
      </c>
      <c r="K24" s="9">
        <v>3</v>
      </c>
      <c r="L24" s="9">
        <v>0</v>
      </c>
      <c r="M24" s="9">
        <v>15</v>
      </c>
      <c r="N24" s="9"/>
      <c r="O24" s="47"/>
      <c r="P24" s="2">
        <v>0</v>
      </c>
      <c r="Q24" s="9">
        <v>9</v>
      </c>
      <c r="R24" s="92">
        <v>126.4</v>
      </c>
      <c r="S24" s="93">
        <v>-19.5</v>
      </c>
      <c r="T24" s="81">
        <v>416.925</v>
      </c>
      <c r="U24" s="41">
        <f t="shared" si="1"/>
        <v>0.25846434259635337</v>
      </c>
      <c r="V24" s="41">
        <f t="shared" si="2"/>
        <v>0.05055265177859403</v>
      </c>
      <c r="W24" s="41">
        <f t="shared" si="3"/>
        <v>-0.9646020585144796</v>
      </c>
      <c r="X24" s="10">
        <f t="shared" si="4"/>
        <v>11.066688518384108</v>
      </c>
      <c r="Y24" s="44">
        <f t="shared" si="5"/>
        <v>-74.72893714534524</v>
      </c>
      <c r="Z24" s="22">
        <f t="shared" si="6"/>
        <v>11.066688518384108</v>
      </c>
      <c r="AA24" s="10">
        <f t="shared" si="7"/>
        <v>281.0666885183841</v>
      </c>
      <c r="AB24" s="23">
        <f t="shared" si="8"/>
        <v>15.271062854654758</v>
      </c>
      <c r="AC24" s="49"/>
      <c r="AD24" s="60"/>
      <c r="AE24" s="24"/>
      <c r="AF24" s="33">
        <f t="shared" si="9"/>
        <v>64.6666885183841</v>
      </c>
      <c r="AG24" s="10">
        <f t="shared" si="10"/>
        <v>334.6666885183841</v>
      </c>
      <c r="AH24" s="10">
        <f t="shared" si="11"/>
        <v>15.271062854654758</v>
      </c>
      <c r="AI24" s="50"/>
      <c r="AJ24" s="28"/>
      <c r="AK24" t="s">
        <v>43</v>
      </c>
    </row>
    <row r="25" spans="1:37" s="34" customFormat="1" ht="12.75" customHeight="1">
      <c r="A25" t="s">
        <v>50</v>
      </c>
      <c r="B25" t="s">
        <v>51</v>
      </c>
      <c r="C25">
        <v>10</v>
      </c>
      <c r="D25">
        <v>1</v>
      </c>
      <c r="E25" s="2" t="s">
        <v>19</v>
      </c>
      <c r="F25" s="12">
        <v>103</v>
      </c>
      <c r="G25" s="16">
        <v>105</v>
      </c>
      <c r="H25" s="11">
        <f t="shared" si="0"/>
        <v>104</v>
      </c>
      <c r="I25" s="15"/>
      <c r="J25" s="2">
        <v>270</v>
      </c>
      <c r="K25" s="9">
        <v>19</v>
      </c>
      <c r="L25" s="9">
        <v>0</v>
      </c>
      <c r="M25" s="9">
        <v>5</v>
      </c>
      <c r="N25" s="9"/>
      <c r="O25" s="47"/>
      <c r="P25" s="2">
        <v>102</v>
      </c>
      <c r="Q25" s="9">
        <v>106</v>
      </c>
      <c r="R25" s="92"/>
      <c r="S25" s="93"/>
      <c r="T25" s="81">
        <v>423.04</v>
      </c>
      <c r="U25" s="41">
        <f t="shared" si="1"/>
        <v>-0.08240737373806624</v>
      </c>
      <c r="V25" s="41">
        <f t="shared" si="2"/>
        <v>0.3243292693377339</v>
      </c>
      <c r="W25" s="41">
        <f t="shared" si="3"/>
        <v>0.9419205919592988</v>
      </c>
      <c r="X25" s="10">
        <f t="shared" si="4"/>
        <v>104.25634470924919</v>
      </c>
      <c r="Y25" s="44">
        <f t="shared" si="5"/>
        <v>70.44147207205728</v>
      </c>
      <c r="Z25" s="22">
        <f t="shared" si="6"/>
        <v>284.2563447092492</v>
      </c>
      <c r="AA25" s="10">
        <f t="shared" si="7"/>
        <v>194.25634470924922</v>
      </c>
      <c r="AB25" s="23">
        <f t="shared" si="8"/>
        <v>19.55852792794272</v>
      </c>
      <c r="AC25" s="49"/>
      <c r="AD25" s="54"/>
      <c r="AE25" s="24"/>
      <c r="AF25" s="33">
        <f t="shared" si="9"/>
        <v>284.2563447092492</v>
      </c>
      <c r="AG25" s="10">
        <f t="shared" si="10"/>
        <v>194.25634470924922</v>
      </c>
      <c r="AH25" s="10">
        <f t="shared" si="11"/>
        <v>19.55852792794272</v>
      </c>
      <c r="AI25" s="51"/>
      <c r="AJ25" s="28"/>
      <c r="AK25" t="s">
        <v>43</v>
      </c>
    </row>
    <row r="26" spans="1:37" s="34" customFormat="1" ht="12.75">
      <c r="A26" t="s">
        <v>50</v>
      </c>
      <c r="B26" t="s">
        <v>51</v>
      </c>
      <c r="C26">
        <v>11</v>
      </c>
      <c r="D26">
        <v>2</v>
      </c>
      <c r="E26" s="2" t="s">
        <v>44</v>
      </c>
      <c r="F26" s="12">
        <v>12</v>
      </c>
      <c r="G26" s="16">
        <v>12</v>
      </c>
      <c r="H26" s="11">
        <f t="shared" si="0"/>
        <v>12</v>
      </c>
      <c r="I26" s="15"/>
      <c r="J26" s="2">
        <v>90</v>
      </c>
      <c r="K26" s="9">
        <v>3</v>
      </c>
      <c r="L26" s="9">
        <v>180</v>
      </c>
      <c r="M26" s="9">
        <v>9</v>
      </c>
      <c r="N26" s="9"/>
      <c r="O26" s="47"/>
      <c r="P26" s="2">
        <v>8</v>
      </c>
      <c r="Q26" s="9">
        <v>18</v>
      </c>
      <c r="R26" s="92">
        <v>-67.9</v>
      </c>
      <c r="S26" s="93">
        <v>6.3</v>
      </c>
      <c r="T26" s="81">
        <v>433.02</v>
      </c>
      <c r="U26" s="41">
        <f t="shared" si="1"/>
        <v>0.1562200770427064</v>
      </c>
      <c r="V26" s="41">
        <f t="shared" si="2"/>
        <v>-0.051691613775052936</v>
      </c>
      <c r="W26" s="41">
        <f t="shared" si="3"/>
        <v>0.9863347480510395</v>
      </c>
      <c r="X26" s="10">
        <f t="shared" si="4"/>
        <v>341.6911525215017</v>
      </c>
      <c r="Y26" s="44">
        <f t="shared" si="5"/>
        <v>80.52857977265462</v>
      </c>
      <c r="Z26" s="22">
        <f t="shared" si="6"/>
        <v>161.6911525215017</v>
      </c>
      <c r="AA26" s="10">
        <f t="shared" si="7"/>
        <v>71.69115252150169</v>
      </c>
      <c r="AB26" s="23">
        <f t="shared" si="8"/>
        <v>9.471420227345376</v>
      </c>
      <c r="AC26" s="49"/>
      <c r="AD26" s="54"/>
      <c r="AE26" s="24"/>
      <c r="AF26" s="33">
        <f t="shared" si="9"/>
        <v>229.5911525215017</v>
      </c>
      <c r="AG26" s="10">
        <f t="shared" si="10"/>
        <v>139.5911525215017</v>
      </c>
      <c r="AH26" s="10">
        <f t="shared" si="11"/>
        <v>9.471420227345376</v>
      </c>
      <c r="AI26" s="51"/>
      <c r="AJ26" s="28"/>
      <c r="AK26"/>
    </row>
    <row r="27" spans="1:36" ht="12.75">
      <c r="A27" t="s">
        <v>50</v>
      </c>
      <c r="B27" t="s">
        <v>51</v>
      </c>
      <c r="C27">
        <v>11</v>
      </c>
      <c r="D27">
        <v>2</v>
      </c>
      <c r="E27" s="2" t="s">
        <v>45</v>
      </c>
      <c r="F27" s="12">
        <v>15</v>
      </c>
      <c r="G27" s="16">
        <v>15</v>
      </c>
      <c r="H27" s="11">
        <f t="shared" si="0"/>
        <v>15</v>
      </c>
      <c r="I27" s="16"/>
      <c r="J27" s="2">
        <v>270</v>
      </c>
      <c r="K27" s="9">
        <v>11</v>
      </c>
      <c r="L27" s="9">
        <v>180</v>
      </c>
      <c r="M27" s="9">
        <v>3</v>
      </c>
      <c r="N27" s="9"/>
      <c r="O27" s="47"/>
      <c r="P27" s="2">
        <v>8</v>
      </c>
      <c r="Q27" s="9">
        <v>18</v>
      </c>
      <c r="R27" s="92">
        <v>-67.9</v>
      </c>
      <c r="S27" s="93">
        <v>6.3</v>
      </c>
      <c r="T27" s="81">
        <v>433.05</v>
      </c>
      <c r="U27" s="41">
        <f t="shared" si="1"/>
        <v>-0.05137439731980115</v>
      </c>
      <c r="V27" s="41">
        <f t="shared" si="2"/>
        <v>-0.19054749827986656</v>
      </c>
      <c r="W27" s="41">
        <f t="shared" si="3"/>
        <v>-0.9802818975087834</v>
      </c>
      <c r="X27" s="10">
        <f t="shared" si="4"/>
        <v>254.91100553754535</v>
      </c>
      <c r="Y27" s="44">
        <f t="shared" si="5"/>
        <v>-78.61729094584817</v>
      </c>
      <c r="Z27" s="22">
        <f t="shared" si="6"/>
        <v>254.91100553754535</v>
      </c>
      <c r="AA27" s="10">
        <f t="shared" si="7"/>
        <v>164.91100553754535</v>
      </c>
      <c r="AB27" s="23">
        <f t="shared" si="8"/>
        <v>11.382709054151832</v>
      </c>
      <c r="AC27" s="49"/>
      <c r="AD27" s="60"/>
      <c r="AE27" s="24"/>
      <c r="AF27" s="33">
        <f t="shared" si="9"/>
        <v>322.8110055375454</v>
      </c>
      <c r="AG27" s="10">
        <f t="shared" si="10"/>
        <v>232.81100553754538</v>
      </c>
      <c r="AH27" s="10">
        <f t="shared" si="11"/>
        <v>11.382709054151832</v>
      </c>
      <c r="AI27" s="50"/>
      <c r="AJ27" s="28"/>
    </row>
    <row r="28" spans="1:36" ht="12.75">
      <c r="A28" t="s">
        <v>50</v>
      </c>
      <c r="B28" t="s">
        <v>51</v>
      </c>
      <c r="C28">
        <v>11</v>
      </c>
      <c r="D28">
        <v>2</v>
      </c>
      <c r="E28" s="2" t="s">
        <v>19</v>
      </c>
      <c r="F28" s="12">
        <v>40</v>
      </c>
      <c r="G28" s="16">
        <v>41</v>
      </c>
      <c r="H28" s="11">
        <f t="shared" si="0"/>
        <v>40.5</v>
      </c>
      <c r="I28" s="15"/>
      <c r="J28" s="2">
        <v>270</v>
      </c>
      <c r="K28" s="9">
        <v>4</v>
      </c>
      <c r="L28" s="9">
        <v>180</v>
      </c>
      <c r="M28" s="9">
        <v>2</v>
      </c>
      <c r="N28" s="9"/>
      <c r="O28" s="47"/>
      <c r="P28" s="2">
        <v>34</v>
      </c>
      <c r="Q28" s="9">
        <v>70</v>
      </c>
      <c r="R28" s="92"/>
      <c r="S28" s="93"/>
      <c r="T28" s="81">
        <v>433.305</v>
      </c>
      <c r="U28" s="41">
        <f t="shared" si="1"/>
        <v>-0.034814483282576254</v>
      </c>
      <c r="V28" s="41">
        <f t="shared" si="2"/>
        <v>-0.06971397998507722</v>
      </c>
      <c r="W28" s="41">
        <f t="shared" si="3"/>
        <v>-0.9969563611936845</v>
      </c>
      <c r="X28" s="10">
        <f t="shared" si="4"/>
        <v>243.46290360641922</v>
      </c>
      <c r="Y28" s="44">
        <f t="shared" si="5"/>
        <v>-85.53076266752878</v>
      </c>
      <c r="Z28" s="22">
        <f t="shared" si="6"/>
        <v>243.46290360641922</v>
      </c>
      <c r="AA28" s="10">
        <f t="shared" si="7"/>
        <v>153.46290360641922</v>
      </c>
      <c r="AB28" s="23">
        <f t="shared" si="8"/>
        <v>4.469237332471224</v>
      </c>
      <c r="AC28" s="49"/>
      <c r="AD28" s="60"/>
      <c r="AE28" s="24"/>
      <c r="AF28" s="33">
        <f t="shared" si="9"/>
        <v>243.46290360641922</v>
      </c>
      <c r="AG28" s="10">
        <f t="shared" si="10"/>
        <v>153.46290360641922</v>
      </c>
      <c r="AH28" s="10">
        <f t="shared" si="11"/>
        <v>4.469237332471224</v>
      </c>
      <c r="AI28" s="50"/>
      <c r="AJ28" s="28"/>
    </row>
    <row r="29" spans="1:36" ht="12.75">
      <c r="A29" t="s">
        <v>50</v>
      </c>
      <c r="B29" t="s">
        <v>51</v>
      </c>
      <c r="C29">
        <v>11</v>
      </c>
      <c r="D29">
        <v>2</v>
      </c>
      <c r="E29" s="2" t="s">
        <v>109</v>
      </c>
      <c r="F29" s="12">
        <v>92</v>
      </c>
      <c r="G29" s="16">
        <v>93</v>
      </c>
      <c r="H29" s="11">
        <f t="shared" si="0"/>
        <v>92.5</v>
      </c>
      <c r="I29" s="16"/>
      <c r="J29" s="2">
        <v>270</v>
      </c>
      <c r="K29" s="9">
        <v>3</v>
      </c>
      <c r="L29" s="9">
        <v>180</v>
      </c>
      <c r="M29" s="9">
        <v>7</v>
      </c>
      <c r="N29" s="9"/>
      <c r="O29" s="47"/>
      <c r="P29" s="2">
        <v>87</v>
      </c>
      <c r="Q29" s="9">
        <v>96</v>
      </c>
      <c r="R29" s="92"/>
      <c r="S29" s="93"/>
      <c r="T29" s="81">
        <v>433.825</v>
      </c>
      <c r="U29" s="41">
        <f t="shared" si="1"/>
        <v>-0.12170232570552782</v>
      </c>
      <c r="V29" s="41">
        <f t="shared" si="2"/>
        <v>-0.051945851961402494</v>
      </c>
      <c r="W29" s="41">
        <f t="shared" si="3"/>
        <v>-0.991185901636016</v>
      </c>
      <c r="X29" s="10">
        <f t="shared" si="4"/>
        <v>203.1141033793656</v>
      </c>
      <c r="Y29" s="44">
        <f t="shared" si="5"/>
        <v>-82.39589554630736</v>
      </c>
      <c r="Z29" s="22">
        <f t="shared" si="6"/>
        <v>203.1141033793656</v>
      </c>
      <c r="AA29" s="10">
        <f t="shared" si="7"/>
        <v>113.11410337936559</v>
      </c>
      <c r="AB29" s="23">
        <f t="shared" si="8"/>
        <v>7.604104453692642</v>
      </c>
      <c r="AC29" s="49"/>
      <c r="AD29" s="60"/>
      <c r="AE29" s="24"/>
      <c r="AF29" s="33">
        <f t="shared" si="9"/>
        <v>203.1141033793656</v>
      </c>
      <c r="AG29" s="10">
        <f t="shared" si="10"/>
        <v>113.11410337936559</v>
      </c>
      <c r="AH29" s="10">
        <f t="shared" si="11"/>
        <v>7.604104453692642</v>
      </c>
      <c r="AI29" s="50"/>
      <c r="AJ29" s="28"/>
    </row>
    <row r="30" spans="1:37" ht="12.75">
      <c r="A30" t="s">
        <v>50</v>
      </c>
      <c r="B30" t="s">
        <v>51</v>
      </c>
      <c r="C30">
        <v>11</v>
      </c>
      <c r="D30">
        <v>3</v>
      </c>
      <c r="E30" s="2" t="s">
        <v>19</v>
      </c>
      <c r="F30" s="12">
        <v>12</v>
      </c>
      <c r="G30" s="16">
        <v>13</v>
      </c>
      <c r="H30" s="11">
        <f t="shared" si="0"/>
        <v>12.5</v>
      </c>
      <c r="I30" s="16"/>
      <c r="J30" s="2">
        <v>90</v>
      </c>
      <c r="K30" s="9">
        <v>2</v>
      </c>
      <c r="L30" s="9">
        <v>0</v>
      </c>
      <c r="M30" s="9">
        <v>6</v>
      </c>
      <c r="N30" s="9"/>
      <c r="O30" s="47"/>
      <c r="P30" s="2">
        <v>11</v>
      </c>
      <c r="Q30" s="9">
        <v>12</v>
      </c>
      <c r="R30" s="92">
        <v>176.9</v>
      </c>
      <c r="S30" s="93">
        <v>-42.7</v>
      </c>
      <c r="T30" s="81">
        <v>434.43</v>
      </c>
      <c r="U30" s="41">
        <f t="shared" si="1"/>
        <v>0.10446478735209536</v>
      </c>
      <c r="V30" s="41">
        <f t="shared" si="2"/>
        <v>0.03470831360797006</v>
      </c>
      <c r="W30" s="41">
        <f t="shared" si="3"/>
        <v>-0.9939160595006973</v>
      </c>
      <c r="X30" s="10">
        <f t="shared" si="4"/>
        <v>18.379011977496532</v>
      </c>
      <c r="Y30" s="44">
        <f t="shared" si="5"/>
        <v>-83.68004299396074</v>
      </c>
      <c r="Z30" s="22">
        <f t="shared" si="6"/>
        <v>18.379011977496532</v>
      </c>
      <c r="AA30" s="10">
        <f t="shared" si="7"/>
        <v>288.37901197749653</v>
      </c>
      <c r="AB30" s="23">
        <f t="shared" si="8"/>
        <v>6.31995700603926</v>
      </c>
      <c r="AC30" s="49"/>
      <c r="AD30" s="60"/>
      <c r="AE30" s="24"/>
      <c r="AF30" s="33">
        <f t="shared" si="9"/>
        <v>21.479011977496526</v>
      </c>
      <c r="AG30" s="10">
        <f t="shared" si="10"/>
        <v>291.4790119774965</v>
      </c>
      <c r="AH30" s="10">
        <f t="shared" si="11"/>
        <v>6.31995700603926</v>
      </c>
      <c r="AI30" s="50"/>
      <c r="AJ30" s="28"/>
      <c r="AK30" t="s">
        <v>35</v>
      </c>
    </row>
    <row r="31" spans="1:37" s="34" customFormat="1" ht="12.75">
      <c r="A31" t="s">
        <v>50</v>
      </c>
      <c r="B31" t="s">
        <v>51</v>
      </c>
      <c r="C31">
        <v>11</v>
      </c>
      <c r="D31">
        <v>3</v>
      </c>
      <c r="E31" s="2" t="s">
        <v>109</v>
      </c>
      <c r="F31" s="12">
        <v>18</v>
      </c>
      <c r="G31" s="16">
        <v>19</v>
      </c>
      <c r="H31" s="11">
        <f t="shared" si="0"/>
        <v>18.5</v>
      </c>
      <c r="I31" s="16"/>
      <c r="J31" s="2">
        <v>90</v>
      </c>
      <c r="K31" s="9">
        <v>2</v>
      </c>
      <c r="L31" s="9">
        <v>0</v>
      </c>
      <c r="M31" s="9">
        <v>5</v>
      </c>
      <c r="N31" s="9"/>
      <c r="O31" s="47"/>
      <c r="P31" s="2">
        <v>11</v>
      </c>
      <c r="Q31" s="9">
        <v>12</v>
      </c>
      <c r="R31" s="92">
        <v>176.9</v>
      </c>
      <c r="S31" s="93">
        <v>-42.7</v>
      </c>
      <c r="T31" s="81">
        <v>434.49</v>
      </c>
      <c r="U31" s="41">
        <f t="shared" si="1"/>
        <v>0.08710264982404566</v>
      </c>
      <c r="V31" s="41">
        <f t="shared" si="2"/>
        <v>0.034766693581101814</v>
      </c>
      <c r="W31" s="41">
        <f t="shared" si="3"/>
        <v>-0.995587843197948</v>
      </c>
      <c r="X31" s="10">
        <f t="shared" si="4"/>
        <v>21.759226479557604</v>
      </c>
      <c r="Y31" s="44">
        <f t="shared" si="5"/>
        <v>-84.61859152100902</v>
      </c>
      <c r="Z31" s="22">
        <f t="shared" si="6"/>
        <v>21.759226479557604</v>
      </c>
      <c r="AA31" s="10">
        <f t="shared" si="7"/>
        <v>291.7592264795576</v>
      </c>
      <c r="AB31" s="23">
        <f t="shared" si="8"/>
        <v>5.381408478990977</v>
      </c>
      <c r="AC31" s="49"/>
      <c r="AD31" s="60"/>
      <c r="AE31" s="24"/>
      <c r="AF31" s="33">
        <f t="shared" si="9"/>
        <v>24.859226479557606</v>
      </c>
      <c r="AG31" s="10">
        <f t="shared" si="10"/>
        <v>294.8592264795576</v>
      </c>
      <c r="AH31" s="10">
        <f t="shared" si="11"/>
        <v>5.381408478990977</v>
      </c>
      <c r="AI31" s="50"/>
      <c r="AJ31" s="28"/>
      <c r="AK31" t="s">
        <v>46</v>
      </c>
    </row>
    <row r="32" spans="1:37" s="34" customFormat="1" ht="12.75">
      <c r="A32" t="s">
        <v>50</v>
      </c>
      <c r="B32" t="s">
        <v>51</v>
      </c>
      <c r="C32">
        <v>11</v>
      </c>
      <c r="D32">
        <v>3</v>
      </c>
      <c r="E32" s="2" t="s">
        <v>109</v>
      </c>
      <c r="F32" s="12">
        <v>25</v>
      </c>
      <c r="G32" s="16">
        <v>26</v>
      </c>
      <c r="H32" s="11">
        <f t="shared" si="0"/>
        <v>25.5</v>
      </c>
      <c r="I32" s="16"/>
      <c r="J32" s="2">
        <v>90</v>
      </c>
      <c r="K32" s="9">
        <v>1</v>
      </c>
      <c r="L32" s="9">
        <v>0</v>
      </c>
      <c r="M32" s="9">
        <v>6</v>
      </c>
      <c r="N32" s="9"/>
      <c r="O32" s="47"/>
      <c r="P32" s="2">
        <v>21</v>
      </c>
      <c r="Q32" s="9">
        <v>33</v>
      </c>
      <c r="R32" s="94"/>
      <c r="S32" s="95"/>
      <c r="T32" s="81">
        <v>434.56</v>
      </c>
      <c r="U32" s="41">
        <f t="shared" si="1"/>
        <v>0.10451254307640281</v>
      </c>
      <c r="V32" s="41">
        <f t="shared" si="2"/>
        <v>0.017356800328744645</v>
      </c>
      <c r="W32" s="41">
        <f t="shared" si="3"/>
        <v>-0.9943704248665338</v>
      </c>
      <c r="X32" s="10">
        <f t="shared" si="4"/>
        <v>9.429271099419058</v>
      </c>
      <c r="Y32" s="44">
        <f t="shared" si="5"/>
        <v>-83.91843294872977</v>
      </c>
      <c r="Z32" s="22">
        <f t="shared" si="6"/>
        <v>9.429271099419058</v>
      </c>
      <c r="AA32" s="10">
        <f t="shared" si="7"/>
        <v>279.42927109941905</v>
      </c>
      <c r="AB32" s="23">
        <f t="shared" si="8"/>
        <v>6.081567051270227</v>
      </c>
      <c r="AC32" s="49"/>
      <c r="AD32" s="60"/>
      <c r="AE32" s="24"/>
      <c r="AF32" s="33">
        <f t="shared" si="9"/>
        <v>9.429271099419058</v>
      </c>
      <c r="AG32" s="10">
        <f t="shared" si="10"/>
        <v>279.42927109941905</v>
      </c>
      <c r="AH32" s="10">
        <f t="shared" si="11"/>
        <v>6.081567051270227</v>
      </c>
      <c r="AI32" s="50"/>
      <c r="AJ32" s="28"/>
      <c r="AK32" t="s">
        <v>46</v>
      </c>
    </row>
    <row r="33" spans="1:37" s="34" customFormat="1" ht="12.75">
      <c r="A33" t="s">
        <v>50</v>
      </c>
      <c r="B33" t="s">
        <v>51</v>
      </c>
      <c r="C33">
        <v>11</v>
      </c>
      <c r="D33">
        <v>6</v>
      </c>
      <c r="E33" s="2" t="s">
        <v>109</v>
      </c>
      <c r="F33" s="12">
        <v>133</v>
      </c>
      <c r="G33" s="16">
        <v>133</v>
      </c>
      <c r="H33" s="11">
        <f t="shared" si="0"/>
        <v>133</v>
      </c>
      <c r="I33" s="16"/>
      <c r="J33" s="2">
        <v>90</v>
      </c>
      <c r="K33" s="9">
        <v>0</v>
      </c>
      <c r="L33" s="9">
        <v>0</v>
      </c>
      <c r="M33" s="9">
        <v>7</v>
      </c>
      <c r="N33" s="9"/>
      <c r="O33" s="47"/>
      <c r="P33" s="2">
        <v>100</v>
      </c>
      <c r="Q33" s="9">
        <v>140</v>
      </c>
      <c r="R33" s="92"/>
      <c r="S33" s="93"/>
      <c r="T33" s="81">
        <v>437.975</v>
      </c>
      <c r="U33" s="41">
        <f t="shared" si="1"/>
        <v>0.12186934340514748</v>
      </c>
      <c r="V33" s="41">
        <f t="shared" si="2"/>
        <v>-7.462345065765172E-18</v>
      </c>
      <c r="W33" s="41">
        <f t="shared" si="3"/>
        <v>-0.992546151641322</v>
      </c>
      <c r="X33" s="10">
        <f t="shared" si="4"/>
        <v>360</v>
      </c>
      <c r="Y33" s="44">
        <f t="shared" si="5"/>
        <v>-83.00000000000003</v>
      </c>
      <c r="Z33" s="22">
        <f t="shared" si="6"/>
        <v>360</v>
      </c>
      <c r="AA33" s="10">
        <f t="shared" si="7"/>
        <v>270</v>
      </c>
      <c r="AB33" s="23">
        <f t="shared" si="8"/>
        <v>6.999999999999972</v>
      </c>
      <c r="AC33" s="49"/>
      <c r="AD33" s="60"/>
      <c r="AE33" s="24"/>
      <c r="AF33" s="33">
        <f t="shared" si="9"/>
        <v>360</v>
      </c>
      <c r="AG33" s="10">
        <f t="shared" si="10"/>
        <v>270</v>
      </c>
      <c r="AH33" s="10">
        <f t="shared" si="11"/>
        <v>6.999999999999972</v>
      </c>
      <c r="AI33" s="51"/>
      <c r="AJ33" s="27"/>
      <c r="AK33"/>
    </row>
    <row r="34" spans="1:37" s="34" customFormat="1" ht="12.75" customHeight="1">
      <c r="A34" t="s">
        <v>50</v>
      </c>
      <c r="B34" t="s">
        <v>51</v>
      </c>
      <c r="C34">
        <v>11</v>
      </c>
      <c r="D34">
        <v>7</v>
      </c>
      <c r="E34" s="2" t="s">
        <v>109</v>
      </c>
      <c r="F34" s="12">
        <v>18</v>
      </c>
      <c r="G34" s="16">
        <v>19</v>
      </c>
      <c r="H34" s="11">
        <f t="shared" si="0"/>
        <v>18.5</v>
      </c>
      <c r="I34" s="16"/>
      <c r="J34" s="2">
        <v>270</v>
      </c>
      <c r="K34" s="9">
        <v>4</v>
      </c>
      <c r="L34" s="9">
        <v>180</v>
      </c>
      <c r="M34" s="9">
        <v>7</v>
      </c>
      <c r="N34" s="9"/>
      <c r="O34" s="47"/>
      <c r="P34" s="2">
        <v>0</v>
      </c>
      <c r="Q34" s="9">
        <v>23</v>
      </c>
      <c r="R34" s="92">
        <v>6.5</v>
      </c>
      <c r="S34" s="93">
        <v>28.9</v>
      </c>
      <c r="T34" s="81">
        <v>438.24</v>
      </c>
      <c r="U34" s="41">
        <f t="shared" si="1"/>
        <v>-0.12157247580974433</v>
      </c>
      <c r="V34" s="41">
        <f t="shared" si="2"/>
        <v>-0.06923651956680046</v>
      </c>
      <c r="W34" s="41">
        <f t="shared" si="3"/>
        <v>-0.9901283591011188</v>
      </c>
      <c r="X34" s="10">
        <f t="shared" si="4"/>
        <v>209.66186679147899</v>
      </c>
      <c r="Y34" s="44">
        <f t="shared" si="5"/>
        <v>-81.95732666086839</v>
      </c>
      <c r="Z34" s="22">
        <f t="shared" si="6"/>
        <v>209.66186679147899</v>
      </c>
      <c r="AA34" s="10">
        <f t="shared" si="7"/>
        <v>119.66186679147899</v>
      </c>
      <c r="AB34" s="23">
        <f t="shared" si="8"/>
        <v>8.04267333913161</v>
      </c>
      <c r="AC34" s="49"/>
      <c r="AD34" s="60"/>
      <c r="AE34" s="24"/>
      <c r="AF34" s="33">
        <f t="shared" si="9"/>
        <v>203.16186679147899</v>
      </c>
      <c r="AG34" s="10">
        <f t="shared" si="10"/>
        <v>113.16186679147899</v>
      </c>
      <c r="AH34" s="10">
        <f t="shared" si="11"/>
        <v>8.04267333913161</v>
      </c>
      <c r="AI34" s="51"/>
      <c r="AJ34" s="27"/>
      <c r="AK34"/>
    </row>
    <row r="35" spans="1:37" s="34" customFormat="1" ht="12.75">
      <c r="A35" t="s">
        <v>50</v>
      </c>
      <c r="B35" t="s">
        <v>51</v>
      </c>
      <c r="C35">
        <v>11</v>
      </c>
      <c r="D35">
        <v>7</v>
      </c>
      <c r="E35" s="2" t="s">
        <v>109</v>
      </c>
      <c r="F35" s="12">
        <v>36</v>
      </c>
      <c r="G35" s="16">
        <v>37</v>
      </c>
      <c r="H35" s="11">
        <f t="shared" si="0"/>
        <v>36.5</v>
      </c>
      <c r="I35" s="16"/>
      <c r="J35" s="2">
        <v>270</v>
      </c>
      <c r="K35" s="9">
        <v>4</v>
      </c>
      <c r="L35" s="9">
        <v>180</v>
      </c>
      <c r="M35" s="9">
        <v>6</v>
      </c>
      <c r="N35" s="9"/>
      <c r="O35" s="47"/>
      <c r="P35" s="2">
        <v>30</v>
      </c>
      <c r="Q35" s="9">
        <v>57</v>
      </c>
      <c r="R35" s="92"/>
      <c r="S35" s="93"/>
      <c r="T35" s="81">
        <v>438.42</v>
      </c>
      <c r="U35" s="41">
        <f t="shared" si="1"/>
        <v>-0.10427383718471565</v>
      </c>
      <c r="V35" s="41">
        <f t="shared" si="2"/>
        <v>-0.06937434048221468</v>
      </c>
      <c r="W35" s="41">
        <f t="shared" si="3"/>
        <v>-0.9920992900156518</v>
      </c>
      <c r="X35" s="10">
        <f t="shared" si="4"/>
        <v>213.63618705852534</v>
      </c>
      <c r="Y35" s="44">
        <f t="shared" si="5"/>
        <v>-82.80501343661278</v>
      </c>
      <c r="Z35" s="22">
        <f t="shared" si="6"/>
        <v>213.63618705852534</v>
      </c>
      <c r="AA35" s="10">
        <f t="shared" si="7"/>
        <v>123.63618705852534</v>
      </c>
      <c r="AB35" s="23">
        <f t="shared" si="8"/>
        <v>7.194986563387218</v>
      </c>
      <c r="AC35" s="49"/>
      <c r="AD35" s="60"/>
      <c r="AE35" s="24"/>
      <c r="AF35" s="33">
        <f t="shared" si="9"/>
        <v>213.63618705852534</v>
      </c>
      <c r="AG35" s="10">
        <f t="shared" si="10"/>
        <v>123.63618705852534</v>
      </c>
      <c r="AH35" s="10">
        <f t="shared" si="11"/>
        <v>7.194986563387218</v>
      </c>
      <c r="AI35" s="50"/>
      <c r="AJ35" s="28"/>
      <c r="AK35"/>
    </row>
    <row r="36" spans="1:36" s="34" customFormat="1" ht="12.75">
      <c r="A36" t="s">
        <v>50</v>
      </c>
      <c r="B36" t="s">
        <v>51</v>
      </c>
      <c r="C36">
        <v>11</v>
      </c>
      <c r="D36" s="34">
        <v>7</v>
      </c>
      <c r="E36" s="2" t="s">
        <v>109</v>
      </c>
      <c r="F36" s="12">
        <v>90</v>
      </c>
      <c r="G36" s="16">
        <v>91</v>
      </c>
      <c r="H36" s="11">
        <f t="shared" si="0"/>
        <v>90.5</v>
      </c>
      <c r="I36" s="16"/>
      <c r="J36" s="35">
        <v>270</v>
      </c>
      <c r="K36" s="9">
        <v>5</v>
      </c>
      <c r="L36" s="9">
        <v>180</v>
      </c>
      <c r="M36" s="9">
        <v>7</v>
      </c>
      <c r="N36" s="9"/>
      <c r="O36" s="47"/>
      <c r="P36" s="35">
        <v>88</v>
      </c>
      <c r="Q36" s="9">
        <v>109</v>
      </c>
      <c r="R36" s="96">
        <v>-12</v>
      </c>
      <c r="S36" s="97">
        <v>-19.1</v>
      </c>
      <c r="T36" s="81">
        <v>438.96</v>
      </c>
      <c r="U36" s="41">
        <f t="shared" si="1"/>
        <v>-0.12140559376013016</v>
      </c>
      <c r="V36" s="41">
        <f t="shared" si="2"/>
        <v>-0.08650609705762914</v>
      </c>
      <c r="W36" s="41">
        <f t="shared" si="3"/>
        <v>-0.9887692138764507</v>
      </c>
      <c r="X36" s="10">
        <f t="shared" si="4"/>
        <v>215.4713156659525</v>
      </c>
      <c r="Y36" s="44">
        <f t="shared" si="5"/>
        <v>-81.42632981513503</v>
      </c>
      <c r="Z36" s="22">
        <f t="shared" si="6"/>
        <v>215.4713156659525</v>
      </c>
      <c r="AA36" s="10">
        <f t="shared" si="7"/>
        <v>125.47131566595249</v>
      </c>
      <c r="AB36" s="23">
        <f t="shared" si="8"/>
        <v>8.573670184864966</v>
      </c>
      <c r="AC36" s="61"/>
      <c r="AD36" s="62"/>
      <c r="AE36" s="36"/>
      <c r="AF36" s="33">
        <f t="shared" si="9"/>
        <v>47.47131566595249</v>
      </c>
      <c r="AG36" s="10">
        <f t="shared" si="10"/>
        <v>317.4713156659525</v>
      </c>
      <c r="AH36" s="10">
        <f t="shared" si="11"/>
        <v>8.573670184864966</v>
      </c>
      <c r="AI36" s="57"/>
      <c r="AJ36" s="39"/>
    </row>
    <row r="37" spans="1:36" s="34" customFormat="1" ht="12.75">
      <c r="A37" t="s">
        <v>50</v>
      </c>
      <c r="B37" t="s">
        <v>51</v>
      </c>
      <c r="C37">
        <v>11</v>
      </c>
      <c r="D37" s="34">
        <v>8</v>
      </c>
      <c r="E37" s="35" t="s">
        <v>19</v>
      </c>
      <c r="F37" s="12">
        <v>47</v>
      </c>
      <c r="G37" s="16">
        <v>47</v>
      </c>
      <c r="H37" s="11">
        <f t="shared" si="0"/>
        <v>47</v>
      </c>
      <c r="I37" s="16"/>
      <c r="J37" s="35">
        <v>90</v>
      </c>
      <c r="K37" s="9">
        <v>0</v>
      </c>
      <c r="L37" s="9">
        <v>180</v>
      </c>
      <c r="M37" s="9">
        <v>4</v>
      </c>
      <c r="N37" s="9"/>
      <c r="O37" s="47"/>
      <c r="P37" s="35">
        <v>0</v>
      </c>
      <c r="Q37" s="9">
        <v>109</v>
      </c>
      <c r="R37" s="96">
        <f>AVERAGE(-61.8,-80)</f>
        <v>-70.9</v>
      </c>
      <c r="S37" s="97">
        <f>AVERAGE(-22.8,-8.6)</f>
        <v>-15.7</v>
      </c>
      <c r="T37" s="81">
        <v>439.935</v>
      </c>
      <c r="U37" s="41">
        <f t="shared" si="1"/>
        <v>0.0697564737441253</v>
      </c>
      <c r="V37" s="41">
        <f t="shared" si="2"/>
        <v>-4.2713521145274716E-18</v>
      </c>
      <c r="W37" s="41">
        <f t="shared" si="3"/>
        <v>0.9975640502598242</v>
      </c>
      <c r="X37" s="10">
        <f t="shared" si="4"/>
        <v>360</v>
      </c>
      <c r="Y37" s="44">
        <f t="shared" si="5"/>
        <v>86.00000000000006</v>
      </c>
      <c r="Z37" s="22">
        <f t="shared" si="6"/>
        <v>180</v>
      </c>
      <c r="AA37" s="10">
        <f t="shared" si="7"/>
        <v>90</v>
      </c>
      <c r="AB37" s="23">
        <f t="shared" si="8"/>
        <v>3.999999999999943</v>
      </c>
      <c r="AC37" s="61"/>
      <c r="AD37" s="62"/>
      <c r="AE37" s="36"/>
      <c r="AF37" s="33">
        <f t="shared" si="9"/>
        <v>70.9</v>
      </c>
      <c r="AG37" s="10">
        <f t="shared" si="10"/>
        <v>340.9</v>
      </c>
      <c r="AH37" s="10">
        <f t="shared" si="11"/>
        <v>3.999999999999943</v>
      </c>
      <c r="AI37" s="57"/>
      <c r="AJ37" s="39"/>
    </row>
    <row r="38" spans="1:36" s="34" customFormat="1" ht="12.75">
      <c r="A38" t="s">
        <v>50</v>
      </c>
      <c r="B38" t="s">
        <v>51</v>
      </c>
      <c r="C38" s="34">
        <v>12</v>
      </c>
      <c r="D38" s="34">
        <v>1</v>
      </c>
      <c r="E38" s="35" t="s">
        <v>19</v>
      </c>
      <c r="F38" s="12">
        <v>8</v>
      </c>
      <c r="G38" s="16">
        <v>8</v>
      </c>
      <c r="H38" s="11">
        <f t="shared" si="0"/>
        <v>8</v>
      </c>
      <c r="I38" s="16"/>
      <c r="J38" s="35">
        <v>90</v>
      </c>
      <c r="K38" s="9">
        <v>4</v>
      </c>
      <c r="L38" s="9">
        <v>0</v>
      </c>
      <c r="M38" s="9">
        <v>7</v>
      </c>
      <c r="N38" s="9"/>
      <c r="O38" s="47"/>
      <c r="P38" s="35">
        <v>8</v>
      </c>
      <c r="Q38" s="9">
        <v>17</v>
      </c>
      <c r="R38" s="96"/>
      <c r="S38" s="97"/>
      <c r="T38" s="81">
        <v>441.08</v>
      </c>
      <c r="U38" s="41">
        <f t="shared" si="1"/>
        <v>0.12157247580974431</v>
      </c>
      <c r="V38" s="41">
        <f t="shared" si="2"/>
        <v>0.06923651956680048</v>
      </c>
      <c r="W38" s="41">
        <f t="shared" si="3"/>
        <v>-0.9901283591011188</v>
      </c>
      <c r="X38" s="10">
        <f t="shared" si="4"/>
        <v>29.661866791479</v>
      </c>
      <c r="Y38" s="44">
        <f t="shared" si="5"/>
        <v>-81.95732666086839</v>
      </c>
      <c r="Z38" s="22">
        <f t="shared" si="6"/>
        <v>29.661866791479</v>
      </c>
      <c r="AA38" s="10">
        <f t="shared" si="7"/>
        <v>299.661866791479</v>
      </c>
      <c r="AB38" s="23">
        <f t="shared" si="8"/>
        <v>8.04267333913161</v>
      </c>
      <c r="AC38" s="61"/>
      <c r="AD38" s="62"/>
      <c r="AE38" s="36"/>
      <c r="AF38" s="33">
        <f t="shared" si="9"/>
        <v>29.661866791479</v>
      </c>
      <c r="AG38" s="10">
        <f t="shared" si="10"/>
        <v>299.661866791479</v>
      </c>
      <c r="AH38" s="10">
        <f t="shared" si="11"/>
        <v>8.04267333913161</v>
      </c>
      <c r="AI38" s="57"/>
      <c r="AJ38" s="39"/>
    </row>
    <row r="39" spans="1:36" s="34" customFormat="1" ht="12.75">
      <c r="A39" t="s">
        <v>50</v>
      </c>
      <c r="B39" t="s">
        <v>51</v>
      </c>
      <c r="C39" s="34">
        <v>12</v>
      </c>
      <c r="D39" s="34">
        <v>1</v>
      </c>
      <c r="E39" s="35" t="s">
        <v>19</v>
      </c>
      <c r="F39" s="12">
        <v>10</v>
      </c>
      <c r="G39" s="16">
        <v>10</v>
      </c>
      <c r="H39" s="11">
        <f t="shared" si="0"/>
        <v>10</v>
      </c>
      <c r="I39" s="16"/>
      <c r="J39" s="35">
        <v>90</v>
      </c>
      <c r="K39" s="9">
        <v>4</v>
      </c>
      <c r="L39" s="9">
        <v>0</v>
      </c>
      <c r="M39" s="9">
        <v>6</v>
      </c>
      <c r="N39" s="9"/>
      <c r="O39" s="47"/>
      <c r="P39" s="35">
        <v>8</v>
      </c>
      <c r="Q39" s="9">
        <v>17</v>
      </c>
      <c r="R39" s="96"/>
      <c r="S39" s="97"/>
      <c r="T39" s="81">
        <v>441.1</v>
      </c>
      <c r="U39" s="41">
        <f t="shared" si="1"/>
        <v>0.10427383718471564</v>
      </c>
      <c r="V39" s="41">
        <f t="shared" si="2"/>
        <v>0.06937434048221469</v>
      </c>
      <c r="W39" s="41">
        <f t="shared" si="3"/>
        <v>-0.9920992900156518</v>
      </c>
      <c r="X39" s="10">
        <f t="shared" si="4"/>
        <v>33.63618705852535</v>
      </c>
      <c r="Y39" s="44">
        <f t="shared" si="5"/>
        <v>-82.80501343661278</v>
      </c>
      <c r="Z39" s="22">
        <f t="shared" si="6"/>
        <v>33.63618705852535</v>
      </c>
      <c r="AA39" s="10">
        <f t="shared" si="7"/>
        <v>303.63618705852537</v>
      </c>
      <c r="AB39" s="23">
        <f t="shared" si="8"/>
        <v>7.194986563387218</v>
      </c>
      <c r="AC39" s="61"/>
      <c r="AD39" s="62"/>
      <c r="AE39" s="36"/>
      <c r="AF39" s="33">
        <f t="shared" si="9"/>
        <v>33.63618705852535</v>
      </c>
      <c r="AG39" s="10">
        <f t="shared" si="10"/>
        <v>303.63618705852537</v>
      </c>
      <c r="AH39" s="10">
        <f t="shared" si="11"/>
        <v>7.194986563387218</v>
      </c>
      <c r="AI39" s="57"/>
      <c r="AJ39" s="39"/>
    </row>
    <row r="40" spans="1:36" s="34" customFormat="1" ht="12.75">
      <c r="A40" t="s">
        <v>50</v>
      </c>
      <c r="B40" t="s">
        <v>51</v>
      </c>
      <c r="C40" s="34">
        <v>12</v>
      </c>
      <c r="D40" s="34">
        <v>1</v>
      </c>
      <c r="E40" s="35" t="s">
        <v>19</v>
      </c>
      <c r="F40" s="12">
        <v>16</v>
      </c>
      <c r="G40" s="16">
        <v>16</v>
      </c>
      <c r="H40" s="11">
        <f t="shared" si="0"/>
        <v>16</v>
      </c>
      <c r="I40" s="16"/>
      <c r="J40" s="35">
        <v>90</v>
      </c>
      <c r="K40" s="9">
        <v>5</v>
      </c>
      <c r="L40" s="9">
        <v>0</v>
      </c>
      <c r="M40" s="9">
        <v>6</v>
      </c>
      <c r="N40" s="9"/>
      <c r="O40" s="47"/>
      <c r="P40" s="35">
        <v>8</v>
      </c>
      <c r="Q40" s="9">
        <v>17</v>
      </c>
      <c r="R40" s="96"/>
      <c r="S40" s="97"/>
      <c r="T40" s="81">
        <v>441.16</v>
      </c>
      <c r="U40" s="41">
        <f t="shared" si="1"/>
        <v>0.10413070090691415</v>
      </c>
      <c r="V40" s="41">
        <f t="shared" si="2"/>
        <v>0.08667829446963064</v>
      </c>
      <c r="W40" s="41">
        <f t="shared" si="3"/>
        <v>-0.9907374393020275</v>
      </c>
      <c r="X40" s="10">
        <f t="shared" si="4"/>
        <v>39.773964143793556</v>
      </c>
      <c r="Y40" s="44">
        <f t="shared" si="5"/>
        <v>-82.21297801271761</v>
      </c>
      <c r="Z40" s="22">
        <f t="shared" si="6"/>
        <v>39.773964143793556</v>
      </c>
      <c r="AA40" s="10">
        <f t="shared" si="7"/>
        <v>309.77396414379353</v>
      </c>
      <c r="AB40" s="23">
        <f t="shared" si="8"/>
        <v>7.787021987282387</v>
      </c>
      <c r="AC40" s="61"/>
      <c r="AD40" s="62"/>
      <c r="AE40" s="36"/>
      <c r="AF40" s="33">
        <f t="shared" si="9"/>
        <v>39.773964143793556</v>
      </c>
      <c r="AG40" s="10">
        <f t="shared" si="10"/>
        <v>309.77396414379353</v>
      </c>
      <c r="AH40" s="10">
        <f t="shared" si="11"/>
        <v>7.787021987282387</v>
      </c>
      <c r="AI40" s="57"/>
      <c r="AJ40" s="39"/>
    </row>
    <row r="41" spans="1:36" s="34" customFormat="1" ht="12.75">
      <c r="A41" t="s">
        <v>50</v>
      </c>
      <c r="B41" t="s">
        <v>51</v>
      </c>
      <c r="C41" s="34">
        <v>12</v>
      </c>
      <c r="D41" s="34">
        <v>2</v>
      </c>
      <c r="E41" s="35" t="s">
        <v>19</v>
      </c>
      <c r="F41" s="12">
        <v>16</v>
      </c>
      <c r="G41" s="16">
        <v>16</v>
      </c>
      <c r="H41" s="11">
        <f t="shared" si="0"/>
        <v>16</v>
      </c>
      <c r="I41" s="16"/>
      <c r="J41" s="35">
        <v>270</v>
      </c>
      <c r="K41" s="9">
        <v>7</v>
      </c>
      <c r="L41" s="9">
        <v>180</v>
      </c>
      <c r="M41" s="9">
        <v>7</v>
      </c>
      <c r="N41" s="9"/>
      <c r="O41" s="47"/>
      <c r="P41" s="35">
        <v>3</v>
      </c>
      <c r="Q41" s="9">
        <v>35</v>
      </c>
      <c r="R41" s="96">
        <v>17.8</v>
      </c>
      <c r="S41" s="97">
        <v>-16.9</v>
      </c>
      <c r="T41" s="81">
        <v>442.57</v>
      </c>
      <c r="U41" s="41">
        <f t="shared" si="1"/>
        <v>-0.12096094779983387</v>
      </c>
      <c r="V41" s="41">
        <f t="shared" si="2"/>
        <v>-0.12096094779983382</v>
      </c>
      <c r="W41" s="41">
        <f t="shared" si="3"/>
        <v>-0.9851478631379982</v>
      </c>
      <c r="X41" s="10">
        <f t="shared" si="4"/>
        <v>225</v>
      </c>
      <c r="Y41" s="44">
        <f t="shared" si="5"/>
        <v>-80.1491789724212</v>
      </c>
      <c r="Z41" s="22">
        <f t="shared" si="6"/>
        <v>225</v>
      </c>
      <c r="AA41" s="10">
        <f t="shared" si="7"/>
        <v>135</v>
      </c>
      <c r="AB41" s="23">
        <f t="shared" si="8"/>
        <v>9.850821027578803</v>
      </c>
      <c r="AC41" s="61"/>
      <c r="AD41" s="62"/>
      <c r="AE41" s="36"/>
      <c r="AF41" s="33">
        <f t="shared" si="9"/>
        <v>27.19999999999999</v>
      </c>
      <c r="AG41" s="10">
        <f t="shared" si="10"/>
        <v>297.2</v>
      </c>
      <c r="AH41" s="10">
        <f t="shared" si="11"/>
        <v>9.850821027578803</v>
      </c>
      <c r="AI41" s="57"/>
      <c r="AJ41" s="39"/>
    </row>
    <row r="42" spans="1:37" s="34" customFormat="1" ht="12.75">
      <c r="A42" t="s">
        <v>50</v>
      </c>
      <c r="B42" t="s">
        <v>51</v>
      </c>
      <c r="C42" s="34">
        <v>12</v>
      </c>
      <c r="D42" s="34">
        <v>3</v>
      </c>
      <c r="E42" s="35" t="s">
        <v>19</v>
      </c>
      <c r="F42" s="12">
        <v>9</v>
      </c>
      <c r="G42" s="16">
        <v>9</v>
      </c>
      <c r="H42" s="11">
        <f t="shared" si="0"/>
        <v>9</v>
      </c>
      <c r="I42" s="16"/>
      <c r="J42" s="2">
        <v>90</v>
      </c>
      <c r="K42" s="9">
        <v>1</v>
      </c>
      <c r="L42" s="9">
        <v>180</v>
      </c>
      <c r="M42" s="9">
        <v>4</v>
      </c>
      <c r="N42" s="9"/>
      <c r="O42" s="47"/>
      <c r="P42" s="2">
        <v>1</v>
      </c>
      <c r="Q42" s="9">
        <v>14</v>
      </c>
      <c r="R42" s="92"/>
      <c r="S42" s="93"/>
      <c r="T42" s="81">
        <v>443.92</v>
      </c>
      <c r="U42" s="41">
        <f t="shared" si="1"/>
        <v>0.06974584949530101</v>
      </c>
      <c r="V42" s="41">
        <f t="shared" si="2"/>
        <v>-0.017409893252357173</v>
      </c>
      <c r="W42" s="41">
        <f t="shared" si="3"/>
        <v>0.9974121164231596</v>
      </c>
      <c r="X42" s="10">
        <f t="shared" si="4"/>
        <v>345.98430083594644</v>
      </c>
      <c r="Y42" s="44">
        <f t="shared" si="5"/>
        <v>85.87768053918502</v>
      </c>
      <c r="Z42" s="22">
        <f t="shared" si="6"/>
        <v>165.98430083594644</v>
      </c>
      <c r="AA42" s="10">
        <f t="shared" si="7"/>
        <v>75.98430083594644</v>
      </c>
      <c r="AB42" s="23">
        <f t="shared" si="8"/>
        <v>4.122319460814978</v>
      </c>
      <c r="AC42" s="49"/>
      <c r="AD42" s="60"/>
      <c r="AE42" s="24"/>
      <c r="AF42" s="33">
        <f t="shared" si="9"/>
        <v>165.98430083594644</v>
      </c>
      <c r="AG42" s="10">
        <f t="shared" si="10"/>
        <v>75.98430083594644</v>
      </c>
      <c r="AH42" s="10">
        <f t="shared" si="11"/>
        <v>4.122319460814978</v>
      </c>
      <c r="AI42" s="50"/>
      <c r="AJ42" s="28"/>
      <c r="AK42"/>
    </row>
    <row r="43" spans="1:37" s="34" customFormat="1" ht="12.75" customHeight="1">
      <c r="A43" t="s">
        <v>50</v>
      </c>
      <c r="B43" t="s">
        <v>51</v>
      </c>
      <c r="C43" s="34">
        <v>12</v>
      </c>
      <c r="D43" s="34">
        <v>3</v>
      </c>
      <c r="E43" s="35" t="s">
        <v>19</v>
      </c>
      <c r="F43" s="12">
        <v>82</v>
      </c>
      <c r="G43" s="16">
        <v>82</v>
      </c>
      <c r="H43" s="11">
        <f t="shared" si="0"/>
        <v>82</v>
      </c>
      <c r="I43" s="16"/>
      <c r="J43" s="2">
        <v>270</v>
      </c>
      <c r="K43" s="9">
        <v>2</v>
      </c>
      <c r="L43" s="9">
        <v>180</v>
      </c>
      <c r="M43" s="9">
        <v>9</v>
      </c>
      <c r="N43" s="9"/>
      <c r="O43" s="47"/>
      <c r="P43" s="2">
        <v>82</v>
      </c>
      <c r="Q43" s="9">
        <v>91</v>
      </c>
      <c r="R43" s="92"/>
      <c r="S43" s="93"/>
      <c r="T43" s="81">
        <v>444.65</v>
      </c>
      <c r="U43" s="41">
        <f t="shared" si="1"/>
        <v>-0.15633916939084616</v>
      </c>
      <c r="V43" s="41">
        <f t="shared" si="2"/>
        <v>-0.034469825985698636</v>
      </c>
      <c r="W43" s="41">
        <f t="shared" si="3"/>
        <v>-0.987086667544493</v>
      </c>
      <c r="X43" s="10">
        <f t="shared" si="4"/>
        <v>192.43370620055114</v>
      </c>
      <c r="Y43" s="44">
        <f t="shared" si="5"/>
        <v>-80.78750626027328</v>
      </c>
      <c r="Z43" s="22">
        <f t="shared" si="6"/>
        <v>192.43370620055114</v>
      </c>
      <c r="AA43" s="10">
        <f t="shared" si="7"/>
        <v>102.43370620055114</v>
      </c>
      <c r="AB43" s="23">
        <f t="shared" si="8"/>
        <v>9.212493739726725</v>
      </c>
      <c r="AC43" s="49"/>
      <c r="AD43" s="54"/>
      <c r="AE43" s="24"/>
      <c r="AF43" s="33">
        <f t="shared" si="9"/>
        <v>192.43370620055114</v>
      </c>
      <c r="AG43" s="10">
        <f t="shared" si="10"/>
        <v>102.43370620055114</v>
      </c>
      <c r="AH43" s="10">
        <f t="shared" si="11"/>
        <v>9.212493739726725</v>
      </c>
      <c r="AI43" s="51"/>
      <c r="AJ43" s="28"/>
      <c r="AK43"/>
    </row>
    <row r="44" spans="1:37" s="34" customFormat="1" ht="12.75">
      <c r="A44" t="s">
        <v>50</v>
      </c>
      <c r="B44" t="s">
        <v>51</v>
      </c>
      <c r="C44" s="34">
        <v>12</v>
      </c>
      <c r="D44" s="34">
        <v>3</v>
      </c>
      <c r="E44" s="35" t="s">
        <v>19</v>
      </c>
      <c r="F44" s="12">
        <v>83</v>
      </c>
      <c r="G44" s="16">
        <v>86</v>
      </c>
      <c r="H44" s="11">
        <f t="shared" si="0"/>
        <v>84.5</v>
      </c>
      <c r="I44" s="16"/>
      <c r="J44" s="2">
        <v>270</v>
      </c>
      <c r="K44" s="9">
        <v>55</v>
      </c>
      <c r="L44" s="9">
        <v>180</v>
      </c>
      <c r="M44" s="9">
        <v>42</v>
      </c>
      <c r="N44" s="9"/>
      <c r="O44" s="47"/>
      <c r="P44" s="2">
        <v>82</v>
      </c>
      <c r="Q44" s="9">
        <v>91</v>
      </c>
      <c r="R44" s="92"/>
      <c r="S44" s="93"/>
      <c r="T44" s="81">
        <v>444.675</v>
      </c>
      <c r="U44" s="41">
        <f t="shared" si="1"/>
        <v>-0.3837975486487286</v>
      </c>
      <c r="V44" s="41">
        <f t="shared" si="2"/>
        <v>-0.6087486029925934</v>
      </c>
      <c r="W44" s="41">
        <f t="shared" si="3"/>
        <v>-0.4262503606900439</v>
      </c>
      <c r="X44" s="10">
        <f t="shared" si="4"/>
        <v>237.76981099481569</v>
      </c>
      <c r="Y44" s="44">
        <f t="shared" si="5"/>
        <v>-30.638859384695397</v>
      </c>
      <c r="Z44" s="22">
        <f t="shared" si="6"/>
        <v>237.76981099481569</v>
      </c>
      <c r="AA44" s="10">
        <f t="shared" si="7"/>
        <v>147.76981099481569</v>
      </c>
      <c r="AB44" s="23">
        <f t="shared" si="8"/>
        <v>59.361140615304606</v>
      </c>
      <c r="AC44" s="49"/>
      <c r="AD44" s="60"/>
      <c r="AE44" s="24"/>
      <c r="AF44" s="33">
        <f t="shared" si="9"/>
        <v>237.76981099481569</v>
      </c>
      <c r="AG44" s="10">
        <f t="shared" si="10"/>
        <v>147.76981099481569</v>
      </c>
      <c r="AH44" s="10">
        <f t="shared" si="11"/>
        <v>59.361140615304606</v>
      </c>
      <c r="AI44" s="50"/>
      <c r="AJ44" s="28"/>
      <c r="AK44"/>
    </row>
    <row r="45" spans="1:39" s="34" customFormat="1" ht="12.75">
      <c r="A45" t="s">
        <v>50</v>
      </c>
      <c r="B45" t="s">
        <v>51</v>
      </c>
      <c r="C45" s="34">
        <v>12</v>
      </c>
      <c r="D45" s="34">
        <v>3</v>
      </c>
      <c r="E45" s="35" t="s">
        <v>19</v>
      </c>
      <c r="F45" s="12">
        <v>84</v>
      </c>
      <c r="G45" s="16">
        <v>86</v>
      </c>
      <c r="H45" s="11">
        <f t="shared" si="0"/>
        <v>85</v>
      </c>
      <c r="I45" s="16"/>
      <c r="J45" s="2">
        <v>90</v>
      </c>
      <c r="K45" s="9">
        <v>48</v>
      </c>
      <c r="L45" s="9">
        <v>180</v>
      </c>
      <c r="M45" s="9">
        <v>20</v>
      </c>
      <c r="N45" s="9"/>
      <c r="O45" s="47"/>
      <c r="P45" s="2">
        <v>82</v>
      </c>
      <c r="Q45" s="9">
        <v>91</v>
      </c>
      <c r="R45" s="92"/>
      <c r="S45" s="93"/>
      <c r="T45" s="81">
        <v>444.68</v>
      </c>
      <c r="U45" s="41">
        <f t="shared" si="1"/>
        <v>0.22885614589044825</v>
      </c>
      <c r="V45" s="41">
        <f t="shared" si="2"/>
        <v>-0.698327708676339</v>
      </c>
      <c r="W45" s="41">
        <f t="shared" si="3"/>
        <v>0.6287770931374197</v>
      </c>
      <c r="X45" s="10">
        <f t="shared" si="4"/>
        <v>288.1450187678885</v>
      </c>
      <c r="Y45" s="44">
        <f t="shared" si="5"/>
        <v>40.551227431064525</v>
      </c>
      <c r="Z45" s="22">
        <f t="shared" si="6"/>
        <v>108.14501876788847</v>
      </c>
      <c r="AA45" s="10">
        <f t="shared" si="7"/>
        <v>18.145018767888473</v>
      </c>
      <c r="AB45" s="23">
        <f t="shared" si="8"/>
        <v>49.448772568935475</v>
      </c>
      <c r="AC45" s="49"/>
      <c r="AD45" s="60"/>
      <c r="AE45" s="24"/>
      <c r="AF45" s="33">
        <f t="shared" si="9"/>
        <v>108.14501876788847</v>
      </c>
      <c r="AG45" s="10">
        <f t="shared" si="10"/>
        <v>18.145018767888473</v>
      </c>
      <c r="AH45" s="10">
        <f t="shared" si="11"/>
        <v>49.448772568935475</v>
      </c>
      <c r="AI45" s="50"/>
      <c r="AJ45" s="28"/>
      <c r="AK45"/>
      <c r="AL45"/>
      <c r="AM45"/>
    </row>
    <row r="46" spans="1:39" ht="12.75">
      <c r="A46" t="s">
        <v>50</v>
      </c>
      <c r="B46" t="s">
        <v>51</v>
      </c>
      <c r="C46" s="34">
        <v>12</v>
      </c>
      <c r="D46" s="34">
        <v>3</v>
      </c>
      <c r="E46" s="35" t="s">
        <v>19</v>
      </c>
      <c r="F46" s="12">
        <v>87</v>
      </c>
      <c r="G46" s="16">
        <v>87</v>
      </c>
      <c r="H46" s="11">
        <f t="shared" si="0"/>
        <v>87</v>
      </c>
      <c r="I46" s="16"/>
      <c r="J46" s="2">
        <v>270</v>
      </c>
      <c r="K46" s="9">
        <v>3</v>
      </c>
      <c r="L46" s="9">
        <v>180</v>
      </c>
      <c r="M46" s="9">
        <v>12</v>
      </c>
      <c r="N46" s="9"/>
      <c r="O46" s="47"/>
      <c r="P46" s="2">
        <v>82</v>
      </c>
      <c r="Q46" s="9">
        <v>91</v>
      </c>
      <c r="R46" s="92"/>
      <c r="S46" s="93"/>
      <c r="T46" s="81">
        <v>444.7</v>
      </c>
      <c r="U46" s="41">
        <f t="shared" si="1"/>
        <v>-0.2076267550713758</v>
      </c>
      <c r="V46" s="41">
        <f t="shared" si="2"/>
        <v>-0.05119229003114491</v>
      </c>
      <c r="W46" s="41">
        <f t="shared" si="3"/>
        <v>-0.976807083442103</v>
      </c>
      <c r="X46" s="10">
        <f t="shared" si="4"/>
        <v>193.8505480105035</v>
      </c>
      <c r="Y46" s="44">
        <f t="shared" si="5"/>
        <v>-77.65150508042849</v>
      </c>
      <c r="Z46" s="22">
        <f t="shared" si="6"/>
        <v>193.8505480105035</v>
      </c>
      <c r="AA46" s="10">
        <f t="shared" si="7"/>
        <v>103.8505480105035</v>
      </c>
      <c r="AB46" s="23">
        <f t="shared" si="8"/>
        <v>12.348494919571507</v>
      </c>
      <c r="AC46" s="49"/>
      <c r="AD46" s="60"/>
      <c r="AE46" s="24"/>
      <c r="AF46" s="33">
        <f t="shared" si="9"/>
        <v>193.8505480105035</v>
      </c>
      <c r="AG46" s="10">
        <f t="shared" si="10"/>
        <v>103.8505480105035</v>
      </c>
      <c r="AH46" s="10">
        <f t="shared" si="11"/>
        <v>12.348494919571507</v>
      </c>
      <c r="AI46" s="50"/>
      <c r="AJ46" s="28"/>
      <c r="AL46" s="34"/>
      <c r="AM46" s="34"/>
    </row>
    <row r="47" spans="1:37" s="34" customFormat="1" ht="12.75" customHeight="1">
      <c r="A47" t="s">
        <v>50</v>
      </c>
      <c r="B47" t="s">
        <v>51</v>
      </c>
      <c r="C47">
        <v>13</v>
      </c>
      <c r="D47" s="34">
        <v>5</v>
      </c>
      <c r="E47" s="2" t="s">
        <v>109</v>
      </c>
      <c r="F47" s="12">
        <v>75</v>
      </c>
      <c r="G47" s="16">
        <v>75</v>
      </c>
      <c r="H47" s="11">
        <f t="shared" si="0"/>
        <v>75</v>
      </c>
      <c r="I47" s="16"/>
      <c r="J47" s="2">
        <v>270</v>
      </c>
      <c r="K47" s="9">
        <v>1</v>
      </c>
      <c r="L47" s="9">
        <v>180</v>
      </c>
      <c r="M47" s="9">
        <v>11</v>
      </c>
      <c r="N47" s="9"/>
      <c r="O47" s="47"/>
      <c r="P47" s="2">
        <v>72</v>
      </c>
      <c r="Q47" s="9">
        <v>85</v>
      </c>
      <c r="R47" s="94"/>
      <c r="S47" s="95"/>
      <c r="T47" s="81">
        <v>455.84</v>
      </c>
      <c r="U47" s="41">
        <f t="shared" si="1"/>
        <v>-0.19077993424234485</v>
      </c>
      <c r="V47" s="41">
        <f t="shared" si="2"/>
        <v>-0.017131756575414457</v>
      </c>
      <c r="W47" s="41">
        <f t="shared" si="3"/>
        <v>-0.9814776768730069</v>
      </c>
      <c r="X47" s="10">
        <f t="shared" si="4"/>
        <v>185.1313134018011</v>
      </c>
      <c r="Y47" s="44">
        <f t="shared" si="5"/>
        <v>-78.9568242510489</v>
      </c>
      <c r="Z47" s="22">
        <f t="shared" si="6"/>
        <v>185.1313134018011</v>
      </c>
      <c r="AA47" s="10">
        <f t="shared" si="7"/>
        <v>95.1313134018011</v>
      </c>
      <c r="AB47" s="23">
        <f t="shared" si="8"/>
        <v>11.0431757489511</v>
      </c>
      <c r="AC47" s="49"/>
      <c r="AD47" s="60"/>
      <c r="AE47" s="24"/>
      <c r="AF47" s="33">
        <f t="shared" si="9"/>
        <v>185.1313134018011</v>
      </c>
      <c r="AG47" s="10">
        <f t="shared" si="10"/>
        <v>95.1313134018011</v>
      </c>
      <c r="AH47" s="10">
        <f t="shared" si="11"/>
        <v>11.0431757489511</v>
      </c>
      <c r="AI47" s="51"/>
      <c r="AJ47" s="28"/>
      <c r="AK47"/>
    </row>
    <row r="48" spans="1:36" ht="12.75">
      <c r="A48" t="s">
        <v>50</v>
      </c>
      <c r="B48" t="s">
        <v>51</v>
      </c>
      <c r="C48">
        <v>13</v>
      </c>
      <c r="D48" s="34">
        <v>6</v>
      </c>
      <c r="E48" s="2" t="s">
        <v>109</v>
      </c>
      <c r="F48" s="12">
        <v>92</v>
      </c>
      <c r="G48" s="16">
        <v>92</v>
      </c>
      <c r="H48" s="11">
        <f t="shared" si="0"/>
        <v>92</v>
      </c>
      <c r="I48" s="16"/>
      <c r="J48" s="2">
        <v>90</v>
      </c>
      <c r="K48" s="9">
        <v>3</v>
      </c>
      <c r="L48" s="9">
        <v>0</v>
      </c>
      <c r="M48" s="9">
        <v>1</v>
      </c>
      <c r="N48" s="9"/>
      <c r="O48" s="47"/>
      <c r="P48" s="2">
        <v>36</v>
      </c>
      <c r="Q48" s="9">
        <v>140</v>
      </c>
      <c r="R48" s="94">
        <v>-26.8</v>
      </c>
      <c r="S48" s="95">
        <v>58.8</v>
      </c>
      <c r="T48" s="81">
        <v>457.42</v>
      </c>
      <c r="U48" s="41">
        <f t="shared" si="1"/>
        <v>0.017428488520812163</v>
      </c>
      <c r="V48" s="41">
        <f t="shared" si="2"/>
        <v>0.05232798522331313</v>
      </c>
      <c r="W48" s="41">
        <f t="shared" si="3"/>
        <v>-0.9984774386394599</v>
      </c>
      <c r="X48" s="10">
        <f t="shared" si="4"/>
        <v>71.57901920027497</v>
      </c>
      <c r="Y48" s="44">
        <f t="shared" si="5"/>
        <v>-86.83829951329471</v>
      </c>
      <c r="Z48" s="22">
        <f t="shared" si="6"/>
        <v>71.57901920027497</v>
      </c>
      <c r="AA48" s="10">
        <f t="shared" si="7"/>
        <v>341.57901920027496</v>
      </c>
      <c r="AB48" s="23">
        <f t="shared" si="8"/>
        <v>3.1617004867052856</v>
      </c>
      <c r="AC48" s="49"/>
      <c r="AD48" s="54"/>
      <c r="AE48" s="24"/>
      <c r="AF48" s="33">
        <f t="shared" si="9"/>
        <v>98.37901920027497</v>
      </c>
      <c r="AG48" s="10">
        <f t="shared" si="10"/>
        <v>8.379019200274968</v>
      </c>
      <c r="AH48" s="10">
        <f t="shared" si="11"/>
        <v>3.1617004867052856</v>
      </c>
      <c r="AI48" s="51"/>
      <c r="AJ48" s="28"/>
    </row>
    <row r="49" spans="1:37" ht="12.75">
      <c r="A49" t="s">
        <v>50</v>
      </c>
      <c r="B49" t="s">
        <v>51</v>
      </c>
      <c r="C49">
        <v>13</v>
      </c>
      <c r="D49" s="34">
        <v>7</v>
      </c>
      <c r="E49" s="2" t="s">
        <v>109</v>
      </c>
      <c r="F49" s="12">
        <v>27</v>
      </c>
      <c r="G49" s="16">
        <v>28</v>
      </c>
      <c r="H49" s="11">
        <f t="shared" si="0"/>
        <v>27.5</v>
      </c>
      <c r="I49" s="16"/>
      <c r="J49" s="2">
        <v>90</v>
      </c>
      <c r="K49" s="9">
        <v>13</v>
      </c>
      <c r="L49" s="9">
        <v>180</v>
      </c>
      <c r="M49" s="9">
        <v>2</v>
      </c>
      <c r="N49" s="9"/>
      <c r="O49" s="47"/>
      <c r="P49" s="2">
        <v>6</v>
      </c>
      <c r="Q49" s="9">
        <v>54</v>
      </c>
      <c r="R49" s="94"/>
      <c r="S49" s="95"/>
      <c r="T49" s="81">
        <v>458.185</v>
      </c>
      <c r="U49" s="41">
        <f t="shared" si="1"/>
        <v>0.03400502486298795</v>
      </c>
      <c r="V49" s="41">
        <f t="shared" si="2"/>
        <v>-0.2248140202395328</v>
      </c>
      <c r="W49" s="41">
        <f t="shared" si="3"/>
        <v>0.9737765048683662</v>
      </c>
      <c r="X49" s="10">
        <f t="shared" si="4"/>
        <v>278.60127094616723</v>
      </c>
      <c r="Y49" s="44">
        <f t="shared" si="5"/>
        <v>76.85723222850996</v>
      </c>
      <c r="Z49" s="22">
        <f t="shared" si="6"/>
        <v>98.60127094616723</v>
      </c>
      <c r="AA49" s="10">
        <f t="shared" si="7"/>
        <v>8.601270946167233</v>
      </c>
      <c r="AB49" s="23">
        <f t="shared" si="8"/>
        <v>13.142767771490043</v>
      </c>
      <c r="AC49" s="49"/>
      <c r="AD49" s="54"/>
      <c r="AE49" s="24"/>
      <c r="AF49" s="33">
        <f t="shared" si="9"/>
        <v>98.60127094616723</v>
      </c>
      <c r="AG49" s="10">
        <f t="shared" si="10"/>
        <v>8.601270946167233</v>
      </c>
      <c r="AH49" s="10">
        <f t="shared" si="11"/>
        <v>13.142767771490043</v>
      </c>
      <c r="AI49" s="51"/>
      <c r="AJ49" s="28"/>
      <c r="AK49" s="2"/>
    </row>
    <row r="50" spans="1:37" ht="12.75">
      <c r="A50" t="s">
        <v>50</v>
      </c>
      <c r="B50" t="s">
        <v>51</v>
      </c>
      <c r="C50">
        <v>14</v>
      </c>
      <c r="D50" s="34">
        <v>1</v>
      </c>
      <c r="E50" s="2" t="s">
        <v>109</v>
      </c>
      <c r="F50" s="12">
        <v>93</v>
      </c>
      <c r="G50" s="16">
        <v>93</v>
      </c>
      <c r="H50" s="11">
        <f t="shared" si="0"/>
        <v>93</v>
      </c>
      <c r="I50" s="16"/>
      <c r="J50" s="2">
        <v>270</v>
      </c>
      <c r="K50" s="9">
        <v>6</v>
      </c>
      <c r="L50" s="9">
        <v>0</v>
      </c>
      <c r="M50" s="9">
        <v>0</v>
      </c>
      <c r="N50" s="9"/>
      <c r="O50" s="47"/>
      <c r="P50" s="2">
        <v>88</v>
      </c>
      <c r="Q50" s="9">
        <v>115</v>
      </c>
      <c r="R50" s="94"/>
      <c r="S50" s="95"/>
      <c r="T50" s="81">
        <v>460.93</v>
      </c>
      <c r="U50" s="41">
        <f t="shared" si="1"/>
        <v>0</v>
      </c>
      <c r="V50" s="41">
        <f t="shared" si="2"/>
        <v>0.10452846326765346</v>
      </c>
      <c r="W50" s="41">
        <f t="shared" si="3"/>
        <v>0.9945218953682733</v>
      </c>
      <c r="X50" s="10">
        <f t="shared" si="4"/>
        <v>90</v>
      </c>
      <c r="Y50" s="44">
        <f t="shared" si="5"/>
        <v>84.00000000000003</v>
      </c>
      <c r="Z50" s="22">
        <f t="shared" si="6"/>
        <v>270</v>
      </c>
      <c r="AA50" s="10">
        <f t="shared" si="7"/>
        <v>180</v>
      </c>
      <c r="AB50" s="23">
        <f t="shared" si="8"/>
        <v>5.999999999999972</v>
      </c>
      <c r="AC50" s="49"/>
      <c r="AD50" s="54"/>
      <c r="AE50" s="24"/>
      <c r="AF50" s="33">
        <f t="shared" si="9"/>
        <v>270</v>
      </c>
      <c r="AG50" s="10">
        <f t="shared" si="10"/>
        <v>180</v>
      </c>
      <c r="AH50" s="10">
        <f t="shared" si="11"/>
        <v>5.999999999999972</v>
      </c>
      <c r="AI50" s="51"/>
      <c r="AJ50" s="28"/>
      <c r="AK50" s="2"/>
    </row>
    <row r="51" spans="1:36" ht="12.75">
      <c r="A51" t="s">
        <v>50</v>
      </c>
      <c r="B51" t="s">
        <v>51</v>
      </c>
      <c r="C51">
        <v>14</v>
      </c>
      <c r="D51" s="34">
        <v>2</v>
      </c>
      <c r="E51" s="2" t="s">
        <v>109</v>
      </c>
      <c r="F51" s="12">
        <v>36</v>
      </c>
      <c r="G51" s="16">
        <v>37</v>
      </c>
      <c r="H51" s="11">
        <f t="shared" si="0"/>
        <v>36.5</v>
      </c>
      <c r="I51" s="16"/>
      <c r="J51" s="2">
        <v>90</v>
      </c>
      <c r="K51" s="9">
        <v>10</v>
      </c>
      <c r="L51" s="9">
        <v>180</v>
      </c>
      <c r="M51" s="9">
        <v>4</v>
      </c>
      <c r="N51" s="9"/>
      <c r="O51" s="47"/>
      <c r="P51" s="2">
        <v>20</v>
      </c>
      <c r="Q51" s="9">
        <v>50</v>
      </c>
      <c r="R51" s="92"/>
      <c r="S51" s="93"/>
      <c r="T51" s="81">
        <v>461.775</v>
      </c>
      <c r="U51" s="41">
        <f t="shared" si="1"/>
        <v>0.0686967161660071</v>
      </c>
      <c r="V51" s="41">
        <f t="shared" si="2"/>
        <v>-0.17322517943366056</v>
      </c>
      <c r="W51" s="41">
        <f t="shared" si="3"/>
        <v>0.9824088108221348</v>
      </c>
      <c r="X51" s="10">
        <f t="shared" si="4"/>
        <v>291.6320222507836</v>
      </c>
      <c r="Y51" s="44">
        <f t="shared" si="5"/>
        <v>79.25937103879266</v>
      </c>
      <c r="Z51" s="22">
        <f t="shared" si="6"/>
        <v>111.63202225078362</v>
      </c>
      <c r="AA51" s="10">
        <f t="shared" si="7"/>
        <v>21.63202225078362</v>
      </c>
      <c r="AB51" s="23">
        <f t="shared" si="8"/>
        <v>10.740628961207335</v>
      </c>
      <c r="AC51" s="49"/>
      <c r="AD51" s="60"/>
      <c r="AE51" s="24"/>
      <c r="AF51" s="33">
        <f t="shared" si="9"/>
        <v>111.63202225078362</v>
      </c>
      <c r="AG51" s="10">
        <f t="shared" si="10"/>
        <v>21.63202225078362</v>
      </c>
      <c r="AH51" s="10">
        <f t="shared" si="11"/>
        <v>10.740628961207335</v>
      </c>
      <c r="AI51" s="50"/>
      <c r="AJ51" s="28"/>
    </row>
    <row r="52" spans="1:37" s="34" customFormat="1" ht="12.75">
      <c r="A52" t="s">
        <v>50</v>
      </c>
      <c r="B52" t="s">
        <v>51</v>
      </c>
      <c r="C52">
        <v>14</v>
      </c>
      <c r="D52" s="34">
        <v>5</v>
      </c>
      <c r="E52" s="2" t="s">
        <v>109</v>
      </c>
      <c r="F52" s="12">
        <v>22</v>
      </c>
      <c r="G52" s="16">
        <v>23</v>
      </c>
      <c r="H52" s="11">
        <f t="shared" si="0"/>
        <v>22.5</v>
      </c>
      <c r="I52" s="16"/>
      <c r="J52" s="2">
        <v>90</v>
      </c>
      <c r="K52" s="9">
        <v>2</v>
      </c>
      <c r="L52" s="9">
        <v>180</v>
      </c>
      <c r="M52" s="9">
        <v>2</v>
      </c>
      <c r="N52" s="9"/>
      <c r="O52" s="47"/>
      <c r="P52" s="2">
        <v>120</v>
      </c>
      <c r="Q52" s="9">
        <v>142</v>
      </c>
      <c r="R52" s="92">
        <v>122.9</v>
      </c>
      <c r="S52" s="93">
        <v>45.6</v>
      </c>
      <c r="T52" s="81">
        <v>463.845</v>
      </c>
      <c r="U52" s="41">
        <f t="shared" si="1"/>
        <v>0.034878236872062644</v>
      </c>
      <c r="V52" s="41">
        <f t="shared" si="2"/>
        <v>-0.03487823687206265</v>
      </c>
      <c r="W52" s="41">
        <f t="shared" si="3"/>
        <v>0.9987820251299122</v>
      </c>
      <c r="X52" s="10">
        <f t="shared" si="4"/>
        <v>315</v>
      </c>
      <c r="Y52" s="44">
        <f t="shared" si="5"/>
        <v>87.17272054092648</v>
      </c>
      <c r="Z52" s="22">
        <f t="shared" si="6"/>
        <v>135</v>
      </c>
      <c r="AA52" s="10">
        <f t="shared" si="7"/>
        <v>45</v>
      </c>
      <c r="AB52" s="23">
        <f t="shared" si="8"/>
        <v>2.827279459073523</v>
      </c>
      <c r="AC52" s="49"/>
      <c r="AD52" s="60"/>
      <c r="AE52" s="24"/>
      <c r="AF52" s="33">
        <f t="shared" si="9"/>
        <v>12.099999999999994</v>
      </c>
      <c r="AG52" s="10">
        <f t="shared" si="10"/>
        <v>282.1</v>
      </c>
      <c r="AH52" s="10">
        <f t="shared" si="11"/>
        <v>2.827279459073523</v>
      </c>
      <c r="AI52" s="50"/>
      <c r="AJ52" s="28"/>
      <c r="AK52"/>
    </row>
    <row r="53" spans="1:37" ht="12.75">
      <c r="A53" t="s">
        <v>50</v>
      </c>
      <c r="B53" t="s">
        <v>51</v>
      </c>
      <c r="C53">
        <v>15</v>
      </c>
      <c r="D53">
        <v>1</v>
      </c>
      <c r="E53" s="2" t="s">
        <v>109</v>
      </c>
      <c r="F53" s="12">
        <v>45</v>
      </c>
      <c r="G53" s="16">
        <v>45</v>
      </c>
      <c r="H53" s="11">
        <f t="shared" si="0"/>
        <v>45</v>
      </c>
      <c r="I53" s="16"/>
      <c r="J53" s="2">
        <v>270</v>
      </c>
      <c r="K53" s="9">
        <v>2</v>
      </c>
      <c r="L53" s="9">
        <v>180</v>
      </c>
      <c r="M53" s="9">
        <v>6</v>
      </c>
      <c r="N53" s="9"/>
      <c r="O53" s="47"/>
      <c r="P53" s="2">
        <v>35</v>
      </c>
      <c r="Q53" s="9">
        <v>56</v>
      </c>
      <c r="R53" s="92">
        <v>90.6</v>
      </c>
      <c r="S53" s="93">
        <v>27.5</v>
      </c>
      <c r="T53" s="81">
        <v>469.95</v>
      </c>
      <c r="U53" s="41">
        <f t="shared" si="1"/>
        <v>-0.10446478735209536</v>
      </c>
      <c r="V53" s="41">
        <f t="shared" si="2"/>
        <v>-0.03470831360797005</v>
      </c>
      <c r="W53" s="41">
        <f t="shared" si="3"/>
        <v>-0.9939160595006973</v>
      </c>
      <c r="X53" s="10">
        <f t="shared" si="4"/>
        <v>198.37901197749653</v>
      </c>
      <c r="Y53" s="44">
        <f t="shared" si="5"/>
        <v>-83.68004299396074</v>
      </c>
      <c r="Z53" s="22">
        <f t="shared" si="6"/>
        <v>198.37901197749653</v>
      </c>
      <c r="AA53" s="10">
        <f t="shared" si="7"/>
        <v>108.37901197749653</v>
      </c>
      <c r="AB53" s="23">
        <f t="shared" si="8"/>
        <v>6.31995700603926</v>
      </c>
      <c r="AC53" s="49"/>
      <c r="AD53" s="54"/>
      <c r="AE53" s="24"/>
      <c r="AF53" s="33">
        <f t="shared" si="9"/>
        <v>107.77901197749654</v>
      </c>
      <c r="AG53" s="10">
        <f t="shared" si="10"/>
        <v>17.779011977496538</v>
      </c>
      <c r="AH53" s="10">
        <f t="shared" si="11"/>
        <v>6.31995700603926</v>
      </c>
      <c r="AI53" s="51"/>
      <c r="AJ53" s="28"/>
      <c r="AK53" t="s">
        <v>47</v>
      </c>
    </row>
    <row r="54" spans="1:37" ht="12.75">
      <c r="A54" t="s">
        <v>50</v>
      </c>
      <c r="B54" t="s">
        <v>51</v>
      </c>
      <c r="C54">
        <v>15</v>
      </c>
      <c r="D54">
        <v>2</v>
      </c>
      <c r="E54" s="2" t="s">
        <v>109</v>
      </c>
      <c r="F54" s="12">
        <v>62</v>
      </c>
      <c r="G54" s="16">
        <v>62</v>
      </c>
      <c r="H54" s="11">
        <f t="shared" si="0"/>
        <v>62</v>
      </c>
      <c r="I54" s="15"/>
      <c r="J54" s="2">
        <v>90</v>
      </c>
      <c r="K54" s="9">
        <v>10</v>
      </c>
      <c r="L54" s="9">
        <v>180</v>
      </c>
      <c r="M54" s="9">
        <v>7</v>
      </c>
      <c r="N54" s="9"/>
      <c r="O54" s="47"/>
      <c r="P54" s="2">
        <v>48</v>
      </c>
      <c r="Q54" s="9">
        <v>72</v>
      </c>
      <c r="R54" s="92"/>
      <c r="S54" s="93"/>
      <c r="T54" s="81">
        <v>471.52</v>
      </c>
      <c r="U54" s="41">
        <f t="shared" si="1"/>
        <v>0.1200178742398964</v>
      </c>
      <c r="V54" s="41">
        <f t="shared" si="2"/>
        <v>-0.17235383048284025</v>
      </c>
      <c r="W54" s="41">
        <f t="shared" si="3"/>
        <v>0.9774671453588046</v>
      </c>
      <c r="X54" s="10">
        <f t="shared" si="4"/>
        <v>304.851263749451</v>
      </c>
      <c r="Y54" s="44">
        <f t="shared" si="5"/>
        <v>77.87347698248591</v>
      </c>
      <c r="Z54" s="22">
        <f t="shared" si="6"/>
        <v>124.851263749451</v>
      </c>
      <c r="AA54" s="10">
        <f t="shared" si="7"/>
        <v>34.85126374945099</v>
      </c>
      <c r="AB54" s="23">
        <f t="shared" si="8"/>
        <v>12.126523017514089</v>
      </c>
      <c r="AC54" s="49"/>
      <c r="AD54" s="54"/>
      <c r="AE54" s="24"/>
      <c r="AF54" s="33">
        <f t="shared" si="9"/>
        <v>124.851263749451</v>
      </c>
      <c r="AG54" s="10">
        <f t="shared" si="10"/>
        <v>34.85126374945099</v>
      </c>
      <c r="AH54" s="10">
        <f t="shared" si="11"/>
        <v>12.126523017514089</v>
      </c>
      <c r="AI54" s="51"/>
      <c r="AJ54" s="28"/>
      <c r="AK54" t="s">
        <v>48</v>
      </c>
    </row>
    <row r="55" spans="1:37" ht="12.75">
      <c r="A55" t="s">
        <v>50</v>
      </c>
      <c r="B55" t="s">
        <v>51</v>
      </c>
      <c r="C55">
        <v>15</v>
      </c>
      <c r="D55">
        <v>4</v>
      </c>
      <c r="E55" s="2" t="s">
        <v>109</v>
      </c>
      <c r="F55" s="12">
        <v>36</v>
      </c>
      <c r="G55" s="16">
        <v>36</v>
      </c>
      <c r="H55" s="11">
        <f t="shared" si="0"/>
        <v>36</v>
      </c>
      <c r="I55" s="15"/>
      <c r="J55" s="2">
        <v>90</v>
      </c>
      <c r="K55" s="9">
        <v>10</v>
      </c>
      <c r="L55" s="9">
        <v>180</v>
      </c>
      <c r="M55" s="9">
        <v>8</v>
      </c>
      <c r="N55" s="9"/>
      <c r="O55" s="47"/>
      <c r="P55" s="2">
        <v>22</v>
      </c>
      <c r="Q55" s="9">
        <v>55</v>
      </c>
      <c r="R55" s="92"/>
      <c r="S55" s="93"/>
      <c r="T55" s="81">
        <v>472.91</v>
      </c>
      <c r="U55" s="41">
        <f t="shared" si="1"/>
        <v>0.13705874883622318</v>
      </c>
      <c r="V55" s="41">
        <f t="shared" si="2"/>
        <v>-0.17195824553872419</v>
      </c>
      <c r="W55" s="41">
        <f t="shared" si="3"/>
        <v>0.9752236716571246</v>
      </c>
      <c r="X55" s="10">
        <f t="shared" si="4"/>
        <v>308.5564810155944</v>
      </c>
      <c r="Y55" s="44">
        <f t="shared" si="5"/>
        <v>77.29323689420146</v>
      </c>
      <c r="Z55" s="22">
        <f t="shared" si="6"/>
        <v>128.5564810155944</v>
      </c>
      <c r="AA55" s="10">
        <f t="shared" si="7"/>
        <v>38.556481015594386</v>
      </c>
      <c r="AB55" s="23">
        <f t="shared" si="8"/>
        <v>12.706763105798544</v>
      </c>
      <c r="AC55" s="49"/>
      <c r="AD55" s="60"/>
      <c r="AE55" s="24"/>
      <c r="AF55" s="33">
        <f t="shared" si="9"/>
        <v>128.5564810155944</v>
      </c>
      <c r="AG55" s="10">
        <f t="shared" si="10"/>
        <v>38.556481015594386</v>
      </c>
      <c r="AH55" s="10">
        <f t="shared" si="11"/>
        <v>12.706763105798544</v>
      </c>
      <c r="AI55" s="50"/>
      <c r="AJ55" s="28"/>
      <c r="AK55" t="s">
        <v>47</v>
      </c>
    </row>
    <row r="56" spans="1:37" ht="12.75">
      <c r="A56" t="s">
        <v>50</v>
      </c>
      <c r="B56" t="s">
        <v>51</v>
      </c>
      <c r="C56">
        <v>15</v>
      </c>
      <c r="D56">
        <v>4</v>
      </c>
      <c r="E56" s="2" t="s">
        <v>109</v>
      </c>
      <c r="F56" s="12">
        <v>101</v>
      </c>
      <c r="G56" s="16">
        <v>100</v>
      </c>
      <c r="H56" s="11">
        <f t="shared" si="0"/>
        <v>100.5</v>
      </c>
      <c r="I56" s="15"/>
      <c r="J56" s="2">
        <v>90</v>
      </c>
      <c r="K56" s="9">
        <v>0</v>
      </c>
      <c r="L56" s="9">
        <v>180</v>
      </c>
      <c r="M56" s="9">
        <v>10</v>
      </c>
      <c r="N56" s="9"/>
      <c r="O56" s="47"/>
      <c r="P56" s="2">
        <v>81</v>
      </c>
      <c r="Q56" s="9">
        <v>104</v>
      </c>
      <c r="R56" s="92">
        <v>8.5</v>
      </c>
      <c r="S56" s="93">
        <v>17.8</v>
      </c>
      <c r="T56" s="81">
        <v>473.555</v>
      </c>
      <c r="U56" s="41">
        <f t="shared" si="1"/>
        <v>0.17364817766693033</v>
      </c>
      <c r="V56" s="41">
        <f t="shared" si="2"/>
        <v>-1.0632884247878856E-17</v>
      </c>
      <c r="W56" s="41">
        <f t="shared" si="3"/>
        <v>0.984807753012208</v>
      </c>
      <c r="X56" s="10">
        <f t="shared" si="4"/>
        <v>360</v>
      </c>
      <c r="Y56" s="44">
        <f t="shared" si="5"/>
        <v>80.00000000000003</v>
      </c>
      <c r="Z56" s="22">
        <f t="shared" si="6"/>
        <v>180</v>
      </c>
      <c r="AA56" s="10">
        <f t="shared" si="7"/>
        <v>90</v>
      </c>
      <c r="AB56" s="23">
        <f t="shared" si="8"/>
        <v>9.999999999999972</v>
      </c>
      <c r="AC56" s="49"/>
      <c r="AD56" s="55"/>
      <c r="AE56" s="24"/>
      <c r="AF56" s="33">
        <f t="shared" si="9"/>
        <v>171.5</v>
      </c>
      <c r="AG56" s="10">
        <f t="shared" si="10"/>
        <v>81.5</v>
      </c>
      <c r="AH56" s="10">
        <f t="shared" si="11"/>
        <v>9.999999999999972</v>
      </c>
      <c r="AI56" s="50"/>
      <c r="AJ56" s="28"/>
      <c r="AK56" t="s">
        <v>47</v>
      </c>
    </row>
    <row r="57" spans="1:37" ht="12.75">
      <c r="A57" t="s">
        <v>50</v>
      </c>
      <c r="B57" t="s">
        <v>51</v>
      </c>
      <c r="C57">
        <v>15</v>
      </c>
      <c r="D57">
        <v>5</v>
      </c>
      <c r="E57" s="2" t="s">
        <v>109</v>
      </c>
      <c r="F57" s="12">
        <v>26</v>
      </c>
      <c r="G57" s="16">
        <v>26</v>
      </c>
      <c r="H57" s="11">
        <f t="shared" si="0"/>
        <v>26</v>
      </c>
      <c r="I57" s="15"/>
      <c r="J57" s="2">
        <v>90</v>
      </c>
      <c r="K57" s="9">
        <v>7</v>
      </c>
      <c r="L57" s="9">
        <v>0</v>
      </c>
      <c r="M57" s="9">
        <v>7</v>
      </c>
      <c r="N57" s="9"/>
      <c r="O57" s="47"/>
      <c r="P57" s="2">
        <v>9</v>
      </c>
      <c r="Q57" s="9">
        <v>30</v>
      </c>
      <c r="R57" s="92"/>
      <c r="S57" s="93"/>
      <c r="T57" s="81">
        <v>474.22</v>
      </c>
      <c r="U57" s="41">
        <f t="shared" si="1"/>
        <v>0.12096094779983385</v>
      </c>
      <c r="V57" s="41">
        <f t="shared" si="2"/>
        <v>0.12096094779983384</v>
      </c>
      <c r="W57" s="41">
        <f t="shared" si="3"/>
        <v>-0.9851478631379982</v>
      </c>
      <c r="X57" s="10">
        <f t="shared" si="4"/>
        <v>45</v>
      </c>
      <c r="Y57" s="44">
        <f t="shared" si="5"/>
        <v>-80.1491789724212</v>
      </c>
      <c r="Z57" s="22">
        <f t="shared" si="6"/>
        <v>45</v>
      </c>
      <c r="AA57" s="10">
        <f t="shared" si="7"/>
        <v>315</v>
      </c>
      <c r="AB57" s="23">
        <f t="shared" si="8"/>
        <v>9.850821027578803</v>
      </c>
      <c r="AC57" s="49"/>
      <c r="AD57" s="60"/>
      <c r="AE57" s="24"/>
      <c r="AF57" s="33">
        <f t="shared" si="9"/>
        <v>45</v>
      </c>
      <c r="AG57" s="10">
        <f t="shared" si="10"/>
        <v>315</v>
      </c>
      <c r="AH57" s="10">
        <f t="shared" si="11"/>
        <v>9.850821027578803</v>
      </c>
      <c r="AI57" s="50"/>
      <c r="AJ57" s="28"/>
      <c r="AK57" t="s">
        <v>48</v>
      </c>
    </row>
    <row r="58" spans="1:37" ht="12.75">
      <c r="A58" t="s">
        <v>50</v>
      </c>
      <c r="B58" t="s">
        <v>51</v>
      </c>
      <c r="C58">
        <v>19</v>
      </c>
      <c r="D58">
        <v>4</v>
      </c>
      <c r="E58" s="2" t="s">
        <v>109</v>
      </c>
      <c r="F58" s="12">
        <v>118</v>
      </c>
      <c r="G58" s="16">
        <v>118</v>
      </c>
      <c r="H58" s="11">
        <f t="shared" si="0"/>
        <v>118</v>
      </c>
      <c r="I58" s="15"/>
      <c r="J58" s="2">
        <v>90</v>
      </c>
      <c r="K58" s="9">
        <v>4</v>
      </c>
      <c r="L58" s="9">
        <v>0</v>
      </c>
      <c r="M58" s="9">
        <v>5.5</v>
      </c>
      <c r="N58" s="9"/>
      <c r="O58" s="47"/>
      <c r="P58" s="2">
        <v>77</v>
      </c>
      <c r="Q58" s="9">
        <v>140</v>
      </c>
      <c r="R58" s="92">
        <v>-150.7</v>
      </c>
      <c r="S58" s="93">
        <v>31.3</v>
      </c>
      <c r="T58" s="89">
        <v>494.2</v>
      </c>
      <c r="U58" s="41">
        <f t="shared" si="1"/>
        <v>0.09561227708427539</v>
      </c>
      <c r="V58" s="41">
        <f t="shared" si="2"/>
        <v>0.06943532877640225</v>
      </c>
      <c r="W58" s="41">
        <f t="shared" si="3"/>
        <v>-0.9929714632563943</v>
      </c>
      <c r="X58" s="10">
        <f t="shared" si="4"/>
        <v>35.98781720340108</v>
      </c>
      <c r="Y58" s="44">
        <f t="shared" si="5"/>
        <v>-83.2136350163388</v>
      </c>
      <c r="Z58" s="22">
        <f t="shared" si="6"/>
        <v>35.98781720340108</v>
      </c>
      <c r="AA58" s="10">
        <f t="shared" si="7"/>
        <v>305.98781720340105</v>
      </c>
      <c r="AB58" s="23">
        <f t="shared" si="8"/>
        <v>6.786364983661201</v>
      </c>
      <c r="AC58" s="49"/>
      <c r="AD58" s="60"/>
      <c r="AE58" s="24"/>
      <c r="AF58" s="33">
        <f t="shared" si="9"/>
        <v>186.68781720340107</v>
      </c>
      <c r="AG58" s="10">
        <f t="shared" si="10"/>
        <v>96.68781720340107</v>
      </c>
      <c r="AH58" s="10">
        <f t="shared" si="11"/>
        <v>6.786364983661201</v>
      </c>
      <c r="AI58" s="50"/>
      <c r="AJ58" s="28"/>
      <c r="AK58" s="82" t="s">
        <v>129</v>
      </c>
    </row>
    <row r="59" spans="1:37" ht="12.75">
      <c r="A59" t="s">
        <v>50</v>
      </c>
      <c r="B59" t="s">
        <v>51</v>
      </c>
      <c r="C59">
        <v>21</v>
      </c>
      <c r="D59">
        <v>3</v>
      </c>
      <c r="E59" s="83" t="s">
        <v>19</v>
      </c>
      <c r="F59" s="12">
        <v>10</v>
      </c>
      <c r="G59" s="16">
        <v>13</v>
      </c>
      <c r="H59" s="11">
        <f t="shared" si="0"/>
        <v>11.5</v>
      </c>
      <c r="I59" s="15"/>
      <c r="J59" s="2">
        <v>90</v>
      </c>
      <c r="K59" s="9">
        <v>21</v>
      </c>
      <c r="L59" s="9">
        <v>0</v>
      </c>
      <c r="M59" s="9">
        <v>40</v>
      </c>
      <c r="N59" s="9"/>
      <c r="O59" s="47"/>
      <c r="P59" s="2">
        <v>1</v>
      </c>
      <c r="Q59" s="9">
        <v>18</v>
      </c>
      <c r="R59" s="92">
        <v>166.3</v>
      </c>
      <c r="S59" s="93">
        <v>53</v>
      </c>
      <c r="T59" s="89">
        <v>502.36</v>
      </c>
      <c r="U59" s="41">
        <f t="shared" si="1"/>
        <v>0.6000939307982761</v>
      </c>
      <c r="V59" s="41">
        <f t="shared" si="2"/>
        <v>0.2745257763411195</v>
      </c>
      <c r="W59" s="41">
        <f t="shared" si="3"/>
        <v>-0.715164097922827</v>
      </c>
      <c r="X59" s="10">
        <f t="shared" si="4"/>
        <v>24.58273693085118</v>
      </c>
      <c r="Y59" s="44">
        <f t="shared" si="5"/>
        <v>-47.30119113742758</v>
      </c>
      <c r="Z59" s="22">
        <f t="shared" si="6"/>
        <v>24.58273693085118</v>
      </c>
      <c r="AA59" s="10">
        <f t="shared" si="7"/>
        <v>294.5827369308512</v>
      </c>
      <c r="AB59" s="23">
        <f t="shared" si="8"/>
        <v>42.69880886257242</v>
      </c>
      <c r="AC59" s="49"/>
      <c r="AD59" s="60"/>
      <c r="AE59" s="24"/>
      <c r="AF59" s="33">
        <f t="shared" si="9"/>
        <v>218.28273693085117</v>
      </c>
      <c r="AG59" s="10">
        <f t="shared" si="10"/>
        <v>128.28273693085117</v>
      </c>
      <c r="AH59" s="10">
        <f t="shared" si="11"/>
        <v>42.69880886257242</v>
      </c>
      <c r="AI59" s="50"/>
      <c r="AJ59" s="28"/>
      <c r="AK59" s="82" t="s">
        <v>130</v>
      </c>
    </row>
    <row r="60" spans="1:37" ht="12.75">
      <c r="A60" t="s">
        <v>50</v>
      </c>
      <c r="B60" t="s">
        <v>51</v>
      </c>
      <c r="C60">
        <v>21</v>
      </c>
      <c r="D60">
        <v>3</v>
      </c>
      <c r="E60" s="83" t="s">
        <v>19</v>
      </c>
      <c r="F60" s="12">
        <v>37</v>
      </c>
      <c r="G60" s="16">
        <v>37</v>
      </c>
      <c r="H60" s="11">
        <f t="shared" si="0"/>
        <v>37</v>
      </c>
      <c r="I60" s="15"/>
      <c r="J60" s="2">
        <v>270</v>
      </c>
      <c r="K60" s="9">
        <v>11</v>
      </c>
      <c r="L60" s="9">
        <v>0</v>
      </c>
      <c r="M60" s="9">
        <v>3</v>
      </c>
      <c r="N60" s="9"/>
      <c r="O60" s="47"/>
      <c r="P60" s="2"/>
      <c r="Q60" s="1"/>
      <c r="R60" s="92"/>
      <c r="S60" s="93"/>
      <c r="T60" s="89">
        <v>502.63</v>
      </c>
      <c r="U60" s="41">
        <f t="shared" si="1"/>
        <v>-0.05137439731980113</v>
      </c>
      <c r="V60" s="41">
        <f t="shared" si="2"/>
        <v>0.19054749827986656</v>
      </c>
      <c r="W60" s="41">
        <f t="shared" si="3"/>
        <v>0.9802818975087834</v>
      </c>
      <c r="X60" s="10">
        <f t="shared" si="4"/>
        <v>105.08899446245466</v>
      </c>
      <c r="Y60" s="44">
        <f t="shared" si="5"/>
        <v>78.6172909458482</v>
      </c>
      <c r="Z60" s="22">
        <f t="shared" si="6"/>
        <v>285.08899446245465</v>
      </c>
      <c r="AA60" s="10">
        <f t="shared" si="7"/>
        <v>195.08899446245465</v>
      </c>
      <c r="AB60" s="23">
        <f t="shared" si="8"/>
        <v>11.382709054151803</v>
      </c>
      <c r="AC60" s="49"/>
      <c r="AD60" s="60"/>
      <c r="AE60" s="24"/>
      <c r="AF60" s="33">
        <f t="shared" si="9"/>
        <v>285.08899446245465</v>
      </c>
      <c r="AG60" s="10">
        <f t="shared" si="10"/>
        <v>195.08899446245465</v>
      </c>
      <c r="AH60" s="10">
        <f t="shared" si="11"/>
        <v>11.382709054151803</v>
      </c>
      <c r="AI60" s="50"/>
      <c r="AJ60" s="27"/>
      <c r="AK60" s="82" t="s">
        <v>131</v>
      </c>
    </row>
    <row r="61" spans="1:37" ht="12.75">
      <c r="A61" t="s">
        <v>50</v>
      </c>
      <c r="B61" t="s">
        <v>51</v>
      </c>
      <c r="C61" s="82">
        <v>21</v>
      </c>
      <c r="D61">
        <v>5</v>
      </c>
      <c r="E61" s="83" t="s">
        <v>109</v>
      </c>
      <c r="F61" s="12">
        <v>60</v>
      </c>
      <c r="G61" s="16">
        <v>60</v>
      </c>
      <c r="H61" s="11">
        <f t="shared" si="0"/>
        <v>60</v>
      </c>
      <c r="I61" s="15"/>
      <c r="J61" s="2">
        <v>270</v>
      </c>
      <c r="K61" s="9">
        <v>7</v>
      </c>
      <c r="L61" s="9">
        <v>180</v>
      </c>
      <c r="M61" s="9">
        <v>11</v>
      </c>
      <c r="N61" s="9"/>
      <c r="O61" s="47"/>
      <c r="P61" s="2">
        <v>0</v>
      </c>
      <c r="Q61" s="9">
        <v>79</v>
      </c>
      <c r="R61" s="92"/>
      <c r="S61" s="93"/>
      <c r="T61" s="89">
        <v>505.68</v>
      </c>
      <c r="U61" s="41">
        <f t="shared" si="1"/>
        <v>-0.18938673405953638</v>
      </c>
      <c r="V61" s="41">
        <f t="shared" si="2"/>
        <v>-0.11963026031541102</v>
      </c>
      <c r="W61" s="41">
        <f t="shared" si="3"/>
        <v>-0.9743102832774889</v>
      </c>
      <c r="X61" s="10">
        <f t="shared" si="4"/>
        <v>212.27944745204488</v>
      </c>
      <c r="Y61" s="44">
        <f t="shared" si="5"/>
        <v>-77.05199762894225</v>
      </c>
      <c r="Z61" s="22">
        <f t="shared" si="6"/>
        <v>212.27944745204488</v>
      </c>
      <c r="AA61" s="10">
        <f t="shared" si="7"/>
        <v>122.27944745204488</v>
      </c>
      <c r="AB61" s="23">
        <f t="shared" si="8"/>
        <v>12.948002371057754</v>
      </c>
      <c r="AC61" s="49"/>
      <c r="AD61" s="60"/>
      <c r="AE61" s="24"/>
      <c r="AF61" s="33">
        <f t="shared" si="9"/>
        <v>212.27944745204488</v>
      </c>
      <c r="AG61" s="10">
        <f t="shared" si="10"/>
        <v>122.27944745204488</v>
      </c>
      <c r="AH61" s="10">
        <f t="shared" si="11"/>
        <v>12.948002371057754</v>
      </c>
      <c r="AI61" s="50"/>
      <c r="AJ61" s="28"/>
      <c r="AK61" s="82" t="s">
        <v>132</v>
      </c>
    </row>
    <row r="62" spans="1:36" ht="12.75">
      <c r="A62" t="s">
        <v>50</v>
      </c>
      <c r="B62" t="s">
        <v>51</v>
      </c>
      <c r="C62" s="82">
        <v>21</v>
      </c>
      <c r="D62">
        <v>5</v>
      </c>
      <c r="E62" s="83" t="s">
        <v>19</v>
      </c>
      <c r="F62" s="12">
        <v>116</v>
      </c>
      <c r="G62" s="16">
        <v>118</v>
      </c>
      <c r="H62" s="11">
        <f t="shared" si="0"/>
        <v>117</v>
      </c>
      <c r="I62" s="15"/>
      <c r="J62" s="2">
        <v>270</v>
      </c>
      <c r="K62" s="9">
        <v>12</v>
      </c>
      <c r="L62" s="9">
        <v>180</v>
      </c>
      <c r="M62" s="9">
        <v>4</v>
      </c>
      <c r="N62" s="9"/>
      <c r="O62" s="47"/>
      <c r="P62" s="2">
        <v>102</v>
      </c>
      <c r="Q62" s="9">
        <v>110</v>
      </c>
      <c r="R62" s="92">
        <v>48.2</v>
      </c>
      <c r="S62" s="93">
        <v>-31.8</v>
      </c>
      <c r="T62" s="89">
        <v>506.24</v>
      </c>
      <c r="U62" s="41">
        <f t="shared" si="1"/>
        <v>-0.0682321274284669</v>
      </c>
      <c r="V62" s="41">
        <f t="shared" si="2"/>
        <v>-0.2074052283885323</v>
      </c>
      <c r="W62" s="41">
        <f t="shared" si="3"/>
        <v>-0.9757648823399446</v>
      </c>
      <c r="X62" s="10">
        <f t="shared" si="4"/>
        <v>251.78983956789773</v>
      </c>
      <c r="Y62" s="44">
        <f t="shared" si="5"/>
        <v>-77.38707326251301</v>
      </c>
      <c r="Z62" s="22">
        <f t="shared" si="6"/>
        <v>251.78983956789773</v>
      </c>
      <c r="AA62" s="10">
        <f t="shared" si="7"/>
        <v>161.78983956789773</v>
      </c>
      <c r="AB62" s="23">
        <f t="shared" si="8"/>
        <v>12.612926737486987</v>
      </c>
      <c r="AC62" s="49"/>
      <c r="AD62" s="60"/>
      <c r="AE62" s="24"/>
      <c r="AF62" s="33">
        <f t="shared" si="9"/>
        <v>23.58983956789774</v>
      </c>
      <c r="AG62" s="10">
        <f t="shared" si="10"/>
        <v>293.58983956789774</v>
      </c>
      <c r="AH62" s="10">
        <f t="shared" si="11"/>
        <v>12.612926737486987</v>
      </c>
      <c r="AI62" s="50"/>
      <c r="AJ62" s="28"/>
    </row>
    <row r="63" spans="1:37" ht="12.75">
      <c r="A63" t="s">
        <v>50</v>
      </c>
      <c r="B63" t="s">
        <v>51</v>
      </c>
      <c r="C63" s="82">
        <v>21</v>
      </c>
      <c r="D63">
        <v>6</v>
      </c>
      <c r="E63" s="83" t="s">
        <v>109</v>
      </c>
      <c r="F63" s="12">
        <v>49</v>
      </c>
      <c r="G63" s="16">
        <v>54</v>
      </c>
      <c r="H63" s="11">
        <f t="shared" si="0"/>
        <v>51.5</v>
      </c>
      <c r="I63" s="15"/>
      <c r="J63" s="2">
        <v>270</v>
      </c>
      <c r="K63" s="9">
        <v>15</v>
      </c>
      <c r="L63" s="9">
        <v>180</v>
      </c>
      <c r="M63" s="9">
        <v>6</v>
      </c>
      <c r="N63" s="9"/>
      <c r="O63" s="47"/>
      <c r="P63" s="2">
        <v>33</v>
      </c>
      <c r="Q63" s="9">
        <v>55</v>
      </c>
      <c r="R63" s="92"/>
      <c r="S63" s="93"/>
      <c r="T63" s="89">
        <v>506.98</v>
      </c>
      <c r="U63" s="41">
        <f t="shared" si="1"/>
        <v>-0.10096674225253471</v>
      </c>
      <c r="V63" s="41">
        <f t="shared" si="2"/>
        <v>-0.25740120729276555</v>
      </c>
      <c r="W63" s="41">
        <f t="shared" si="3"/>
        <v>-0.9606343835461697</v>
      </c>
      <c r="X63" s="10">
        <f t="shared" si="4"/>
        <v>248.58218977043103</v>
      </c>
      <c r="Y63" s="44">
        <f t="shared" si="5"/>
        <v>-73.94281830940439</v>
      </c>
      <c r="Z63" s="22">
        <f t="shared" si="6"/>
        <v>248.58218977043103</v>
      </c>
      <c r="AA63" s="10">
        <f t="shared" si="7"/>
        <v>158.58218977043103</v>
      </c>
      <c r="AB63" s="23">
        <f t="shared" si="8"/>
        <v>16.057181690595613</v>
      </c>
      <c r="AC63" s="49"/>
      <c r="AD63" s="60"/>
      <c r="AE63" s="24"/>
      <c r="AF63" s="33">
        <f t="shared" si="9"/>
        <v>248.58218977043103</v>
      </c>
      <c r="AG63" s="10">
        <f t="shared" si="10"/>
        <v>158.58218977043103</v>
      </c>
      <c r="AH63" s="10">
        <f t="shared" si="11"/>
        <v>16.057181690595613</v>
      </c>
      <c r="AI63" s="50"/>
      <c r="AJ63" s="28"/>
      <c r="AK63" s="82" t="s">
        <v>133</v>
      </c>
    </row>
    <row r="64" spans="1:37" ht="12.75">
      <c r="A64" t="s">
        <v>50</v>
      </c>
      <c r="B64" t="s">
        <v>51</v>
      </c>
      <c r="C64" s="82">
        <v>21</v>
      </c>
      <c r="D64">
        <v>7</v>
      </c>
      <c r="E64" s="83" t="s">
        <v>109</v>
      </c>
      <c r="F64" s="12">
        <v>111</v>
      </c>
      <c r="G64" s="16">
        <v>112</v>
      </c>
      <c r="H64" s="11">
        <f t="shared" si="0"/>
        <v>111.5</v>
      </c>
      <c r="I64" s="15"/>
      <c r="J64" s="2">
        <v>270</v>
      </c>
      <c r="K64" s="9">
        <v>7</v>
      </c>
      <c r="L64" s="9">
        <v>0</v>
      </c>
      <c r="M64" s="9">
        <v>8</v>
      </c>
      <c r="N64" s="9"/>
      <c r="O64" s="47"/>
      <c r="P64" s="2">
        <v>105</v>
      </c>
      <c r="Q64" s="9">
        <v>140</v>
      </c>
      <c r="R64" s="92"/>
      <c r="S64" s="93"/>
      <c r="T64" s="89">
        <v>509.01</v>
      </c>
      <c r="U64" s="41">
        <f t="shared" si="1"/>
        <v>-0.13813572576990213</v>
      </c>
      <c r="V64" s="41">
        <f t="shared" si="2"/>
        <v>0.12068331933261865</v>
      </c>
      <c r="W64" s="41">
        <f t="shared" si="3"/>
        <v>0.9828867607227297</v>
      </c>
      <c r="X64" s="10">
        <f t="shared" si="4"/>
        <v>138.85766737554553</v>
      </c>
      <c r="Y64" s="44">
        <f t="shared" si="5"/>
        <v>79.42894908769492</v>
      </c>
      <c r="Z64" s="22">
        <f t="shared" si="6"/>
        <v>318.85766737554553</v>
      </c>
      <c r="AA64" s="10">
        <f t="shared" si="7"/>
        <v>228.85766737554553</v>
      </c>
      <c r="AB64" s="23">
        <f t="shared" si="8"/>
        <v>10.571050912305083</v>
      </c>
      <c r="AC64" s="49"/>
      <c r="AD64" s="60"/>
      <c r="AE64" s="24"/>
      <c r="AF64" s="33">
        <f t="shared" si="9"/>
        <v>318.85766737554553</v>
      </c>
      <c r="AG64" s="10">
        <f t="shared" si="10"/>
        <v>228.85766737554553</v>
      </c>
      <c r="AH64" s="10">
        <f t="shared" si="11"/>
        <v>10.571050912305083</v>
      </c>
      <c r="AI64" s="50"/>
      <c r="AJ64" s="28"/>
      <c r="AK64" s="82" t="s">
        <v>46</v>
      </c>
    </row>
    <row r="65" spans="1:37" ht="12.75">
      <c r="A65" t="s">
        <v>50</v>
      </c>
      <c r="B65" t="s">
        <v>51</v>
      </c>
      <c r="C65" s="82">
        <v>21</v>
      </c>
      <c r="D65">
        <v>8</v>
      </c>
      <c r="E65" s="83" t="s">
        <v>109</v>
      </c>
      <c r="F65" s="12">
        <v>130</v>
      </c>
      <c r="G65" s="16">
        <v>132</v>
      </c>
      <c r="H65" s="11">
        <f t="shared" si="0"/>
        <v>131</v>
      </c>
      <c r="I65" s="15"/>
      <c r="J65" s="2">
        <v>270</v>
      </c>
      <c r="K65" s="9">
        <v>19</v>
      </c>
      <c r="L65" s="9">
        <v>0</v>
      </c>
      <c r="M65" s="9">
        <v>20</v>
      </c>
      <c r="N65" s="9"/>
      <c r="O65" s="47"/>
      <c r="P65" s="2">
        <v>12</v>
      </c>
      <c r="Q65" s="9">
        <v>35</v>
      </c>
      <c r="R65" s="92">
        <v>-27.1</v>
      </c>
      <c r="S65" s="93">
        <v>69.6</v>
      </c>
      <c r="T65" s="89">
        <v>510.605</v>
      </c>
      <c r="U65" s="41">
        <f t="shared" si="1"/>
        <v>-0.32338639874356045</v>
      </c>
      <c r="V65" s="41">
        <f t="shared" si="2"/>
        <v>0.305933992306277</v>
      </c>
      <c r="W65" s="41">
        <f t="shared" si="3"/>
        <v>0.8884968283066811</v>
      </c>
      <c r="X65" s="10">
        <f t="shared" si="4"/>
        <v>136.58852790932687</v>
      </c>
      <c r="Y65" s="44">
        <f t="shared" si="5"/>
        <v>63.38753827921377</v>
      </c>
      <c r="Z65" s="22">
        <f t="shared" si="6"/>
        <v>316.5885279093269</v>
      </c>
      <c r="AA65" s="10">
        <f t="shared" si="7"/>
        <v>226.5885279093269</v>
      </c>
      <c r="AB65" s="23">
        <f t="shared" si="8"/>
        <v>26.61246172078623</v>
      </c>
      <c r="AC65" s="49"/>
      <c r="AD65" s="60"/>
      <c r="AE65" s="24"/>
      <c r="AF65" s="33">
        <f t="shared" si="9"/>
        <v>343.6885279093269</v>
      </c>
      <c r="AG65" s="10">
        <f t="shared" si="10"/>
        <v>253.68852790932692</v>
      </c>
      <c r="AH65" s="10">
        <f t="shared" si="11"/>
        <v>26.61246172078623</v>
      </c>
      <c r="AI65" s="50"/>
      <c r="AJ65" s="28"/>
      <c r="AK65" s="82" t="s">
        <v>134</v>
      </c>
    </row>
    <row r="66" spans="1:37" ht="12.75">
      <c r="A66" t="s">
        <v>50</v>
      </c>
      <c r="B66" t="s">
        <v>51</v>
      </c>
      <c r="C66" s="82">
        <v>23</v>
      </c>
      <c r="D66">
        <v>5</v>
      </c>
      <c r="E66" s="83" t="s">
        <v>109</v>
      </c>
      <c r="F66" s="12">
        <v>132</v>
      </c>
      <c r="G66" s="16">
        <v>133</v>
      </c>
      <c r="H66" s="11">
        <f t="shared" si="0"/>
        <v>132.5</v>
      </c>
      <c r="I66" s="15"/>
      <c r="J66" s="2">
        <v>270</v>
      </c>
      <c r="K66" s="9">
        <v>14</v>
      </c>
      <c r="L66" s="9">
        <v>0</v>
      </c>
      <c r="M66" s="9">
        <v>1</v>
      </c>
      <c r="N66" s="9"/>
      <c r="O66" s="47"/>
      <c r="P66" s="2">
        <v>132</v>
      </c>
      <c r="Q66" s="9">
        <v>144</v>
      </c>
      <c r="R66" s="92"/>
      <c r="S66" s="93"/>
      <c r="T66" s="89">
        <v>525.715</v>
      </c>
      <c r="U66" s="41">
        <f t="shared" si="1"/>
        <v>-0.016933995379327882</v>
      </c>
      <c r="V66" s="41">
        <f t="shared" si="2"/>
        <v>0.24188504972319289</v>
      </c>
      <c r="W66" s="41">
        <f t="shared" si="3"/>
        <v>0.9701479455371518</v>
      </c>
      <c r="X66" s="10">
        <f t="shared" si="4"/>
        <v>94.00465425050194</v>
      </c>
      <c r="Y66" s="44">
        <f t="shared" si="5"/>
        <v>75.96708610088062</v>
      </c>
      <c r="Z66" s="22">
        <f t="shared" si="6"/>
        <v>274.00465425050197</v>
      </c>
      <c r="AA66" s="10">
        <f t="shared" si="7"/>
        <v>184.00465425050197</v>
      </c>
      <c r="AB66" s="23">
        <f t="shared" si="8"/>
        <v>14.032913899119379</v>
      </c>
      <c r="AC66" s="49"/>
      <c r="AD66" s="60"/>
      <c r="AE66" s="24"/>
      <c r="AF66" s="33">
        <f t="shared" si="9"/>
        <v>274.00465425050197</v>
      </c>
      <c r="AG66" s="10">
        <f t="shared" si="10"/>
        <v>184.00465425050197</v>
      </c>
      <c r="AH66" s="10">
        <f t="shared" si="11"/>
        <v>14.032913899119379</v>
      </c>
      <c r="AI66" s="50"/>
      <c r="AJ66" s="28"/>
      <c r="AK66" s="82" t="s">
        <v>135</v>
      </c>
    </row>
    <row r="67" spans="1:36" ht="12.75">
      <c r="A67" t="s">
        <v>50</v>
      </c>
      <c r="B67" t="s">
        <v>51</v>
      </c>
      <c r="C67" s="91">
        <v>23</v>
      </c>
      <c r="D67">
        <v>7</v>
      </c>
      <c r="E67" s="83" t="s">
        <v>136</v>
      </c>
      <c r="F67" s="12">
        <v>43</v>
      </c>
      <c r="G67" s="16">
        <v>43</v>
      </c>
      <c r="H67" s="11">
        <f aca="true" t="shared" si="12" ref="H67:H130">AVERAGE(F67:G67)</f>
        <v>43</v>
      </c>
      <c r="I67" s="15"/>
      <c r="J67" s="2">
        <v>270</v>
      </c>
      <c r="K67" s="9">
        <v>7</v>
      </c>
      <c r="L67" s="9">
        <v>0</v>
      </c>
      <c r="M67" s="9">
        <v>8</v>
      </c>
      <c r="N67" s="9"/>
      <c r="O67" s="47"/>
      <c r="P67" s="2">
        <v>38</v>
      </c>
      <c r="Q67" s="9">
        <v>106</v>
      </c>
      <c r="R67" s="92">
        <v>-61.3</v>
      </c>
      <c r="S67" s="93">
        <v>62.5</v>
      </c>
      <c r="T67" s="90">
        <v>526.73</v>
      </c>
      <c r="U67" s="41">
        <f aca="true" t="shared" si="13" ref="U67:U130">COS(K67*PI()/180)*SIN(J67*PI()/180)*(SIN(M67*PI()/180))-(COS(M67*PI()/180)*SIN(L67*PI()/180))*(SIN(K67*PI()/180))</f>
        <v>-0.13813572576990213</v>
      </c>
      <c r="V67" s="41">
        <f aca="true" t="shared" si="14" ref="V67:V130">(SIN(K67*PI()/180))*(COS(M67*PI()/180)*COS(L67*PI()/180))-(SIN(M67*PI()/180))*(COS(K67*PI()/180)*COS(J67*PI()/180))</f>
        <v>0.12068331933261865</v>
      </c>
      <c r="W67" s="41">
        <f aca="true" t="shared" si="15" ref="W67:W130">(COS(K67*PI()/180)*COS(J67*PI()/180))*(COS(M67*PI()/180)*SIN(L67*PI()/180))-(COS(K67*PI()/180)*SIN(J67*PI()/180))*(COS(M67*PI()/180)*COS(L67*PI()/180))</f>
        <v>0.9828867607227297</v>
      </c>
      <c r="X67" s="10">
        <f aca="true" t="shared" si="16" ref="X67:X130">IF(U67=0,IF(V67&gt;=0,90,270),IF(U67&gt;0,IF(V67&gt;=0,ATAN(V67/U67)*180/PI(),ATAN(V67/U67)*180/PI()+360),ATAN(V67/U67)*180/PI()+180))</f>
        <v>138.85766737554553</v>
      </c>
      <c r="Y67" s="44">
        <f aca="true" t="shared" si="17" ref="Y67:Y130">ASIN(W67/SQRT(U67^2+V67^2+W67^2))*180/PI()</f>
        <v>79.42894908769492</v>
      </c>
      <c r="Z67" s="22">
        <f aca="true" t="shared" si="18" ref="Z67:Z130">IF(W67&lt;0,X67,IF(X67+180&gt;=360,X67-180,X67+180))</f>
        <v>318.85766737554553</v>
      </c>
      <c r="AA67" s="10">
        <f aca="true" t="shared" si="19" ref="AA67:AA130">IF(Z67-90&lt;0,Z67+270,Z67-90)</f>
        <v>228.85766737554553</v>
      </c>
      <c r="AB67" s="23">
        <f aca="true" t="shared" si="20" ref="AB67:AB130">IF(W67&lt;0,90+Y67,90-Y67)</f>
        <v>10.571050912305083</v>
      </c>
      <c r="AC67" s="49"/>
      <c r="AD67" s="60"/>
      <c r="AE67" s="24"/>
      <c r="AF67" s="33">
        <f aca="true" t="shared" si="21" ref="AF67:AF130">IF(S67&gt;=0,IF(Z67&gt;=R67,Z67-R67,Z67-R67+360),IF((Z67-R67-180)&lt;0,IF(Z67-R67+180&lt;0,Z67-R67+540,Z67-R67+180),Z67-R67-180))</f>
        <v>380.15766737554554</v>
      </c>
      <c r="AG67" s="10">
        <f aca="true" t="shared" si="22" ref="AG67:AG130">IF(AF67-90&lt;0,AF67+270,AF67-90)</f>
        <v>290.15766737554554</v>
      </c>
      <c r="AH67" s="10">
        <f aca="true" t="shared" si="23" ref="AH67:AH130">AB67</f>
        <v>10.571050912305083</v>
      </c>
      <c r="AI67" s="50"/>
      <c r="AJ67" s="27"/>
    </row>
    <row r="68" spans="1:36" ht="12.75">
      <c r="A68" t="s">
        <v>50</v>
      </c>
      <c r="B68" t="s">
        <v>51</v>
      </c>
      <c r="C68" s="82">
        <v>23</v>
      </c>
      <c r="D68">
        <v>7</v>
      </c>
      <c r="E68" s="83" t="s">
        <v>19</v>
      </c>
      <c r="F68" s="12">
        <v>135</v>
      </c>
      <c r="G68" s="16">
        <v>136</v>
      </c>
      <c r="H68" s="11">
        <f t="shared" si="12"/>
        <v>135.5</v>
      </c>
      <c r="I68" s="15"/>
      <c r="J68" s="2">
        <v>270</v>
      </c>
      <c r="K68" s="9">
        <v>6</v>
      </c>
      <c r="L68" s="9">
        <v>0</v>
      </c>
      <c r="M68" s="9">
        <v>2</v>
      </c>
      <c r="N68" s="9"/>
      <c r="O68" s="47"/>
      <c r="P68" s="2">
        <v>5</v>
      </c>
      <c r="Q68" s="9">
        <v>36</v>
      </c>
      <c r="R68" s="92">
        <v>-53.3</v>
      </c>
      <c r="S68" s="93">
        <v>57</v>
      </c>
      <c r="T68" s="89">
        <v>527.65</v>
      </c>
      <c r="U68" s="41">
        <f t="shared" si="13"/>
        <v>-0.03470831360797007</v>
      </c>
      <c r="V68" s="41">
        <f t="shared" si="14"/>
        <v>0.10446478735209536</v>
      </c>
      <c r="W68" s="41">
        <f t="shared" si="15"/>
        <v>0.9939160595006973</v>
      </c>
      <c r="X68" s="10">
        <f t="shared" si="16"/>
        <v>108.37901197749653</v>
      </c>
      <c r="Y68" s="44">
        <f t="shared" si="17"/>
        <v>83.68004299396074</v>
      </c>
      <c r="Z68" s="22">
        <f t="shared" si="18"/>
        <v>288.37901197749653</v>
      </c>
      <c r="AA68" s="10">
        <f t="shared" si="19"/>
        <v>198.37901197749653</v>
      </c>
      <c r="AB68" s="23">
        <f t="shared" si="20"/>
        <v>6.31995700603926</v>
      </c>
      <c r="AC68" s="49"/>
      <c r="AD68" s="60"/>
      <c r="AE68" s="24"/>
      <c r="AF68" s="33">
        <f t="shared" si="21"/>
        <v>341.67901197749654</v>
      </c>
      <c r="AG68" s="10">
        <f t="shared" si="22"/>
        <v>251.67901197749654</v>
      </c>
      <c r="AH68" s="10">
        <f t="shared" si="23"/>
        <v>6.31995700603926</v>
      </c>
      <c r="AI68" s="50"/>
      <c r="AJ68" s="28"/>
    </row>
    <row r="69" spans="1:36" s="34" customFormat="1" ht="12.75">
      <c r="A69" t="s">
        <v>50</v>
      </c>
      <c r="B69" t="s">
        <v>51</v>
      </c>
      <c r="C69" s="84">
        <v>25</v>
      </c>
      <c r="D69" s="34">
        <v>4</v>
      </c>
      <c r="E69" s="85" t="s">
        <v>19</v>
      </c>
      <c r="F69" s="12">
        <v>23</v>
      </c>
      <c r="G69" s="16">
        <v>25</v>
      </c>
      <c r="H69" s="11">
        <f t="shared" si="12"/>
        <v>24</v>
      </c>
      <c r="I69" s="16"/>
      <c r="J69" s="35">
        <v>90</v>
      </c>
      <c r="K69" s="9">
        <v>15</v>
      </c>
      <c r="L69" s="9">
        <v>180</v>
      </c>
      <c r="M69" s="9">
        <v>5</v>
      </c>
      <c r="N69" s="9"/>
      <c r="O69" s="47"/>
      <c r="P69" s="35">
        <v>23</v>
      </c>
      <c r="Q69" s="9">
        <v>26</v>
      </c>
      <c r="R69" s="96"/>
      <c r="S69" s="97"/>
      <c r="T69" s="89">
        <v>542.12</v>
      </c>
      <c r="U69" s="41">
        <f t="shared" si="13"/>
        <v>0.08418598282936916</v>
      </c>
      <c r="V69" s="41">
        <f t="shared" si="14"/>
        <v>-0.25783416049629954</v>
      </c>
      <c r="W69" s="41">
        <f t="shared" si="15"/>
        <v>0.9622501868990583</v>
      </c>
      <c r="X69" s="10">
        <f t="shared" si="16"/>
        <v>288.08248883403496</v>
      </c>
      <c r="Y69" s="44">
        <f t="shared" si="17"/>
        <v>74.2584161615752</v>
      </c>
      <c r="Z69" s="22">
        <f t="shared" si="18"/>
        <v>108.08248883403496</v>
      </c>
      <c r="AA69" s="10">
        <f t="shared" si="19"/>
        <v>18.08248883403496</v>
      </c>
      <c r="AB69" s="23">
        <f t="shared" si="20"/>
        <v>15.741583838424802</v>
      </c>
      <c r="AC69" s="61"/>
      <c r="AD69" s="63"/>
      <c r="AE69" s="36"/>
      <c r="AF69" s="33">
        <f t="shared" si="21"/>
        <v>108.08248883403496</v>
      </c>
      <c r="AG69" s="10">
        <f t="shared" si="22"/>
        <v>18.08248883403496</v>
      </c>
      <c r="AH69" s="10">
        <f t="shared" si="23"/>
        <v>15.741583838424802</v>
      </c>
      <c r="AI69" s="57"/>
      <c r="AJ69" s="39"/>
    </row>
    <row r="70" spans="1:37" s="34" customFormat="1" ht="12.75">
      <c r="A70" t="s">
        <v>50</v>
      </c>
      <c r="B70" t="s">
        <v>51</v>
      </c>
      <c r="C70" s="84">
        <v>26</v>
      </c>
      <c r="D70" s="34">
        <v>4</v>
      </c>
      <c r="E70" s="85" t="s">
        <v>109</v>
      </c>
      <c r="F70" s="12">
        <v>52</v>
      </c>
      <c r="G70" s="16">
        <v>52</v>
      </c>
      <c r="H70" s="11">
        <f t="shared" si="12"/>
        <v>52</v>
      </c>
      <c r="I70" s="16"/>
      <c r="J70" s="35">
        <v>90</v>
      </c>
      <c r="K70" s="9">
        <v>5</v>
      </c>
      <c r="L70" s="9">
        <v>180</v>
      </c>
      <c r="M70" s="9">
        <v>2</v>
      </c>
      <c r="N70" s="9"/>
      <c r="O70" s="47"/>
      <c r="P70" s="35">
        <v>0</v>
      </c>
      <c r="Q70" s="9">
        <v>140</v>
      </c>
      <c r="R70" s="96"/>
      <c r="S70" s="97"/>
      <c r="T70" s="89">
        <v>552.795</v>
      </c>
      <c r="U70" s="41">
        <f t="shared" si="13"/>
        <v>0.03476669358110181</v>
      </c>
      <c r="V70" s="41">
        <f t="shared" si="14"/>
        <v>-0.08710264982404566</v>
      </c>
      <c r="W70" s="41">
        <f t="shared" si="15"/>
        <v>0.995587843197948</v>
      </c>
      <c r="X70" s="10">
        <f t="shared" si="16"/>
        <v>291.7592264795576</v>
      </c>
      <c r="Y70" s="44">
        <f t="shared" si="17"/>
        <v>84.61859152100902</v>
      </c>
      <c r="Z70" s="22">
        <f t="shared" si="18"/>
        <v>111.75922647955758</v>
      </c>
      <c r="AA70" s="10">
        <f t="shared" si="19"/>
        <v>21.759226479557583</v>
      </c>
      <c r="AB70" s="23">
        <f t="shared" si="20"/>
        <v>5.381408478990977</v>
      </c>
      <c r="AC70" s="61"/>
      <c r="AD70" s="63"/>
      <c r="AE70" s="36"/>
      <c r="AF70" s="33">
        <f t="shared" si="21"/>
        <v>111.75922647955758</v>
      </c>
      <c r="AG70" s="10">
        <f t="shared" si="22"/>
        <v>21.759226479557583</v>
      </c>
      <c r="AH70" s="10">
        <f t="shared" si="23"/>
        <v>5.381408478990977</v>
      </c>
      <c r="AI70" s="58"/>
      <c r="AJ70" s="39"/>
      <c r="AK70" s="84" t="s">
        <v>134</v>
      </c>
    </row>
    <row r="71" spans="1:37" s="34" customFormat="1" ht="12.75">
      <c r="A71" t="s">
        <v>50</v>
      </c>
      <c r="B71" t="s">
        <v>51</v>
      </c>
      <c r="C71" s="84">
        <v>26</v>
      </c>
      <c r="D71" s="34">
        <v>4</v>
      </c>
      <c r="E71" s="85" t="s">
        <v>109</v>
      </c>
      <c r="F71" s="12">
        <v>110</v>
      </c>
      <c r="G71" s="16">
        <v>110</v>
      </c>
      <c r="H71" s="11">
        <f t="shared" si="12"/>
        <v>110</v>
      </c>
      <c r="I71" s="16"/>
      <c r="J71" s="2">
        <v>270</v>
      </c>
      <c r="K71" s="9">
        <v>2</v>
      </c>
      <c r="L71" s="9">
        <v>0</v>
      </c>
      <c r="M71" s="9">
        <v>6</v>
      </c>
      <c r="N71" s="9"/>
      <c r="O71" s="47"/>
      <c r="P71" s="2">
        <v>0</v>
      </c>
      <c r="Q71" s="9">
        <v>140</v>
      </c>
      <c r="R71" s="92">
        <v>16.6</v>
      </c>
      <c r="S71" s="93">
        <v>58.2</v>
      </c>
      <c r="T71" s="89">
        <v>553.375</v>
      </c>
      <c r="U71" s="41">
        <f t="shared" si="13"/>
        <v>-0.10446478735209536</v>
      </c>
      <c r="V71" s="41">
        <f t="shared" si="14"/>
        <v>0.03470831360797009</v>
      </c>
      <c r="W71" s="41">
        <f t="shared" si="15"/>
        <v>0.9939160595006973</v>
      </c>
      <c r="X71" s="10">
        <f t="shared" si="16"/>
        <v>161.62098802250347</v>
      </c>
      <c r="Y71" s="44">
        <f t="shared" si="17"/>
        <v>83.68004299396074</v>
      </c>
      <c r="Z71" s="22">
        <f t="shared" si="18"/>
        <v>341.62098802250347</v>
      </c>
      <c r="AA71" s="10">
        <f t="shared" si="19"/>
        <v>251.62098802250347</v>
      </c>
      <c r="AB71" s="23">
        <f t="shared" si="20"/>
        <v>6.31995700603926</v>
      </c>
      <c r="AC71" s="49"/>
      <c r="AD71" s="60"/>
      <c r="AE71" s="24"/>
      <c r="AF71" s="33">
        <f t="shared" si="21"/>
        <v>325.02098802250345</v>
      </c>
      <c r="AG71" s="10">
        <f t="shared" si="22"/>
        <v>235.02098802250345</v>
      </c>
      <c r="AH71" s="10">
        <f t="shared" si="23"/>
        <v>6.31995700603926</v>
      </c>
      <c r="AI71" s="50"/>
      <c r="AJ71" s="28"/>
      <c r="AK71" s="84" t="s">
        <v>134</v>
      </c>
    </row>
    <row r="72" spans="1:37" ht="12.75">
      <c r="A72" t="s">
        <v>50</v>
      </c>
      <c r="B72" t="s">
        <v>51</v>
      </c>
      <c r="C72" s="84">
        <v>26</v>
      </c>
      <c r="D72" s="34">
        <v>5</v>
      </c>
      <c r="E72" s="85" t="s">
        <v>109</v>
      </c>
      <c r="F72" s="12">
        <v>45</v>
      </c>
      <c r="G72" s="16">
        <v>46</v>
      </c>
      <c r="H72" s="11">
        <f t="shared" si="12"/>
        <v>45.5</v>
      </c>
      <c r="I72" s="16"/>
      <c r="J72" s="2">
        <v>90</v>
      </c>
      <c r="K72" s="9">
        <v>9</v>
      </c>
      <c r="L72" s="9">
        <v>0</v>
      </c>
      <c r="M72" s="9">
        <v>6</v>
      </c>
      <c r="N72" s="9"/>
      <c r="O72" s="47"/>
      <c r="P72" s="2">
        <v>12</v>
      </c>
      <c r="Q72" s="9">
        <v>47</v>
      </c>
      <c r="R72" s="92">
        <v>11.6</v>
      </c>
      <c r="S72" s="93">
        <v>54.3</v>
      </c>
      <c r="T72" s="89">
        <v>554.125</v>
      </c>
      <c r="U72" s="41">
        <f t="shared" si="13"/>
        <v>0.10324154442978846</v>
      </c>
      <c r="V72" s="41">
        <f t="shared" si="14"/>
        <v>0.1555775006727323</v>
      </c>
      <c r="W72" s="41">
        <f t="shared" si="15"/>
        <v>-0.9822776805218211</v>
      </c>
      <c r="X72" s="10">
        <f t="shared" si="16"/>
        <v>56.43166751782313</v>
      </c>
      <c r="Y72" s="44">
        <f t="shared" si="17"/>
        <v>-79.23729995062943</v>
      </c>
      <c r="Z72" s="22">
        <f t="shared" si="18"/>
        <v>56.43166751782313</v>
      </c>
      <c r="AA72" s="10">
        <f t="shared" si="19"/>
        <v>326.43166751782314</v>
      </c>
      <c r="AB72" s="23">
        <f t="shared" si="20"/>
        <v>10.762700049370565</v>
      </c>
      <c r="AC72" s="49"/>
      <c r="AD72" s="60"/>
      <c r="AE72" s="24"/>
      <c r="AF72" s="33">
        <f t="shared" si="21"/>
        <v>44.83166751782313</v>
      </c>
      <c r="AG72" s="10">
        <f t="shared" si="22"/>
        <v>314.8316675178231</v>
      </c>
      <c r="AH72" s="10">
        <f t="shared" si="23"/>
        <v>10.762700049370565</v>
      </c>
      <c r="AI72" s="50"/>
      <c r="AJ72" s="28"/>
      <c r="AK72" s="82" t="s">
        <v>137</v>
      </c>
    </row>
    <row r="73" spans="1:37" ht="12.75">
      <c r="A73" t="s">
        <v>50</v>
      </c>
      <c r="B73" t="s">
        <v>51</v>
      </c>
      <c r="C73" s="84">
        <v>26</v>
      </c>
      <c r="D73" s="34">
        <v>6</v>
      </c>
      <c r="E73" s="85" t="s">
        <v>109</v>
      </c>
      <c r="F73" s="12">
        <v>6</v>
      </c>
      <c r="G73" s="16">
        <v>6</v>
      </c>
      <c r="H73" s="11">
        <f t="shared" si="12"/>
        <v>6</v>
      </c>
      <c r="I73" s="16"/>
      <c r="J73" s="2">
        <v>270</v>
      </c>
      <c r="K73" s="9">
        <v>1</v>
      </c>
      <c r="L73" s="9">
        <v>0</v>
      </c>
      <c r="M73" s="9">
        <v>2</v>
      </c>
      <c r="N73" s="9"/>
      <c r="O73" s="47"/>
      <c r="P73" s="2">
        <v>0</v>
      </c>
      <c r="Q73" s="9">
        <v>110</v>
      </c>
      <c r="R73" s="92">
        <v>-30.9</v>
      </c>
      <c r="S73" s="93">
        <v>63.8</v>
      </c>
      <c r="T73" s="89">
        <v>555.145</v>
      </c>
      <c r="U73" s="41">
        <f t="shared" si="13"/>
        <v>-0.03489418134011367</v>
      </c>
      <c r="V73" s="41">
        <f t="shared" si="14"/>
        <v>0.017441774902830165</v>
      </c>
      <c r="W73" s="41">
        <f t="shared" si="15"/>
        <v>0.9992386149554826</v>
      </c>
      <c r="X73" s="10">
        <f t="shared" si="16"/>
        <v>153.4419319834189</v>
      </c>
      <c r="Y73" s="44">
        <f t="shared" si="17"/>
        <v>87.76429506217735</v>
      </c>
      <c r="Z73" s="22">
        <f t="shared" si="18"/>
        <v>333.4419319834189</v>
      </c>
      <c r="AA73" s="10">
        <f t="shared" si="19"/>
        <v>243.4419319834189</v>
      </c>
      <c r="AB73" s="23">
        <f t="shared" si="20"/>
        <v>2.2357049378226463</v>
      </c>
      <c r="AC73" s="49"/>
      <c r="AD73" s="60"/>
      <c r="AE73" s="24"/>
      <c r="AF73" s="33">
        <f t="shared" si="21"/>
        <v>364.3419319834189</v>
      </c>
      <c r="AG73" s="10">
        <f t="shared" si="22"/>
        <v>274.3419319834189</v>
      </c>
      <c r="AH73" s="10">
        <f t="shared" si="23"/>
        <v>2.2357049378226463</v>
      </c>
      <c r="AI73" s="50"/>
      <c r="AJ73" s="28"/>
      <c r="AK73" s="82" t="s">
        <v>48</v>
      </c>
    </row>
    <row r="74" spans="1:37" ht="12.75">
      <c r="A74" t="s">
        <v>50</v>
      </c>
      <c r="B74" t="s">
        <v>51</v>
      </c>
      <c r="C74" s="84">
        <v>26</v>
      </c>
      <c r="D74" s="34">
        <v>7</v>
      </c>
      <c r="E74" s="85" t="s">
        <v>109</v>
      </c>
      <c r="F74" s="12">
        <v>7</v>
      </c>
      <c r="G74" s="16">
        <v>7</v>
      </c>
      <c r="H74" s="11">
        <f t="shared" si="12"/>
        <v>7</v>
      </c>
      <c r="I74" s="16"/>
      <c r="J74" s="2">
        <v>270</v>
      </c>
      <c r="K74" s="9">
        <v>2</v>
      </c>
      <c r="L74" s="9">
        <v>0</v>
      </c>
      <c r="M74" s="9">
        <v>5</v>
      </c>
      <c r="N74" s="9"/>
      <c r="O74" s="47"/>
      <c r="P74" s="2">
        <v>0</v>
      </c>
      <c r="Q74" s="9">
        <v>16</v>
      </c>
      <c r="R74" s="92">
        <v>-27</v>
      </c>
      <c r="S74" s="93">
        <v>59.7</v>
      </c>
      <c r="T74" s="89">
        <v>556.585</v>
      </c>
      <c r="U74" s="41">
        <f t="shared" si="13"/>
        <v>-0.08710264982404566</v>
      </c>
      <c r="V74" s="41">
        <f t="shared" si="14"/>
        <v>0.034766693581101835</v>
      </c>
      <c r="W74" s="41">
        <f t="shared" si="15"/>
        <v>0.995587843197948</v>
      </c>
      <c r="X74" s="10">
        <f t="shared" si="16"/>
        <v>158.2407735204424</v>
      </c>
      <c r="Y74" s="44">
        <f t="shared" si="17"/>
        <v>84.61859152100902</v>
      </c>
      <c r="Z74" s="22">
        <f t="shared" si="18"/>
        <v>338.2407735204424</v>
      </c>
      <c r="AA74" s="10">
        <f t="shared" si="19"/>
        <v>248.24077352044242</v>
      </c>
      <c r="AB74" s="23">
        <f t="shared" si="20"/>
        <v>5.381408478990977</v>
      </c>
      <c r="AC74" s="49"/>
      <c r="AD74" s="60"/>
      <c r="AE74" s="24"/>
      <c r="AF74" s="33">
        <f t="shared" si="21"/>
        <v>365.2407735204424</v>
      </c>
      <c r="AG74" s="10">
        <f t="shared" si="22"/>
        <v>275.2407735204424</v>
      </c>
      <c r="AH74" s="10">
        <f t="shared" si="23"/>
        <v>5.381408478990977</v>
      </c>
      <c r="AI74" s="50"/>
      <c r="AJ74" s="28"/>
      <c r="AK74" s="82" t="s">
        <v>138</v>
      </c>
    </row>
    <row r="75" spans="1:37" s="34" customFormat="1" ht="12.75">
      <c r="A75" t="s">
        <v>50</v>
      </c>
      <c r="B75" t="s">
        <v>51</v>
      </c>
      <c r="C75" s="84">
        <v>26</v>
      </c>
      <c r="D75" s="34">
        <v>7</v>
      </c>
      <c r="E75" s="85" t="s">
        <v>109</v>
      </c>
      <c r="F75" s="12">
        <v>102</v>
      </c>
      <c r="G75" s="16">
        <v>104</v>
      </c>
      <c r="H75" s="11">
        <f t="shared" si="12"/>
        <v>103</v>
      </c>
      <c r="I75" s="16"/>
      <c r="J75" s="35">
        <v>270</v>
      </c>
      <c r="K75" s="9">
        <v>21</v>
      </c>
      <c r="L75" s="9">
        <v>0</v>
      </c>
      <c r="M75" s="9">
        <v>2</v>
      </c>
      <c r="N75" s="9"/>
      <c r="O75" s="47"/>
      <c r="P75" s="35">
        <v>50</v>
      </c>
      <c r="Q75" s="9">
        <v>129</v>
      </c>
      <c r="R75" s="96"/>
      <c r="S75" s="97"/>
      <c r="T75" s="89">
        <v>557.535</v>
      </c>
      <c r="U75" s="41">
        <f t="shared" si="13"/>
        <v>-0.03258148701605854</v>
      </c>
      <c r="V75" s="41">
        <f t="shared" si="14"/>
        <v>0.3581496414732152</v>
      </c>
      <c r="W75" s="41">
        <f t="shared" si="15"/>
        <v>0.9330117145258786</v>
      </c>
      <c r="X75" s="10">
        <f t="shared" si="16"/>
        <v>95.19798755798182</v>
      </c>
      <c r="Y75" s="44">
        <f t="shared" si="17"/>
        <v>68.92088478720316</v>
      </c>
      <c r="Z75" s="22">
        <f t="shared" si="18"/>
        <v>275.19798755798183</v>
      </c>
      <c r="AA75" s="10">
        <f t="shared" si="19"/>
        <v>185.19798755798183</v>
      </c>
      <c r="AB75" s="23">
        <f t="shared" si="20"/>
        <v>21.079115212796836</v>
      </c>
      <c r="AC75" s="61"/>
      <c r="AD75" s="62"/>
      <c r="AE75" s="36"/>
      <c r="AF75" s="33">
        <f t="shared" si="21"/>
        <v>275.19798755798183</v>
      </c>
      <c r="AG75" s="10">
        <f t="shared" si="22"/>
        <v>185.19798755798183</v>
      </c>
      <c r="AH75" s="10">
        <f t="shared" si="23"/>
        <v>21.079115212796836</v>
      </c>
      <c r="AI75" s="57"/>
      <c r="AJ75" s="39"/>
      <c r="AK75" s="84" t="s">
        <v>48</v>
      </c>
    </row>
    <row r="76" spans="1:39" s="100" customFormat="1" ht="12.75">
      <c r="A76" t="s">
        <v>50</v>
      </c>
      <c r="B76" t="s">
        <v>51</v>
      </c>
      <c r="C76" s="84">
        <v>27</v>
      </c>
      <c r="D76" s="34">
        <v>1</v>
      </c>
      <c r="E76" s="85" t="s">
        <v>109</v>
      </c>
      <c r="F76" s="12">
        <v>60</v>
      </c>
      <c r="G76" s="16">
        <v>61</v>
      </c>
      <c r="H76" s="11">
        <f t="shared" si="12"/>
        <v>60.5</v>
      </c>
      <c r="I76" s="16"/>
      <c r="J76" s="35">
        <v>270</v>
      </c>
      <c r="K76" s="9">
        <v>15</v>
      </c>
      <c r="L76" s="9">
        <v>0</v>
      </c>
      <c r="M76" s="9">
        <v>10</v>
      </c>
      <c r="N76" s="9"/>
      <c r="O76" s="47"/>
      <c r="P76" s="35">
        <v>25</v>
      </c>
      <c r="Q76" s="9">
        <v>86</v>
      </c>
      <c r="R76" s="96">
        <v>-34</v>
      </c>
      <c r="S76" s="97">
        <v>74</v>
      </c>
      <c r="T76" s="89">
        <v>559.1</v>
      </c>
      <c r="U76" s="41">
        <f t="shared" si="13"/>
        <v>-0.16773125949652062</v>
      </c>
      <c r="V76" s="41">
        <f t="shared" si="14"/>
        <v>0.2548870022441788</v>
      </c>
      <c r="W76" s="41">
        <f t="shared" si="15"/>
        <v>0.9512512425641977</v>
      </c>
      <c r="X76" s="10">
        <f t="shared" si="16"/>
        <v>123.34736539017194</v>
      </c>
      <c r="Y76" s="44">
        <f t="shared" si="17"/>
        <v>72.2157564234265</v>
      </c>
      <c r="Z76" s="22">
        <f t="shared" si="18"/>
        <v>303.34736539017194</v>
      </c>
      <c r="AA76" s="10">
        <f t="shared" si="19"/>
        <v>213.34736539017194</v>
      </c>
      <c r="AB76" s="23">
        <f t="shared" si="20"/>
        <v>17.784243576573502</v>
      </c>
      <c r="AC76" s="61"/>
      <c r="AD76" s="62"/>
      <c r="AE76" s="36"/>
      <c r="AF76" s="33">
        <f t="shared" si="21"/>
        <v>337.34736539017194</v>
      </c>
      <c r="AG76" s="10">
        <f t="shared" si="22"/>
        <v>247.34736539017194</v>
      </c>
      <c r="AH76" s="10">
        <f t="shared" si="23"/>
        <v>17.784243576573502</v>
      </c>
      <c r="AI76" s="58"/>
      <c r="AJ76" s="37"/>
      <c r="AK76" s="84" t="s">
        <v>48</v>
      </c>
      <c r="AL76" s="34"/>
      <c r="AM76" s="34"/>
    </row>
    <row r="77" spans="1:39" s="100" customFormat="1" ht="12.75">
      <c r="A77" t="s">
        <v>50</v>
      </c>
      <c r="B77" t="s">
        <v>51</v>
      </c>
      <c r="C77" s="84">
        <v>27</v>
      </c>
      <c r="D77" s="34">
        <v>4</v>
      </c>
      <c r="E77" s="85" t="s">
        <v>109</v>
      </c>
      <c r="F77" s="12">
        <v>17</v>
      </c>
      <c r="G77" s="16">
        <v>18</v>
      </c>
      <c r="H77" s="11">
        <f t="shared" si="12"/>
        <v>17.5</v>
      </c>
      <c r="I77" s="16"/>
      <c r="J77" s="35">
        <v>270</v>
      </c>
      <c r="K77" s="9">
        <v>13</v>
      </c>
      <c r="L77" s="9">
        <v>0</v>
      </c>
      <c r="M77" s="9">
        <v>11</v>
      </c>
      <c r="N77" s="9"/>
      <c r="O77" s="47"/>
      <c r="P77" s="35">
        <v>0</v>
      </c>
      <c r="Q77" s="9">
        <v>140</v>
      </c>
      <c r="R77" s="96">
        <v>-85.7</v>
      </c>
      <c r="S77" s="97">
        <v>63.2</v>
      </c>
      <c r="T77" s="89">
        <v>561.4649999999999</v>
      </c>
      <c r="U77" s="41">
        <f t="shared" si="13"/>
        <v>-0.18591857318664962</v>
      </c>
      <c r="V77" s="41">
        <f t="shared" si="14"/>
        <v>0.22081806988915062</v>
      </c>
      <c r="W77" s="41">
        <f t="shared" si="15"/>
        <v>0.9564681423308483</v>
      </c>
      <c r="X77" s="10">
        <f t="shared" si="16"/>
        <v>130.09582359389748</v>
      </c>
      <c r="Y77" s="44">
        <f t="shared" si="17"/>
        <v>73.20613481592667</v>
      </c>
      <c r="Z77" s="22">
        <f t="shared" si="18"/>
        <v>310.0958235938975</v>
      </c>
      <c r="AA77" s="10">
        <f t="shared" si="19"/>
        <v>220.09582359389748</v>
      </c>
      <c r="AB77" s="23">
        <f t="shared" si="20"/>
        <v>16.793865184073326</v>
      </c>
      <c r="AC77" s="61"/>
      <c r="AD77" s="62"/>
      <c r="AE77" s="36"/>
      <c r="AF77" s="33">
        <f t="shared" si="21"/>
        <v>395.79582359389747</v>
      </c>
      <c r="AG77" s="10">
        <f t="shared" si="22"/>
        <v>305.79582359389747</v>
      </c>
      <c r="AH77" s="10">
        <f t="shared" si="23"/>
        <v>16.793865184073326</v>
      </c>
      <c r="AI77" s="57"/>
      <c r="AJ77" s="39"/>
      <c r="AK77" s="84" t="s">
        <v>48</v>
      </c>
      <c r="AL77" s="34"/>
      <c r="AM77" s="34"/>
    </row>
    <row r="78" spans="1:39" s="100" customFormat="1" ht="12.75">
      <c r="A78" t="s">
        <v>50</v>
      </c>
      <c r="B78" t="s">
        <v>51</v>
      </c>
      <c r="C78" s="84">
        <v>27</v>
      </c>
      <c r="D78" s="34">
        <v>5</v>
      </c>
      <c r="E78" s="85" t="s">
        <v>109</v>
      </c>
      <c r="F78" s="12">
        <v>10</v>
      </c>
      <c r="G78" s="16">
        <v>10</v>
      </c>
      <c r="H78" s="11">
        <f t="shared" si="12"/>
        <v>10</v>
      </c>
      <c r="I78" s="16"/>
      <c r="J78" s="35">
        <v>270</v>
      </c>
      <c r="K78" s="9">
        <v>6</v>
      </c>
      <c r="L78" s="9">
        <v>180</v>
      </c>
      <c r="M78" s="9">
        <v>16</v>
      </c>
      <c r="N78" s="9"/>
      <c r="O78" s="47"/>
      <c r="P78" s="35">
        <v>0</v>
      </c>
      <c r="Q78" s="9">
        <v>80</v>
      </c>
      <c r="R78" s="96">
        <v>-111.3</v>
      </c>
      <c r="S78" s="97">
        <v>66</v>
      </c>
      <c r="T78" s="89">
        <v>562.8050000000001</v>
      </c>
      <c r="U78" s="41">
        <f t="shared" si="13"/>
        <v>-0.27412738554142113</v>
      </c>
      <c r="V78" s="41">
        <f t="shared" si="14"/>
        <v>-0.10047920787449077</v>
      </c>
      <c r="W78" s="41">
        <f t="shared" si="15"/>
        <v>-0.9559958037894977</v>
      </c>
      <c r="X78" s="10">
        <f t="shared" si="16"/>
        <v>200.13000823479481</v>
      </c>
      <c r="Y78" s="44">
        <f t="shared" si="17"/>
        <v>-73.01727233987191</v>
      </c>
      <c r="Z78" s="22">
        <f t="shared" si="18"/>
        <v>200.13000823479481</v>
      </c>
      <c r="AA78" s="10">
        <f t="shared" si="19"/>
        <v>110.13000823479481</v>
      </c>
      <c r="AB78" s="23">
        <f t="shared" si="20"/>
        <v>16.98272766012809</v>
      </c>
      <c r="AC78" s="61"/>
      <c r="AD78" s="63"/>
      <c r="AE78" s="37"/>
      <c r="AF78" s="33">
        <f t="shared" si="21"/>
        <v>311.4300082347948</v>
      </c>
      <c r="AG78" s="10">
        <f t="shared" si="22"/>
        <v>221.4300082347948</v>
      </c>
      <c r="AH78" s="10">
        <f t="shared" si="23"/>
        <v>16.98272766012809</v>
      </c>
      <c r="AI78" s="58"/>
      <c r="AJ78" s="37"/>
      <c r="AK78" s="84" t="s">
        <v>46</v>
      </c>
      <c r="AL78" s="34"/>
      <c r="AM78" s="34"/>
    </row>
    <row r="79" spans="1:37" ht="12.75">
      <c r="A79" t="s">
        <v>50</v>
      </c>
      <c r="B79" t="s">
        <v>51</v>
      </c>
      <c r="C79" s="84">
        <v>27</v>
      </c>
      <c r="D79" s="34">
        <v>6</v>
      </c>
      <c r="E79" s="85" t="s">
        <v>109</v>
      </c>
      <c r="F79" s="12">
        <v>85</v>
      </c>
      <c r="G79" s="16">
        <v>86</v>
      </c>
      <c r="H79" s="11">
        <f t="shared" si="12"/>
        <v>85.5</v>
      </c>
      <c r="I79" s="16"/>
      <c r="J79" s="2">
        <v>90</v>
      </c>
      <c r="K79" s="9">
        <v>11</v>
      </c>
      <c r="L79" s="9">
        <v>180</v>
      </c>
      <c r="M79" s="9">
        <v>3</v>
      </c>
      <c r="N79" s="9"/>
      <c r="O79" s="47"/>
      <c r="P79" s="2">
        <v>0</v>
      </c>
      <c r="Q79" s="9">
        <v>111</v>
      </c>
      <c r="R79" s="92">
        <v>-20.4</v>
      </c>
      <c r="S79" s="93">
        <v>60.1</v>
      </c>
      <c r="T79" s="89">
        <v>564.975</v>
      </c>
      <c r="U79" s="41">
        <f t="shared" si="13"/>
        <v>0.05137439731980111</v>
      </c>
      <c r="V79" s="41">
        <f t="shared" si="14"/>
        <v>-0.19054749827986656</v>
      </c>
      <c r="W79" s="41">
        <f t="shared" si="15"/>
        <v>0.9802818975087834</v>
      </c>
      <c r="X79" s="10">
        <f t="shared" si="16"/>
        <v>285.08899446245465</v>
      </c>
      <c r="Y79" s="44">
        <f t="shared" si="17"/>
        <v>78.6172909458482</v>
      </c>
      <c r="Z79" s="22">
        <f t="shared" si="18"/>
        <v>105.08899446245465</v>
      </c>
      <c r="AA79" s="10">
        <f t="shared" si="19"/>
        <v>15.08899446245465</v>
      </c>
      <c r="AB79" s="23">
        <f t="shared" si="20"/>
        <v>11.382709054151803</v>
      </c>
      <c r="AC79" s="49"/>
      <c r="AD79" s="54"/>
      <c r="AE79" s="27"/>
      <c r="AF79" s="33">
        <f t="shared" si="21"/>
        <v>125.48899446245466</v>
      </c>
      <c r="AG79" s="10">
        <f t="shared" si="22"/>
        <v>35.488994462454656</v>
      </c>
      <c r="AH79" s="10">
        <f t="shared" si="23"/>
        <v>11.382709054151803</v>
      </c>
      <c r="AI79" s="51"/>
      <c r="AJ79" s="27"/>
      <c r="AK79" s="84" t="s">
        <v>48</v>
      </c>
    </row>
    <row r="80" spans="1:37" s="34" customFormat="1" ht="12.75" customHeight="1">
      <c r="A80" t="s">
        <v>50</v>
      </c>
      <c r="B80" t="s">
        <v>51</v>
      </c>
      <c r="C80" s="84">
        <v>28</v>
      </c>
      <c r="D80" s="34">
        <v>1</v>
      </c>
      <c r="E80" s="85" t="s">
        <v>109</v>
      </c>
      <c r="F80" s="12">
        <v>70</v>
      </c>
      <c r="G80" s="16">
        <v>70</v>
      </c>
      <c r="H80" s="11">
        <f t="shared" si="12"/>
        <v>70</v>
      </c>
      <c r="I80" s="16"/>
      <c r="J80" s="2">
        <v>90</v>
      </c>
      <c r="K80" s="9">
        <v>6</v>
      </c>
      <c r="L80" s="9">
        <v>180</v>
      </c>
      <c r="M80" s="9">
        <v>2</v>
      </c>
      <c r="N80" s="9"/>
      <c r="O80" s="47"/>
      <c r="P80" s="2">
        <v>54</v>
      </c>
      <c r="Q80" s="9">
        <v>94</v>
      </c>
      <c r="R80" s="92">
        <v>156.4</v>
      </c>
      <c r="S80" s="93">
        <v>33</v>
      </c>
      <c r="T80" s="89">
        <v>568.7</v>
      </c>
      <c r="U80" s="41">
        <f t="shared" si="13"/>
        <v>0.034708313607970054</v>
      </c>
      <c r="V80" s="41">
        <f t="shared" si="14"/>
        <v>-0.10446478735209536</v>
      </c>
      <c r="W80" s="41">
        <f t="shared" si="15"/>
        <v>0.9939160595006973</v>
      </c>
      <c r="X80" s="10">
        <f t="shared" si="16"/>
        <v>288.37901197749653</v>
      </c>
      <c r="Y80" s="44">
        <f t="shared" si="17"/>
        <v>83.68004299396074</v>
      </c>
      <c r="Z80" s="22">
        <f t="shared" si="18"/>
        <v>108.37901197749653</v>
      </c>
      <c r="AA80" s="10">
        <f t="shared" si="19"/>
        <v>18.379011977496532</v>
      </c>
      <c r="AB80" s="23">
        <f t="shared" si="20"/>
        <v>6.31995700603926</v>
      </c>
      <c r="AC80" s="49"/>
      <c r="AD80" s="54"/>
      <c r="AE80" s="28"/>
      <c r="AF80" s="33">
        <f t="shared" si="21"/>
        <v>311.9790119774965</v>
      </c>
      <c r="AG80" s="10">
        <f t="shared" si="22"/>
        <v>221.9790119774965</v>
      </c>
      <c r="AH80" s="10">
        <f t="shared" si="23"/>
        <v>6.31995700603926</v>
      </c>
      <c r="AI80" s="51"/>
      <c r="AJ80" s="28"/>
      <c r="AK80" s="84" t="s">
        <v>48</v>
      </c>
    </row>
    <row r="81" spans="1:37" s="34" customFormat="1" ht="12.75">
      <c r="A81" t="s">
        <v>50</v>
      </c>
      <c r="B81" t="s">
        <v>51</v>
      </c>
      <c r="C81" s="84">
        <v>28</v>
      </c>
      <c r="D81" s="34">
        <v>2</v>
      </c>
      <c r="E81" s="85" t="s">
        <v>109</v>
      </c>
      <c r="F81" s="12">
        <v>96</v>
      </c>
      <c r="G81" s="16">
        <v>106</v>
      </c>
      <c r="H81" s="11">
        <f t="shared" si="12"/>
        <v>101</v>
      </c>
      <c r="I81" s="16"/>
      <c r="J81" s="2">
        <v>270</v>
      </c>
      <c r="K81" s="9">
        <v>45</v>
      </c>
      <c r="L81" s="9">
        <v>30</v>
      </c>
      <c r="M81" s="9">
        <v>0</v>
      </c>
      <c r="N81" s="9"/>
      <c r="O81" s="47"/>
      <c r="P81" s="2">
        <v>96</v>
      </c>
      <c r="Q81" s="9">
        <v>106</v>
      </c>
      <c r="R81" s="92"/>
      <c r="S81" s="93"/>
      <c r="T81" s="89">
        <v>570.4200000000001</v>
      </c>
      <c r="U81" s="41">
        <f t="shared" si="13"/>
        <v>-0.3535533905932737</v>
      </c>
      <c r="V81" s="41">
        <f t="shared" si="14"/>
        <v>0.6123724356957945</v>
      </c>
      <c r="W81" s="41">
        <f t="shared" si="15"/>
        <v>0.6123724356957945</v>
      </c>
      <c r="X81" s="10">
        <f t="shared" si="16"/>
        <v>120</v>
      </c>
      <c r="Y81" s="44">
        <f t="shared" si="17"/>
        <v>40.89339464913091</v>
      </c>
      <c r="Z81" s="22">
        <f t="shared" si="18"/>
        <v>300</v>
      </c>
      <c r="AA81" s="10">
        <f t="shared" si="19"/>
        <v>210</v>
      </c>
      <c r="AB81" s="23">
        <f t="shared" si="20"/>
        <v>49.10660535086909</v>
      </c>
      <c r="AC81" s="49"/>
      <c r="AD81" s="60"/>
      <c r="AE81" s="24"/>
      <c r="AF81" s="33">
        <f t="shared" si="21"/>
        <v>300</v>
      </c>
      <c r="AG81" s="10">
        <f t="shared" si="22"/>
        <v>210</v>
      </c>
      <c r="AH81" s="10">
        <f t="shared" si="23"/>
        <v>49.10660535086909</v>
      </c>
      <c r="AI81" s="50"/>
      <c r="AJ81" s="28"/>
      <c r="AK81" s="84" t="s">
        <v>139</v>
      </c>
    </row>
    <row r="82" spans="1:37" s="34" customFormat="1" ht="12.75">
      <c r="A82" t="s">
        <v>50</v>
      </c>
      <c r="B82" t="s">
        <v>51</v>
      </c>
      <c r="C82" s="84">
        <v>28</v>
      </c>
      <c r="D82" s="34">
        <v>2</v>
      </c>
      <c r="E82" s="83" t="s">
        <v>19</v>
      </c>
      <c r="F82" s="12">
        <v>96</v>
      </c>
      <c r="G82" s="16">
        <v>106</v>
      </c>
      <c r="H82" s="11">
        <f t="shared" si="12"/>
        <v>101</v>
      </c>
      <c r="I82" s="16"/>
      <c r="J82" s="2">
        <v>90</v>
      </c>
      <c r="K82" s="9">
        <v>90</v>
      </c>
      <c r="L82" s="9">
        <v>29</v>
      </c>
      <c r="M82" s="9">
        <v>0</v>
      </c>
      <c r="N82" s="9"/>
      <c r="O82" s="47"/>
      <c r="P82" s="2">
        <v>96</v>
      </c>
      <c r="Q82" s="9">
        <v>106</v>
      </c>
      <c r="R82" s="92"/>
      <c r="S82" s="93"/>
      <c r="T82" s="89">
        <v>570.4200000000001</v>
      </c>
      <c r="U82" s="41">
        <f t="shared" si="13"/>
        <v>-0.48480962024633706</v>
      </c>
      <c r="V82" s="41">
        <f t="shared" si="14"/>
        <v>0.8746197071393957</v>
      </c>
      <c r="W82" s="41">
        <f t="shared" si="15"/>
        <v>-5.3555011240972824E-17</v>
      </c>
      <c r="X82" s="10">
        <f t="shared" si="16"/>
        <v>119</v>
      </c>
      <c r="Y82" s="44">
        <f t="shared" si="17"/>
        <v>-3.0684761158834244E-15</v>
      </c>
      <c r="Z82" s="22">
        <f t="shared" si="18"/>
        <v>119</v>
      </c>
      <c r="AA82" s="10">
        <f t="shared" si="19"/>
        <v>29</v>
      </c>
      <c r="AB82" s="23">
        <f t="shared" si="20"/>
        <v>90</v>
      </c>
      <c r="AC82" s="49"/>
      <c r="AD82" s="60"/>
      <c r="AE82" s="24"/>
      <c r="AF82" s="33">
        <f t="shared" si="21"/>
        <v>119</v>
      </c>
      <c r="AG82" s="10">
        <f t="shared" si="22"/>
        <v>29</v>
      </c>
      <c r="AH82" s="10">
        <f t="shared" si="23"/>
        <v>90</v>
      </c>
      <c r="AI82" s="50"/>
      <c r="AJ82" s="28"/>
      <c r="AK82" s="84" t="s">
        <v>139</v>
      </c>
    </row>
    <row r="83" spans="1:37" ht="12.75">
      <c r="A83" t="s">
        <v>50</v>
      </c>
      <c r="B83" t="s">
        <v>51</v>
      </c>
      <c r="C83" s="84">
        <v>30</v>
      </c>
      <c r="D83" s="34">
        <v>1</v>
      </c>
      <c r="E83" s="83" t="s">
        <v>109</v>
      </c>
      <c r="F83" s="12">
        <v>74</v>
      </c>
      <c r="G83" s="16">
        <v>75</v>
      </c>
      <c r="H83" s="11">
        <f t="shared" si="12"/>
        <v>74.5</v>
      </c>
      <c r="I83" s="16"/>
      <c r="J83" s="2">
        <v>270</v>
      </c>
      <c r="K83" s="9">
        <v>8</v>
      </c>
      <c r="L83" s="9">
        <v>0</v>
      </c>
      <c r="M83" s="9">
        <v>2</v>
      </c>
      <c r="N83" s="9"/>
      <c r="O83" s="47"/>
      <c r="P83" s="2">
        <v>62</v>
      </c>
      <c r="Q83" s="9">
        <v>82</v>
      </c>
      <c r="R83" s="92">
        <v>163.4</v>
      </c>
      <c r="S83" s="93">
        <v>9.7</v>
      </c>
      <c r="T83" s="89">
        <v>581.14</v>
      </c>
      <c r="U83" s="41">
        <f t="shared" si="13"/>
        <v>-0.03455985719963844</v>
      </c>
      <c r="V83" s="41">
        <f t="shared" si="14"/>
        <v>0.13908832046729191</v>
      </c>
      <c r="W83" s="41">
        <f t="shared" si="15"/>
        <v>0.9896648241902408</v>
      </c>
      <c r="X83" s="10">
        <f t="shared" si="16"/>
        <v>103.95393377939871</v>
      </c>
      <c r="Y83" s="44">
        <f t="shared" si="17"/>
        <v>81.76003283137152</v>
      </c>
      <c r="Z83" s="22">
        <f t="shared" si="18"/>
        <v>283.9539337793987</v>
      </c>
      <c r="AA83" s="10">
        <f t="shared" si="19"/>
        <v>193.9539337793987</v>
      </c>
      <c r="AB83" s="23">
        <f t="shared" si="20"/>
        <v>8.239967168628482</v>
      </c>
      <c r="AC83" s="49"/>
      <c r="AD83" s="54"/>
      <c r="AE83" s="24"/>
      <c r="AF83" s="33">
        <f t="shared" si="21"/>
        <v>120.5539337793987</v>
      </c>
      <c r="AG83" s="10">
        <f t="shared" si="22"/>
        <v>30.553933779398704</v>
      </c>
      <c r="AH83" s="10">
        <f t="shared" si="23"/>
        <v>8.239967168628482</v>
      </c>
      <c r="AI83" s="51"/>
      <c r="AJ83" s="28"/>
      <c r="AK83" s="84" t="s">
        <v>141</v>
      </c>
    </row>
    <row r="84" spans="1:37" s="34" customFormat="1" ht="12.75">
      <c r="A84" t="s">
        <v>50</v>
      </c>
      <c r="B84" t="s">
        <v>51</v>
      </c>
      <c r="C84" s="84">
        <v>30</v>
      </c>
      <c r="D84" s="34">
        <v>1</v>
      </c>
      <c r="E84" s="83" t="s">
        <v>109</v>
      </c>
      <c r="F84" s="12">
        <v>76</v>
      </c>
      <c r="G84" s="16">
        <v>76</v>
      </c>
      <c r="H84" s="11">
        <f t="shared" si="12"/>
        <v>76</v>
      </c>
      <c r="I84" s="16"/>
      <c r="J84" s="2">
        <v>270</v>
      </c>
      <c r="K84" s="9">
        <v>15</v>
      </c>
      <c r="L84" s="9">
        <v>0</v>
      </c>
      <c r="M84" s="9">
        <v>1</v>
      </c>
      <c r="N84" s="9"/>
      <c r="O84" s="47"/>
      <c r="P84" s="2">
        <v>62</v>
      </c>
      <c r="Q84" s="9">
        <v>82</v>
      </c>
      <c r="R84" s="92">
        <v>163.4</v>
      </c>
      <c r="S84" s="93">
        <v>9.7</v>
      </c>
      <c r="T84" s="89">
        <v>581.16</v>
      </c>
      <c r="U84" s="41">
        <f t="shared" si="13"/>
        <v>-0.01685773010866573</v>
      </c>
      <c r="V84" s="41">
        <f t="shared" si="14"/>
        <v>0.25877962570833346</v>
      </c>
      <c r="W84" s="41">
        <f t="shared" si="15"/>
        <v>0.9657787111071577</v>
      </c>
      <c r="X84" s="10">
        <f t="shared" si="16"/>
        <v>93.72716351537743</v>
      </c>
      <c r="Y84" s="44">
        <f t="shared" si="17"/>
        <v>74.9696436911264</v>
      </c>
      <c r="Z84" s="22">
        <f t="shared" si="18"/>
        <v>273.7271635153774</v>
      </c>
      <c r="AA84" s="10">
        <f t="shared" si="19"/>
        <v>183.7271635153774</v>
      </c>
      <c r="AB84" s="23">
        <f t="shared" si="20"/>
        <v>15.030356308873607</v>
      </c>
      <c r="AC84" s="49"/>
      <c r="AD84" s="55"/>
      <c r="AE84" s="27"/>
      <c r="AF84" s="33">
        <f t="shared" si="21"/>
        <v>110.3271635153774</v>
      </c>
      <c r="AG84" s="10">
        <f t="shared" si="22"/>
        <v>20.327163515377407</v>
      </c>
      <c r="AH84" s="10">
        <f t="shared" si="23"/>
        <v>15.030356308873607</v>
      </c>
      <c r="AI84" s="50"/>
      <c r="AJ84" s="27"/>
      <c r="AK84" s="84" t="s">
        <v>142</v>
      </c>
    </row>
    <row r="85" spans="1:37" s="34" customFormat="1" ht="12.75">
      <c r="A85" t="s">
        <v>50</v>
      </c>
      <c r="B85" t="s">
        <v>51</v>
      </c>
      <c r="C85" s="84">
        <v>30</v>
      </c>
      <c r="D85" s="34">
        <v>1</v>
      </c>
      <c r="E85" s="83" t="s">
        <v>140</v>
      </c>
      <c r="F85" s="12">
        <v>98</v>
      </c>
      <c r="G85" s="16">
        <v>98</v>
      </c>
      <c r="H85" s="11">
        <f t="shared" si="12"/>
        <v>98</v>
      </c>
      <c r="I85" s="16"/>
      <c r="J85" s="2">
        <v>270</v>
      </c>
      <c r="K85" s="9">
        <v>4</v>
      </c>
      <c r="L85" s="9">
        <v>0</v>
      </c>
      <c r="M85" s="9">
        <v>7</v>
      </c>
      <c r="N85" s="9"/>
      <c r="O85" s="47"/>
      <c r="P85" s="2">
        <v>93</v>
      </c>
      <c r="Q85" s="9">
        <v>102</v>
      </c>
      <c r="R85" s="92">
        <v>165.8</v>
      </c>
      <c r="S85" s="93">
        <v>-7.1</v>
      </c>
      <c r="T85" s="89">
        <v>581.38</v>
      </c>
      <c r="U85" s="41">
        <f t="shared" si="13"/>
        <v>-0.12157247580974431</v>
      </c>
      <c r="V85" s="41">
        <f t="shared" si="14"/>
        <v>0.06923651956680052</v>
      </c>
      <c r="W85" s="41">
        <f t="shared" si="15"/>
        <v>0.9901283591011188</v>
      </c>
      <c r="X85" s="10">
        <f t="shared" si="16"/>
        <v>150.338133208521</v>
      </c>
      <c r="Y85" s="44">
        <f t="shared" si="17"/>
        <v>81.95732666086839</v>
      </c>
      <c r="Z85" s="22">
        <f t="shared" si="18"/>
        <v>330.33813320852096</v>
      </c>
      <c r="AA85" s="10">
        <f t="shared" si="19"/>
        <v>240.33813320852096</v>
      </c>
      <c r="AB85" s="23">
        <f t="shared" si="20"/>
        <v>8.04267333913161</v>
      </c>
      <c r="AC85" s="49"/>
      <c r="AD85" s="55"/>
      <c r="AE85" s="27"/>
      <c r="AF85" s="33">
        <f t="shared" si="21"/>
        <v>344.53813320852095</v>
      </c>
      <c r="AG85" s="10">
        <f t="shared" si="22"/>
        <v>254.53813320852095</v>
      </c>
      <c r="AH85" s="10">
        <f t="shared" si="23"/>
        <v>8.04267333913161</v>
      </c>
      <c r="AI85" s="50"/>
      <c r="AJ85" s="27"/>
      <c r="AK85" s="84" t="s">
        <v>143</v>
      </c>
    </row>
    <row r="86" spans="1:36" s="34" customFormat="1" ht="12.75">
      <c r="A86" t="s">
        <v>50</v>
      </c>
      <c r="B86" t="s">
        <v>51</v>
      </c>
      <c r="C86" s="84">
        <v>30</v>
      </c>
      <c r="D86" s="34">
        <v>3</v>
      </c>
      <c r="E86" s="83" t="s">
        <v>109</v>
      </c>
      <c r="F86" s="12">
        <v>33</v>
      </c>
      <c r="G86" s="16">
        <v>34</v>
      </c>
      <c r="H86" s="11">
        <f t="shared" si="12"/>
        <v>33.5</v>
      </c>
      <c r="I86" s="16"/>
      <c r="J86" s="2">
        <v>270</v>
      </c>
      <c r="K86" s="9">
        <v>1</v>
      </c>
      <c r="L86" s="9">
        <v>0</v>
      </c>
      <c r="M86" s="9">
        <v>2</v>
      </c>
      <c r="N86" s="9"/>
      <c r="O86" s="47"/>
      <c r="P86" s="2">
        <v>18</v>
      </c>
      <c r="Q86" s="9">
        <v>45</v>
      </c>
      <c r="R86" s="92">
        <v>-171.6</v>
      </c>
      <c r="S86" s="93">
        <v>-32.1</v>
      </c>
      <c r="T86" s="89">
        <v>582.64</v>
      </c>
      <c r="U86" s="41">
        <f t="shared" si="13"/>
        <v>-0.03489418134011367</v>
      </c>
      <c r="V86" s="41">
        <f t="shared" si="14"/>
        <v>0.017441774902830165</v>
      </c>
      <c r="W86" s="41">
        <f t="shared" si="15"/>
        <v>0.9992386149554826</v>
      </c>
      <c r="X86" s="10">
        <f t="shared" si="16"/>
        <v>153.4419319834189</v>
      </c>
      <c r="Y86" s="44">
        <f t="shared" si="17"/>
        <v>87.76429506217735</v>
      </c>
      <c r="Z86" s="22">
        <f t="shared" si="18"/>
        <v>333.4419319834189</v>
      </c>
      <c r="AA86" s="10">
        <f t="shared" si="19"/>
        <v>243.4419319834189</v>
      </c>
      <c r="AB86" s="23">
        <f t="shared" si="20"/>
        <v>2.2357049378226463</v>
      </c>
      <c r="AC86" s="49"/>
      <c r="AD86" s="55"/>
      <c r="AE86" s="24"/>
      <c r="AF86" s="33">
        <f t="shared" si="21"/>
        <v>325.04193198341886</v>
      </c>
      <c r="AG86" s="10">
        <f t="shared" si="22"/>
        <v>235.04193198341886</v>
      </c>
      <c r="AH86" s="10">
        <f t="shared" si="23"/>
        <v>2.2357049378226463</v>
      </c>
      <c r="AI86" s="50"/>
      <c r="AJ86" s="28"/>
    </row>
    <row r="87" spans="1:37" s="34" customFormat="1" ht="12.75">
      <c r="A87" t="s">
        <v>50</v>
      </c>
      <c r="B87" t="s">
        <v>51</v>
      </c>
      <c r="C87" s="84">
        <v>30</v>
      </c>
      <c r="D87" s="34">
        <v>3</v>
      </c>
      <c r="E87" s="83" t="s">
        <v>109</v>
      </c>
      <c r="F87" s="12">
        <v>89</v>
      </c>
      <c r="G87" s="16">
        <v>90</v>
      </c>
      <c r="H87" s="11">
        <f t="shared" si="12"/>
        <v>89.5</v>
      </c>
      <c r="I87" s="16"/>
      <c r="J87" s="2">
        <v>270</v>
      </c>
      <c r="K87" s="9">
        <v>6</v>
      </c>
      <c r="L87" s="9">
        <v>180</v>
      </c>
      <c r="M87" s="9">
        <v>4</v>
      </c>
      <c r="N87" s="9"/>
      <c r="O87" s="47"/>
      <c r="P87" s="2">
        <v>87</v>
      </c>
      <c r="Q87" s="9">
        <v>100</v>
      </c>
      <c r="R87" s="92"/>
      <c r="S87" s="93"/>
      <c r="T87" s="89">
        <v>583.1999999999999</v>
      </c>
      <c r="U87" s="41">
        <f t="shared" si="13"/>
        <v>-0.0693743404822147</v>
      </c>
      <c r="V87" s="41">
        <f t="shared" si="14"/>
        <v>-0.10427383718471563</v>
      </c>
      <c r="W87" s="41">
        <f t="shared" si="15"/>
        <v>-0.9920992900156518</v>
      </c>
      <c r="X87" s="10">
        <f t="shared" si="16"/>
        <v>236.36381294147463</v>
      </c>
      <c r="Y87" s="44">
        <f t="shared" si="17"/>
        <v>-82.80501343661278</v>
      </c>
      <c r="Z87" s="22">
        <f t="shared" si="18"/>
        <v>236.36381294147463</v>
      </c>
      <c r="AA87" s="10">
        <f t="shared" si="19"/>
        <v>146.36381294147463</v>
      </c>
      <c r="AB87" s="23">
        <f t="shared" si="20"/>
        <v>7.194986563387218</v>
      </c>
      <c r="AC87" s="49"/>
      <c r="AD87" s="54"/>
      <c r="AE87" s="24"/>
      <c r="AF87" s="33">
        <f t="shared" si="21"/>
        <v>236.36381294147463</v>
      </c>
      <c r="AG87" s="10">
        <f t="shared" si="22"/>
        <v>146.36381294147463</v>
      </c>
      <c r="AH87" s="10">
        <f t="shared" si="23"/>
        <v>7.194986563387218</v>
      </c>
      <c r="AI87" s="51"/>
      <c r="AJ87" s="28"/>
      <c r="AK87" s="84" t="s">
        <v>144</v>
      </c>
    </row>
    <row r="88" spans="1:37" s="34" customFormat="1" ht="12.75" customHeight="1">
      <c r="A88" t="s">
        <v>50</v>
      </c>
      <c r="B88" t="s">
        <v>51</v>
      </c>
      <c r="C88" s="84">
        <v>30</v>
      </c>
      <c r="D88" s="34">
        <v>3</v>
      </c>
      <c r="E88" s="83" t="s">
        <v>109</v>
      </c>
      <c r="F88" s="12">
        <v>91</v>
      </c>
      <c r="G88" s="16">
        <v>91</v>
      </c>
      <c r="H88" s="11">
        <f t="shared" si="12"/>
        <v>91</v>
      </c>
      <c r="I88" s="16"/>
      <c r="J88" s="2">
        <v>270</v>
      </c>
      <c r="K88" s="9">
        <v>1</v>
      </c>
      <c r="L88" s="9">
        <v>180</v>
      </c>
      <c r="M88" s="9">
        <v>6</v>
      </c>
      <c r="N88" s="9"/>
      <c r="O88" s="47"/>
      <c r="P88" s="2">
        <v>87</v>
      </c>
      <c r="Q88" s="9">
        <v>100</v>
      </c>
      <c r="R88" s="92"/>
      <c r="S88" s="93"/>
      <c r="T88" s="89">
        <v>583.2199999999999</v>
      </c>
      <c r="U88" s="41">
        <f t="shared" si="13"/>
        <v>-0.10451254307640281</v>
      </c>
      <c r="V88" s="41">
        <f t="shared" si="14"/>
        <v>-0.01735680032874463</v>
      </c>
      <c r="W88" s="41">
        <f t="shared" si="15"/>
        <v>-0.9943704248665338</v>
      </c>
      <c r="X88" s="10">
        <f t="shared" si="16"/>
        <v>189.42927109941905</v>
      </c>
      <c r="Y88" s="44">
        <f t="shared" si="17"/>
        <v>-83.91843294872977</v>
      </c>
      <c r="Z88" s="22">
        <f t="shared" si="18"/>
        <v>189.42927109941905</v>
      </c>
      <c r="AA88" s="10">
        <f t="shared" si="19"/>
        <v>99.42927109941905</v>
      </c>
      <c r="AB88" s="23">
        <f t="shared" si="20"/>
        <v>6.081567051270227</v>
      </c>
      <c r="AC88" s="49"/>
      <c r="AD88" s="60"/>
      <c r="AE88" s="24"/>
      <c r="AF88" s="33">
        <f t="shared" si="21"/>
        <v>189.42927109941905</v>
      </c>
      <c r="AG88" s="10">
        <f t="shared" si="22"/>
        <v>99.42927109941905</v>
      </c>
      <c r="AH88" s="10">
        <f t="shared" si="23"/>
        <v>6.081567051270227</v>
      </c>
      <c r="AI88" s="50"/>
      <c r="AJ88" s="28"/>
      <c r="AK88" s="84" t="s">
        <v>144</v>
      </c>
    </row>
    <row r="89" spans="1:37" ht="12.75">
      <c r="A89" t="s">
        <v>50</v>
      </c>
      <c r="B89" t="s">
        <v>51</v>
      </c>
      <c r="C89" s="84">
        <v>30</v>
      </c>
      <c r="D89" s="34">
        <v>3</v>
      </c>
      <c r="E89" s="83" t="s">
        <v>109</v>
      </c>
      <c r="F89" s="12">
        <v>95</v>
      </c>
      <c r="G89" s="16">
        <v>97</v>
      </c>
      <c r="H89" s="11">
        <f t="shared" si="12"/>
        <v>96</v>
      </c>
      <c r="I89" s="16"/>
      <c r="J89" s="2">
        <v>270</v>
      </c>
      <c r="K89" s="9">
        <v>11</v>
      </c>
      <c r="L89" s="9">
        <v>180</v>
      </c>
      <c r="M89" s="9">
        <v>15</v>
      </c>
      <c r="N89" s="9"/>
      <c r="O89" s="47"/>
      <c r="P89" s="2">
        <v>87</v>
      </c>
      <c r="Q89" s="9">
        <v>100</v>
      </c>
      <c r="R89" s="92"/>
      <c r="S89" s="93"/>
      <c r="T89" s="89">
        <v>583.26</v>
      </c>
      <c r="U89" s="41">
        <f t="shared" si="13"/>
        <v>-0.25406381026660135</v>
      </c>
      <c r="V89" s="41">
        <f t="shared" si="14"/>
        <v>-0.184307336522476</v>
      </c>
      <c r="W89" s="41">
        <f t="shared" si="15"/>
        <v>-0.9481790482794956</v>
      </c>
      <c r="X89" s="10">
        <f t="shared" si="16"/>
        <v>215.9585273866379</v>
      </c>
      <c r="Y89" s="44">
        <f t="shared" si="17"/>
        <v>-71.68393743968976</v>
      </c>
      <c r="Z89" s="22">
        <f t="shared" si="18"/>
        <v>215.9585273866379</v>
      </c>
      <c r="AA89" s="10">
        <f t="shared" si="19"/>
        <v>125.95852738663791</v>
      </c>
      <c r="AB89" s="23">
        <f t="shared" si="20"/>
        <v>18.316062560310243</v>
      </c>
      <c r="AC89" s="49"/>
      <c r="AD89" s="54"/>
      <c r="AE89" s="24"/>
      <c r="AF89" s="33">
        <f t="shared" si="21"/>
        <v>215.9585273866379</v>
      </c>
      <c r="AG89" s="10">
        <f t="shared" si="22"/>
        <v>125.95852738663791</v>
      </c>
      <c r="AH89" s="10">
        <f t="shared" si="23"/>
        <v>18.316062560310243</v>
      </c>
      <c r="AI89" s="51"/>
      <c r="AJ89" s="28"/>
      <c r="AK89" s="84" t="s">
        <v>144</v>
      </c>
    </row>
    <row r="90" spans="1:37" ht="12.75">
      <c r="A90" t="s">
        <v>50</v>
      </c>
      <c r="B90" t="s">
        <v>51</v>
      </c>
      <c r="C90" s="84">
        <v>30</v>
      </c>
      <c r="D90" s="34">
        <v>3</v>
      </c>
      <c r="E90" s="83" t="s">
        <v>109</v>
      </c>
      <c r="F90" s="12">
        <v>122</v>
      </c>
      <c r="G90" s="16">
        <v>123</v>
      </c>
      <c r="H90" s="11">
        <f t="shared" si="12"/>
        <v>122.5</v>
      </c>
      <c r="I90" s="16"/>
      <c r="J90" s="2">
        <v>270</v>
      </c>
      <c r="K90" s="9">
        <v>4</v>
      </c>
      <c r="L90" s="9">
        <v>0</v>
      </c>
      <c r="M90" s="9">
        <v>4</v>
      </c>
      <c r="N90" s="9"/>
      <c r="O90" s="47"/>
      <c r="P90" s="2">
        <v>118</v>
      </c>
      <c r="Q90" s="9">
        <v>130</v>
      </c>
      <c r="R90" s="92"/>
      <c r="S90" s="93"/>
      <c r="T90" s="89">
        <v>583.53</v>
      </c>
      <c r="U90" s="41">
        <f t="shared" si="13"/>
        <v>-0.06958655048003272</v>
      </c>
      <c r="V90" s="41">
        <f t="shared" si="14"/>
        <v>0.06958655048003273</v>
      </c>
      <c r="W90" s="41">
        <f t="shared" si="15"/>
        <v>0.9951340343707851</v>
      </c>
      <c r="X90" s="10">
        <f t="shared" si="16"/>
        <v>135</v>
      </c>
      <c r="Y90" s="44">
        <f t="shared" si="17"/>
        <v>84.35230034984484</v>
      </c>
      <c r="Z90" s="22">
        <f t="shared" si="18"/>
        <v>315</v>
      </c>
      <c r="AA90" s="10">
        <f t="shared" si="19"/>
        <v>225</v>
      </c>
      <c r="AB90" s="23">
        <f t="shared" si="20"/>
        <v>5.647699650155161</v>
      </c>
      <c r="AC90" s="49"/>
      <c r="AD90" s="54"/>
      <c r="AE90" s="24"/>
      <c r="AF90" s="33">
        <f t="shared" si="21"/>
        <v>315</v>
      </c>
      <c r="AG90" s="10">
        <f t="shared" si="22"/>
        <v>225</v>
      </c>
      <c r="AH90" s="10">
        <f t="shared" si="23"/>
        <v>5.647699650155161</v>
      </c>
      <c r="AI90" s="51"/>
      <c r="AJ90" s="28"/>
      <c r="AK90" s="84" t="s">
        <v>144</v>
      </c>
    </row>
    <row r="91" spans="1:36" ht="12.75">
      <c r="A91" t="s">
        <v>50</v>
      </c>
      <c r="B91" t="s">
        <v>51</v>
      </c>
      <c r="C91" s="84">
        <v>30</v>
      </c>
      <c r="D91" s="34">
        <v>4</v>
      </c>
      <c r="E91" s="83" t="s">
        <v>140</v>
      </c>
      <c r="F91" s="12">
        <v>35</v>
      </c>
      <c r="G91" s="16">
        <v>36</v>
      </c>
      <c r="H91" s="11">
        <f t="shared" si="12"/>
        <v>35.5</v>
      </c>
      <c r="I91" s="16"/>
      <c r="J91" s="2">
        <v>270</v>
      </c>
      <c r="K91" s="9">
        <v>5</v>
      </c>
      <c r="L91" s="9">
        <v>0</v>
      </c>
      <c r="M91" s="9">
        <v>4</v>
      </c>
      <c r="N91" s="9"/>
      <c r="O91" s="47"/>
      <c r="P91" s="2">
        <v>0</v>
      </c>
      <c r="Q91" s="9">
        <v>52</v>
      </c>
      <c r="R91" s="92">
        <v>-90.1</v>
      </c>
      <c r="S91" s="93">
        <v>60.7</v>
      </c>
      <c r="T91" s="89">
        <v>584.065</v>
      </c>
      <c r="U91" s="41">
        <f t="shared" si="13"/>
        <v>-0.06949102930147368</v>
      </c>
      <c r="V91" s="41">
        <f t="shared" si="14"/>
        <v>0.0869434357387572</v>
      </c>
      <c r="W91" s="41">
        <f t="shared" si="15"/>
        <v>0.9937680178757644</v>
      </c>
      <c r="X91" s="10">
        <f t="shared" si="16"/>
        <v>128.63419479866783</v>
      </c>
      <c r="Y91" s="44">
        <f t="shared" si="17"/>
        <v>83.60949830070747</v>
      </c>
      <c r="Z91" s="22">
        <f t="shared" si="18"/>
        <v>308.63419479866786</v>
      </c>
      <c r="AA91" s="10">
        <f t="shared" si="19"/>
        <v>218.63419479866786</v>
      </c>
      <c r="AB91" s="23">
        <f t="shared" si="20"/>
        <v>6.390501699292528</v>
      </c>
      <c r="AC91" s="49"/>
      <c r="AD91" s="54"/>
      <c r="AE91" s="24"/>
      <c r="AF91" s="33">
        <f t="shared" si="21"/>
        <v>398.7341947986679</v>
      </c>
      <c r="AG91" s="10">
        <f t="shared" si="22"/>
        <v>308.7341947986679</v>
      </c>
      <c r="AH91" s="10">
        <f t="shared" si="23"/>
        <v>6.390501699292528</v>
      </c>
      <c r="AI91" s="51"/>
      <c r="AJ91" s="28"/>
    </row>
    <row r="92" spans="1:37" ht="12.75">
      <c r="A92" t="s">
        <v>50</v>
      </c>
      <c r="B92" t="s">
        <v>51</v>
      </c>
      <c r="C92" s="84">
        <v>30</v>
      </c>
      <c r="D92" s="34">
        <v>4</v>
      </c>
      <c r="E92" s="83" t="s">
        <v>109</v>
      </c>
      <c r="F92" s="12">
        <v>49</v>
      </c>
      <c r="G92" s="16">
        <v>50</v>
      </c>
      <c r="H92" s="11">
        <f t="shared" si="12"/>
        <v>49.5</v>
      </c>
      <c r="I92" s="16"/>
      <c r="J92" s="2">
        <v>270</v>
      </c>
      <c r="K92" s="9">
        <v>3</v>
      </c>
      <c r="L92" s="9">
        <v>0</v>
      </c>
      <c r="M92" s="9">
        <v>10</v>
      </c>
      <c r="N92" s="9"/>
      <c r="O92" s="47"/>
      <c r="P92" s="2">
        <v>24</v>
      </c>
      <c r="Q92" s="9">
        <v>52</v>
      </c>
      <c r="R92" s="92">
        <v>-90.1</v>
      </c>
      <c r="S92" s="93">
        <v>60.7</v>
      </c>
      <c r="T92" s="89">
        <v>584.205</v>
      </c>
      <c r="U92" s="41">
        <f t="shared" si="13"/>
        <v>-0.1734101988745062</v>
      </c>
      <c r="V92" s="41">
        <f t="shared" si="14"/>
        <v>0.051540855469358784</v>
      </c>
      <c r="W92" s="41">
        <f t="shared" si="15"/>
        <v>0.9834581082132785</v>
      </c>
      <c r="X92" s="10">
        <f t="shared" si="16"/>
        <v>163.44703546051466</v>
      </c>
      <c r="Y92" s="44">
        <f t="shared" si="17"/>
        <v>79.57693581712375</v>
      </c>
      <c r="Z92" s="22">
        <f t="shared" si="18"/>
        <v>343.44703546051466</v>
      </c>
      <c r="AA92" s="10">
        <f t="shared" si="19"/>
        <v>253.44703546051466</v>
      </c>
      <c r="AB92" s="23">
        <f t="shared" si="20"/>
        <v>10.423064182876246</v>
      </c>
      <c r="AC92" s="49"/>
      <c r="AD92" s="60"/>
      <c r="AE92" s="24"/>
      <c r="AF92" s="33">
        <f t="shared" si="21"/>
        <v>433.5470354605146</v>
      </c>
      <c r="AG92" s="10">
        <f t="shared" si="22"/>
        <v>343.5470354605146</v>
      </c>
      <c r="AH92" s="10">
        <f t="shared" si="23"/>
        <v>10.423064182876246</v>
      </c>
      <c r="AI92" s="50"/>
      <c r="AJ92" s="28"/>
      <c r="AK92" s="84" t="s">
        <v>144</v>
      </c>
    </row>
    <row r="93" spans="1:37" s="34" customFormat="1" ht="12.75" customHeight="1">
      <c r="A93" t="s">
        <v>50</v>
      </c>
      <c r="B93" t="s">
        <v>51</v>
      </c>
      <c r="C93" s="84">
        <v>31</v>
      </c>
      <c r="D93" s="34">
        <v>1</v>
      </c>
      <c r="E93" s="83" t="s">
        <v>109</v>
      </c>
      <c r="F93" s="12">
        <v>42</v>
      </c>
      <c r="G93" s="16">
        <v>42</v>
      </c>
      <c r="H93" s="11">
        <f t="shared" si="12"/>
        <v>42</v>
      </c>
      <c r="I93" s="16"/>
      <c r="J93" s="2">
        <v>270</v>
      </c>
      <c r="K93" s="9">
        <v>4</v>
      </c>
      <c r="L93" s="9">
        <v>180</v>
      </c>
      <c r="M93" s="9">
        <v>15</v>
      </c>
      <c r="N93" s="9"/>
      <c r="O93" s="47"/>
      <c r="P93" s="2">
        <v>12</v>
      </c>
      <c r="Q93" s="9">
        <v>86</v>
      </c>
      <c r="R93" s="92">
        <v>112.4</v>
      </c>
      <c r="S93" s="93">
        <v>-40.3</v>
      </c>
      <c r="T93" s="89">
        <v>586.92</v>
      </c>
      <c r="U93" s="41">
        <f t="shared" si="13"/>
        <v>-0.2581885749168507</v>
      </c>
      <c r="V93" s="41">
        <f t="shared" si="14"/>
        <v>-0.06737957954030589</v>
      </c>
      <c r="W93" s="41">
        <f t="shared" si="15"/>
        <v>-0.9635728795234904</v>
      </c>
      <c r="X93" s="10">
        <f t="shared" si="16"/>
        <v>194.6262839486734</v>
      </c>
      <c r="Y93" s="44">
        <f t="shared" si="17"/>
        <v>-74.52134855401536</v>
      </c>
      <c r="Z93" s="22">
        <f t="shared" si="18"/>
        <v>194.6262839486734</v>
      </c>
      <c r="AA93" s="10">
        <f t="shared" si="19"/>
        <v>104.6262839486734</v>
      </c>
      <c r="AB93" s="23">
        <f t="shared" si="20"/>
        <v>15.478651445984639</v>
      </c>
      <c r="AC93" s="49"/>
      <c r="AD93" s="54"/>
      <c r="AE93" s="27"/>
      <c r="AF93" s="33">
        <f t="shared" si="21"/>
        <v>262.2262839486734</v>
      </c>
      <c r="AG93" s="10">
        <f t="shared" si="22"/>
        <v>172.22628394867343</v>
      </c>
      <c r="AH93" s="10">
        <f t="shared" si="23"/>
        <v>15.478651445984639</v>
      </c>
      <c r="AI93" s="51"/>
      <c r="AJ93" s="27"/>
      <c r="AK93" s="84" t="s">
        <v>48</v>
      </c>
    </row>
    <row r="94" spans="1:37" ht="12.75">
      <c r="A94" t="s">
        <v>50</v>
      </c>
      <c r="B94" t="s">
        <v>51</v>
      </c>
      <c r="C94" s="84">
        <v>31</v>
      </c>
      <c r="D94" s="34">
        <v>1</v>
      </c>
      <c r="E94" s="83" t="s">
        <v>109</v>
      </c>
      <c r="F94" s="12">
        <v>78</v>
      </c>
      <c r="G94" s="16">
        <v>78</v>
      </c>
      <c r="H94" s="11">
        <f t="shared" si="12"/>
        <v>78</v>
      </c>
      <c r="I94" s="16"/>
      <c r="J94" s="2">
        <v>270</v>
      </c>
      <c r="K94" s="9">
        <v>8</v>
      </c>
      <c r="L94" s="9">
        <v>0</v>
      </c>
      <c r="M94" s="9">
        <v>20</v>
      </c>
      <c r="N94" s="9"/>
      <c r="O94" s="47"/>
      <c r="P94" s="2">
        <v>12</v>
      </c>
      <c r="Q94" s="9">
        <v>86</v>
      </c>
      <c r="R94" s="92">
        <v>112.4</v>
      </c>
      <c r="S94" s="93">
        <v>-40.3</v>
      </c>
      <c r="T94" s="89">
        <v>587.28</v>
      </c>
      <c r="U94" s="41">
        <f t="shared" si="13"/>
        <v>-0.3386916268018251</v>
      </c>
      <c r="V94" s="41">
        <f t="shared" si="14"/>
        <v>0.1307799359840658</v>
      </c>
      <c r="W94" s="41">
        <f t="shared" si="15"/>
        <v>0.9305475967963663</v>
      </c>
      <c r="X94" s="10">
        <f t="shared" si="16"/>
        <v>158.88679131195047</v>
      </c>
      <c r="Y94" s="44">
        <f t="shared" si="17"/>
        <v>68.68618124399468</v>
      </c>
      <c r="Z94" s="22">
        <f t="shared" si="18"/>
        <v>338.88679131195045</v>
      </c>
      <c r="AA94" s="10">
        <f t="shared" si="19"/>
        <v>248.88679131195045</v>
      </c>
      <c r="AB94" s="23">
        <f t="shared" si="20"/>
        <v>21.31381875600532</v>
      </c>
      <c r="AC94" s="49"/>
      <c r="AD94" s="54"/>
      <c r="AE94" s="24"/>
      <c r="AF94" s="33">
        <f t="shared" si="21"/>
        <v>46.48679131195044</v>
      </c>
      <c r="AG94" s="10">
        <f t="shared" si="22"/>
        <v>316.48679131195047</v>
      </c>
      <c r="AH94" s="10">
        <f t="shared" si="23"/>
        <v>21.31381875600532</v>
      </c>
      <c r="AI94" s="51"/>
      <c r="AJ94" s="28"/>
      <c r="AK94" s="84" t="s">
        <v>48</v>
      </c>
    </row>
    <row r="95" spans="1:37" ht="12.75">
      <c r="A95" t="s">
        <v>50</v>
      </c>
      <c r="B95" t="s">
        <v>51</v>
      </c>
      <c r="C95" s="84">
        <v>31</v>
      </c>
      <c r="D95" s="34">
        <v>3</v>
      </c>
      <c r="E95" s="83" t="s">
        <v>109</v>
      </c>
      <c r="F95" s="12">
        <v>36</v>
      </c>
      <c r="G95" s="16">
        <v>36</v>
      </c>
      <c r="H95" s="11">
        <f t="shared" si="12"/>
        <v>36</v>
      </c>
      <c r="I95" s="16"/>
      <c r="J95" s="2">
        <v>90</v>
      </c>
      <c r="K95" s="9">
        <v>10</v>
      </c>
      <c r="L95" s="9">
        <v>0</v>
      </c>
      <c r="M95" s="9">
        <v>16</v>
      </c>
      <c r="N95" s="9"/>
      <c r="O95" s="47"/>
      <c r="P95" s="2">
        <v>0</v>
      </c>
      <c r="Q95" s="9">
        <v>55</v>
      </c>
      <c r="R95" s="92">
        <v>38.8</v>
      </c>
      <c r="S95" s="93">
        <v>-4.3</v>
      </c>
      <c r="T95" s="89">
        <v>588.76</v>
      </c>
      <c r="U95" s="41">
        <f t="shared" si="13"/>
        <v>0.2714498050283654</v>
      </c>
      <c r="V95" s="41">
        <f t="shared" si="14"/>
        <v>0.16692134176071194</v>
      </c>
      <c r="W95" s="41">
        <f t="shared" si="15"/>
        <v>-0.9466579708337202</v>
      </c>
      <c r="X95" s="10">
        <f t="shared" si="16"/>
        <v>31.58840846821431</v>
      </c>
      <c r="Y95" s="44">
        <f t="shared" si="17"/>
        <v>-71.39565391840628</v>
      </c>
      <c r="Z95" s="22">
        <f t="shared" si="18"/>
        <v>31.58840846821431</v>
      </c>
      <c r="AA95" s="10">
        <f t="shared" si="19"/>
        <v>301.5884084682143</v>
      </c>
      <c r="AB95" s="23">
        <f t="shared" si="20"/>
        <v>18.604346081593718</v>
      </c>
      <c r="AC95" s="49"/>
      <c r="AD95" s="60"/>
      <c r="AE95" s="24"/>
      <c r="AF95" s="33">
        <f t="shared" si="21"/>
        <v>172.7884084682143</v>
      </c>
      <c r="AG95" s="10">
        <f t="shared" si="22"/>
        <v>82.7884084682143</v>
      </c>
      <c r="AH95" s="10">
        <f t="shared" si="23"/>
        <v>18.604346081593718</v>
      </c>
      <c r="AI95" s="50"/>
      <c r="AJ95" s="28"/>
      <c r="AK95" s="84" t="s">
        <v>48</v>
      </c>
    </row>
    <row r="96" spans="1:37" ht="12.75">
      <c r="A96" t="s">
        <v>50</v>
      </c>
      <c r="B96" t="s">
        <v>51</v>
      </c>
      <c r="C96" s="84">
        <v>31</v>
      </c>
      <c r="D96" s="34">
        <v>3</v>
      </c>
      <c r="E96" s="83" t="s">
        <v>140</v>
      </c>
      <c r="F96" s="12">
        <v>105</v>
      </c>
      <c r="G96" s="16">
        <v>110</v>
      </c>
      <c r="H96" s="11">
        <f t="shared" si="12"/>
        <v>107.5</v>
      </c>
      <c r="I96" s="16"/>
      <c r="J96" s="2">
        <v>90</v>
      </c>
      <c r="K96" s="9">
        <v>15</v>
      </c>
      <c r="L96" s="9">
        <v>180</v>
      </c>
      <c r="M96" s="9">
        <v>2</v>
      </c>
      <c r="N96" s="9">
        <v>270</v>
      </c>
      <c r="O96" s="47">
        <v>38</v>
      </c>
      <c r="P96" s="2">
        <v>80</v>
      </c>
      <c r="Q96" s="9">
        <v>130</v>
      </c>
      <c r="R96" s="92">
        <v>-40.5</v>
      </c>
      <c r="S96" s="93">
        <v>-54.2</v>
      </c>
      <c r="T96" s="89">
        <v>589.4499999999999</v>
      </c>
      <c r="U96" s="41">
        <f t="shared" si="13"/>
        <v>0.03371032518943583</v>
      </c>
      <c r="V96" s="41">
        <f t="shared" si="14"/>
        <v>-0.2586613795333009</v>
      </c>
      <c r="W96" s="41">
        <f t="shared" si="15"/>
        <v>0.9653374103741355</v>
      </c>
      <c r="X96" s="10">
        <f t="shared" si="16"/>
        <v>277.4252842114011</v>
      </c>
      <c r="Y96" s="44">
        <f t="shared" si="17"/>
        <v>74.87893564980669</v>
      </c>
      <c r="Z96" s="22">
        <f t="shared" si="18"/>
        <v>97.4252842114011</v>
      </c>
      <c r="AA96" s="10">
        <f t="shared" si="19"/>
        <v>7.425284211401106</v>
      </c>
      <c r="AB96" s="23">
        <f t="shared" si="20"/>
        <v>15.121064350193308</v>
      </c>
      <c r="AC96" s="49"/>
      <c r="AD96" s="60"/>
      <c r="AE96" s="24"/>
      <c r="AF96" s="33">
        <f t="shared" si="21"/>
        <v>317.9252842114011</v>
      </c>
      <c r="AG96" s="10">
        <f t="shared" si="22"/>
        <v>227.9252842114011</v>
      </c>
      <c r="AH96" s="10">
        <f t="shared" si="23"/>
        <v>15.121064350193308</v>
      </c>
      <c r="AI96" s="50"/>
      <c r="AJ96" s="28"/>
      <c r="AK96" s="82" t="s">
        <v>145</v>
      </c>
    </row>
    <row r="97" spans="1:37" ht="12.75">
      <c r="A97" t="s">
        <v>50</v>
      </c>
      <c r="B97" t="s">
        <v>51</v>
      </c>
      <c r="C97" s="84">
        <v>32</v>
      </c>
      <c r="D97" s="34">
        <v>1</v>
      </c>
      <c r="E97" s="2" t="s">
        <v>19</v>
      </c>
      <c r="F97" s="12">
        <v>107</v>
      </c>
      <c r="G97" s="16">
        <v>117</v>
      </c>
      <c r="H97" s="11">
        <f t="shared" si="12"/>
        <v>112</v>
      </c>
      <c r="I97" s="16"/>
      <c r="J97" s="2">
        <v>270</v>
      </c>
      <c r="K97" s="9">
        <v>56</v>
      </c>
      <c r="L97" s="9">
        <v>180</v>
      </c>
      <c r="M97" s="9">
        <v>73</v>
      </c>
      <c r="N97" s="9"/>
      <c r="O97" s="47"/>
      <c r="P97" s="2">
        <v>65</v>
      </c>
      <c r="Q97" s="9">
        <v>142</v>
      </c>
      <c r="R97" s="92">
        <v>-51</v>
      </c>
      <c r="S97" s="93">
        <v>55.9</v>
      </c>
      <c r="T97" s="89">
        <v>597.12</v>
      </c>
      <c r="U97" s="41">
        <f t="shared" si="13"/>
        <v>-0.5347588330898538</v>
      </c>
      <c r="V97" s="41">
        <f t="shared" si="14"/>
        <v>-0.24238712836711698</v>
      </c>
      <c r="W97" s="41">
        <f t="shared" si="15"/>
        <v>-0.16349218245659905</v>
      </c>
      <c r="X97" s="10">
        <f t="shared" si="16"/>
        <v>204.3830935608505</v>
      </c>
      <c r="Y97" s="44">
        <f t="shared" si="17"/>
        <v>-15.5604563818461</v>
      </c>
      <c r="Z97" s="22">
        <f t="shared" si="18"/>
        <v>204.3830935608505</v>
      </c>
      <c r="AA97" s="10">
        <f t="shared" si="19"/>
        <v>114.38309356085051</v>
      </c>
      <c r="AB97" s="23">
        <f t="shared" si="20"/>
        <v>74.4395436181539</v>
      </c>
      <c r="AC97" s="49"/>
      <c r="AD97" s="60"/>
      <c r="AE97" s="24"/>
      <c r="AF97" s="33">
        <f t="shared" si="21"/>
        <v>255.3830935608505</v>
      </c>
      <c r="AG97" s="10">
        <f t="shared" si="22"/>
        <v>165.3830935608505</v>
      </c>
      <c r="AH97" s="10">
        <f t="shared" si="23"/>
        <v>74.4395436181539</v>
      </c>
      <c r="AI97" s="50"/>
      <c r="AJ97" s="28"/>
      <c r="AK97" s="91" t="s">
        <v>157</v>
      </c>
    </row>
    <row r="98" spans="1:37" ht="12.75">
      <c r="A98" t="s">
        <v>50</v>
      </c>
      <c r="B98" t="s">
        <v>51</v>
      </c>
      <c r="C98" s="84">
        <v>32</v>
      </c>
      <c r="D98" s="34">
        <v>1</v>
      </c>
      <c r="E98" s="83" t="s">
        <v>109</v>
      </c>
      <c r="F98" s="12">
        <v>126</v>
      </c>
      <c r="G98" s="16">
        <v>127</v>
      </c>
      <c r="H98" s="11">
        <f t="shared" si="12"/>
        <v>126.5</v>
      </c>
      <c r="I98" s="16"/>
      <c r="J98" s="2">
        <v>90</v>
      </c>
      <c r="K98" s="9">
        <v>7</v>
      </c>
      <c r="L98" s="9">
        <v>0</v>
      </c>
      <c r="M98" s="9">
        <v>6</v>
      </c>
      <c r="N98" s="9"/>
      <c r="O98" s="47"/>
      <c r="P98" s="2">
        <v>2</v>
      </c>
      <c r="Q98" s="9">
        <v>142</v>
      </c>
      <c r="R98" s="92"/>
      <c r="S98" s="93"/>
      <c r="T98" s="89">
        <v>597.26</v>
      </c>
      <c r="U98" s="41">
        <f t="shared" si="13"/>
        <v>0.10374932395329073</v>
      </c>
      <c r="V98" s="41">
        <f t="shared" si="14"/>
        <v>0.12120173039057425</v>
      </c>
      <c r="W98" s="41">
        <f t="shared" si="15"/>
        <v>-0.9871088799708131</v>
      </c>
      <c r="X98" s="10">
        <f t="shared" si="16"/>
        <v>49.436299131970706</v>
      </c>
      <c r="Y98" s="44">
        <f t="shared" si="17"/>
        <v>-80.81891132138493</v>
      </c>
      <c r="Z98" s="22">
        <f t="shared" si="18"/>
        <v>49.436299131970706</v>
      </c>
      <c r="AA98" s="10">
        <f t="shared" si="19"/>
        <v>319.4362991319707</v>
      </c>
      <c r="AB98" s="23">
        <f t="shared" si="20"/>
        <v>9.181088678615069</v>
      </c>
      <c r="AC98" s="49"/>
      <c r="AD98" s="60"/>
      <c r="AE98" s="24"/>
      <c r="AF98" s="33">
        <f t="shared" si="21"/>
        <v>49.436299131970706</v>
      </c>
      <c r="AG98" s="10">
        <f t="shared" si="22"/>
        <v>319.4362991319707</v>
      </c>
      <c r="AH98" s="10">
        <f t="shared" si="23"/>
        <v>9.181088678615069</v>
      </c>
      <c r="AI98" s="50"/>
      <c r="AJ98" s="28"/>
      <c r="AK98" s="84" t="s">
        <v>48</v>
      </c>
    </row>
    <row r="99" spans="1:37" ht="12.75">
      <c r="A99" t="s">
        <v>50</v>
      </c>
      <c r="B99" t="s">
        <v>51</v>
      </c>
      <c r="C99" s="84">
        <v>32</v>
      </c>
      <c r="D99" s="34">
        <v>2</v>
      </c>
      <c r="E99" s="83" t="s">
        <v>109</v>
      </c>
      <c r="F99" s="12">
        <v>129</v>
      </c>
      <c r="G99" s="16">
        <v>130</v>
      </c>
      <c r="H99" s="11">
        <f t="shared" si="12"/>
        <v>129.5</v>
      </c>
      <c r="I99" s="16"/>
      <c r="J99" s="2">
        <v>270</v>
      </c>
      <c r="K99" s="9">
        <v>5</v>
      </c>
      <c r="L99" s="9">
        <v>0</v>
      </c>
      <c r="M99" s="9">
        <v>6</v>
      </c>
      <c r="N99" s="9"/>
      <c r="O99" s="47"/>
      <c r="P99" s="2">
        <v>0</v>
      </c>
      <c r="Q99" s="9">
        <v>142</v>
      </c>
      <c r="R99" s="92">
        <v>26.6</v>
      </c>
      <c r="S99" s="93">
        <v>67</v>
      </c>
      <c r="T99" s="89">
        <v>598.7199999999999</v>
      </c>
      <c r="U99" s="41">
        <f t="shared" si="13"/>
        <v>-0.10413070090691415</v>
      </c>
      <c r="V99" s="41">
        <f t="shared" si="14"/>
        <v>0.08667829446963066</v>
      </c>
      <c r="W99" s="41">
        <f t="shared" si="15"/>
        <v>0.9907374393020275</v>
      </c>
      <c r="X99" s="10">
        <f t="shared" si="16"/>
        <v>140.22603585620644</v>
      </c>
      <c r="Y99" s="44">
        <f t="shared" si="17"/>
        <v>82.21297801271761</v>
      </c>
      <c r="Z99" s="22">
        <f t="shared" si="18"/>
        <v>320.2260358562064</v>
      </c>
      <c r="AA99" s="10">
        <f t="shared" si="19"/>
        <v>230.2260358562064</v>
      </c>
      <c r="AB99" s="23">
        <f t="shared" si="20"/>
        <v>7.787021987282387</v>
      </c>
      <c r="AC99" s="49"/>
      <c r="AD99" s="60"/>
      <c r="AE99" s="24"/>
      <c r="AF99" s="33">
        <f t="shared" si="21"/>
        <v>293.6260358562064</v>
      </c>
      <c r="AG99" s="10">
        <f t="shared" si="22"/>
        <v>203.62603585620639</v>
      </c>
      <c r="AH99" s="10">
        <f t="shared" si="23"/>
        <v>7.787021987282387</v>
      </c>
      <c r="AI99" s="50"/>
      <c r="AJ99" s="28"/>
      <c r="AK99" s="84" t="s">
        <v>48</v>
      </c>
    </row>
    <row r="100" spans="1:37" ht="12.75">
      <c r="A100" t="s">
        <v>50</v>
      </c>
      <c r="B100" t="s">
        <v>51</v>
      </c>
      <c r="C100" s="84">
        <v>32</v>
      </c>
      <c r="D100" s="34">
        <v>4</v>
      </c>
      <c r="E100" s="83" t="s">
        <v>140</v>
      </c>
      <c r="F100" s="12">
        <v>70</v>
      </c>
      <c r="G100" s="16">
        <v>84</v>
      </c>
      <c r="H100" s="11">
        <f t="shared" si="12"/>
        <v>77</v>
      </c>
      <c r="I100" s="16"/>
      <c r="J100" s="2">
        <v>270</v>
      </c>
      <c r="K100" s="9">
        <v>88</v>
      </c>
      <c r="L100" s="9">
        <v>339</v>
      </c>
      <c r="M100" s="9">
        <v>0</v>
      </c>
      <c r="N100" s="9"/>
      <c r="O100" s="47"/>
      <c r="P100" s="2">
        <v>0</v>
      </c>
      <c r="Q100" s="9">
        <v>141</v>
      </c>
      <c r="R100" s="92">
        <v>-141</v>
      </c>
      <c r="S100" s="93">
        <v>1.6</v>
      </c>
      <c r="T100" s="89">
        <v>600.945</v>
      </c>
      <c r="U100" s="41">
        <f t="shared" si="13"/>
        <v>0.3581496414732157</v>
      </c>
      <c r="V100" s="41">
        <f t="shared" si="14"/>
        <v>0.9330117145258784</v>
      </c>
      <c r="W100" s="41">
        <f t="shared" si="15"/>
        <v>0.03258148701605864</v>
      </c>
      <c r="X100" s="10">
        <f t="shared" si="16"/>
        <v>68.99999999999997</v>
      </c>
      <c r="Y100" s="44">
        <f t="shared" si="17"/>
        <v>1.867258232700299</v>
      </c>
      <c r="Z100" s="22">
        <f t="shared" si="18"/>
        <v>248.99999999999997</v>
      </c>
      <c r="AA100" s="10">
        <f t="shared" si="19"/>
        <v>158.99999999999997</v>
      </c>
      <c r="AB100" s="23">
        <f t="shared" si="20"/>
        <v>88.1327417672997</v>
      </c>
      <c r="AC100" s="49"/>
      <c r="AD100" s="60"/>
      <c r="AE100" s="24"/>
      <c r="AF100" s="33">
        <f t="shared" si="21"/>
        <v>390</v>
      </c>
      <c r="AG100" s="10">
        <f t="shared" si="22"/>
        <v>300</v>
      </c>
      <c r="AH100" s="10">
        <f t="shared" si="23"/>
        <v>88.1327417672997</v>
      </c>
      <c r="AI100" s="50"/>
      <c r="AJ100" s="28"/>
      <c r="AK100" s="84" t="s">
        <v>146</v>
      </c>
    </row>
    <row r="101" spans="1:37" ht="12.75">
      <c r="A101" t="s">
        <v>50</v>
      </c>
      <c r="B101" t="s">
        <v>51</v>
      </c>
      <c r="C101" s="84">
        <v>32</v>
      </c>
      <c r="D101" s="34">
        <v>4</v>
      </c>
      <c r="E101" s="83" t="s">
        <v>140</v>
      </c>
      <c r="F101" s="12">
        <v>90</v>
      </c>
      <c r="G101" s="16">
        <v>104</v>
      </c>
      <c r="H101" s="11">
        <f t="shared" si="12"/>
        <v>97</v>
      </c>
      <c r="I101" s="16"/>
      <c r="J101" s="2">
        <v>270</v>
      </c>
      <c r="K101" s="9">
        <v>67</v>
      </c>
      <c r="L101" s="9">
        <v>324</v>
      </c>
      <c r="M101" s="9">
        <v>0</v>
      </c>
      <c r="N101" s="9"/>
      <c r="O101" s="47"/>
      <c r="P101" s="2">
        <v>0</v>
      </c>
      <c r="Q101" s="9">
        <v>141</v>
      </c>
      <c r="R101" s="92">
        <v>-141</v>
      </c>
      <c r="S101" s="93">
        <v>1.6</v>
      </c>
      <c r="T101" s="89">
        <v>601.145</v>
      </c>
      <c r="U101" s="41">
        <f t="shared" si="13"/>
        <v>0.5410591775229887</v>
      </c>
      <c r="V101" s="41">
        <f t="shared" si="14"/>
        <v>0.7447040698476446</v>
      </c>
      <c r="W101" s="41">
        <f t="shared" si="15"/>
        <v>0.3161081231791238</v>
      </c>
      <c r="X101" s="10">
        <f t="shared" si="16"/>
        <v>53.999999999999986</v>
      </c>
      <c r="Y101" s="44">
        <f t="shared" si="17"/>
        <v>18.952847738036922</v>
      </c>
      <c r="Z101" s="22">
        <f t="shared" si="18"/>
        <v>234</v>
      </c>
      <c r="AA101" s="10">
        <f t="shared" si="19"/>
        <v>144</v>
      </c>
      <c r="AB101" s="23">
        <f t="shared" si="20"/>
        <v>71.04715226196308</v>
      </c>
      <c r="AC101" s="49"/>
      <c r="AD101" s="60"/>
      <c r="AE101" s="24"/>
      <c r="AF101" s="33">
        <f t="shared" si="21"/>
        <v>375</v>
      </c>
      <c r="AG101" s="10">
        <f t="shared" si="22"/>
        <v>285</v>
      </c>
      <c r="AH101" s="10">
        <f t="shared" si="23"/>
        <v>71.04715226196308</v>
      </c>
      <c r="AI101" s="50"/>
      <c r="AJ101" s="28"/>
      <c r="AK101" s="84" t="s">
        <v>146</v>
      </c>
    </row>
    <row r="102" spans="1:36" ht="12.75">
      <c r="A102" t="s">
        <v>50</v>
      </c>
      <c r="B102" t="s">
        <v>51</v>
      </c>
      <c r="C102" s="84">
        <v>33</v>
      </c>
      <c r="D102" s="34">
        <v>4</v>
      </c>
      <c r="E102" s="83" t="s">
        <v>109</v>
      </c>
      <c r="F102" s="12">
        <v>71</v>
      </c>
      <c r="G102" s="16">
        <v>72</v>
      </c>
      <c r="H102" s="11">
        <f t="shared" si="12"/>
        <v>71.5</v>
      </c>
      <c r="I102" s="16"/>
      <c r="J102" s="2">
        <v>270</v>
      </c>
      <c r="K102" s="9">
        <v>8</v>
      </c>
      <c r="L102" s="9">
        <v>180</v>
      </c>
      <c r="M102" s="9">
        <v>5</v>
      </c>
      <c r="N102" s="9"/>
      <c r="O102" s="47"/>
      <c r="P102" s="2">
        <v>0</v>
      </c>
      <c r="Q102" s="9">
        <v>89</v>
      </c>
      <c r="R102" s="92">
        <v>-166.1</v>
      </c>
      <c r="S102" s="93">
        <v>48.1</v>
      </c>
      <c r="T102" s="89">
        <v>608.595</v>
      </c>
      <c r="U102" s="41">
        <f t="shared" si="13"/>
        <v>-0.08630754905046059</v>
      </c>
      <c r="V102" s="41">
        <f t="shared" si="14"/>
        <v>-0.13864350529340438</v>
      </c>
      <c r="W102" s="41">
        <f t="shared" si="15"/>
        <v>-0.9864997997699047</v>
      </c>
      <c r="X102" s="10">
        <f t="shared" si="16"/>
        <v>238.09715033770377</v>
      </c>
      <c r="Y102" s="44">
        <f t="shared" si="17"/>
        <v>-80.60007656802668</v>
      </c>
      <c r="Z102" s="22">
        <f t="shared" si="18"/>
        <v>238.09715033770377</v>
      </c>
      <c r="AA102" s="10">
        <f t="shared" si="19"/>
        <v>148.09715033770377</v>
      </c>
      <c r="AB102" s="23">
        <f t="shared" si="20"/>
        <v>9.39992343197332</v>
      </c>
      <c r="AC102" s="49"/>
      <c r="AD102" s="54"/>
      <c r="AE102" s="24"/>
      <c r="AF102" s="33">
        <f t="shared" si="21"/>
        <v>404.19715033770376</v>
      </c>
      <c r="AG102" s="10">
        <f t="shared" si="22"/>
        <v>314.19715033770376</v>
      </c>
      <c r="AH102" s="10">
        <f t="shared" si="23"/>
        <v>9.39992343197332</v>
      </c>
      <c r="AI102" s="51"/>
      <c r="AJ102" s="28"/>
    </row>
    <row r="103" spans="1:37" ht="12.75">
      <c r="A103" t="s">
        <v>50</v>
      </c>
      <c r="B103" t="s">
        <v>51</v>
      </c>
      <c r="C103" s="84">
        <v>36</v>
      </c>
      <c r="D103" s="34">
        <v>4</v>
      </c>
      <c r="E103" s="83" t="s">
        <v>109</v>
      </c>
      <c r="F103" s="12">
        <v>60</v>
      </c>
      <c r="G103" s="16">
        <v>61</v>
      </c>
      <c r="H103" s="11">
        <f t="shared" si="12"/>
        <v>60.5</v>
      </c>
      <c r="I103" s="16"/>
      <c r="J103" s="2">
        <v>270</v>
      </c>
      <c r="K103" s="9">
        <v>15</v>
      </c>
      <c r="L103" s="9">
        <v>180</v>
      </c>
      <c r="M103" s="9">
        <v>10</v>
      </c>
      <c r="N103" s="9"/>
      <c r="O103" s="47"/>
      <c r="P103" s="2">
        <v>55</v>
      </c>
      <c r="Q103" s="9">
        <v>65</v>
      </c>
      <c r="R103" s="92"/>
      <c r="S103" s="93"/>
      <c r="T103" s="89">
        <v>637.215</v>
      </c>
      <c r="U103" s="41">
        <f t="shared" si="13"/>
        <v>-0.16773125949652065</v>
      </c>
      <c r="V103" s="41">
        <f t="shared" si="14"/>
        <v>-0.2548870022441787</v>
      </c>
      <c r="W103" s="41">
        <f t="shared" si="15"/>
        <v>-0.9512512425641977</v>
      </c>
      <c r="X103" s="10">
        <f t="shared" si="16"/>
        <v>236.65263460982803</v>
      </c>
      <c r="Y103" s="44">
        <f t="shared" si="17"/>
        <v>-72.21575642342653</v>
      </c>
      <c r="Z103" s="22">
        <f t="shared" si="18"/>
        <v>236.65263460982803</v>
      </c>
      <c r="AA103" s="10">
        <f t="shared" si="19"/>
        <v>146.65263460982803</v>
      </c>
      <c r="AB103" s="23">
        <f t="shared" si="20"/>
        <v>17.784243576573473</v>
      </c>
      <c r="AC103" s="49"/>
      <c r="AD103" s="53"/>
      <c r="AE103" s="28"/>
      <c r="AF103" s="33">
        <f t="shared" si="21"/>
        <v>236.65263460982803</v>
      </c>
      <c r="AG103" s="10">
        <f t="shared" si="22"/>
        <v>146.65263460982803</v>
      </c>
      <c r="AH103" s="10">
        <f t="shared" si="23"/>
        <v>17.784243576573473</v>
      </c>
      <c r="AI103" s="50"/>
      <c r="AJ103" s="28"/>
      <c r="AK103" s="82" t="s">
        <v>147</v>
      </c>
    </row>
    <row r="104" spans="1:37" ht="12.75">
      <c r="A104" t="s">
        <v>50</v>
      </c>
      <c r="B104" t="s">
        <v>51</v>
      </c>
      <c r="C104" s="84">
        <v>37</v>
      </c>
      <c r="D104" s="34">
        <v>5</v>
      </c>
      <c r="E104" s="83" t="s">
        <v>109</v>
      </c>
      <c r="F104" s="12">
        <v>132</v>
      </c>
      <c r="G104" s="16">
        <v>133</v>
      </c>
      <c r="H104" s="11">
        <f t="shared" si="12"/>
        <v>132.5</v>
      </c>
      <c r="I104" s="16"/>
      <c r="J104" s="2">
        <v>270</v>
      </c>
      <c r="K104" s="9">
        <v>6</v>
      </c>
      <c r="L104" s="9">
        <v>180</v>
      </c>
      <c r="M104" s="9">
        <v>3</v>
      </c>
      <c r="N104" s="9"/>
      <c r="O104" s="47"/>
      <c r="P104" s="2">
        <v>130</v>
      </c>
      <c r="Q104" s="9">
        <v>133</v>
      </c>
      <c r="R104" s="92"/>
      <c r="S104" s="93"/>
      <c r="T104" s="89">
        <v>649.465</v>
      </c>
      <c r="U104" s="41">
        <f t="shared" si="13"/>
        <v>-0.052049254398643524</v>
      </c>
      <c r="V104" s="41">
        <f t="shared" si="14"/>
        <v>-0.10438521064158732</v>
      </c>
      <c r="W104" s="41">
        <f t="shared" si="15"/>
        <v>-0.9931589376748557</v>
      </c>
      <c r="X104" s="10">
        <f t="shared" si="16"/>
        <v>243.49793026401858</v>
      </c>
      <c r="Y104" s="44">
        <f t="shared" si="17"/>
        <v>-83.30154702070026</v>
      </c>
      <c r="Z104" s="22">
        <f t="shared" si="18"/>
        <v>243.49793026401858</v>
      </c>
      <c r="AA104" s="10">
        <f t="shared" si="19"/>
        <v>153.49793026401858</v>
      </c>
      <c r="AB104" s="23">
        <f t="shared" si="20"/>
        <v>6.698452979299745</v>
      </c>
      <c r="AC104" s="49"/>
      <c r="AD104" s="54"/>
      <c r="AE104" s="24"/>
      <c r="AF104" s="33">
        <f t="shared" si="21"/>
        <v>243.49793026401858</v>
      </c>
      <c r="AG104" s="10">
        <f t="shared" si="22"/>
        <v>153.49793026401858</v>
      </c>
      <c r="AH104" s="10">
        <f t="shared" si="23"/>
        <v>6.698452979299745</v>
      </c>
      <c r="AI104" s="51"/>
      <c r="AJ104" s="28"/>
      <c r="AK104" s="84" t="s">
        <v>48</v>
      </c>
    </row>
    <row r="105" spans="1:37" ht="12.75">
      <c r="A105" t="s">
        <v>50</v>
      </c>
      <c r="B105" t="s">
        <v>51</v>
      </c>
      <c r="C105" s="84">
        <v>37</v>
      </c>
      <c r="D105" s="34">
        <v>8</v>
      </c>
      <c r="E105" s="2" t="s">
        <v>19</v>
      </c>
      <c r="F105" s="12">
        <v>42</v>
      </c>
      <c r="G105" s="16">
        <v>42</v>
      </c>
      <c r="H105" s="11">
        <f t="shared" si="12"/>
        <v>42</v>
      </c>
      <c r="I105" s="16"/>
      <c r="J105" s="2">
        <v>270</v>
      </c>
      <c r="K105" s="9">
        <v>22</v>
      </c>
      <c r="L105" s="9">
        <v>180</v>
      </c>
      <c r="M105" s="9">
        <v>57</v>
      </c>
      <c r="N105" s="9">
        <v>69</v>
      </c>
      <c r="O105" s="47">
        <v>90</v>
      </c>
      <c r="P105" s="2">
        <v>19</v>
      </c>
      <c r="Q105" s="9">
        <v>85</v>
      </c>
      <c r="R105" s="92">
        <v>-152.5</v>
      </c>
      <c r="S105" s="93">
        <v>58.2</v>
      </c>
      <c r="T105" s="89">
        <v>652.8</v>
      </c>
      <c r="U105" s="41">
        <f t="shared" si="13"/>
        <v>-0.777601809899355</v>
      </c>
      <c r="V105" s="41">
        <f t="shared" si="14"/>
        <v>-0.20402537354830882</v>
      </c>
      <c r="W105" s="41">
        <f t="shared" si="15"/>
        <v>-0.5049805198327684</v>
      </c>
      <c r="X105" s="10">
        <f t="shared" si="16"/>
        <v>194.70174808917773</v>
      </c>
      <c r="Y105" s="44">
        <f t="shared" si="17"/>
        <v>-32.134819567804655</v>
      </c>
      <c r="Z105" s="22">
        <f t="shared" si="18"/>
        <v>194.70174808917773</v>
      </c>
      <c r="AA105" s="10">
        <f t="shared" si="19"/>
        <v>104.70174808917773</v>
      </c>
      <c r="AB105" s="23">
        <f t="shared" si="20"/>
        <v>57.865180432195345</v>
      </c>
      <c r="AC105" s="49"/>
      <c r="AD105" s="54"/>
      <c r="AE105" s="24"/>
      <c r="AF105" s="33">
        <f t="shared" si="21"/>
        <v>347.2017480891777</v>
      </c>
      <c r="AG105" s="10">
        <f t="shared" si="22"/>
        <v>257.2017480891777</v>
      </c>
      <c r="AH105" s="10">
        <f t="shared" si="23"/>
        <v>57.865180432195345</v>
      </c>
      <c r="AI105" s="51"/>
      <c r="AJ105" s="28"/>
      <c r="AK105" s="84"/>
    </row>
    <row r="106" spans="1:37" ht="12.75">
      <c r="A106" t="s">
        <v>50</v>
      </c>
      <c r="B106" t="s">
        <v>51</v>
      </c>
      <c r="C106" s="84">
        <v>38</v>
      </c>
      <c r="D106" s="34">
        <v>1</v>
      </c>
      <c r="E106" s="83" t="s">
        <v>140</v>
      </c>
      <c r="F106" s="12">
        <v>128</v>
      </c>
      <c r="G106" s="16">
        <v>129</v>
      </c>
      <c r="H106" s="11">
        <f t="shared" si="12"/>
        <v>128.5</v>
      </c>
      <c r="I106" s="16"/>
      <c r="J106" s="2">
        <v>270</v>
      </c>
      <c r="K106" s="9">
        <v>4</v>
      </c>
      <c r="L106" s="9">
        <v>180</v>
      </c>
      <c r="M106" s="9">
        <v>7</v>
      </c>
      <c r="N106" s="9"/>
      <c r="O106" s="47"/>
      <c r="P106" s="2">
        <v>112</v>
      </c>
      <c r="Q106" s="9">
        <v>130</v>
      </c>
      <c r="R106" s="92"/>
      <c r="S106" s="93"/>
      <c r="T106" s="89">
        <v>654.28</v>
      </c>
      <c r="U106" s="41">
        <f t="shared" si="13"/>
        <v>-0.12157247580974433</v>
      </c>
      <c r="V106" s="41">
        <f t="shared" si="14"/>
        <v>-0.06923651956680046</v>
      </c>
      <c r="W106" s="41">
        <f t="shared" si="15"/>
        <v>-0.9901283591011188</v>
      </c>
      <c r="X106" s="10">
        <f t="shared" si="16"/>
        <v>209.66186679147899</v>
      </c>
      <c r="Y106" s="44">
        <f t="shared" si="17"/>
        <v>-81.95732666086839</v>
      </c>
      <c r="Z106" s="22">
        <f t="shared" si="18"/>
        <v>209.66186679147899</v>
      </c>
      <c r="AA106" s="10">
        <f t="shared" si="19"/>
        <v>119.66186679147899</v>
      </c>
      <c r="AB106" s="23">
        <f t="shared" si="20"/>
        <v>8.04267333913161</v>
      </c>
      <c r="AC106" s="49"/>
      <c r="AD106" s="60"/>
      <c r="AE106" s="24"/>
      <c r="AF106" s="33">
        <f t="shared" si="21"/>
        <v>209.66186679147899</v>
      </c>
      <c r="AG106" s="10">
        <f t="shared" si="22"/>
        <v>119.66186679147899</v>
      </c>
      <c r="AH106" s="10">
        <f t="shared" si="23"/>
        <v>8.04267333913161</v>
      </c>
      <c r="AI106" s="50"/>
      <c r="AJ106" s="28"/>
      <c r="AK106" s="84" t="s">
        <v>148</v>
      </c>
    </row>
    <row r="107" spans="1:37" ht="12.75">
      <c r="A107" t="s">
        <v>50</v>
      </c>
      <c r="B107" t="s">
        <v>51</v>
      </c>
      <c r="C107" s="84">
        <v>38</v>
      </c>
      <c r="D107" s="34">
        <v>3</v>
      </c>
      <c r="E107" s="83" t="s">
        <v>109</v>
      </c>
      <c r="F107" s="12">
        <v>30</v>
      </c>
      <c r="G107" s="16">
        <v>30</v>
      </c>
      <c r="H107" s="11">
        <f t="shared" si="12"/>
        <v>30</v>
      </c>
      <c r="I107" s="16"/>
      <c r="J107" s="2">
        <v>270</v>
      </c>
      <c r="K107" s="9">
        <v>7</v>
      </c>
      <c r="L107" s="9">
        <v>180</v>
      </c>
      <c r="M107" s="9">
        <v>8</v>
      </c>
      <c r="N107" s="9"/>
      <c r="O107" s="47"/>
      <c r="P107" s="2">
        <v>18</v>
      </c>
      <c r="Q107" s="9">
        <v>37</v>
      </c>
      <c r="R107" s="92"/>
      <c r="S107" s="93"/>
      <c r="T107" s="89">
        <v>655.2299999999999</v>
      </c>
      <c r="U107" s="41">
        <f t="shared" si="13"/>
        <v>-0.13813572576990216</v>
      </c>
      <c r="V107" s="41">
        <f t="shared" si="14"/>
        <v>-0.1206833193326186</v>
      </c>
      <c r="W107" s="41">
        <f t="shared" si="15"/>
        <v>-0.9828867607227297</v>
      </c>
      <c r="X107" s="10">
        <f t="shared" si="16"/>
        <v>221.14233262445447</v>
      </c>
      <c r="Y107" s="44">
        <f t="shared" si="17"/>
        <v>-79.42894908769492</v>
      </c>
      <c r="Z107" s="22">
        <f t="shared" si="18"/>
        <v>221.14233262445447</v>
      </c>
      <c r="AA107" s="10">
        <f t="shared" si="19"/>
        <v>131.14233262445447</v>
      </c>
      <c r="AB107" s="23">
        <f t="shared" si="20"/>
        <v>10.571050912305083</v>
      </c>
      <c r="AC107" s="49"/>
      <c r="AD107" s="60"/>
      <c r="AE107" s="24"/>
      <c r="AF107" s="33">
        <f t="shared" si="21"/>
        <v>221.14233262445447</v>
      </c>
      <c r="AG107" s="10">
        <f t="shared" si="22"/>
        <v>131.14233262445447</v>
      </c>
      <c r="AH107" s="10">
        <f t="shared" si="23"/>
        <v>10.571050912305083</v>
      </c>
      <c r="AI107" s="50"/>
      <c r="AJ107" s="28"/>
      <c r="AK107" s="84" t="s">
        <v>48</v>
      </c>
    </row>
    <row r="108" spans="1:36" ht="12.75">
      <c r="A108" t="s">
        <v>50</v>
      </c>
      <c r="B108" t="s">
        <v>51</v>
      </c>
      <c r="C108" s="84">
        <v>39</v>
      </c>
      <c r="D108" s="34">
        <v>2</v>
      </c>
      <c r="E108" s="83" t="s">
        <v>109</v>
      </c>
      <c r="F108" s="12">
        <v>36</v>
      </c>
      <c r="G108" s="16">
        <v>37</v>
      </c>
      <c r="H108" s="11">
        <f t="shared" si="12"/>
        <v>36.5</v>
      </c>
      <c r="I108" s="16"/>
      <c r="J108" s="2">
        <v>90</v>
      </c>
      <c r="K108" s="9">
        <v>5</v>
      </c>
      <c r="L108" s="9">
        <v>180</v>
      </c>
      <c r="M108" s="9">
        <v>15</v>
      </c>
      <c r="N108" s="9"/>
      <c r="O108" s="47"/>
      <c r="P108" s="2">
        <v>0</v>
      </c>
      <c r="Q108" s="9">
        <v>45</v>
      </c>
      <c r="R108" s="92">
        <v>18.7</v>
      </c>
      <c r="S108" s="93">
        <v>57.4</v>
      </c>
      <c r="T108" s="89">
        <v>664.265</v>
      </c>
      <c r="U108" s="41">
        <f t="shared" si="13"/>
        <v>0.25783416049629954</v>
      </c>
      <c r="V108" s="41">
        <f t="shared" si="14"/>
        <v>-0.0841859828293692</v>
      </c>
      <c r="W108" s="41">
        <f t="shared" si="15"/>
        <v>0.9622501868990583</v>
      </c>
      <c r="X108" s="10">
        <f t="shared" si="16"/>
        <v>341.91751116596504</v>
      </c>
      <c r="Y108" s="44">
        <f t="shared" si="17"/>
        <v>74.2584161615752</v>
      </c>
      <c r="Z108" s="22">
        <f t="shared" si="18"/>
        <v>161.91751116596504</v>
      </c>
      <c r="AA108" s="10">
        <f t="shared" si="19"/>
        <v>71.91751116596504</v>
      </c>
      <c r="AB108" s="23">
        <f t="shared" si="20"/>
        <v>15.741583838424802</v>
      </c>
      <c r="AC108" s="49"/>
      <c r="AD108" s="60"/>
      <c r="AE108" s="24"/>
      <c r="AF108" s="33">
        <f t="shared" si="21"/>
        <v>143.21751116596505</v>
      </c>
      <c r="AG108" s="10">
        <f t="shared" si="22"/>
        <v>53.21751116596505</v>
      </c>
      <c r="AH108" s="10">
        <f t="shared" si="23"/>
        <v>15.741583838424802</v>
      </c>
      <c r="AI108" s="50"/>
      <c r="AJ108" s="28"/>
    </row>
    <row r="109" spans="1:36" ht="12.75">
      <c r="A109" t="s">
        <v>50</v>
      </c>
      <c r="B109" t="s">
        <v>51</v>
      </c>
      <c r="C109" s="84">
        <v>39</v>
      </c>
      <c r="D109" s="34">
        <v>5</v>
      </c>
      <c r="E109" s="83" t="s">
        <v>109</v>
      </c>
      <c r="F109" s="12">
        <v>114</v>
      </c>
      <c r="G109" s="16">
        <v>115</v>
      </c>
      <c r="H109" s="11">
        <f t="shared" si="12"/>
        <v>114.5</v>
      </c>
      <c r="I109" s="16"/>
      <c r="J109" s="2">
        <v>90</v>
      </c>
      <c r="K109" s="9">
        <v>7</v>
      </c>
      <c r="L109" s="9">
        <v>0</v>
      </c>
      <c r="M109" s="9">
        <v>3</v>
      </c>
      <c r="N109" s="9"/>
      <c r="O109" s="47"/>
      <c r="P109" s="2">
        <v>113</v>
      </c>
      <c r="Q109" s="9">
        <v>122</v>
      </c>
      <c r="R109" s="92"/>
      <c r="S109" s="93"/>
      <c r="T109" s="89">
        <v>668.465</v>
      </c>
      <c r="U109" s="41">
        <f t="shared" si="13"/>
        <v>0.051945851961402514</v>
      </c>
      <c r="V109" s="41">
        <f t="shared" si="14"/>
        <v>0.12170232570552782</v>
      </c>
      <c r="W109" s="41">
        <f t="shared" si="15"/>
        <v>-0.991185901636016</v>
      </c>
      <c r="X109" s="10">
        <f t="shared" si="16"/>
        <v>66.88589662063443</v>
      </c>
      <c r="Y109" s="44">
        <f t="shared" si="17"/>
        <v>-82.39589554630736</v>
      </c>
      <c r="Z109" s="22">
        <f t="shared" si="18"/>
        <v>66.88589662063443</v>
      </c>
      <c r="AA109" s="10">
        <f t="shared" si="19"/>
        <v>336.8858966206344</v>
      </c>
      <c r="AB109" s="23">
        <f t="shared" si="20"/>
        <v>7.604104453692642</v>
      </c>
      <c r="AC109" s="49"/>
      <c r="AD109" s="60"/>
      <c r="AE109" s="24"/>
      <c r="AF109" s="33">
        <f t="shared" si="21"/>
        <v>66.88589662063443</v>
      </c>
      <c r="AG109" s="10">
        <f t="shared" si="22"/>
        <v>336.8858966206344</v>
      </c>
      <c r="AH109" s="10">
        <f t="shared" si="23"/>
        <v>7.604104453692642</v>
      </c>
      <c r="AI109" s="50"/>
      <c r="AJ109" s="28"/>
    </row>
    <row r="110" spans="1:36" ht="12.75">
      <c r="A110" t="s">
        <v>50</v>
      </c>
      <c r="B110" t="s">
        <v>51</v>
      </c>
      <c r="C110" s="84">
        <v>39</v>
      </c>
      <c r="D110" s="34">
        <v>6</v>
      </c>
      <c r="E110" s="83" t="s">
        <v>109</v>
      </c>
      <c r="F110" s="12">
        <v>36</v>
      </c>
      <c r="G110" s="16">
        <v>38</v>
      </c>
      <c r="H110" s="11">
        <f t="shared" si="12"/>
        <v>37</v>
      </c>
      <c r="I110" s="16"/>
      <c r="J110" s="2">
        <v>270</v>
      </c>
      <c r="K110" s="9">
        <v>8</v>
      </c>
      <c r="L110" s="9">
        <v>180</v>
      </c>
      <c r="M110" s="9">
        <v>4</v>
      </c>
      <c r="N110" s="9"/>
      <c r="O110" s="47"/>
      <c r="P110" s="2">
        <v>30</v>
      </c>
      <c r="Q110" s="9">
        <v>42</v>
      </c>
      <c r="R110" s="92"/>
      <c r="S110" s="93"/>
      <c r="T110" s="89">
        <v>669.105</v>
      </c>
      <c r="U110" s="41">
        <f t="shared" si="13"/>
        <v>-0.06907760853681703</v>
      </c>
      <c r="V110" s="41">
        <f t="shared" si="14"/>
        <v>-0.1388340822809423</v>
      </c>
      <c r="W110" s="41">
        <f t="shared" si="15"/>
        <v>-0.9878558254968149</v>
      </c>
      <c r="X110" s="10">
        <f t="shared" si="16"/>
        <v>243.54712340314143</v>
      </c>
      <c r="Y110" s="44">
        <f t="shared" si="17"/>
        <v>-81.07873627708044</v>
      </c>
      <c r="Z110" s="22">
        <f t="shared" si="18"/>
        <v>243.54712340314143</v>
      </c>
      <c r="AA110" s="10">
        <f t="shared" si="19"/>
        <v>153.54712340314143</v>
      </c>
      <c r="AB110" s="23">
        <f t="shared" si="20"/>
        <v>8.921263722919562</v>
      </c>
      <c r="AC110" s="49"/>
      <c r="AD110" s="60"/>
      <c r="AE110" s="24"/>
      <c r="AF110" s="33">
        <f t="shared" si="21"/>
        <v>243.54712340314143</v>
      </c>
      <c r="AG110" s="10">
        <f t="shared" si="22"/>
        <v>153.54712340314143</v>
      </c>
      <c r="AH110" s="10">
        <f t="shared" si="23"/>
        <v>8.921263722919562</v>
      </c>
      <c r="AI110" s="50"/>
      <c r="AJ110" s="28"/>
    </row>
    <row r="111" spans="1:37" ht="12.75">
      <c r="A111" t="s">
        <v>50</v>
      </c>
      <c r="B111" t="s">
        <v>51</v>
      </c>
      <c r="C111" s="84">
        <v>40</v>
      </c>
      <c r="D111" s="34">
        <v>1</v>
      </c>
      <c r="E111" s="83" t="s">
        <v>109</v>
      </c>
      <c r="F111" s="12">
        <v>102</v>
      </c>
      <c r="G111" s="16">
        <v>103</v>
      </c>
      <c r="H111" s="11">
        <f t="shared" si="12"/>
        <v>102.5</v>
      </c>
      <c r="I111" s="16"/>
      <c r="J111" s="2">
        <v>270</v>
      </c>
      <c r="K111" s="9">
        <v>11</v>
      </c>
      <c r="L111" s="9">
        <v>0</v>
      </c>
      <c r="M111" s="9">
        <v>2</v>
      </c>
      <c r="N111" s="9"/>
      <c r="O111" s="47"/>
      <c r="P111" s="2">
        <v>98</v>
      </c>
      <c r="Q111" s="9">
        <v>130</v>
      </c>
      <c r="R111" s="92">
        <v>176.9</v>
      </c>
      <c r="S111" s="93">
        <v>60.9</v>
      </c>
      <c r="T111" s="89">
        <v>673.02</v>
      </c>
      <c r="U111" s="41">
        <f t="shared" si="13"/>
        <v>-0.03425829465181706</v>
      </c>
      <c r="V111" s="41">
        <f t="shared" si="14"/>
        <v>0.19069275969204794</v>
      </c>
      <c r="W111" s="41">
        <f t="shared" si="15"/>
        <v>0.9810292026901866</v>
      </c>
      <c r="X111" s="10">
        <f t="shared" si="16"/>
        <v>100.18464742912178</v>
      </c>
      <c r="Y111" s="44">
        <f t="shared" si="17"/>
        <v>78.8282944835246</v>
      </c>
      <c r="Z111" s="22">
        <f t="shared" si="18"/>
        <v>280.1846474291218</v>
      </c>
      <c r="AA111" s="10">
        <f t="shared" si="19"/>
        <v>190.1846474291218</v>
      </c>
      <c r="AB111" s="23">
        <f t="shared" si="20"/>
        <v>11.171705516475399</v>
      </c>
      <c r="AC111" s="49"/>
      <c r="AD111" s="60"/>
      <c r="AE111" s="24"/>
      <c r="AF111" s="33">
        <f t="shared" si="21"/>
        <v>103.2846474291218</v>
      </c>
      <c r="AG111" s="10">
        <f t="shared" si="22"/>
        <v>13.284647429121804</v>
      </c>
      <c r="AH111" s="10">
        <f t="shared" si="23"/>
        <v>11.171705516475399</v>
      </c>
      <c r="AI111" s="50"/>
      <c r="AJ111" s="28"/>
      <c r="AK111" s="84" t="s">
        <v>48</v>
      </c>
    </row>
    <row r="112" spans="1:37" ht="12.75">
      <c r="A112" t="s">
        <v>50</v>
      </c>
      <c r="B112" t="s">
        <v>51</v>
      </c>
      <c r="C112" s="84">
        <v>40</v>
      </c>
      <c r="D112" s="34">
        <v>1</v>
      </c>
      <c r="E112" s="83" t="s">
        <v>109</v>
      </c>
      <c r="F112" s="12">
        <v>112</v>
      </c>
      <c r="G112" s="16">
        <v>113</v>
      </c>
      <c r="H112" s="11">
        <f t="shared" si="12"/>
        <v>112.5</v>
      </c>
      <c r="I112" s="16"/>
      <c r="J112" s="2">
        <v>270</v>
      </c>
      <c r="K112" s="9">
        <v>8</v>
      </c>
      <c r="L112" s="9">
        <v>0</v>
      </c>
      <c r="M112" s="9">
        <v>2</v>
      </c>
      <c r="N112" s="9"/>
      <c r="O112" s="47"/>
      <c r="P112" s="2">
        <v>98</v>
      </c>
      <c r="Q112" s="9">
        <v>130</v>
      </c>
      <c r="R112" s="92">
        <v>176.9</v>
      </c>
      <c r="S112" s="93">
        <v>60.9</v>
      </c>
      <c r="T112" s="89">
        <v>673.12</v>
      </c>
      <c r="U112" s="41">
        <f t="shared" si="13"/>
        <v>-0.03455985719963844</v>
      </c>
      <c r="V112" s="41">
        <f t="shared" si="14"/>
        <v>0.13908832046729191</v>
      </c>
      <c r="W112" s="41">
        <f t="shared" si="15"/>
        <v>0.9896648241902408</v>
      </c>
      <c r="X112" s="10">
        <f t="shared" si="16"/>
        <v>103.95393377939871</v>
      </c>
      <c r="Y112" s="44">
        <f t="shared" si="17"/>
        <v>81.76003283137152</v>
      </c>
      <c r="Z112" s="22">
        <f t="shared" si="18"/>
        <v>283.9539337793987</v>
      </c>
      <c r="AA112" s="10">
        <f t="shared" si="19"/>
        <v>193.9539337793987</v>
      </c>
      <c r="AB112" s="23">
        <f t="shared" si="20"/>
        <v>8.239967168628482</v>
      </c>
      <c r="AC112" s="49"/>
      <c r="AD112" s="54"/>
      <c r="AE112" s="24"/>
      <c r="AF112" s="33">
        <f t="shared" si="21"/>
        <v>107.0539337793987</v>
      </c>
      <c r="AG112" s="10">
        <f t="shared" si="22"/>
        <v>17.053933779398704</v>
      </c>
      <c r="AH112" s="10">
        <f t="shared" si="23"/>
        <v>8.239967168628482</v>
      </c>
      <c r="AI112" s="51"/>
      <c r="AJ112" s="28"/>
      <c r="AK112" s="84" t="s">
        <v>48</v>
      </c>
    </row>
    <row r="113" spans="1:36" ht="12.75">
      <c r="A113" t="s">
        <v>50</v>
      </c>
      <c r="B113" t="s">
        <v>51</v>
      </c>
      <c r="C113" s="84">
        <v>41</v>
      </c>
      <c r="D113" s="82" t="s">
        <v>149</v>
      </c>
      <c r="E113" s="83" t="s">
        <v>140</v>
      </c>
      <c r="F113" s="12">
        <v>4</v>
      </c>
      <c r="G113" s="16">
        <v>6</v>
      </c>
      <c r="H113" s="11">
        <f t="shared" si="12"/>
        <v>5</v>
      </c>
      <c r="I113" s="16"/>
      <c r="J113" s="2">
        <v>270</v>
      </c>
      <c r="K113" s="9">
        <v>12</v>
      </c>
      <c r="L113" s="9">
        <v>0</v>
      </c>
      <c r="M113" s="9">
        <v>7</v>
      </c>
      <c r="N113" s="9"/>
      <c r="O113" s="47"/>
      <c r="P113" s="2">
        <v>2</v>
      </c>
      <c r="Q113" s="9">
        <v>15</v>
      </c>
      <c r="R113" s="92"/>
      <c r="S113" s="93"/>
      <c r="T113" s="126">
        <v>678.5899999999999</v>
      </c>
      <c r="U113" s="41">
        <f t="shared" si="13"/>
        <v>-0.11920620585474925</v>
      </c>
      <c r="V113" s="41">
        <f t="shared" si="14"/>
        <v>0.20636194860240742</v>
      </c>
      <c r="W113" s="41">
        <f t="shared" si="15"/>
        <v>0.9708566368455311</v>
      </c>
      <c r="X113" s="10">
        <f t="shared" si="16"/>
        <v>120.01313359158243</v>
      </c>
      <c r="Y113" s="44">
        <f t="shared" si="17"/>
        <v>76.20820774763341</v>
      </c>
      <c r="Z113" s="22">
        <f t="shared" si="18"/>
        <v>300.01313359158246</v>
      </c>
      <c r="AA113" s="10">
        <f t="shared" si="19"/>
        <v>210.01313359158246</v>
      </c>
      <c r="AB113" s="23">
        <f t="shared" si="20"/>
        <v>13.79179225236659</v>
      </c>
      <c r="AC113" s="49"/>
      <c r="AD113" s="53"/>
      <c r="AE113" s="28"/>
      <c r="AF113" s="33">
        <f t="shared" si="21"/>
        <v>300.01313359158246</v>
      </c>
      <c r="AG113" s="10">
        <f t="shared" si="22"/>
        <v>210.01313359158246</v>
      </c>
      <c r="AH113" s="10">
        <f t="shared" si="23"/>
        <v>13.79179225236659</v>
      </c>
      <c r="AI113" s="50"/>
      <c r="AJ113" s="28"/>
    </row>
    <row r="114" spans="1:36" ht="12.75">
      <c r="A114" t="s">
        <v>50</v>
      </c>
      <c r="B114" t="s">
        <v>51</v>
      </c>
      <c r="C114" s="84">
        <v>41</v>
      </c>
      <c r="D114" s="82" t="s">
        <v>149</v>
      </c>
      <c r="E114" s="83" t="s">
        <v>140</v>
      </c>
      <c r="F114" s="12">
        <v>8</v>
      </c>
      <c r="G114" s="16">
        <v>10</v>
      </c>
      <c r="H114" s="11">
        <f t="shared" si="12"/>
        <v>9</v>
      </c>
      <c r="I114" s="16"/>
      <c r="J114" s="2">
        <v>270</v>
      </c>
      <c r="K114" s="9">
        <v>12</v>
      </c>
      <c r="L114" s="9">
        <v>0</v>
      </c>
      <c r="M114" s="9">
        <v>6</v>
      </c>
      <c r="N114" s="9"/>
      <c r="O114" s="47"/>
      <c r="P114" s="2">
        <v>2</v>
      </c>
      <c r="Q114" s="9">
        <v>15</v>
      </c>
      <c r="R114" s="92"/>
      <c r="S114" s="93"/>
      <c r="T114" s="126">
        <v>678.63</v>
      </c>
      <c r="U114" s="41">
        <f t="shared" si="13"/>
        <v>-0.10224426555364696</v>
      </c>
      <c r="V114" s="41">
        <f t="shared" si="14"/>
        <v>0.20677272882130043</v>
      </c>
      <c r="W114" s="41">
        <f t="shared" si="15"/>
        <v>0.9727892058317135</v>
      </c>
      <c r="X114" s="10">
        <f t="shared" si="16"/>
        <v>116.31131592967515</v>
      </c>
      <c r="Y114" s="44">
        <f t="shared" si="17"/>
        <v>76.66024474081817</v>
      </c>
      <c r="Z114" s="22">
        <f t="shared" si="18"/>
        <v>296.3113159296752</v>
      </c>
      <c r="AA114" s="10">
        <f t="shared" si="19"/>
        <v>206.31131592967517</v>
      </c>
      <c r="AB114" s="23">
        <f t="shared" si="20"/>
        <v>13.339755259181828</v>
      </c>
      <c r="AC114" s="49"/>
      <c r="AD114" s="54"/>
      <c r="AE114" s="24"/>
      <c r="AF114" s="33">
        <f t="shared" si="21"/>
        <v>296.3113159296752</v>
      </c>
      <c r="AG114" s="10">
        <f t="shared" si="22"/>
        <v>206.31131592967517</v>
      </c>
      <c r="AH114" s="10">
        <f t="shared" si="23"/>
        <v>13.339755259181828</v>
      </c>
      <c r="AI114" s="51"/>
      <c r="AJ114" s="28"/>
    </row>
    <row r="115" spans="1:36" ht="12.75">
      <c r="A115" t="s">
        <v>50</v>
      </c>
      <c r="B115" t="s">
        <v>51</v>
      </c>
      <c r="C115" s="84">
        <v>41</v>
      </c>
      <c r="D115" s="82" t="s">
        <v>149</v>
      </c>
      <c r="E115" s="83" t="s">
        <v>140</v>
      </c>
      <c r="F115" s="12">
        <v>12</v>
      </c>
      <c r="G115" s="16">
        <v>13</v>
      </c>
      <c r="H115" s="11">
        <f t="shared" si="12"/>
        <v>12.5</v>
      </c>
      <c r="I115" s="16"/>
      <c r="J115" s="2">
        <v>270</v>
      </c>
      <c r="K115" s="9">
        <v>11</v>
      </c>
      <c r="L115" s="9">
        <v>0</v>
      </c>
      <c r="M115" s="9">
        <v>7</v>
      </c>
      <c r="N115" s="9"/>
      <c r="O115" s="47"/>
      <c r="P115" s="2">
        <v>2</v>
      </c>
      <c r="Q115" s="9">
        <v>15</v>
      </c>
      <c r="R115" s="92"/>
      <c r="S115" s="93"/>
      <c r="T115" s="126">
        <v>678.67</v>
      </c>
      <c r="U115" s="41">
        <f t="shared" si="13"/>
        <v>-0.11963026031541106</v>
      </c>
      <c r="V115" s="41">
        <f t="shared" si="14"/>
        <v>0.18938673405953638</v>
      </c>
      <c r="W115" s="41">
        <f t="shared" si="15"/>
        <v>0.9743102832774889</v>
      </c>
      <c r="X115" s="10">
        <f t="shared" si="16"/>
        <v>122.27944745204488</v>
      </c>
      <c r="Y115" s="44">
        <f t="shared" si="17"/>
        <v>77.05199762894225</v>
      </c>
      <c r="Z115" s="22">
        <f t="shared" si="18"/>
        <v>302.2794474520449</v>
      </c>
      <c r="AA115" s="10">
        <f t="shared" si="19"/>
        <v>212.2794474520449</v>
      </c>
      <c r="AB115" s="23">
        <f t="shared" si="20"/>
        <v>12.948002371057754</v>
      </c>
      <c r="AC115" s="49"/>
      <c r="AD115" s="60"/>
      <c r="AE115" s="24"/>
      <c r="AF115" s="33">
        <f t="shared" si="21"/>
        <v>302.2794474520449</v>
      </c>
      <c r="AG115" s="10">
        <f t="shared" si="22"/>
        <v>212.2794474520449</v>
      </c>
      <c r="AH115" s="10">
        <f t="shared" si="23"/>
        <v>12.948002371057754</v>
      </c>
      <c r="AI115" s="50"/>
      <c r="AJ115" s="28"/>
    </row>
    <row r="116" spans="1:36" ht="12.75">
      <c r="A116" t="s">
        <v>50</v>
      </c>
      <c r="B116" t="s">
        <v>51</v>
      </c>
      <c r="C116" s="84">
        <v>42</v>
      </c>
      <c r="D116">
        <v>1</v>
      </c>
      <c r="E116" s="83" t="s">
        <v>109</v>
      </c>
      <c r="F116" s="12">
        <v>72</v>
      </c>
      <c r="G116" s="16">
        <v>73</v>
      </c>
      <c r="H116" s="11">
        <f t="shared" si="12"/>
        <v>72.5</v>
      </c>
      <c r="I116" s="16"/>
      <c r="J116" s="2">
        <v>90</v>
      </c>
      <c r="K116" s="9">
        <v>4</v>
      </c>
      <c r="L116" s="9">
        <v>0</v>
      </c>
      <c r="M116" s="9">
        <v>2</v>
      </c>
      <c r="N116" s="9"/>
      <c r="O116" s="47"/>
      <c r="P116" s="2">
        <v>69</v>
      </c>
      <c r="Q116" s="9">
        <v>74</v>
      </c>
      <c r="R116" s="92"/>
      <c r="S116" s="93"/>
      <c r="T116" s="126">
        <v>681.22</v>
      </c>
      <c r="U116" s="41">
        <f t="shared" si="13"/>
        <v>0.03481448328257625</v>
      </c>
      <c r="V116" s="41">
        <f t="shared" si="14"/>
        <v>0.06971397998507722</v>
      </c>
      <c r="W116" s="41">
        <f t="shared" si="15"/>
        <v>-0.9969563611936845</v>
      </c>
      <c r="X116" s="10">
        <f t="shared" si="16"/>
        <v>63.46290360641922</v>
      </c>
      <c r="Y116" s="44">
        <f t="shared" si="17"/>
        <v>-85.53076266752878</v>
      </c>
      <c r="Z116" s="22">
        <f t="shared" si="18"/>
        <v>63.46290360641922</v>
      </c>
      <c r="AA116" s="10">
        <f t="shared" si="19"/>
        <v>333.4629036064192</v>
      </c>
      <c r="AB116" s="23">
        <f t="shared" si="20"/>
        <v>4.469237332471224</v>
      </c>
      <c r="AC116" s="49"/>
      <c r="AD116" s="60"/>
      <c r="AE116" s="24"/>
      <c r="AF116" s="33">
        <f t="shared" si="21"/>
        <v>63.46290360641922</v>
      </c>
      <c r="AG116" s="10">
        <f t="shared" si="22"/>
        <v>333.4629036064192</v>
      </c>
      <c r="AH116" s="10">
        <f t="shared" si="23"/>
        <v>4.469237332471224</v>
      </c>
      <c r="AI116" s="50"/>
      <c r="AJ116" s="28"/>
    </row>
    <row r="117" spans="1:37" ht="12.75">
      <c r="A117" t="s">
        <v>50</v>
      </c>
      <c r="B117" t="s">
        <v>51</v>
      </c>
      <c r="C117" s="84">
        <v>42</v>
      </c>
      <c r="D117">
        <v>1</v>
      </c>
      <c r="E117" s="83" t="s">
        <v>109</v>
      </c>
      <c r="F117" s="12">
        <v>89</v>
      </c>
      <c r="G117" s="16">
        <v>92</v>
      </c>
      <c r="H117" s="11">
        <f t="shared" si="12"/>
        <v>90.5</v>
      </c>
      <c r="I117" s="16"/>
      <c r="J117" s="2">
        <v>90</v>
      </c>
      <c r="K117" s="9">
        <v>11</v>
      </c>
      <c r="L117" s="9">
        <v>180</v>
      </c>
      <c r="M117" s="9">
        <v>4</v>
      </c>
      <c r="N117" s="9"/>
      <c r="O117" s="47"/>
      <c r="P117" s="2">
        <v>75</v>
      </c>
      <c r="Q117" s="9">
        <v>100</v>
      </c>
      <c r="R117" s="92"/>
      <c r="S117" s="93"/>
      <c r="T117" s="126">
        <v>681.39</v>
      </c>
      <c r="U117" s="41">
        <f t="shared" si="13"/>
        <v>0.06847485084868661</v>
      </c>
      <c r="V117" s="41">
        <f t="shared" si="14"/>
        <v>-0.19034419425383411</v>
      </c>
      <c r="W117" s="41">
        <f t="shared" si="15"/>
        <v>0.9792359889651951</v>
      </c>
      <c r="X117" s="10">
        <f t="shared" si="16"/>
        <v>289.7858022062952</v>
      </c>
      <c r="Y117" s="44">
        <f t="shared" si="17"/>
        <v>78.32826825083079</v>
      </c>
      <c r="Z117" s="22">
        <f t="shared" si="18"/>
        <v>109.78580220629522</v>
      </c>
      <c r="AA117" s="10">
        <f t="shared" si="19"/>
        <v>19.785802206295216</v>
      </c>
      <c r="AB117" s="23">
        <f t="shared" si="20"/>
        <v>11.671731749169211</v>
      </c>
      <c r="AC117" s="49"/>
      <c r="AD117" s="60"/>
      <c r="AE117" s="24"/>
      <c r="AF117" s="33">
        <f t="shared" si="21"/>
        <v>109.78580220629522</v>
      </c>
      <c r="AG117" s="10">
        <f t="shared" si="22"/>
        <v>19.785802206295216</v>
      </c>
      <c r="AH117" s="10">
        <f t="shared" si="23"/>
        <v>11.671731749169211</v>
      </c>
      <c r="AI117" s="50"/>
      <c r="AJ117" s="28"/>
      <c r="AK117" s="82" t="s">
        <v>150</v>
      </c>
    </row>
    <row r="118" spans="1:37" ht="12.75">
      <c r="A118" t="s">
        <v>50</v>
      </c>
      <c r="B118" t="s">
        <v>51</v>
      </c>
      <c r="C118" s="84">
        <v>43</v>
      </c>
      <c r="D118">
        <v>1</v>
      </c>
      <c r="E118" s="83" t="s">
        <v>109</v>
      </c>
      <c r="F118" s="12">
        <v>12</v>
      </c>
      <c r="G118" s="16">
        <v>12</v>
      </c>
      <c r="H118" s="11">
        <f t="shared" si="12"/>
        <v>12</v>
      </c>
      <c r="I118" s="16"/>
      <c r="J118" s="2">
        <v>90</v>
      </c>
      <c r="K118" s="9">
        <v>6</v>
      </c>
      <c r="L118" s="9">
        <v>0</v>
      </c>
      <c r="M118" s="9">
        <v>8</v>
      </c>
      <c r="N118" s="9"/>
      <c r="O118" s="47"/>
      <c r="P118" s="2">
        <v>0</v>
      </c>
      <c r="Q118" s="9">
        <v>30</v>
      </c>
      <c r="R118" s="92"/>
      <c r="S118" s="93"/>
      <c r="T118" s="126">
        <v>685.12</v>
      </c>
      <c r="U118" s="41">
        <f t="shared" si="13"/>
        <v>0.13841069615108434</v>
      </c>
      <c r="V118" s="41">
        <f t="shared" si="14"/>
        <v>0.10351119944858335</v>
      </c>
      <c r="W118" s="41">
        <f t="shared" si="15"/>
        <v>-0.9848432766475461</v>
      </c>
      <c r="X118" s="10">
        <f t="shared" si="16"/>
        <v>36.79117910834262</v>
      </c>
      <c r="Y118" s="44">
        <f t="shared" si="17"/>
        <v>-80.04621733697256</v>
      </c>
      <c r="Z118" s="22">
        <f t="shared" si="18"/>
        <v>36.79117910834262</v>
      </c>
      <c r="AA118" s="10">
        <f t="shared" si="19"/>
        <v>306.7911791083426</v>
      </c>
      <c r="AB118" s="23">
        <f t="shared" si="20"/>
        <v>9.95378266302744</v>
      </c>
      <c r="AC118" s="49"/>
      <c r="AD118" s="60"/>
      <c r="AE118" s="24"/>
      <c r="AF118" s="33">
        <f t="shared" si="21"/>
        <v>36.79117910834262</v>
      </c>
      <c r="AG118" s="10">
        <f t="shared" si="22"/>
        <v>306.7911791083426</v>
      </c>
      <c r="AH118" s="10">
        <f t="shared" si="23"/>
        <v>9.95378266302744</v>
      </c>
      <c r="AI118" s="50"/>
      <c r="AJ118" s="28"/>
      <c r="AK118" s="84" t="s">
        <v>48</v>
      </c>
    </row>
    <row r="119" spans="1:37" ht="12.75">
      <c r="A119" t="s">
        <v>50</v>
      </c>
      <c r="B119" t="s">
        <v>51</v>
      </c>
      <c r="C119" s="84">
        <v>43</v>
      </c>
      <c r="D119">
        <v>1</v>
      </c>
      <c r="E119" s="83" t="s">
        <v>151</v>
      </c>
      <c r="F119" s="12">
        <v>77</v>
      </c>
      <c r="G119" s="16">
        <v>77</v>
      </c>
      <c r="H119" s="11">
        <f t="shared" si="12"/>
        <v>77</v>
      </c>
      <c r="I119" s="16"/>
      <c r="J119" s="2">
        <v>90</v>
      </c>
      <c r="K119" s="9">
        <v>12</v>
      </c>
      <c r="L119" s="9">
        <v>180</v>
      </c>
      <c r="M119" s="9">
        <v>52</v>
      </c>
      <c r="N119" s="9"/>
      <c r="O119" s="47"/>
      <c r="P119" s="2">
        <v>71</v>
      </c>
      <c r="Q119" s="9">
        <v>140</v>
      </c>
      <c r="R119" s="92"/>
      <c r="S119" s="93"/>
      <c r="T119" s="126">
        <v>685.77</v>
      </c>
      <c r="U119" s="41">
        <f t="shared" si="13"/>
        <v>0.7707908279928531</v>
      </c>
      <c r="V119" s="41">
        <f t="shared" si="14"/>
        <v>-0.12800321830631387</v>
      </c>
      <c r="W119" s="41">
        <f t="shared" si="15"/>
        <v>0.6022077949540278</v>
      </c>
      <c r="X119" s="10">
        <f t="shared" si="16"/>
        <v>350.57108925601597</v>
      </c>
      <c r="Y119" s="44">
        <f t="shared" si="17"/>
        <v>37.6225254861141</v>
      </c>
      <c r="Z119" s="22">
        <f t="shared" si="18"/>
        <v>170.57108925601597</v>
      </c>
      <c r="AA119" s="10">
        <f t="shared" si="19"/>
        <v>80.57108925601597</v>
      </c>
      <c r="AB119" s="23">
        <f t="shared" si="20"/>
        <v>52.3774745138859</v>
      </c>
      <c r="AC119" s="49"/>
      <c r="AD119" s="60"/>
      <c r="AE119" s="24"/>
      <c r="AF119" s="33">
        <f t="shared" si="21"/>
        <v>170.57108925601597</v>
      </c>
      <c r="AG119" s="10">
        <f t="shared" si="22"/>
        <v>80.57108925601597</v>
      </c>
      <c r="AH119" s="10">
        <f t="shared" si="23"/>
        <v>52.3774745138859</v>
      </c>
      <c r="AI119" s="50"/>
      <c r="AJ119" s="28"/>
      <c r="AK119" s="82" t="s">
        <v>152</v>
      </c>
    </row>
    <row r="120" spans="1:37" ht="12.75">
      <c r="A120" t="s">
        <v>50</v>
      </c>
      <c r="B120" t="s">
        <v>51</v>
      </c>
      <c r="C120" s="84">
        <v>43</v>
      </c>
      <c r="D120">
        <v>1</v>
      </c>
      <c r="E120" s="83" t="s">
        <v>151</v>
      </c>
      <c r="F120" s="12">
        <v>86</v>
      </c>
      <c r="G120" s="16">
        <v>86</v>
      </c>
      <c r="H120" s="11">
        <f t="shared" si="12"/>
        <v>86</v>
      </c>
      <c r="I120" s="16"/>
      <c r="J120" s="2">
        <v>90</v>
      </c>
      <c r="K120" s="9">
        <v>0</v>
      </c>
      <c r="L120" s="9">
        <v>180</v>
      </c>
      <c r="M120" s="9">
        <v>50</v>
      </c>
      <c r="N120" s="9"/>
      <c r="O120" s="47"/>
      <c r="P120" s="2">
        <v>71</v>
      </c>
      <c r="Q120" s="9">
        <v>140</v>
      </c>
      <c r="R120" s="92"/>
      <c r="S120" s="93"/>
      <c r="T120" s="126">
        <v>685.86</v>
      </c>
      <c r="U120" s="41">
        <f t="shared" si="13"/>
        <v>0.766044443118978</v>
      </c>
      <c r="V120" s="41">
        <f t="shared" si="14"/>
        <v>-4.6906693763513654E-17</v>
      </c>
      <c r="W120" s="41">
        <f t="shared" si="15"/>
        <v>0.6427876096865394</v>
      </c>
      <c r="X120" s="10">
        <f t="shared" si="16"/>
        <v>360</v>
      </c>
      <c r="Y120" s="44">
        <f t="shared" si="17"/>
        <v>40.00000000000001</v>
      </c>
      <c r="Z120" s="22">
        <f t="shared" si="18"/>
        <v>180</v>
      </c>
      <c r="AA120" s="10">
        <f t="shared" si="19"/>
        <v>90</v>
      </c>
      <c r="AB120" s="23">
        <f t="shared" si="20"/>
        <v>49.99999999999999</v>
      </c>
      <c r="AC120" s="49"/>
      <c r="AD120" s="60"/>
      <c r="AE120" s="24"/>
      <c r="AF120" s="33">
        <f t="shared" si="21"/>
        <v>180</v>
      </c>
      <c r="AG120" s="10">
        <f t="shared" si="22"/>
        <v>90</v>
      </c>
      <c r="AH120" s="10">
        <f t="shared" si="23"/>
        <v>49.99999999999999</v>
      </c>
      <c r="AI120" s="50"/>
      <c r="AJ120" s="28"/>
      <c r="AK120" s="82" t="s">
        <v>152</v>
      </c>
    </row>
    <row r="121" spans="1:37" ht="12.75">
      <c r="A121" t="s">
        <v>50</v>
      </c>
      <c r="B121" t="s">
        <v>51</v>
      </c>
      <c r="C121" s="84">
        <v>44</v>
      </c>
      <c r="D121">
        <v>1</v>
      </c>
      <c r="E121" s="83" t="s">
        <v>109</v>
      </c>
      <c r="F121" s="12">
        <v>80</v>
      </c>
      <c r="G121" s="16">
        <v>80</v>
      </c>
      <c r="H121" s="11">
        <f t="shared" si="12"/>
        <v>80</v>
      </c>
      <c r="I121" s="16"/>
      <c r="J121" s="2">
        <v>90</v>
      </c>
      <c r="K121" s="9">
        <v>8</v>
      </c>
      <c r="L121" s="9">
        <v>0</v>
      </c>
      <c r="M121" s="9">
        <v>10</v>
      </c>
      <c r="N121" s="9"/>
      <c r="O121" s="47"/>
      <c r="P121" s="2">
        <v>52</v>
      </c>
      <c r="Q121" s="9">
        <v>140</v>
      </c>
      <c r="R121" s="92">
        <v>-130.4</v>
      </c>
      <c r="S121" s="93">
        <v>46.4</v>
      </c>
      <c r="T121" s="126">
        <v>689.8</v>
      </c>
      <c r="U121" s="41">
        <f t="shared" si="13"/>
        <v>0.17195824553872419</v>
      </c>
      <c r="V121" s="41">
        <f t="shared" si="14"/>
        <v>0.1370587488362232</v>
      </c>
      <c r="W121" s="41">
        <f t="shared" si="15"/>
        <v>-0.9752236716571246</v>
      </c>
      <c r="X121" s="10">
        <f t="shared" si="16"/>
        <v>38.5564810155944</v>
      </c>
      <c r="Y121" s="44">
        <f t="shared" si="17"/>
        <v>-77.29323689420146</v>
      </c>
      <c r="Z121" s="22">
        <f t="shared" si="18"/>
        <v>38.5564810155944</v>
      </c>
      <c r="AA121" s="10">
        <f t="shared" si="19"/>
        <v>308.5564810155944</v>
      </c>
      <c r="AB121" s="23">
        <f t="shared" si="20"/>
        <v>12.706763105798544</v>
      </c>
      <c r="AC121" s="49"/>
      <c r="AD121" s="54"/>
      <c r="AE121" s="24"/>
      <c r="AF121" s="33">
        <f t="shared" si="21"/>
        <v>168.95648101559442</v>
      </c>
      <c r="AG121" s="10">
        <f t="shared" si="22"/>
        <v>78.95648101559442</v>
      </c>
      <c r="AH121" s="10">
        <f t="shared" si="23"/>
        <v>12.706763105798544</v>
      </c>
      <c r="AI121" s="51"/>
      <c r="AJ121" s="28"/>
      <c r="AK121" s="84" t="s">
        <v>48</v>
      </c>
    </row>
    <row r="122" spans="1:37" ht="12.75">
      <c r="A122" t="s">
        <v>50</v>
      </c>
      <c r="B122" t="s">
        <v>51</v>
      </c>
      <c r="C122" s="84">
        <v>44</v>
      </c>
      <c r="D122">
        <v>4</v>
      </c>
      <c r="E122" s="83" t="s">
        <v>109</v>
      </c>
      <c r="F122" s="12">
        <v>112</v>
      </c>
      <c r="G122" s="16">
        <v>112</v>
      </c>
      <c r="H122" s="11">
        <f t="shared" si="12"/>
        <v>112</v>
      </c>
      <c r="I122" s="16"/>
      <c r="J122" s="2">
        <v>270</v>
      </c>
      <c r="K122" s="9">
        <v>7</v>
      </c>
      <c r="L122" s="9">
        <v>0</v>
      </c>
      <c r="M122" s="9">
        <v>6</v>
      </c>
      <c r="N122" s="9"/>
      <c r="O122" s="47"/>
      <c r="P122" s="2">
        <v>24</v>
      </c>
      <c r="Q122" s="9">
        <v>144</v>
      </c>
      <c r="R122" s="92">
        <v>13.9</v>
      </c>
      <c r="S122" s="93">
        <v>62.8</v>
      </c>
      <c r="T122" s="126">
        <v>692.8100000000001</v>
      </c>
      <c r="U122" s="41">
        <f t="shared" si="13"/>
        <v>-0.10374932395329073</v>
      </c>
      <c r="V122" s="41">
        <f t="shared" si="14"/>
        <v>0.12120173039057426</v>
      </c>
      <c r="W122" s="41">
        <f t="shared" si="15"/>
        <v>0.9871088799708131</v>
      </c>
      <c r="X122" s="10">
        <f t="shared" si="16"/>
        <v>130.5637008680293</v>
      </c>
      <c r="Y122" s="44">
        <f t="shared" si="17"/>
        <v>80.8189113213849</v>
      </c>
      <c r="Z122" s="22">
        <f t="shared" si="18"/>
        <v>310.5637008680293</v>
      </c>
      <c r="AA122" s="10">
        <f t="shared" si="19"/>
        <v>220.5637008680293</v>
      </c>
      <c r="AB122" s="23">
        <f t="shared" si="20"/>
        <v>9.181088678615097</v>
      </c>
      <c r="AC122" s="49"/>
      <c r="AD122" s="53"/>
      <c r="AE122" s="28"/>
      <c r="AF122" s="33">
        <f t="shared" si="21"/>
        <v>296.6637008680293</v>
      </c>
      <c r="AG122" s="10">
        <f t="shared" si="22"/>
        <v>206.6637008680293</v>
      </c>
      <c r="AH122" s="10">
        <f t="shared" si="23"/>
        <v>9.181088678615097</v>
      </c>
      <c r="AI122" s="50"/>
      <c r="AJ122" s="28"/>
      <c r="AK122" s="84" t="s">
        <v>48</v>
      </c>
    </row>
    <row r="123" spans="1:39" ht="12.75">
      <c r="A123" s="100" t="s">
        <v>50</v>
      </c>
      <c r="B123" s="100" t="s">
        <v>51</v>
      </c>
      <c r="C123" s="101">
        <v>45</v>
      </c>
      <c r="D123" s="100">
        <v>5</v>
      </c>
      <c r="E123" s="102" t="s">
        <v>109</v>
      </c>
      <c r="F123" s="103">
        <v>81</v>
      </c>
      <c r="G123" s="104">
        <v>82</v>
      </c>
      <c r="H123" s="103">
        <f t="shared" si="12"/>
        <v>81.5</v>
      </c>
      <c r="I123" s="104"/>
      <c r="J123" s="105">
        <v>270</v>
      </c>
      <c r="K123" s="106">
        <v>12</v>
      </c>
      <c r="L123" s="106"/>
      <c r="M123" s="106"/>
      <c r="N123" s="106"/>
      <c r="O123" s="107"/>
      <c r="P123" s="105">
        <v>0</v>
      </c>
      <c r="Q123" s="106">
        <v>143</v>
      </c>
      <c r="R123" s="108"/>
      <c r="S123" s="109"/>
      <c r="T123" s="126">
        <v>703.05</v>
      </c>
      <c r="U123" s="110">
        <f t="shared" si="13"/>
        <v>0</v>
      </c>
      <c r="V123" s="110">
        <f t="shared" si="14"/>
        <v>0.20791169081775931</v>
      </c>
      <c r="W123" s="110">
        <f t="shared" si="15"/>
        <v>0.9781476007338057</v>
      </c>
      <c r="X123" s="111">
        <f t="shared" si="16"/>
        <v>90</v>
      </c>
      <c r="Y123" s="112">
        <f t="shared" si="17"/>
        <v>78</v>
      </c>
      <c r="Z123" s="113">
        <f t="shared" si="18"/>
        <v>270</v>
      </c>
      <c r="AA123" s="111">
        <f t="shared" si="19"/>
        <v>180</v>
      </c>
      <c r="AB123" s="114">
        <f t="shared" si="20"/>
        <v>12</v>
      </c>
      <c r="AC123" s="115"/>
      <c r="AD123" s="116"/>
      <c r="AE123" s="117"/>
      <c r="AF123" s="118">
        <f t="shared" si="21"/>
        <v>270</v>
      </c>
      <c r="AG123" s="111">
        <f t="shared" si="22"/>
        <v>180</v>
      </c>
      <c r="AH123" s="111">
        <f t="shared" si="23"/>
        <v>12</v>
      </c>
      <c r="AI123" s="119"/>
      <c r="AJ123" s="120"/>
      <c r="AK123" s="101" t="s">
        <v>153</v>
      </c>
      <c r="AL123" s="100"/>
      <c r="AM123" s="100"/>
    </row>
    <row r="124" spans="1:39" ht="12.75">
      <c r="A124" s="100" t="s">
        <v>50</v>
      </c>
      <c r="B124" s="100" t="s">
        <v>51</v>
      </c>
      <c r="C124" s="101">
        <v>45</v>
      </c>
      <c r="D124" s="100">
        <v>5</v>
      </c>
      <c r="E124" s="102" t="s">
        <v>109</v>
      </c>
      <c r="F124" s="103">
        <v>84</v>
      </c>
      <c r="G124" s="104">
        <v>85</v>
      </c>
      <c r="H124" s="103">
        <f t="shared" si="12"/>
        <v>84.5</v>
      </c>
      <c r="I124" s="104"/>
      <c r="J124" s="105">
        <v>270</v>
      </c>
      <c r="K124" s="106">
        <v>11</v>
      </c>
      <c r="L124" s="106"/>
      <c r="M124" s="106"/>
      <c r="N124" s="106"/>
      <c r="O124" s="107"/>
      <c r="P124" s="105">
        <v>0</v>
      </c>
      <c r="Q124" s="106">
        <v>143</v>
      </c>
      <c r="R124" s="108"/>
      <c r="S124" s="109"/>
      <c r="T124" s="126">
        <v>703.08</v>
      </c>
      <c r="U124" s="110">
        <f t="shared" si="13"/>
        <v>0</v>
      </c>
      <c r="V124" s="110">
        <f t="shared" si="14"/>
        <v>0.1908089953765448</v>
      </c>
      <c r="W124" s="110">
        <f t="shared" si="15"/>
        <v>0.981627183447664</v>
      </c>
      <c r="X124" s="111">
        <f t="shared" si="16"/>
        <v>90</v>
      </c>
      <c r="Y124" s="112">
        <f t="shared" si="17"/>
        <v>79.00000000000001</v>
      </c>
      <c r="Z124" s="113">
        <f t="shared" si="18"/>
        <v>270</v>
      </c>
      <c r="AA124" s="111">
        <f t="shared" si="19"/>
        <v>180</v>
      </c>
      <c r="AB124" s="114">
        <f t="shared" si="20"/>
        <v>10.999999999999986</v>
      </c>
      <c r="AC124" s="115"/>
      <c r="AD124" s="121"/>
      <c r="AE124" s="117"/>
      <c r="AF124" s="118">
        <f t="shared" si="21"/>
        <v>270</v>
      </c>
      <c r="AG124" s="111">
        <f t="shared" si="22"/>
        <v>180</v>
      </c>
      <c r="AH124" s="111">
        <f t="shared" si="23"/>
        <v>10.999999999999986</v>
      </c>
      <c r="AI124" s="122"/>
      <c r="AJ124" s="120"/>
      <c r="AK124" s="101" t="s">
        <v>153</v>
      </c>
      <c r="AL124" s="100"/>
      <c r="AM124" s="100"/>
    </row>
    <row r="125" spans="1:39" ht="12.75">
      <c r="A125" s="100" t="s">
        <v>50</v>
      </c>
      <c r="B125" s="100" t="s">
        <v>51</v>
      </c>
      <c r="C125" s="101">
        <v>45</v>
      </c>
      <c r="D125" s="100">
        <v>5</v>
      </c>
      <c r="E125" s="102" t="s">
        <v>109</v>
      </c>
      <c r="F125" s="103">
        <v>100</v>
      </c>
      <c r="G125" s="104">
        <v>101</v>
      </c>
      <c r="H125" s="103">
        <f t="shared" si="12"/>
        <v>100.5</v>
      </c>
      <c r="I125" s="104"/>
      <c r="J125" s="105">
        <v>270</v>
      </c>
      <c r="K125" s="106">
        <v>11</v>
      </c>
      <c r="L125" s="106"/>
      <c r="M125" s="106"/>
      <c r="N125" s="106"/>
      <c r="O125" s="107"/>
      <c r="P125" s="105">
        <v>0</v>
      </c>
      <c r="Q125" s="106">
        <v>143</v>
      </c>
      <c r="R125" s="108"/>
      <c r="S125" s="109"/>
      <c r="T125" s="126">
        <v>703.24</v>
      </c>
      <c r="U125" s="110">
        <f t="shared" si="13"/>
        <v>0</v>
      </c>
      <c r="V125" s="110">
        <f t="shared" si="14"/>
        <v>0.1908089953765448</v>
      </c>
      <c r="W125" s="110">
        <f t="shared" si="15"/>
        <v>0.981627183447664</v>
      </c>
      <c r="X125" s="111">
        <f t="shared" si="16"/>
        <v>90</v>
      </c>
      <c r="Y125" s="112">
        <f t="shared" si="17"/>
        <v>79.00000000000001</v>
      </c>
      <c r="Z125" s="113">
        <f t="shared" si="18"/>
        <v>270</v>
      </c>
      <c r="AA125" s="111">
        <f t="shared" si="19"/>
        <v>180</v>
      </c>
      <c r="AB125" s="114">
        <f t="shared" si="20"/>
        <v>10.999999999999986</v>
      </c>
      <c r="AC125" s="115"/>
      <c r="AD125" s="121"/>
      <c r="AE125" s="117"/>
      <c r="AF125" s="118">
        <f t="shared" si="21"/>
        <v>270</v>
      </c>
      <c r="AG125" s="111">
        <f t="shared" si="22"/>
        <v>180</v>
      </c>
      <c r="AH125" s="111">
        <f t="shared" si="23"/>
        <v>10.999999999999986</v>
      </c>
      <c r="AI125" s="122"/>
      <c r="AJ125" s="120"/>
      <c r="AK125" s="101" t="s">
        <v>153</v>
      </c>
      <c r="AL125" s="100"/>
      <c r="AM125" s="100"/>
    </row>
    <row r="126" spans="1:37" ht="12.75">
      <c r="A126" t="s">
        <v>50</v>
      </c>
      <c r="B126" t="s">
        <v>51</v>
      </c>
      <c r="C126" s="84">
        <v>45</v>
      </c>
      <c r="D126">
        <v>5</v>
      </c>
      <c r="E126" s="83" t="s">
        <v>109</v>
      </c>
      <c r="F126" s="12">
        <v>114</v>
      </c>
      <c r="G126" s="16">
        <v>115</v>
      </c>
      <c r="H126" s="11">
        <f t="shared" si="12"/>
        <v>114.5</v>
      </c>
      <c r="I126" s="16"/>
      <c r="J126" s="2">
        <v>270</v>
      </c>
      <c r="K126" s="9">
        <v>11</v>
      </c>
      <c r="L126" s="9">
        <v>180</v>
      </c>
      <c r="M126" s="9">
        <v>8</v>
      </c>
      <c r="N126" s="9"/>
      <c r="O126" s="47"/>
      <c r="P126" s="2">
        <v>0</v>
      </c>
      <c r="Q126" s="9">
        <v>143</v>
      </c>
      <c r="R126" s="92">
        <v>-132.3</v>
      </c>
      <c r="S126" s="93">
        <v>-4.9</v>
      </c>
      <c r="T126" s="126">
        <v>703.38</v>
      </c>
      <c r="U126" s="41">
        <f t="shared" si="13"/>
        <v>-0.13661609910710645</v>
      </c>
      <c r="V126" s="41">
        <f t="shared" si="14"/>
        <v>-0.18895205535005022</v>
      </c>
      <c r="W126" s="41">
        <f t="shared" si="15"/>
        <v>-0.9720740551769455</v>
      </c>
      <c r="X126" s="10">
        <f t="shared" si="16"/>
        <v>234.13232140696505</v>
      </c>
      <c r="Y126" s="44">
        <f t="shared" si="17"/>
        <v>-76.51155659927379</v>
      </c>
      <c r="Z126" s="22">
        <f t="shared" si="18"/>
        <v>234.13232140696505</v>
      </c>
      <c r="AA126" s="10">
        <f t="shared" si="19"/>
        <v>144.13232140696505</v>
      </c>
      <c r="AB126" s="23">
        <f t="shared" si="20"/>
        <v>13.488443400726212</v>
      </c>
      <c r="AC126" s="49"/>
      <c r="AD126" s="60"/>
      <c r="AE126" s="24"/>
      <c r="AF126" s="33">
        <f t="shared" si="21"/>
        <v>186.43232140696506</v>
      </c>
      <c r="AG126" s="10">
        <f t="shared" si="22"/>
        <v>96.43232140696506</v>
      </c>
      <c r="AH126" s="10">
        <f t="shared" si="23"/>
        <v>13.488443400726212</v>
      </c>
      <c r="AI126" s="50"/>
      <c r="AJ126" s="28"/>
      <c r="AK126" s="84" t="s">
        <v>153</v>
      </c>
    </row>
    <row r="127" spans="1:37" ht="12.75">
      <c r="A127" t="s">
        <v>50</v>
      </c>
      <c r="B127" t="s">
        <v>51</v>
      </c>
      <c r="C127" s="84">
        <v>45</v>
      </c>
      <c r="D127">
        <v>7</v>
      </c>
      <c r="E127" s="83" t="s">
        <v>109</v>
      </c>
      <c r="F127" s="12">
        <v>132</v>
      </c>
      <c r="G127" s="16">
        <v>133</v>
      </c>
      <c r="H127" s="11">
        <f t="shared" si="12"/>
        <v>132.5</v>
      </c>
      <c r="I127" s="16"/>
      <c r="J127" s="2">
        <v>90</v>
      </c>
      <c r="K127" s="9">
        <v>4</v>
      </c>
      <c r="L127" s="9">
        <v>180</v>
      </c>
      <c r="M127" s="9">
        <v>19</v>
      </c>
      <c r="N127" s="9"/>
      <c r="O127" s="47"/>
      <c r="P127" s="2">
        <v>102</v>
      </c>
      <c r="Q127" s="9">
        <v>144</v>
      </c>
      <c r="R127" s="92">
        <v>-148.4</v>
      </c>
      <c r="S127" s="93">
        <v>0.9</v>
      </c>
      <c r="T127" s="126">
        <v>706.4050000000001</v>
      </c>
      <c r="U127" s="41">
        <f t="shared" si="13"/>
        <v>0.3247750867958972</v>
      </c>
      <c r="V127" s="41">
        <f t="shared" si="14"/>
        <v>-0.06595604169337652</v>
      </c>
      <c r="W127" s="41">
        <f t="shared" si="15"/>
        <v>0.9432153398707543</v>
      </c>
      <c r="X127" s="10">
        <f t="shared" si="16"/>
        <v>348.5203633198369</v>
      </c>
      <c r="Y127" s="44">
        <f t="shared" si="17"/>
        <v>70.6407523731828</v>
      </c>
      <c r="Z127" s="22">
        <f t="shared" si="18"/>
        <v>168.52036331983692</v>
      </c>
      <c r="AA127" s="10">
        <f t="shared" si="19"/>
        <v>78.52036331983692</v>
      </c>
      <c r="AB127" s="23">
        <f t="shared" si="20"/>
        <v>19.359247626817194</v>
      </c>
      <c r="AC127" s="49"/>
      <c r="AD127" s="60"/>
      <c r="AE127" s="24"/>
      <c r="AF127" s="33">
        <f t="shared" si="21"/>
        <v>316.92036331983695</v>
      </c>
      <c r="AG127" s="10">
        <f t="shared" si="22"/>
        <v>226.92036331983695</v>
      </c>
      <c r="AH127" s="10">
        <f t="shared" si="23"/>
        <v>19.359247626817194</v>
      </c>
      <c r="AI127" s="50"/>
      <c r="AJ127" s="28"/>
      <c r="AK127" s="84" t="s">
        <v>48</v>
      </c>
    </row>
    <row r="128" spans="1:37" ht="12.75">
      <c r="A128" t="s">
        <v>50</v>
      </c>
      <c r="B128" t="s">
        <v>51</v>
      </c>
      <c r="C128" s="84">
        <v>47</v>
      </c>
      <c r="D128">
        <v>3</v>
      </c>
      <c r="E128" s="83" t="s">
        <v>109</v>
      </c>
      <c r="F128" s="12">
        <v>9</v>
      </c>
      <c r="G128" s="16">
        <v>9</v>
      </c>
      <c r="H128" s="11">
        <f t="shared" si="12"/>
        <v>9</v>
      </c>
      <c r="I128" s="16"/>
      <c r="J128" s="2">
        <v>90</v>
      </c>
      <c r="K128" s="9">
        <v>8</v>
      </c>
      <c r="L128" s="9">
        <v>180</v>
      </c>
      <c r="M128" s="9">
        <v>3</v>
      </c>
      <c r="N128" s="9"/>
      <c r="O128" s="47"/>
      <c r="P128" s="2">
        <v>8</v>
      </c>
      <c r="Q128" s="9">
        <v>10</v>
      </c>
      <c r="R128" s="92"/>
      <c r="S128" s="93"/>
      <c r="T128" s="126">
        <v>713.275</v>
      </c>
      <c r="U128" s="41">
        <f t="shared" si="13"/>
        <v>0.051826626314443305</v>
      </c>
      <c r="V128" s="41">
        <f t="shared" si="14"/>
        <v>-0.13898236906210149</v>
      </c>
      <c r="W128" s="41">
        <f t="shared" si="15"/>
        <v>0.9889109407697048</v>
      </c>
      <c r="X128" s="10">
        <f t="shared" si="16"/>
        <v>290.4505219501267</v>
      </c>
      <c r="Y128" s="44">
        <f t="shared" si="17"/>
        <v>81.46955163874233</v>
      </c>
      <c r="Z128" s="22">
        <f t="shared" si="18"/>
        <v>110.4505219501267</v>
      </c>
      <c r="AA128" s="10">
        <f t="shared" si="19"/>
        <v>20.4505219501267</v>
      </c>
      <c r="AB128" s="23">
        <f t="shared" si="20"/>
        <v>8.530448361257669</v>
      </c>
      <c r="AC128" s="49"/>
      <c r="AD128" s="60"/>
      <c r="AE128" s="24"/>
      <c r="AF128" s="33">
        <f t="shared" si="21"/>
        <v>110.4505219501267</v>
      </c>
      <c r="AG128" s="10">
        <f t="shared" si="22"/>
        <v>20.4505219501267</v>
      </c>
      <c r="AH128" s="10">
        <f t="shared" si="23"/>
        <v>8.530448361257669</v>
      </c>
      <c r="AI128" s="50"/>
      <c r="AJ128" s="28"/>
      <c r="AK128" s="84" t="s">
        <v>153</v>
      </c>
    </row>
    <row r="129" spans="1:37" ht="12.75">
      <c r="A129" t="s">
        <v>50</v>
      </c>
      <c r="B129" t="s">
        <v>51</v>
      </c>
      <c r="C129" s="84">
        <v>47</v>
      </c>
      <c r="D129">
        <v>3</v>
      </c>
      <c r="E129" s="83" t="s">
        <v>109</v>
      </c>
      <c r="F129" s="12">
        <v>36</v>
      </c>
      <c r="G129" s="16">
        <v>36</v>
      </c>
      <c r="H129" s="11">
        <f t="shared" si="12"/>
        <v>36</v>
      </c>
      <c r="I129" s="16"/>
      <c r="J129" s="2">
        <v>270</v>
      </c>
      <c r="K129" s="9">
        <v>5</v>
      </c>
      <c r="L129" s="9">
        <v>180</v>
      </c>
      <c r="M129" s="9">
        <v>9</v>
      </c>
      <c r="N129" s="9"/>
      <c r="O129" s="47"/>
      <c r="P129" s="2">
        <v>33</v>
      </c>
      <c r="Q129" s="9">
        <v>40</v>
      </c>
      <c r="R129" s="92"/>
      <c r="S129" s="93"/>
      <c r="T129" s="126">
        <v>713.545</v>
      </c>
      <c r="U129" s="41">
        <f t="shared" si="13"/>
        <v>-0.1558391846718965</v>
      </c>
      <c r="V129" s="41">
        <f t="shared" si="14"/>
        <v>-0.08608271092777119</v>
      </c>
      <c r="W129" s="41">
        <f t="shared" si="15"/>
        <v>-0.9839298882679104</v>
      </c>
      <c r="X129" s="10">
        <f t="shared" si="16"/>
        <v>208.91545636591997</v>
      </c>
      <c r="Y129" s="44">
        <f t="shared" si="17"/>
        <v>-79.74377297772563</v>
      </c>
      <c r="Z129" s="22">
        <f t="shared" si="18"/>
        <v>208.91545636591997</v>
      </c>
      <c r="AA129" s="10">
        <f t="shared" si="19"/>
        <v>118.91545636591997</v>
      </c>
      <c r="AB129" s="23">
        <f t="shared" si="20"/>
        <v>10.256227022274373</v>
      </c>
      <c r="AC129" s="49"/>
      <c r="AD129" s="60"/>
      <c r="AE129" s="24"/>
      <c r="AF129" s="33">
        <f t="shared" si="21"/>
        <v>208.91545636591997</v>
      </c>
      <c r="AG129" s="10">
        <f t="shared" si="22"/>
        <v>118.91545636591997</v>
      </c>
      <c r="AH129" s="10">
        <f t="shared" si="23"/>
        <v>10.256227022274373</v>
      </c>
      <c r="AI129" s="50"/>
      <c r="AJ129" s="28"/>
      <c r="AK129" s="84" t="s">
        <v>154</v>
      </c>
    </row>
    <row r="130" spans="1:37" ht="12.75">
      <c r="A130" t="s">
        <v>50</v>
      </c>
      <c r="B130" t="s">
        <v>51</v>
      </c>
      <c r="C130" s="84">
        <v>47</v>
      </c>
      <c r="D130">
        <v>3</v>
      </c>
      <c r="E130" s="83" t="s">
        <v>109</v>
      </c>
      <c r="F130" s="12">
        <v>47</v>
      </c>
      <c r="G130" s="16">
        <v>47</v>
      </c>
      <c r="H130" s="11">
        <f t="shared" si="12"/>
        <v>47</v>
      </c>
      <c r="I130" s="16"/>
      <c r="J130" s="2">
        <v>270</v>
      </c>
      <c r="K130" s="9">
        <v>4</v>
      </c>
      <c r="L130" s="9">
        <v>180</v>
      </c>
      <c r="M130" s="9">
        <v>4</v>
      </c>
      <c r="N130" s="9"/>
      <c r="O130" s="47"/>
      <c r="P130" s="2">
        <v>44</v>
      </c>
      <c r="Q130" s="9">
        <v>49</v>
      </c>
      <c r="R130" s="92"/>
      <c r="S130" s="93"/>
      <c r="T130" s="126">
        <v>713.655</v>
      </c>
      <c r="U130" s="41">
        <f t="shared" si="13"/>
        <v>-0.06958655048003273</v>
      </c>
      <c r="V130" s="41">
        <f t="shared" si="14"/>
        <v>-0.0695865504800327</v>
      </c>
      <c r="W130" s="41">
        <f t="shared" si="15"/>
        <v>-0.9951340343707851</v>
      </c>
      <c r="X130" s="10">
        <f t="shared" si="16"/>
        <v>225</v>
      </c>
      <c r="Y130" s="44">
        <f t="shared" si="17"/>
        <v>-84.35230034984491</v>
      </c>
      <c r="Z130" s="22">
        <f t="shared" si="18"/>
        <v>225</v>
      </c>
      <c r="AA130" s="10">
        <f t="shared" si="19"/>
        <v>135</v>
      </c>
      <c r="AB130" s="23">
        <f t="shared" si="20"/>
        <v>5.64769965015509</v>
      </c>
      <c r="AC130" s="49"/>
      <c r="AD130" s="54"/>
      <c r="AE130" s="24"/>
      <c r="AF130" s="33">
        <f t="shared" si="21"/>
        <v>225</v>
      </c>
      <c r="AG130" s="10">
        <f t="shared" si="22"/>
        <v>135</v>
      </c>
      <c r="AH130" s="10">
        <f t="shared" si="23"/>
        <v>5.64769965015509</v>
      </c>
      <c r="AI130" s="51"/>
      <c r="AJ130" s="28"/>
      <c r="AK130" s="84" t="s">
        <v>153</v>
      </c>
    </row>
    <row r="131" spans="1:37" ht="12.75">
      <c r="A131" t="s">
        <v>50</v>
      </c>
      <c r="B131" t="s">
        <v>51</v>
      </c>
      <c r="C131" s="84">
        <v>47</v>
      </c>
      <c r="D131">
        <v>3</v>
      </c>
      <c r="E131" s="83" t="s">
        <v>109</v>
      </c>
      <c r="F131" s="12">
        <v>61</v>
      </c>
      <c r="G131" s="16">
        <v>62</v>
      </c>
      <c r="H131" s="11">
        <f aca="true" t="shared" si="24" ref="H131:H194">AVERAGE(F131:G131)</f>
        <v>61.5</v>
      </c>
      <c r="I131" s="16"/>
      <c r="J131" s="2">
        <v>90</v>
      </c>
      <c r="K131" s="9">
        <v>6</v>
      </c>
      <c r="L131" s="9">
        <v>180</v>
      </c>
      <c r="M131" s="9">
        <v>2</v>
      </c>
      <c r="N131" s="9"/>
      <c r="O131" s="47"/>
      <c r="P131" s="2">
        <v>60</v>
      </c>
      <c r="Q131" s="9">
        <v>67</v>
      </c>
      <c r="R131" s="92"/>
      <c r="S131" s="93"/>
      <c r="T131" s="126">
        <v>713.795</v>
      </c>
      <c r="U131" s="41">
        <f aca="true" t="shared" si="25" ref="U131:U194">COS(K131*PI()/180)*SIN(J131*PI()/180)*(SIN(M131*PI()/180))-(COS(M131*PI()/180)*SIN(L131*PI()/180))*(SIN(K131*PI()/180))</f>
        <v>0.034708313607970054</v>
      </c>
      <c r="V131" s="41">
        <f aca="true" t="shared" si="26" ref="V131:V194">(SIN(K131*PI()/180))*(COS(M131*PI()/180)*COS(L131*PI()/180))-(SIN(M131*PI()/180))*(COS(K131*PI()/180)*COS(J131*PI()/180))</f>
        <v>-0.10446478735209536</v>
      </c>
      <c r="W131" s="41">
        <f aca="true" t="shared" si="27" ref="W131:W194">(COS(K131*PI()/180)*COS(J131*PI()/180))*(COS(M131*PI()/180)*SIN(L131*PI()/180))-(COS(K131*PI()/180)*SIN(J131*PI()/180))*(COS(M131*PI()/180)*COS(L131*PI()/180))</f>
        <v>0.9939160595006973</v>
      </c>
      <c r="X131" s="10">
        <f aca="true" t="shared" si="28" ref="X131:X194">IF(U131=0,IF(V131&gt;=0,90,270),IF(U131&gt;0,IF(V131&gt;=0,ATAN(V131/U131)*180/PI(),ATAN(V131/U131)*180/PI()+360),ATAN(V131/U131)*180/PI()+180))</f>
        <v>288.37901197749653</v>
      </c>
      <c r="Y131" s="44">
        <f aca="true" t="shared" si="29" ref="Y131:Y194">ASIN(W131/SQRT(U131^2+V131^2+W131^2))*180/PI()</f>
        <v>83.68004299396074</v>
      </c>
      <c r="Z131" s="22">
        <f aca="true" t="shared" si="30" ref="Z131:Z194">IF(W131&lt;0,X131,IF(X131+180&gt;=360,X131-180,X131+180))</f>
        <v>108.37901197749653</v>
      </c>
      <c r="AA131" s="10">
        <f aca="true" t="shared" si="31" ref="AA131:AA194">IF(Z131-90&lt;0,Z131+270,Z131-90)</f>
        <v>18.379011977496532</v>
      </c>
      <c r="AB131" s="23">
        <f aca="true" t="shared" si="32" ref="AB131:AB194">IF(W131&lt;0,90+Y131,90-Y131)</f>
        <v>6.31995700603926</v>
      </c>
      <c r="AC131" s="49"/>
      <c r="AD131" s="53"/>
      <c r="AE131" s="28"/>
      <c r="AF131" s="33">
        <f aca="true" t="shared" si="33" ref="AF131:AF194">IF(S131&gt;=0,IF(Z131&gt;=R131,Z131-R131,Z131-R131+360),IF((Z131-R131-180)&lt;0,IF(Z131-R131+180&lt;0,Z131-R131+540,Z131-R131+180),Z131-R131-180))</f>
        <v>108.37901197749653</v>
      </c>
      <c r="AG131" s="10">
        <f aca="true" t="shared" si="34" ref="AG131:AG194">IF(AF131-90&lt;0,AF131+270,AF131-90)</f>
        <v>18.379011977496532</v>
      </c>
      <c r="AH131" s="10">
        <f aca="true" t="shared" si="35" ref="AH131:AH194">AB131</f>
        <v>6.31995700603926</v>
      </c>
      <c r="AI131" s="50"/>
      <c r="AJ131" s="28"/>
      <c r="AK131" s="84" t="s">
        <v>153</v>
      </c>
    </row>
    <row r="132" spans="1:37" ht="12.75">
      <c r="A132" t="s">
        <v>50</v>
      </c>
      <c r="B132" t="s">
        <v>51</v>
      </c>
      <c r="C132" s="84">
        <v>47</v>
      </c>
      <c r="D132">
        <v>3</v>
      </c>
      <c r="E132" s="83" t="s">
        <v>109</v>
      </c>
      <c r="F132" s="12">
        <v>72</v>
      </c>
      <c r="G132" s="16">
        <v>72</v>
      </c>
      <c r="H132" s="11">
        <f t="shared" si="24"/>
        <v>72</v>
      </c>
      <c r="I132" s="16"/>
      <c r="J132" s="2">
        <v>270</v>
      </c>
      <c r="K132" s="9">
        <v>3</v>
      </c>
      <c r="L132" s="9">
        <v>0</v>
      </c>
      <c r="M132" s="9">
        <v>5</v>
      </c>
      <c r="N132" s="9"/>
      <c r="O132" s="47"/>
      <c r="P132" s="2">
        <v>70</v>
      </c>
      <c r="Q132" s="9">
        <v>74</v>
      </c>
      <c r="R132" s="92"/>
      <c r="S132" s="93"/>
      <c r="T132" s="126">
        <v>713.905</v>
      </c>
      <c r="U132" s="41">
        <f t="shared" si="25"/>
        <v>-0.0870362988312832</v>
      </c>
      <c r="V132" s="41">
        <f t="shared" si="26"/>
        <v>0.052136802128782245</v>
      </c>
      <c r="W132" s="41">
        <f t="shared" si="27"/>
        <v>0.994829447880333</v>
      </c>
      <c r="X132" s="10">
        <f t="shared" si="28"/>
        <v>149.07739373007206</v>
      </c>
      <c r="Y132" s="44">
        <f t="shared" si="29"/>
        <v>84.17685049823567</v>
      </c>
      <c r="Z132" s="22">
        <f t="shared" si="30"/>
        <v>329.07739373007206</v>
      </c>
      <c r="AA132" s="10">
        <f t="shared" si="31"/>
        <v>239.07739373007206</v>
      </c>
      <c r="AB132" s="23">
        <f t="shared" si="32"/>
        <v>5.823149501764334</v>
      </c>
      <c r="AC132" s="49"/>
      <c r="AD132" s="60"/>
      <c r="AE132" s="24"/>
      <c r="AF132" s="33">
        <f t="shared" si="33"/>
        <v>329.07739373007206</v>
      </c>
      <c r="AG132" s="10">
        <f t="shared" si="34"/>
        <v>239.07739373007206</v>
      </c>
      <c r="AH132" s="10">
        <f t="shared" si="35"/>
        <v>5.823149501764334</v>
      </c>
      <c r="AI132" s="50"/>
      <c r="AJ132" s="28"/>
      <c r="AK132" s="84" t="s">
        <v>153</v>
      </c>
    </row>
    <row r="133" spans="1:37" ht="12.75">
      <c r="A133" t="s">
        <v>50</v>
      </c>
      <c r="B133" t="s">
        <v>51</v>
      </c>
      <c r="C133" s="84">
        <v>47</v>
      </c>
      <c r="D133">
        <v>3</v>
      </c>
      <c r="E133" s="83" t="s">
        <v>109</v>
      </c>
      <c r="F133" s="12">
        <v>88</v>
      </c>
      <c r="G133" s="16">
        <v>88</v>
      </c>
      <c r="H133" s="11">
        <f t="shared" si="24"/>
        <v>88</v>
      </c>
      <c r="I133" s="16"/>
      <c r="J133" s="2">
        <v>270</v>
      </c>
      <c r="K133" s="9">
        <v>1</v>
      </c>
      <c r="L133" s="9">
        <v>0</v>
      </c>
      <c r="M133" s="9">
        <v>3</v>
      </c>
      <c r="N133" s="9"/>
      <c r="O133" s="47"/>
      <c r="P133" s="2">
        <v>87</v>
      </c>
      <c r="Q133" s="9">
        <v>90</v>
      </c>
      <c r="R133" s="92"/>
      <c r="S133" s="93"/>
      <c r="T133" s="126">
        <v>714.0649999999999</v>
      </c>
      <c r="U133" s="41">
        <f t="shared" si="25"/>
        <v>-0.05232798522331313</v>
      </c>
      <c r="V133" s="41">
        <f t="shared" si="26"/>
        <v>0.017428488520812174</v>
      </c>
      <c r="W133" s="41">
        <f t="shared" si="27"/>
        <v>0.9984774386394599</v>
      </c>
      <c r="X133" s="10">
        <f t="shared" si="28"/>
        <v>161.57901920027496</v>
      </c>
      <c r="Y133" s="44">
        <f t="shared" si="29"/>
        <v>86.83829951329471</v>
      </c>
      <c r="Z133" s="22">
        <f t="shared" si="30"/>
        <v>341.57901920027496</v>
      </c>
      <c r="AA133" s="10">
        <f t="shared" si="31"/>
        <v>251.57901920027496</v>
      </c>
      <c r="AB133" s="23">
        <f t="shared" si="32"/>
        <v>3.1617004867052856</v>
      </c>
      <c r="AC133" s="49"/>
      <c r="AD133" s="60"/>
      <c r="AE133" s="24"/>
      <c r="AF133" s="33">
        <f t="shared" si="33"/>
        <v>341.57901920027496</v>
      </c>
      <c r="AG133" s="10">
        <f t="shared" si="34"/>
        <v>251.57901920027496</v>
      </c>
      <c r="AH133" s="10">
        <f t="shared" si="35"/>
        <v>3.1617004867052856</v>
      </c>
      <c r="AI133" s="50"/>
      <c r="AJ133" s="28"/>
      <c r="AK133" s="84" t="s">
        <v>153</v>
      </c>
    </row>
    <row r="134" spans="1:37" ht="12.75">
      <c r="A134" t="s">
        <v>50</v>
      </c>
      <c r="B134" t="s">
        <v>51</v>
      </c>
      <c r="C134" s="84">
        <v>47</v>
      </c>
      <c r="D134">
        <v>4</v>
      </c>
      <c r="E134" s="83" t="s">
        <v>109</v>
      </c>
      <c r="F134" s="12">
        <v>74</v>
      </c>
      <c r="G134" s="16">
        <v>74</v>
      </c>
      <c r="H134" s="11">
        <f t="shared" si="24"/>
        <v>74</v>
      </c>
      <c r="I134" s="16"/>
      <c r="J134" s="2">
        <v>90</v>
      </c>
      <c r="K134" s="9">
        <v>1</v>
      </c>
      <c r="L134" s="9">
        <v>180</v>
      </c>
      <c r="M134" s="9">
        <v>3</v>
      </c>
      <c r="N134" s="9"/>
      <c r="O134" s="47"/>
      <c r="P134" s="2">
        <v>73</v>
      </c>
      <c r="Q134" s="9">
        <v>74</v>
      </c>
      <c r="R134" s="92"/>
      <c r="S134" s="93"/>
      <c r="T134" s="126">
        <v>715.34</v>
      </c>
      <c r="U134" s="41">
        <f t="shared" si="25"/>
        <v>0.05232798522331313</v>
      </c>
      <c r="V134" s="41">
        <f t="shared" si="26"/>
        <v>-0.017428488520812167</v>
      </c>
      <c r="W134" s="41">
        <f t="shared" si="27"/>
        <v>0.9984774386394599</v>
      </c>
      <c r="X134" s="10">
        <f t="shared" si="28"/>
        <v>341.57901920027496</v>
      </c>
      <c r="Y134" s="44">
        <f t="shared" si="29"/>
        <v>86.83829951329471</v>
      </c>
      <c r="Z134" s="22">
        <f t="shared" si="30"/>
        <v>161.57901920027496</v>
      </c>
      <c r="AA134" s="10">
        <f t="shared" si="31"/>
        <v>71.57901920027496</v>
      </c>
      <c r="AB134" s="23">
        <f t="shared" si="32"/>
        <v>3.1617004867052856</v>
      </c>
      <c r="AC134" s="49"/>
      <c r="AD134" s="54"/>
      <c r="AE134" s="24"/>
      <c r="AF134" s="33">
        <f t="shared" si="33"/>
        <v>161.57901920027496</v>
      </c>
      <c r="AG134" s="10">
        <f t="shared" si="34"/>
        <v>71.57901920027496</v>
      </c>
      <c r="AH134" s="10">
        <f t="shared" si="35"/>
        <v>3.1617004867052856</v>
      </c>
      <c r="AI134" s="51"/>
      <c r="AJ134" s="28"/>
      <c r="AK134" s="84" t="s">
        <v>153</v>
      </c>
    </row>
    <row r="135" spans="1:37" ht="12.75">
      <c r="A135" t="s">
        <v>50</v>
      </c>
      <c r="B135" t="s">
        <v>51</v>
      </c>
      <c r="C135" s="84">
        <v>47</v>
      </c>
      <c r="D135">
        <v>4</v>
      </c>
      <c r="E135" s="83" t="s">
        <v>109</v>
      </c>
      <c r="F135" s="12">
        <v>112</v>
      </c>
      <c r="G135" s="16">
        <v>112</v>
      </c>
      <c r="H135" s="11">
        <f t="shared" si="24"/>
        <v>112</v>
      </c>
      <c r="I135" s="16"/>
      <c r="J135" s="2">
        <v>90</v>
      </c>
      <c r="K135" s="9">
        <v>1</v>
      </c>
      <c r="L135" s="9">
        <v>0</v>
      </c>
      <c r="M135" s="9">
        <v>3</v>
      </c>
      <c r="N135" s="9"/>
      <c r="O135" s="47"/>
      <c r="P135" s="2">
        <v>110</v>
      </c>
      <c r="Q135" s="9">
        <v>115</v>
      </c>
      <c r="R135" s="92"/>
      <c r="S135" s="93"/>
      <c r="T135" s="126">
        <v>715.72</v>
      </c>
      <c r="U135" s="41">
        <f t="shared" si="25"/>
        <v>0.05232798522331313</v>
      </c>
      <c r="V135" s="41">
        <f t="shared" si="26"/>
        <v>0.01742848852081216</v>
      </c>
      <c r="W135" s="41">
        <f t="shared" si="27"/>
        <v>-0.9984774386394599</v>
      </c>
      <c r="X135" s="10">
        <f t="shared" si="28"/>
        <v>18.420980799725044</v>
      </c>
      <c r="Y135" s="44">
        <f t="shared" si="29"/>
        <v>-86.83829951329471</v>
      </c>
      <c r="Z135" s="22">
        <f t="shared" si="30"/>
        <v>18.420980799725044</v>
      </c>
      <c r="AA135" s="10">
        <f t="shared" si="31"/>
        <v>288.42098079972504</v>
      </c>
      <c r="AB135" s="23">
        <f t="shared" si="32"/>
        <v>3.1617004867052856</v>
      </c>
      <c r="AC135" s="49"/>
      <c r="AD135" s="53"/>
      <c r="AE135" s="28"/>
      <c r="AF135" s="33">
        <f t="shared" si="33"/>
        <v>18.420980799725044</v>
      </c>
      <c r="AG135" s="10">
        <f t="shared" si="34"/>
        <v>288.42098079972504</v>
      </c>
      <c r="AH135" s="10">
        <f t="shared" si="35"/>
        <v>3.1617004867052856</v>
      </c>
      <c r="AI135" s="50"/>
      <c r="AJ135" s="28"/>
      <c r="AK135" s="84" t="s">
        <v>153</v>
      </c>
    </row>
    <row r="136" spans="1:37" ht="12.75">
      <c r="A136" t="s">
        <v>50</v>
      </c>
      <c r="B136" t="s">
        <v>51</v>
      </c>
      <c r="C136" s="84">
        <v>47</v>
      </c>
      <c r="D136">
        <v>5</v>
      </c>
      <c r="E136" s="83" t="s">
        <v>109</v>
      </c>
      <c r="F136" s="12">
        <v>38</v>
      </c>
      <c r="G136" s="16">
        <v>40</v>
      </c>
      <c r="H136" s="11">
        <f t="shared" si="24"/>
        <v>39</v>
      </c>
      <c r="I136" s="16"/>
      <c r="J136" s="2">
        <v>90</v>
      </c>
      <c r="K136" s="9">
        <v>14</v>
      </c>
      <c r="L136" s="9">
        <v>0</v>
      </c>
      <c r="M136" s="9">
        <v>1</v>
      </c>
      <c r="N136" s="9"/>
      <c r="O136" s="47"/>
      <c r="P136" s="2">
        <v>36</v>
      </c>
      <c r="Q136" s="9">
        <v>42</v>
      </c>
      <c r="R136" s="92">
        <v>62.6</v>
      </c>
      <c r="S136" s="93">
        <v>-35.9</v>
      </c>
      <c r="T136" s="126">
        <v>716.4</v>
      </c>
      <c r="U136" s="41">
        <f t="shared" si="25"/>
        <v>0.016933995379327882</v>
      </c>
      <c r="V136" s="41">
        <f t="shared" si="26"/>
        <v>0.24188504972319289</v>
      </c>
      <c r="W136" s="41">
        <f t="shared" si="27"/>
        <v>-0.9701479455371518</v>
      </c>
      <c r="X136" s="10">
        <f t="shared" si="28"/>
        <v>85.99534574949806</v>
      </c>
      <c r="Y136" s="44">
        <f t="shared" si="29"/>
        <v>-75.96708610088064</v>
      </c>
      <c r="Z136" s="22">
        <f t="shared" si="30"/>
        <v>85.99534574949806</v>
      </c>
      <c r="AA136" s="10">
        <f t="shared" si="31"/>
        <v>355.99534574949803</v>
      </c>
      <c r="AB136" s="23">
        <f t="shared" si="32"/>
        <v>14.032913899119364</v>
      </c>
      <c r="AC136" s="49"/>
      <c r="AD136" s="60"/>
      <c r="AE136" s="24"/>
      <c r="AF136" s="33">
        <f t="shared" si="33"/>
        <v>203.39534574949806</v>
      </c>
      <c r="AG136" s="10">
        <f t="shared" si="34"/>
        <v>113.39534574949806</v>
      </c>
      <c r="AH136" s="10">
        <f t="shared" si="35"/>
        <v>14.032913899119364</v>
      </c>
      <c r="AI136" s="50"/>
      <c r="AJ136" s="28"/>
      <c r="AK136" s="84" t="s">
        <v>153</v>
      </c>
    </row>
    <row r="137" spans="1:37" ht="12.75">
      <c r="A137" t="s">
        <v>50</v>
      </c>
      <c r="B137" t="s">
        <v>51</v>
      </c>
      <c r="C137" s="91">
        <v>48</v>
      </c>
      <c r="D137">
        <v>1</v>
      </c>
      <c r="E137" s="83" t="s">
        <v>109</v>
      </c>
      <c r="F137" s="12">
        <v>66</v>
      </c>
      <c r="G137" s="16">
        <v>66</v>
      </c>
      <c r="H137" s="11">
        <f t="shared" si="24"/>
        <v>66</v>
      </c>
      <c r="I137" s="16"/>
      <c r="J137" s="2">
        <v>270</v>
      </c>
      <c r="K137" s="9">
        <v>5</v>
      </c>
      <c r="L137" s="9">
        <v>180</v>
      </c>
      <c r="M137" s="9">
        <v>2</v>
      </c>
      <c r="N137" s="9"/>
      <c r="O137" s="47"/>
      <c r="P137" s="2">
        <v>21</v>
      </c>
      <c r="Q137" s="9">
        <v>68</v>
      </c>
      <c r="R137" s="92">
        <v>-20.2</v>
      </c>
      <c r="S137" s="93">
        <v>13</v>
      </c>
      <c r="T137" s="126">
        <v>721.66</v>
      </c>
      <c r="U137" s="41">
        <f t="shared" si="25"/>
        <v>-0.034766693581101835</v>
      </c>
      <c r="V137" s="41">
        <f t="shared" si="26"/>
        <v>-0.08710264982404566</v>
      </c>
      <c r="W137" s="41">
        <f t="shared" si="27"/>
        <v>-0.995587843197948</v>
      </c>
      <c r="X137" s="10">
        <f t="shared" si="28"/>
        <v>248.2407735204424</v>
      </c>
      <c r="Y137" s="44">
        <f t="shared" si="29"/>
        <v>-84.61859152100902</v>
      </c>
      <c r="Z137" s="22">
        <f t="shared" si="30"/>
        <v>248.2407735204424</v>
      </c>
      <c r="AA137" s="10">
        <f t="shared" si="31"/>
        <v>158.2407735204424</v>
      </c>
      <c r="AB137" s="23">
        <f t="shared" si="32"/>
        <v>5.381408478990977</v>
      </c>
      <c r="AC137" s="49"/>
      <c r="AD137" s="60"/>
      <c r="AE137" s="24"/>
      <c r="AF137" s="33">
        <f t="shared" si="33"/>
        <v>268.4407735204424</v>
      </c>
      <c r="AG137" s="10">
        <f t="shared" si="34"/>
        <v>178.4407735204424</v>
      </c>
      <c r="AH137" s="10">
        <f t="shared" si="35"/>
        <v>5.381408478990977</v>
      </c>
      <c r="AI137" s="50"/>
      <c r="AJ137" s="28"/>
      <c r="AK137" s="84" t="s">
        <v>153</v>
      </c>
    </row>
    <row r="138" spans="1:37" ht="12.75">
      <c r="A138" t="s">
        <v>50</v>
      </c>
      <c r="B138" t="s">
        <v>51</v>
      </c>
      <c r="C138" s="91">
        <v>48</v>
      </c>
      <c r="D138">
        <v>4</v>
      </c>
      <c r="E138" s="83" t="s">
        <v>109</v>
      </c>
      <c r="F138" s="12">
        <v>56</v>
      </c>
      <c r="G138" s="16">
        <v>56</v>
      </c>
      <c r="H138" s="11">
        <f t="shared" si="24"/>
        <v>56</v>
      </c>
      <c r="I138" s="16"/>
      <c r="J138" s="2">
        <v>90</v>
      </c>
      <c r="K138" s="9">
        <v>7</v>
      </c>
      <c r="L138" s="9">
        <v>180</v>
      </c>
      <c r="M138" s="9">
        <v>2</v>
      </c>
      <c r="N138" s="9"/>
      <c r="O138" s="47"/>
      <c r="P138" s="2">
        <v>22</v>
      </c>
      <c r="Q138" s="9">
        <v>66</v>
      </c>
      <c r="R138" s="92"/>
      <c r="S138" s="93"/>
      <c r="T138" s="126">
        <v>723.9449999999999</v>
      </c>
      <c r="U138" s="41">
        <f t="shared" si="25"/>
        <v>0.03463936114628633</v>
      </c>
      <c r="V138" s="41">
        <f t="shared" si="26"/>
        <v>-0.12179510389394452</v>
      </c>
      <c r="W138" s="41">
        <f t="shared" si="27"/>
        <v>0.9919415193434417</v>
      </c>
      <c r="X138" s="10">
        <f t="shared" si="28"/>
        <v>285.8761147820926</v>
      </c>
      <c r="Y138" s="44">
        <f t="shared" si="29"/>
        <v>82.72531708215082</v>
      </c>
      <c r="Z138" s="22">
        <f t="shared" si="30"/>
        <v>105.8761147820926</v>
      </c>
      <c r="AA138" s="10">
        <f t="shared" si="31"/>
        <v>15.8761147820926</v>
      </c>
      <c r="AB138" s="23">
        <f t="shared" si="32"/>
        <v>7.2746829178491765</v>
      </c>
      <c r="AC138" s="49"/>
      <c r="AD138" s="60"/>
      <c r="AE138" s="24"/>
      <c r="AF138" s="33">
        <f t="shared" si="33"/>
        <v>105.8761147820926</v>
      </c>
      <c r="AG138" s="10">
        <f t="shared" si="34"/>
        <v>15.8761147820926</v>
      </c>
      <c r="AH138" s="10">
        <f t="shared" si="35"/>
        <v>7.2746829178491765</v>
      </c>
      <c r="AI138" s="50"/>
      <c r="AJ138" s="28"/>
      <c r="AK138" s="84" t="s">
        <v>153</v>
      </c>
    </row>
    <row r="139" spans="1:37" ht="12.75">
      <c r="A139" t="s">
        <v>50</v>
      </c>
      <c r="B139" t="s">
        <v>51</v>
      </c>
      <c r="C139" s="91">
        <v>49</v>
      </c>
      <c r="D139">
        <v>1</v>
      </c>
      <c r="E139" s="83" t="s">
        <v>109</v>
      </c>
      <c r="F139" s="12">
        <v>51</v>
      </c>
      <c r="G139" s="16">
        <v>51</v>
      </c>
      <c r="H139" s="11">
        <f t="shared" si="24"/>
        <v>51</v>
      </c>
      <c r="I139" s="16"/>
      <c r="J139" s="2">
        <v>270</v>
      </c>
      <c r="K139" s="9">
        <v>5</v>
      </c>
      <c r="L139" s="9">
        <v>180</v>
      </c>
      <c r="M139" s="9">
        <v>3</v>
      </c>
      <c r="N139" s="9"/>
      <c r="O139" s="47"/>
      <c r="P139" s="2">
        <v>45</v>
      </c>
      <c r="Q139" s="9">
        <v>51</v>
      </c>
      <c r="R139" s="92"/>
      <c r="S139" s="93"/>
      <c r="T139" s="126">
        <v>730.61</v>
      </c>
      <c r="U139" s="41">
        <f t="shared" si="25"/>
        <v>-0.052136802128782245</v>
      </c>
      <c r="V139" s="41">
        <f t="shared" si="26"/>
        <v>-0.08703629883128318</v>
      </c>
      <c r="W139" s="41">
        <f t="shared" si="27"/>
        <v>-0.994829447880333</v>
      </c>
      <c r="X139" s="10">
        <f t="shared" si="28"/>
        <v>239.07739373007206</v>
      </c>
      <c r="Y139" s="44">
        <f t="shared" si="29"/>
        <v>-84.17685049823567</v>
      </c>
      <c r="Z139" s="22">
        <f t="shared" si="30"/>
        <v>239.07739373007206</v>
      </c>
      <c r="AA139" s="10">
        <f t="shared" si="31"/>
        <v>149.07739373007206</v>
      </c>
      <c r="AB139" s="23">
        <f t="shared" si="32"/>
        <v>5.823149501764334</v>
      </c>
      <c r="AC139" s="49"/>
      <c r="AD139" s="60"/>
      <c r="AE139" s="24"/>
      <c r="AF139" s="33">
        <f t="shared" si="33"/>
        <v>239.07739373007206</v>
      </c>
      <c r="AG139" s="10">
        <f t="shared" si="34"/>
        <v>149.07739373007206</v>
      </c>
      <c r="AH139" s="10">
        <f t="shared" si="35"/>
        <v>5.823149501764334</v>
      </c>
      <c r="AI139" s="50"/>
      <c r="AJ139" s="28"/>
      <c r="AK139" s="84" t="s">
        <v>153</v>
      </c>
    </row>
    <row r="140" spans="1:37" ht="12.75">
      <c r="A140" t="s">
        <v>50</v>
      </c>
      <c r="B140" t="s">
        <v>51</v>
      </c>
      <c r="C140" s="91">
        <v>49</v>
      </c>
      <c r="D140">
        <v>2</v>
      </c>
      <c r="E140" s="83" t="s">
        <v>109</v>
      </c>
      <c r="F140" s="12">
        <v>15</v>
      </c>
      <c r="G140" s="16">
        <v>15</v>
      </c>
      <c r="H140" s="11">
        <f t="shared" si="24"/>
        <v>15</v>
      </c>
      <c r="I140" s="16"/>
      <c r="J140" s="2">
        <v>270</v>
      </c>
      <c r="K140" s="9">
        <v>4</v>
      </c>
      <c r="L140" s="9">
        <v>180</v>
      </c>
      <c r="M140" s="9">
        <v>6</v>
      </c>
      <c r="N140" s="9"/>
      <c r="O140" s="47"/>
      <c r="P140" s="2">
        <v>13</v>
      </c>
      <c r="Q140" s="9">
        <v>18</v>
      </c>
      <c r="R140" s="92"/>
      <c r="S140" s="93"/>
      <c r="T140" s="126">
        <v>731.755</v>
      </c>
      <c r="U140" s="41">
        <f t="shared" si="25"/>
        <v>-0.10427383718471565</v>
      </c>
      <c r="V140" s="41">
        <f t="shared" si="26"/>
        <v>-0.06937434048221468</v>
      </c>
      <c r="W140" s="41">
        <f t="shared" si="27"/>
        <v>-0.9920992900156518</v>
      </c>
      <c r="X140" s="10">
        <f t="shared" si="28"/>
        <v>213.63618705852534</v>
      </c>
      <c r="Y140" s="44">
        <f t="shared" si="29"/>
        <v>-82.80501343661278</v>
      </c>
      <c r="Z140" s="22">
        <f t="shared" si="30"/>
        <v>213.63618705852534</v>
      </c>
      <c r="AA140" s="10">
        <f t="shared" si="31"/>
        <v>123.63618705852534</v>
      </c>
      <c r="AB140" s="23">
        <f t="shared" si="32"/>
        <v>7.194986563387218</v>
      </c>
      <c r="AC140" s="49"/>
      <c r="AD140" s="60"/>
      <c r="AE140" s="24"/>
      <c r="AF140" s="33">
        <f t="shared" si="33"/>
        <v>213.63618705852534</v>
      </c>
      <c r="AG140" s="10">
        <f t="shared" si="34"/>
        <v>123.63618705852534</v>
      </c>
      <c r="AH140" s="10">
        <f t="shared" si="35"/>
        <v>7.194986563387218</v>
      </c>
      <c r="AI140" s="50"/>
      <c r="AJ140" s="28"/>
      <c r="AK140" s="84" t="s">
        <v>153</v>
      </c>
    </row>
    <row r="141" spans="1:37" ht="12.75">
      <c r="A141" t="s">
        <v>50</v>
      </c>
      <c r="B141" t="s">
        <v>51</v>
      </c>
      <c r="C141" s="91">
        <v>49</v>
      </c>
      <c r="D141">
        <v>5</v>
      </c>
      <c r="E141" s="83" t="s">
        <v>109</v>
      </c>
      <c r="F141" s="12">
        <v>84</v>
      </c>
      <c r="G141" s="16">
        <v>84</v>
      </c>
      <c r="H141" s="11">
        <f t="shared" si="24"/>
        <v>84</v>
      </c>
      <c r="I141" s="16"/>
      <c r="J141" s="2">
        <v>270</v>
      </c>
      <c r="K141" s="9">
        <v>7</v>
      </c>
      <c r="L141" s="9">
        <v>0</v>
      </c>
      <c r="M141" s="9">
        <v>5</v>
      </c>
      <c r="N141" s="9"/>
      <c r="O141" s="47"/>
      <c r="P141" s="2">
        <v>80</v>
      </c>
      <c r="Q141" s="9">
        <v>86</v>
      </c>
      <c r="R141" s="92">
        <v>-110.9</v>
      </c>
      <c r="S141" s="93">
        <v>51.5</v>
      </c>
      <c r="T141" s="126">
        <v>734.4</v>
      </c>
      <c r="U141" s="41">
        <f t="shared" si="25"/>
        <v>-0.08650609705762917</v>
      </c>
      <c r="V141" s="41">
        <f t="shared" si="26"/>
        <v>0.12140559376013016</v>
      </c>
      <c r="W141" s="41">
        <f t="shared" si="27"/>
        <v>0.9887692138764507</v>
      </c>
      <c r="X141" s="10">
        <f t="shared" si="28"/>
        <v>125.47131566595249</v>
      </c>
      <c r="Y141" s="44">
        <f t="shared" si="29"/>
        <v>81.42632981513503</v>
      </c>
      <c r="Z141" s="22">
        <f t="shared" si="30"/>
        <v>305.4713156659525</v>
      </c>
      <c r="AA141" s="10">
        <f t="shared" si="31"/>
        <v>215.4713156659525</v>
      </c>
      <c r="AB141" s="23">
        <f t="shared" si="32"/>
        <v>8.573670184864966</v>
      </c>
      <c r="AC141" s="49"/>
      <c r="AD141" s="60"/>
      <c r="AE141" s="24"/>
      <c r="AF141" s="33">
        <f t="shared" si="33"/>
        <v>416.37131566595247</v>
      </c>
      <c r="AG141" s="10">
        <f t="shared" si="34"/>
        <v>326.37131566595247</v>
      </c>
      <c r="AH141" s="10">
        <f t="shared" si="35"/>
        <v>8.573670184864966</v>
      </c>
      <c r="AI141" s="50"/>
      <c r="AJ141" s="28"/>
      <c r="AK141" s="84" t="s">
        <v>153</v>
      </c>
    </row>
    <row r="142" spans="1:37" ht="12.75">
      <c r="A142" t="s">
        <v>50</v>
      </c>
      <c r="B142" t="s">
        <v>51</v>
      </c>
      <c r="C142" s="91">
        <v>49</v>
      </c>
      <c r="D142">
        <v>7</v>
      </c>
      <c r="E142" s="83" t="s">
        <v>109</v>
      </c>
      <c r="F142" s="12">
        <v>119</v>
      </c>
      <c r="G142" s="16">
        <v>119</v>
      </c>
      <c r="H142" s="11">
        <f t="shared" si="24"/>
        <v>119</v>
      </c>
      <c r="I142" s="16"/>
      <c r="J142" s="2">
        <v>90</v>
      </c>
      <c r="K142" s="9">
        <v>4</v>
      </c>
      <c r="L142" s="9">
        <v>0</v>
      </c>
      <c r="M142" s="9">
        <v>4</v>
      </c>
      <c r="N142" s="9"/>
      <c r="O142" s="47"/>
      <c r="P142" s="2">
        <v>116</v>
      </c>
      <c r="Q142" s="9">
        <v>125</v>
      </c>
      <c r="R142" s="92"/>
      <c r="S142" s="93"/>
      <c r="T142" s="126">
        <v>736.11</v>
      </c>
      <c r="U142" s="41">
        <f t="shared" si="25"/>
        <v>0.06958655048003272</v>
      </c>
      <c r="V142" s="41">
        <f t="shared" si="26"/>
        <v>0.06958655048003272</v>
      </c>
      <c r="W142" s="41">
        <f t="shared" si="27"/>
        <v>-0.9951340343707851</v>
      </c>
      <c r="X142" s="10">
        <f t="shared" si="28"/>
        <v>45</v>
      </c>
      <c r="Y142" s="44">
        <f t="shared" si="29"/>
        <v>-84.35230034984491</v>
      </c>
      <c r="Z142" s="22">
        <f t="shared" si="30"/>
        <v>45</v>
      </c>
      <c r="AA142" s="10">
        <f t="shared" si="31"/>
        <v>315</v>
      </c>
      <c r="AB142" s="23">
        <f t="shared" si="32"/>
        <v>5.64769965015509</v>
      </c>
      <c r="AC142" s="49"/>
      <c r="AD142" s="60"/>
      <c r="AE142" s="24"/>
      <c r="AF142" s="33">
        <f t="shared" si="33"/>
        <v>45</v>
      </c>
      <c r="AG142" s="10">
        <f t="shared" si="34"/>
        <v>315</v>
      </c>
      <c r="AH142" s="10">
        <f t="shared" si="35"/>
        <v>5.64769965015509</v>
      </c>
      <c r="AI142" s="50"/>
      <c r="AJ142" s="28"/>
      <c r="AK142" s="84" t="s">
        <v>153</v>
      </c>
    </row>
    <row r="143" spans="1:37" ht="12.75">
      <c r="A143" t="s">
        <v>50</v>
      </c>
      <c r="B143" t="s">
        <v>51</v>
      </c>
      <c r="C143" s="91">
        <v>50</v>
      </c>
      <c r="D143">
        <v>1</v>
      </c>
      <c r="E143" s="83" t="s">
        <v>109</v>
      </c>
      <c r="F143" s="12">
        <v>14</v>
      </c>
      <c r="G143" s="16">
        <v>14</v>
      </c>
      <c r="H143" s="11">
        <f t="shared" si="24"/>
        <v>14</v>
      </c>
      <c r="I143" s="16"/>
      <c r="J143" s="2">
        <v>270</v>
      </c>
      <c r="K143" s="9">
        <v>3</v>
      </c>
      <c r="L143" s="9">
        <v>0</v>
      </c>
      <c r="M143" s="9">
        <v>2</v>
      </c>
      <c r="N143" s="9"/>
      <c r="O143" s="47"/>
      <c r="P143" s="2">
        <v>9</v>
      </c>
      <c r="Q143" s="9">
        <v>16</v>
      </c>
      <c r="R143" s="92">
        <v>-76.4</v>
      </c>
      <c r="S143" s="93">
        <v>61.5</v>
      </c>
      <c r="T143" s="126">
        <v>738.14</v>
      </c>
      <c r="U143" s="41">
        <f t="shared" si="25"/>
        <v>-0.034851668155187324</v>
      </c>
      <c r="V143" s="41">
        <f t="shared" si="26"/>
        <v>0.05230407459247085</v>
      </c>
      <c r="W143" s="41">
        <f t="shared" si="27"/>
        <v>0.9980211966240684</v>
      </c>
      <c r="X143" s="10">
        <f t="shared" si="28"/>
        <v>123.67663081374843</v>
      </c>
      <c r="Y143" s="44">
        <f t="shared" si="29"/>
        <v>86.39647307521291</v>
      </c>
      <c r="Z143" s="22">
        <f t="shared" si="30"/>
        <v>303.67663081374843</v>
      </c>
      <c r="AA143" s="10">
        <f t="shared" si="31"/>
        <v>213.67663081374843</v>
      </c>
      <c r="AB143" s="23">
        <f t="shared" si="32"/>
        <v>3.60352692478709</v>
      </c>
      <c r="AC143" s="49"/>
      <c r="AD143" s="60"/>
      <c r="AE143" s="24"/>
      <c r="AF143" s="33">
        <f t="shared" si="33"/>
        <v>380.07663081374847</v>
      </c>
      <c r="AG143" s="10">
        <f t="shared" si="34"/>
        <v>290.07663081374847</v>
      </c>
      <c r="AH143" s="10">
        <f t="shared" si="35"/>
        <v>3.60352692478709</v>
      </c>
      <c r="AI143" s="50"/>
      <c r="AJ143" s="28"/>
      <c r="AK143" s="91" t="s">
        <v>48</v>
      </c>
    </row>
    <row r="144" spans="1:37" ht="12.75">
      <c r="A144" t="s">
        <v>50</v>
      </c>
      <c r="B144" t="s">
        <v>51</v>
      </c>
      <c r="C144" s="91">
        <v>51</v>
      </c>
      <c r="D144">
        <v>1</v>
      </c>
      <c r="E144" s="2" t="s">
        <v>19</v>
      </c>
      <c r="F144" s="12">
        <v>71</v>
      </c>
      <c r="G144" s="16">
        <v>71</v>
      </c>
      <c r="H144" s="11">
        <f t="shared" si="24"/>
        <v>71</v>
      </c>
      <c r="I144" s="16"/>
      <c r="J144" s="2">
        <v>90</v>
      </c>
      <c r="K144" s="9">
        <v>28</v>
      </c>
      <c r="L144" s="9">
        <v>0</v>
      </c>
      <c r="M144" s="9">
        <v>0</v>
      </c>
      <c r="N144" s="9"/>
      <c r="O144" s="47"/>
      <c r="P144" s="2">
        <v>70</v>
      </c>
      <c r="Q144" s="9">
        <v>99</v>
      </c>
      <c r="R144" s="92"/>
      <c r="S144" s="93"/>
      <c r="T144" s="126">
        <v>748.21</v>
      </c>
      <c r="U144" s="41">
        <f t="shared" si="25"/>
        <v>0</v>
      </c>
      <c r="V144" s="41">
        <f t="shared" si="26"/>
        <v>0.4694715627858908</v>
      </c>
      <c r="W144" s="41">
        <f t="shared" si="27"/>
        <v>-0.882947592858927</v>
      </c>
      <c r="X144" s="10">
        <f t="shared" si="28"/>
        <v>90</v>
      </c>
      <c r="Y144" s="44">
        <f t="shared" si="29"/>
        <v>-62.00000000000001</v>
      </c>
      <c r="Z144" s="22">
        <f t="shared" si="30"/>
        <v>90</v>
      </c>
      <c r="AA144" s="10">
        <f t="shared" si="31"/>
        <v>0</v>
      </c>
      <c r="AB144" s="23">
        <f t="shared" si="32"/>
        <v>27.999999999999993</v>
      </c>
      <c r="AC144" s="49"/>
      <c r="AD144" s="60"/>
      <c r="AE144" s="24"/>
      <c r="AF144" s="33">
        <f t="shared" si="33"/>
        <v>90</v>
      </c>
      <c r="AG144" s="10">
        <f t="shared" si="34"/>
        <v>0</v>
      </c>
      <c r="AH144" s="10">
        <f t="shared" si="35"/>
        <v>27.999999999999993</v>
      </c>
      <c r="AI144" s="50"/>
      <c r="AJ144" s="28"/>
      <c r="AK144" s="91" t="s">
        <v>158</v>
      </c>
    </row>
    <row r="145" spans="1:37" ht="12.75">
      <c r="A145" t="s">
        <v>50</v>
      </c>
      <c r="B145" t="s">
        <v>51</v>
      </c>
      <c r="C145" s="91">
        <v>51</v>
      </c>
      <c r="D145">
        <v>2</v>
      </c>
      <c r="E145" s="2" t="s">
        <v>109</v>
      </c>
      <c r="F145" s="12">
        <v>23</v>
      </c>
      <c r="G145" s="16">
        <v>23</v>
      </c>
      <c r="H145" s="11">
        <f t="shared" si="24"/>
        <v>23</v>
      </c>
      <c r="I145" s="16"/>
      <c r="J145" s="2">
        <v>90</v>
      </c>
      <c r="K145" s="9">
        <v>1</v>
      </c>
      <c r="L145" s="9">
        <v>180</v>
      </c>
      <c r="M145" s="9">
        <v>4</v>
      </c>
      <c r="N145" s="9"/>
      <c r="O145" s="47"/>
      <c r="P145" s="2">
        <v>7</v>
      </c>
      <c r="Q145" s="9">
        <v>47</v>
      </c>
      <c r="R145" s="92">
        <v>-6.8</v>
      </c>
      <c r="S145" s="93">
        <v>63</v>
      </c>
      <c r="T145" s="126">
        <v>749.125</v>
      </c>
      <c r="U145" s="41">
        <f t="shared" si="25"/>
        <v>0.06974584949530101</v>
      </c>
      <c r="V145" s="41">
        <f t="shared" si="26"/>
        <v>-0.017409893252357173</v>
      </c>
      <c r="W145" s="41">
        <f t="shared" si="27"/>
        <v>0.9974121164231596</v>
      </c>
      <c r="X145" s="10">
        <f t="shared" si="28"/>
        <v>345.98430083594644</v>
      </c>
      <c r="Y145" s="44">
        <f t="shared" si="29"/>
        <v>85.87768053918502</v>
      </c>
      <c r="Z145" s="22">
        <f t="shared" si="30"/>
        <v>165.98430083594644</v>
      </c>
      <c r="AA145" s="10">
        <f t="shared" si="31"/>
        <v>75.98430083594644</v>
      </c>
      <c r="AB145" s="23">
        <f t="shared" si="32"/>
        <v>4.122319460814978</v>
      </c>
      <c r="AC145" s="49"/>
      <c r="AD145" s="60"/>
      <c r="AE145" s="24"/>
      <c r="AF145" s="33">
        <f t="shared" si="33"/>
        <v>172.78430083594645</v>
      </c>
      <c r="AG145" s="10">
        <f t="shared" si="34"/>
        <v>82.78430083594645</v>
      </c>
      <c r="AH145" s="10">
        <f t="shared" si="35"/>
        <v>4.122319460814978</v>
      </c>
      <c r="AI145" s="50"/>
      <c r="AJ145" s="28"/>
      <c r="AK145" s="84"/>
    </row>
    <row r="146" spans="1:37" ht="12.75">
      <c r="A146" t="s">
        <v>50</v>
      </c>
      <c r="B146" t="s">
        <v>51</v>
      </c>
      <c r="C146" s="91">
        <v>51</v>
      </c>
      <c r="D146">
        <v>6</v>
      </c>
      <c r="E146" s="2" t="s">
        <v>109</v>
      </c>
      <c r="F146" s="12">
        <v>84</v>
      </c>
      <c r="G146" s="16">
        <v>84</v>
      </c>
      <c r="H146" s="11">
        <f t="shared" si="24"/>
        <v>84</v>
      </c>
      <c r="I146" s="16"/>
      <c r="J146" s="2">
        <v>0</v>
      </c>
      <c r="K146" s="9">
        <v>0</v>
      </c>
      <c r="L146" s="9">
        <v>0</v>
      </c>
      <c r="M146" s="9">
        <v>8</v>
      </c>
      <c r="N146" s="9"/>
      <c r="O146" s="47"/>
      <c r="P146" s="2">
        <v>0</v>
      </c>
      <c r="Q146" s="9">
        <v>140</v>
      </c>
      <c r="R146" s="92">
        <v>-39.4</v>
      </c>
      <c r="S146" s="93">
        <v>48.4</v>
      </c>
      <c r="T146" s="126">
        <v>753.595</v>
      </c>
      <c r="U146" s="41">
        <f t="shared" si="25"/>
        <v>0</v>
      </c>
      <c r="V146" s="41">
        <f t="shared" si="26"/>
        <v>-0.13917310096006544</v>
      </c>
      <c r="W146" s="41">
        <f t="shared" si="27"/>
        <v>0</v>
      </c>
      <c r="X146" s="10">
        <f t="shared" si="28"/>
        <v>270</v>
      </c>
      <c r="Y146" s="44">
        <f t="shared" si="29"/>
        <v>0</v>
      </c>
      <c r="Z146" s="22">
        <f t="shared" si="30"/>
        <v>90</v>
      </c>
      <c r="AA146" s="10">
        <f t="shared" si="31"/>
        <v>0</v>
      </c>
      <c r="AB146" s="23">
        <f t="shared" si="32"/>
        <v>90</v>
      </c>
      <c r="AC146" s="49"/>
      <c r="AD146" s="60"/>
      <c r="AE146" s="24"/>
      <c r="AF146" s="33">
        <f t="shared" si="33"/>
        <v>129.4</v>
      </c>
      <c r="AG146" s="10">
        <f t="shared" si="34"/>
        <v>39.400000000000006</v>
      </c>
      <c r="AH146" s="10">
        <f t="shared" si="35"/>
        <v>90</v>
      </c>
      <c r="AI146" s="50"/>
      <c r="AJ146" s="28"/>
      <c r="AK146" s="91" t="s">
        <v>153</v>
      </c>
    </row>
    <row r="147" spans="1:37" ht="12.75">
      <c r="A147" t="s">
        <v>50</v>
      </c>
      <c r="B147" t="s">
        <v>51</v>
      </c>
      <c r="C147" s="91">
        <v>51</v>
      </c>
      <c r="D147">
        <v>7</v>
      </c>
      <c r="E147" s="2" t="s">
        <v>109</v>
      </c>
      <c r="F147" s="12">
        <v>126</v>
      </c>
      <c r="G147" s="16">
        <v>126</v>
      </c>
      <c r="H147" s="11">
        <f t="shared" si="24"/>
        <v>126</v>
      </c>
      <c r="I147" s="16"/>
      <c r="J147" s="2">
        <v>270</v>
      </c>
      <c r="K147" s="9">
        <v>1</v>
      </c>
      <c r="L147" s="9">
        <v>180</v>
      </c>
      <c r="M147" s="9">
        <v>1</v>
      </c>
      <c r="N147" s="9"/>
      <c r="O147" s="47"/>
      <c r="P147" s="2">
        <v>0</v>
      </c>
      <c r="Q147" s="9">
        <v>140</v>
      </c>
      <c r="R147" s="92">
        <v>-42</v>
      </c>
      <c r="S147" s="93">
        <v>69.4</v>
      </c>
      <c r="T147" s="126">
        <v>755.4399999999999</v>
      </c>
      <c r="U147" s="41">
        <f t="shared" si="25"/>
        <v>-0.017449748351250488</v>
      </c>
      <c r="V147" s="41">
        <f t="shared" si="26"/>
        <v>-0.01744974835125048</v>
      </c>
      <c r="W147" s="41">
        <f t="shared" si="27"/>
        <v>-0.9996954135095479</v>
      </c>
      <c r="X147" s="10">
        <f t="shared" si="28"/>
        <v>225</v>
      </c>
      <c r="Y147" s="44">
        <f t="shared" si="29"/>
        <v>-88.58593000067147</v>
      </c>
      <c r="Z147" s="22">
        <f t="shared" si="30"/>
        <v>225</v>
      </c>
      <c r="AA147" s="10">
        <f t="shared" si="31"/>
        <v>135</v>
      </c>
      <c r="AB147" s="23">
        <f t="shared" si="32"/>
        <v>1.4140699993285324</v>
      </c>
      <c r="AC147" s="49"/>
      <c r="AD147" s="60"/>
      <c r="AE147" s="24"/>
      <c r="AF147" s="33">
        <f t="shared" si="33"/>
        <v>267</v>
      </c>
      <c r="AG147" s="10">
        <f t="shared" si="34"/>
        <v>177</v>
      </c>
      <c r="AH147" s="10">
        <f t="shared" si="35"/>
        <v>1.4140699993285324</v>
      </c>
      <c r="AI147" s="50"/>
      <c r="AJ147" s="28"/>
      <c r="AK147" s="91" t="s">
        <v>153</v>
      </c>
    </row>
    <row r="148" spans="1:37" ht="12.75">
      <c r="A148" t="s">
        <v>50</v>
      </c>
      <c r="B148" t="s">
        <v>51</v>
      </c>
      <c r="C148" s="91">
        <v>51</v>
      </c>
      <c r="D148">
        <v>9</v>
      </c>
      <c r="E148" s="2" t="s">
        <v>109</v>
      </c>
      <c r="F148" s="12">
        <v>35</v>
      </c>
      <c r="G148" s="16">
        <v>35</v>
      </c>
      <c r="H148" s="11">
        <f t="shared" si="24"/>
        <v>35</v>
      </c>
      <c r="I148" s="16"/>
      <c r="J148" s="2">
        <v>270</v>
      </c>
      <c r="K148" s="9">
        <v>7</v>
      </c>
      <c r="L148" s="9">
        <v>180</v>
      </c>
      <c r="M148" s="9">
        <v>9</v>
      </c>
      <c r="N148" s="9"/>
      <c r="O148" s="47"/>
      <c r="P148" s="2">
        <v>0</v>
      </c>
      <c r="Q148" s="9">
        <v>94</v>
      </c>
      <c r="R148" s="92"/>
      <c r="S148" s="93"/>
      <c r="T148" s="126">
        <v>756.955</v>
      </c>
      <c r="U148" s="41">
        <f t="shared" si="25"/>
        <v>-0.1552684262597501</v>
      </c>
      <c r="V148" s="41">
        <f t="shared" si="26"/>
        <v>-0.12036892955724908</v>
      </c>
      <c r="W148" s="41">
        <f t="shared" si="27"/>
        <v>-0.9803262614787073</v>
      </c>
      <c r="X148" s="10">
        <f t="shared" si="28"/>
        <v>217.78395965097144</v>
      </c>
      <c r="Y148" s="44">
        <f t="shared" si="29"/>
        <v>-78.66782357766513</v>
      </c>
      <c r="Z148" s="22">
        <f t="shared" si="30"/>
        <v>217.78395965097144</v>
      </c>
      <c r="AA148" s="10">
        <f t="shared" si="31"/>
        <v>127.78395965097144</v>
      </c>
      <c r="AB148" s="23">
        <f t="shared" si="32"/>
        <v>11.332176422334868</v>
      </c>
      <c r="AC148" s="49"/>
      <c r="AD148" s="60"/>
      <c r="AE148" s="24"/>
      <c r="AF148" s="33">
        <f t="shared" si="33"/>
        <v>217.78395965097144</v>
      </c>
      <c r="AG148" s="10">
        <f t="shared" si="34"/>
        <v>127.78395965097144</v>
      </c>
      <c r="AH148" s="10">
        <f t="shared" si="35"/>
        <v>11.332176422334868</v>
      </c>
      <c r="AI148" s="50"/>
      <c r="AJ148" s="28"/>
      <c r="AK148" s="91" t="s">
        <v>48</v>
      </c>
    </row>
    <row r="149" spans="1:37" ht="12.75">
      <c r="A149" t="s">
        <v>50</v>
      </c>
      <c r="B149" t="s">
        <v>51</v>
      </c>
      <c r="C149" s="91">
        <v>52</v>
      </c>
      <c r="D149">
        <v>2</v>
      </c>
      <c r="E149" s="2" t="s">
        <v>109</v>
      </c>
      <c r="F149" s="12">
        <v>78</v>
      </c>
      <c r="G149" s="16">
        <v>78</v>
      </c>
      <c r="H149" s="11">
        <f t="shared" si="24"/>
        <v>78</v>
      </c>
      <c r="I149" s="16"/>
      <c r="J149" s="2">
        <v>270</v>
      </c>
      <c r="K149" s="9">
        <v>1</v>
      </c>
      <c r="L149" s="9">
        <v>180</v>
      </c>
      <c r="M149" s="9">
        <v>6</v>
      </c>
      <c r="N149" s="9"/>
      <c r="O149" s="47"/>
      <c r="P149" s="2">
        <v>69</v>
      </c>
      <c r="Q149" s="9">
        <v>80</v>
      </c>
      <c r="R149" s="92">
        <v>-113.1</v>
      </c>
      <c r="S149" s="93">
        <v>59.2</v>
      </c>
      <c r="T149" s="126">
        <v>759.175</v>
      </c>
      <c r="U149" s="41">
        <f t="shared" si="25"/>
        <v>-0.10451254307640281</v>
      </c>
      <c r="V149" s="41">
        <f t="shared" si="26"/>
        <v>-0.01735680032874463</v>
      </c>
      <c r="W149" s="41">
        <f t="shared" si="27"/>
        <v>-0.9943704248665338</v>
      </c>
      <c r="X149" s="10">
        <f t="shared" si="28"/>
        <v>189.42927109941905</v>
      </c>
      <c r="Y149" s="44">
        <f t="shared" si="29"/>
        <v>-83.91843294872977</v>
      </c>
      <c r="Z149" s="22">
        <f t="shared" si="30"/>
        <v>189.42927109941905</v>
      </c>
      <c r="AA149" s="10">
        <f t="shared" si="31"/>
        <v>99.42927109941905</v>
      </c>
      <c r="AB149" s="23">
        <f t="shared" si="32"/>
        <v>6.081567051270227</v>
      </c>
      <c r="AC149" s="49"/>
      <c r="AD149" s="60"/>
      <c r="AE149" s="24"/>
      <c r="AF149" s="33">
        <f t="shared" si="33"/>
        <v>302.529271099419</v>
      </c>
      <c r="AG149" s="10">
        <f t="shared" si="34"/>
        <v>212.52927109941902</v>
      </c>
      <c r="AH149" s="10">
        <f t="shared" si="35"/>
        <v>6.081567051270227</v>
      </c>
      <c r="AI149" s="50"/>
      <c r="AJ149" s="28"/>
      <c r="AK149" s="34" t="s">
        <v>159</v>
      </c>
    </row>
    <row r="150" spans="1:37" ht="12.75">
      <c r="A150" t="s">
        <v>50</v>
      </c>
      <c r="B150" t="s">
        <v>51</v>
      </c>
      <c r="C150" s="91">
        <v>52</v>
      </c>
      <c r="D150">
        <v>2</v>
      </c>
      <c r="E150" s="2" t="s">
        <v>19</v>
      </c>
      <c r="F150" s="12">
        <v>79</v>
      </c>
      <c r="G150" s="16">
        <v>79</v>
      </c>
      <c r="H150" s="11">
        <f t="shared" si="24"/>
        <v>79</v>
      </c>
      <c r="I150" s="16"/>
      <c r="J150" s="2">
        <v>270</v>
      </c>
      <c r="K150" s="9">
        <v>4</v>
      </c>
      <c r="L150" s="9">
        <v>0</v>
      </c>
      <c r="M150" s="9">
        <v>5</v>
      </c>
      <c r="N150" s="9"/>
      <c r="O150" s="47"/>
      <c r="P150" s="2">
        <v>69</v>
      </c>
      <c r="Q150" s="9">
        <v>80</v>
      </c>
      <c r="R150" s="92">
        <v>-113.1</v>
      </c>
      <c r="S150" s="93">
        <v>59.2</v>
      </c>
      <c r="T150" s="126">
        <v>759.185</v>
      </c>
      <c r="U150" s="41">
        <f t="shared" si="25"/>
        <v>-0.08694343573875718</v>
      </c>
      <c r="V150" s="41">
        <f t="shared" si="26"/>
        <v>0.06949102930147369</v>
      </c>
      <c r="W150" s="41">
        <f t="shared" si="27"/>
        <v>0.9937680178757644</v>
      </c>
      <c r="X150" s="10">
        <f t="shared" si="28"/>
        <v>141.36580520133217</v>
      </c>
      <c r="Y150" s="44">
        <f t="shared" si="29"/>
        <v>83.60949830070747</v>
      </c>
      <c r="Z150" s="22">
        <f t="shared" si="30"/>
        <v>321.36580520133214</v>
      </c>
      <c r="AA150" s="10">
        <f t="shared" si="31"/>
        <v>231.36580520133214</v>
      </c>
      <c r="AB150" s="23">
        <f t="shared" si="32"/>
        <v>6.390501699292528</v>
      </c>
      <c r="AC150" s="49"/>
      <c r="AD150" s="60"/>
      <c r="AE150" s="24"/>
      <c r="AF150" s="33">
        <f t="shared" si="33"/>
        <v>434.46580520133216</v>
      </c>
      <c r="AG150" s="10">
        <f t="shared" si="34"/>
        <v>344.46580520133216</v>
      </c>
      <c r="AH150" s="10">
        <f t="shared" si="35"/>
        <v>6.390501699292528</v>
      </c>
      <c r="AI150" s="50"/>
      <c r="AJ150" s="28"/>
      <c r="AK150" s="34" t="s">
        <v>35</v>
      </c>
    </row>
    <row r="151" spans="1:37" ht="12.75">
      <c r="A151" t="s">
        <v>50</v>
      </c>
      <c r="B151" t="s">
        <v>51</v>
      </c>
      <c r="C151" s="91">
        <v>52</v>
      </c>
      <c r="D151">
        <v>5</v>
      </c>
      <c r="E151" s="2" t="s">
        <v>19</v>
      </c>
      <c r="F151" s="12">
        <v>14</v>
      </c>
      <c r="G151" s="16">
        <v>17</v>
      </c>
      <c r="H151" s="11">
        <f t="shared" si="24"/>
        <v>15.5</v>
      </c>
      <c r="I151" s="16"/>
      <c r="J151" s="2">
        <v>90</v>
      </c>
      <c r="K151" s="9">
        <v>27</v>
      </c>
      <c r="L151" s="9">
        <v>180</v>
      </c>
      <c r="M151" s="9">
        <v>28</v>
      </c>
      <c r="N151" s="9">
        <v>40</v>
      </c>
      <c r="O151" s="47">
        <v>90</v>
      </c>
      <c r="P151" s="2">
        <v>12</v>
      </c>
      <c r="Q151" s="9">
        <v>21</v>
      </c>
      <c r="R151" s="92">
        <v>-146.6</v>
      </c>
      <c r="S151" s="93">
        <v>-12</v>
      </c>
      <c r="T151" s="126">
        <v>762.8</v>
      </c>
      <c r="U151" s="41">
        <f t="shared" si="25"/>
        <v>0.41830222536313766</v>
      </c>
      <c r="V151" s="41">
        <f t="shared" si="26"/>
        <v>-0.40084981892585414</v>
      </c>
      <c r="W151" s="41">
        <f t="shared" si="27"/>
        <v>0.7867120657537188</v>
      </c>
      <c r="X151" s="10">
        <f t="shared" si="28"/>
        <v>316.220527958867</v>
      </c>
      <c r="Y151" s="44">
        <f t="shared" si="29"/>
        <v>53.630905017636366</v>
      </c>
      <c r="Z151" s="22">
        <f t="shared" si="30"/>
        <v>136.22052795886702</v>
      </c>
      <c r="AA151" s="10">
        <f t="shared" si="31"/>
        <v>46.220527958867024</v>
      </c>
      <c r="AB151" s="23">
        <f t="shared" si="32"/>
        <v>36.369094982363634</v>
      </c>
      <c r="AC151" s="49"/>
      <c r="AD151" s="60"/>
      <c r="AE151" s="24" t="s">
        <v>172</v>
      </c>
      <c r="AF151" s="33">
        <f t="shared" si="33"/>
        <v>102.82052795886705</v>
      </c>
      <c r="AG151" s="10">
        <f t="shared" si="34"/>
        <v>12.820527958867046</v>
      </c>
      <c r="AH151" s="10">
        <f t="shared" si="35"/>
        <v>36.369094982363634</v>
      </c>
      <c r="AI151" s="50"/>
      <c r="AJ151" s="28"/>
      <c r="AK151" s="34" t="s">
        <v>161</v>
      </c>
    </row>
    <row r="152" spans="1:37" ht="12.75">
      <c r="A152" t="s">
        <v>50</v>
      </c>
      <c r="B152" t="s">
        <v>51</v>
      </c>
      <c r="C152" s="91">
        <v>52</v>
      </c>
      <c r="D152">
        <v>5</v>
      </c>
      <c r="E152" s="2" t="s">
        <v>109</v>
      </c>
      <c r="F152" s="12">
        <v>33</v>
      </c>
      <c r="G152" s="16">
        <v>37</v>
      </c>
      <c r="H152" s="11">
        <f t="shared" si="24"/>
        <v>35</v>
      </c>
      <c r="I152" s="16"/>
      <c r="J152" s="2">
        <v>270</v>
      </c>
      <c r="K152" s="9">
        <v>7</v>
      </c>
      <c r="L152" s="9">
        <v>180</v>
      </c>
      <c r="M152" s="9">
        <v>4</v>
      </c>
      <c r="N152" s="9"/>
      <c r="O152" s="47"/>
      <c r="P152" s="2">
        <v>30</v>
      </c>
      <c r="Q152" s="9">
        <v>38</v>
      </c>
      <c r="R152" s="92"/>
      <c r="S152" s="93"/>
      <c r="T152" s="126">
        <v>762.995</v>
      </c>
      <c r="U152" s="41">
        <f t="shared" si="25"/>
        <v>-0.0692365195668005</v>
      </c>
      <c r="V152" s="41">
        <f t="shared" si="26"/>
        <v>-0.1215724758097443</v>
      </c>
      <c r="W152" s="41">
        <f t="shared" si="27"/>
        <v>-0.9901283591011188</v>
      </c>
      <c r="X152" s="10">
        <f t="shared" si="28"/>
        <v>240.338133208521</v>
      </c>
      <c r="Y152" s="44">
        <f t="shared" si="29"/>
        <v>-81.95732666086839</v>
      </c>
      <c r="Z152" s="22">
        <f t="shared" si="30"/>
        <v>240.338133208521</v>
      </c>
      <c r="AA152" s="10">
        <f t="shared" si="31"/>
        <v>150.338133208521</v>
      </c>
      <c r="AB152" s="23">
        <f t="shared" si="32"/>
        <v>8.04267333913161</v>
      </c>
      <c r="AC152" s="49"/>
      <c r="AD152" s="60"/>
      <c r="AE152" s="24"/>
      <c r="AF152" s="33">
        <f t="shared" si="33"/>
        <v>240.338133208521</v>
      </c>
      <c r="AG152" s="10">
        <f t="shared" si="34"/>
        <v>150.338133208521</v>
      </c>
      <c r="AH152" s="10">
        <f t="shared" si="35"/>
        <v>8.04267333913161</v>
      </c>
      <c r="AI152" s="50"/>
      <c r="AJ152" s="28"/>
      <c r="AK152" s="34" t="s">
        <v>160</v>
      </c>
    </row>
    <row r="153" spans="1:37" ht="12.75">
      <c r="A153" t="s">
        <v>50</v>
      </c>
      <c r="B153" t="s">
        <v>51</v>
      </c>
      <c r="C153" s="91">
        <v>52</v>
      </c>
      <c r="D153">
        <v>5</v>
      </c>
      <c r="E153" s="2" t="s">
        <v>19</v>
      </c>
      <c r="F153" s="12">
        <v>40</v>
      </c>
      <c r="G153" s="16">
        <v>42</v>
      </c>
      <c r="H153" s="11">
        <f t="shared" si="24"/>
        <v>41</v>
      </c>
      <c r="I153" s="16"/>
      <c r="J153" s="2">
        <v>90</v>
      </c>
      <c r="K153" s="9">
        <v>18</v>
      </c>
      <c r="L153" s="9">
        <v>180</v>
      </c>
      <c r="M153" s="9">
        <v>34</v>
      </c>
      <c r="N153" s="9">
        <v>32</v>
      </c>
      <c r="O153" s="47">
        <v>90</v>
      </c>
      <c r="P153" s="2">
        <v>39</v>
      </c>
      <c r="Q153" s="9">
        <v>42</v>
      </c>
      <c r="R153" s="92"/>
      <c r="S153" s="93"/>
      <c r="T153" s="126">
        <v>763.055</v>
      </c>
      <c r="U153" s="41">
        <f t="shared" si="25"/>
        <v>0.5318240547118607</v>
      </c>
      <c r="V153" s="41">
        <f t="shared" si="26"/>
        <v>-0.2561866988948614</v>
      </c>
      <c r="W153" s="41">
        <f t="shared" si="27"/>
        <v>0.7884615856319884</v>
      </c>
      <c r="X153" s="10">
        <f t="shared" si="28"/>
        <v>334.27926651634925</v>
      </c>
      <c r="Y153" s="44">
        <f t="shared" si="29"/>
        <v>53.178222503199734</v>
      </c>
      <c r="Z153" s="22">
        <f t="shared" si="30"/>
        <v>154.27926651634925</v>
      </c>
      <c r="AA153" s="10">
        <f t="shared" si="31"/>
        <v>64.27926651634925</v>
      </c>
      <c r="AB153" s="23">
        <f t="shared" si="32"/>
        <v>36.821777496800266</v>
      </c>
      <c r="AC153" s="49"/>
      <c r="AD153" s="60"/>
      <c r="AE153" s="24"/>
      <c r="AF153" s="33">
        <f t="shared" si="33"/>
        <v>154.27926651634925</v>
      </c>
      <c r="AG153" s="10">
        <f t="shared" si="34"/>
        <v>64.27926651634925</v>
      </c>
      <c r="AH153" s="10">
        <f t="shared" si="35"/>
        <v>36.821777496800266</v>
      </c>
      <c r="AI153" s="50"/>
      <c r="AJ153" s="28"/>
      <c r="AK153" s="34" t="s">
        <v>162</v>
      </c>
    </row>
    <row r="154" spans="1:37" ht="12.75">
      <c r="A154" t="s">
        <v>50</v>
      </c>
      <c r="B154" t="s">
        <v>51</v>
      </c>
      <c r="C154" s="91">
        <v>54</v>
      </c>
      <c r="D154">
        <v>2</v>
      </c>
      <c r="E154" s="2" t="s">
        <v>109</v>
      </c>
      <c r="F154" s="12">
        <v>74</v>
      </c>
      <c r="G154" s="16">
        <v>74</v>
      </c>
      <c r="H154" s="11">
        <f t="shared" si="24"/>
        <v>74</v>
      </c>
      <c r="I154" s="16"/>
      <c r="J154" s="2">
        <v>270</v>
      </c>
      <c r="K154" s="9">
        <v>3</v>
      </c>
      <c r="L154" s="9">
        <v>0</v>
      </c>
      <c r="M154" s="9">
        <v>0</v>
      </c>
      <c r="N154" s="9"/>
      <c r="O154" s="47"/>
      <c r="P154" s="2">
        <v>64</v>
      </c>
      <c r="Q154" s="9">
        <v>91</v>
      </c>
      <c r="R154" s="92"/>
      <c r="S154" s="93"/>
      <c r="T154" s="126">
        <v>772.35</v>
      </c>
      <c r="U154" s="41">
        <f t="shared" si="25"/>
        <v>0</v>
      </c>
      <c r="V154" s="41">
        <f t="shared" si="26"/>
        <v>0.05233595624294383</v>
      </c>
      <c r="W154" s="41">
        <f t="shared" si="27"/>
        <v>0.9986295347545738</v>
      </c>
      <c r="X154" s="10">
        <f t="shared" si="28"/>
        <v>90</v>
      </c>
      <c r="Y154" s="44">
        <f t="shared" si="29"/>
        <v>87.00000000000007</v>
      </c>
      <c r="Z154" s="22">
        <f t="shared" si="30"/>
        <v>270</v>
      </c>
      <c r="AA154" s="10">
        <f t="shared" si="31"/>
        <v>180</v>
      </c>
      <c r="AB154" s="23">
        <f t="shared" si="32"/>
        <v>2.999999999999929</v>
      </c>
      <c r="AC154" s="49"/>
      <c r="AD154" s="60"/>
      <c r="AE154" s="24"/>
      <c r="AF154" s="33">
        <f t="shared" si="33"/>
        <v>270</v>
      </c>
      <c r="AG154" s="10">
        <f t="shared" si="34"/>
        <v>180</v>
      </c>
      <c r="AH154" s="10">
        <f t="shared" si="35"/>
        <v>2.999999999999929</v>
      </c>
      <c r="AI154" s="50"/>
      <c r="AJ154" s="28"/>
      <c r="AK154" s="34" t="s">
        <v>153</v>
      </c>
    </row>
    <row r="155" spans="1:37" ht="12.75">
      <c r="A155" t="s">
        <v>50</v>
      </c>
      <c r="B155" t="s">
        <v>51</v>
      </c>
      <c r="C155" s="91">
        <v>54</v>
      </c>
      <c r="D155">
        <v>2</v>
      </c>
      <c r="E155" s="2" t="s">
        <v>109</v>
      </c>
      <c r="F155" s="12">
        <v>77</v>
      </c>
      <c r="G155" s="16">
        <v>77</v>
      </c>
      <c r="H155" s="11">
        <f t="shared" si="24"/>
        <v>77</v>
      </c>
      <c r="I155" s="16"/>
      <c r="J155" s="2">
        <v>90</v>
      </c>
      <c r="K155" s="9">
        <v>2</v>
      </c>
      <c r="L155" s="9">
        <v>0</v>
      </c>
      <c r="M155" s="9">
        <v>6</v>
      </c>
      <c r="N155" s="9"/>
      <c r="O155" s="47"/>
      <c r="P155" s="2">
        <v>64</v>
      </c>
      <c r="Q155" s="9">
        <v>91</v>
      </c>
      <c r="R155" s="92"/>
      <c r="S155" s="93"/>
      <c r="T155" s="126">
        <v>772.38</v>
      </c>
      <c r="U155" s="41">
        <f t="shared" si="25"/>
        <v>0.10446478735209536</v>
      </c>
      <c r="V155" s="41">
        <f t="shared" si="26"/>
        <v>0.03470831360797006</v>
      </c>
      <c r="W155" s="41">
        <f t="shared" si="27"/>
        <v>-0.9939160595006973</v>
      </c>
      <c r="X155" s="10">
        <f t="shared" si="28"/>
        <v>18.379011977496532</v>
      </c>
      <c r="Y155" s="44">
        <f t="shared" si="29"/>
        <v>-83.68004299396074</v>
      </c>
      <c r="Z155" s="22">
        <f t="shared" si="30"/>
        <v>18.379011977496532</v>
      </c>
      <c r="AA155" s="10">
        <f t="shared" si="31"/>
        <v>288.37901197749653</v>
      </c>
      <c r="AB155" s="23">
        <f t="shared" si="32"/>
        <v>6.31995700603926</v>
      </c>
      <c r="AC155" s="49"/>
      <c r="AD155" s="54"/>
      <c r="AE155" s="24"/>
      <c r="AF155" s="33">
        <f t="shared" si="33"/>
        <v>18.379011977496532</v>
      </c>
      <c r="AG155" s="10">
        <f t="shared" si="34"/>
        <v>288.37901197749653</v>
      </c>
      <c r="AH155" s="10">
        <f t="shared" si="35"/>
        <v>6.31995700603926</v>
      </c>
      <c r="AI155" s="51"/>
      <c r="AJ155" s="28"/>
      <c r="AK155" s="34" t="s">
        <v>153</v>
      </c>
    </row>
    <row r="156" spans="1:37" ht="12.75">
      <c r="A156" t="s">
        <v>50</v>
      </c>
      <c r="B156" t="s">
        <v>51</v>
      </c>
      <c r="C156" s="91">
        <v>54</v>
      </c>
      <c r="D156">
        <v>4</v>
      </c>
      <c r="E156" s="2" t="s">
        <v>19</v>
      </c>
      <c r="F156" s="12">
        <v>33</v>
      </c>
      <c r="G156" s="16">
        <v>44</v>
      </c>
      <c r="H156" s="11">
        <f t="shared" si="24"/>
        <v>38.5</v>
      </c>
      <c r="I156" s="16"/>
      <c r="J156" s="2">
        <v>270</v>
      </c>
      <c r="K156" s="9">
        <v>61</v>
      </c>
      <c r="L156" s="9">
        <v>0</v>
      </c>
      <c r="M156" s="9">
        <v>0</v>
      </c>
      <c r="N156" s="9">
        <v>2</v>
      </c>
      <c r="O156" s="47">
        <v>90</v>
      </c>
      <c r="P156" s="2">
        <v>33</v>
      </c>
      <c r="Q156" s="9">
        <v>44</v>
      </c>
      <c r="R156" s="92">
        <v>-150.4</v>
      </c>
      <c r="S156" s="93">
        <v>17.3</v>
      </c>
      <c r="T156" s="126">
        <v>773.215</v>
      </c>
      <c r="U156" s="41">
        <f t="shared" si="25"/>
        <v>0</v>
      </c>
      <c r="V156" s="41">
        <f t="shared" si="26"/>
        <v>0.8746197071393957</v>
      </c>
      <c r="W156" s="41">
        <f t="shared" si="27"/>
        <v>0.48480962024633717</v>
      </c>
      <c r="X156" s="10">
        <f t="shared" si="28"/>
        <v>90</v>
      </c>
      <c r="Y156" s="44">
        <f t="shared" si="29"/>
        <v>29.00000000000001</v>
      </c>
      <c r="Z156" s="22">
        <f t="shared" si="30"/>
        <v>270</v>
      </c>
      <c r="AA156" s="10">
        <f t="shared" si="31"/>
        <v>180</v>
      </c>
      <c r="AB156" s="23">
        <f t="shared" si="32"/>
        <v>60.999999999999986</v>
      </c>
      <c r="AC156" s="49"/>
      <c r="AD156" s="53"/>
      <c r="AE156" s="28"/>
      <c r="AF156" s="33">
        <f t="shared" si="33"/>
        <v>420.4</v>
      </c>
      <c r="AG156" s="10">
        <f t="shared" si="34"/>
        <v>330.4</v>
      </c>
      <c r="AH156" s="10">
        <f t="shared" si="35"/>
        <v>60.999999999999986</v>
      </c>
      <c r="AI156" s="50"/>
      <c r="AJ156" s="28"/>
      <c r="AK156" s="34" t="s">
        <v>163</v>
      </c>
    </row>
    <row r="157" spans="1:37" ht="12.75">
      <c r="A157" t="s">
        <v>50</v>
      </c>
      <c r="B157" t="s">
        <v>51</v>
      </c>
      <c r="C157" s="91">
        <v>54</v>
      </c>
      <c r="D157">
        <v>4</v>
      </c>
      <c r="E157" s="2" t="s">
        <v>109</v>
      </c>
      <c r="F157" s="12">
        <v>112</v>
      </c>
      <c r="G157" s="16">
        <v>112</v>
      </c>
      <c r="H157" s="11">
        <f t="shared" si="24"/>
        <v>112</v>
      </c>
      <c r="I157" s="16"/>
      <c r="J157" s="2">
        <v>90</v>
      </c>
      <c r="K157" s="9">
        <v>3</v>
      </c>
      <c r="L157" s="9">
        <v>180</v>
      </c>
      <c r="M157" s="9">
        <v>1</v>
      </c>
      <c r="N157" s="9"/>
      <c r="O157" s="47"/>
      <c r="P157" s="2">
        <v>90</v>
      </c>
      <c r="Q157" s="9">
        <v>120</v>
      </c>
      <c r="R157" s="9">
        <v>-6.2</v>
      </c>
      <c r="S157" s="9">
        <v>70.6</v>
      </c>
      <c r="T157" s="126">
        <v>773.95</v>
      </c>
      <c r="U157" s="41">
        <f t="shared" si="25"/>
        <v>0.017428488520812156</v>
      </c>
      <c r="V157" s="41">
        <f t="shared" si="26"/>
        <v>-0.05232798522331313</v>
      </c>
      <c r="W157" s="41">
        <f t="shared" si="27"/>
        <v>0.9984774386394599</v>
      </c>
      <c r="X157" s="10">
        <f t="shared" si="28"/>
        <v>288.42098079972504</v>
      </c>
      <c r="Y157" s="44">
        <f t="shared" si="29"/>
        <v>86.83829951329471</v>
      </c>
      <c r="Z157" s="22">
        <f t="shared" si="30"/>
        <v>108.42098079972504</v>
      </c>
      <c r="AA157" s="10">
        <f t="shared" si="31"/>
        <v>18.420980799725044</v>
      </c>
      <c r="AB157" s="23">
        <f t="shared" si="32"/>
        <v>3.1617004867052856</v>
      </c>
      <c r="AC157" s="49"/>
      <c r="AD157" s="53"/>
      <c r="AE157" s="28"/>
      <c r="AF157" s="33">
        <f>IF(S158&gt;=0,IF(Z157&gt;=R158,Z157-R158,Z157-R158+360),IF((Z157-R158-180)&lt;0,IF(Z157-R158+180&lt;0,Z157-R158+540,Z157-R158+180),Z157-R158-180))</f>
        <v>142.82098079972505</v>
      </c>
      <c r="AG157" s="10">
        <f t="shared" si="34"/>
        <v>52.82098079972505</v>
      </c>
      <c r="AH157" s="10">
        <f t="shared" si="35"/>
        <v>3.1617004867052856</v>
      </c>
      <c r="AI157" s="50"/>
      <c r="AJ157" s="28"/>
      <c r="AK157" s="34" t="s">
        <v>153</v>
      </c>
    </row>
    <row r="158" spans="1:37" ht="12.75">
      <c r="A158" t="s">
        <v>50</v>
      </c>
      <c r="B158" t="s">
        <v>51</v>
      </c>
      <c r="C158" s="91">
        <v>54</v>
      </c>
      <c r="D158">
        <v>5</v>
      </c>
      <c r="E158" s="2" t="s">
        <v>19</v>
      </c>
      <c r="F158" s="12">
        <v>7</v>
      </c>
      <c r="G158" s="16">
        <v>10</v>
      </c>
      <c r="H158" s="11">
        <f t="shared" si="24"/>
        <v>8.5</v>
      </c>
      <c r="I158" s="16"/>
      <c r="J158" s="2">
        <v>270</v>
      </c>
      <c r="K158" s="9">
        <v>27</v>
      </c>
      <c r="L158" s="9">
        <v>180</v>
      </c>
      <c r="M158" s="9">
        <v>17</v>
      </c>
      <c r="N158" s="9"/>
      <c r="O158" s="47"/>
      <c r="P158" s="2">
        <v>0</v>
      </c>
      <c r="Q158" s="9">
        <v>32</v>
      </c>
      <c r="R158" s="92">
        <v>145.6</v>
      </c>
      <c r="S158" s="93">
        <v>-9.9</v>
      </c>
      <c r="T158" s="126">
        <v>774.32</v>
      </c>
      <c r="U158" s="41">
        <f t="shared" si="25"/>
        <v>-0.2605050963960336</v>
      </c>
      <c r="V158" s="41">
        <f t="shared" si="26"/>
        <v>-0.4341532740629637</v>
      </c>
      <c r="W158" s="41">
        <f t="shared" si="27"/>
        <v>-0.8520737766754296</v>
      </c>
      <c r="X158" s="10">
        <f t="shared" si="28"/>
        <v>239.0349691894676</v>
      </c>
      <c r="Y158" s="44">
        <f t="shared" si="29"/>
        <v>-59.280727002131286</v>
      </c>
      <c r="Z158" s="22">
        <f t="shared" si="30"/>
        <v>239.0349691894676</v>
      </c>
      <c r="AA158" s="10">
        <f t="shared" si="31"/>
        <v>149.0349691894676</v>
      </c>
      <c r="AB158" s="23">
        <f t="shared" si="32"/>
        <v>30.719272997868714</v>
      </c>
      <c r="AC158" s="49"/>
      <c r="AD158" s="53"/>
      <c r="AE158" s="28"/>
      <c r="AF158" s="33" t="e">
        <f>IF(#REF!&gt;=0,IF(Z158&gt;=#REF!,Z158-#REF!,Z158-#REF!+360),IF((Z158-#REF!-180)&lt;0,IF(Z158-#REF!+180&lt;0,Z158-#REF!+540,Z158-#REF!+180),Z158-#REF!-180))</f>
        <v>#REF!</v>
      </c>
      <c r="AG158" s="10" t="e">
        <f t="shared" si="34"/>
        <v>#REF!</v>
      </c>
      <c r="AH158" s="10">
        <f t="shared" si="35"/>
        <v>30.719272997868714</v>
      </c>
      <c r="AI158" s="50"/>
      <c r="AJ158" s="28"/>
      <c r="AK158" s="34"/>
    </row>
    <row r="159" spans="1:37" ht="12.75">
      <c r="A159" t="s">
        <v>50</v>
      </c>
      <c r="B159" t="s">
        <v>51</v>
      </c>
      <c r="C159" s="91">
        <v>55</v>
      </c>
      <c r="D159">
        <v>3</v>
      </c>
      <c r="E159" s="2" t="s">
        <v>109</v>
      </c>
      <c r="F159" s="12">
        <v>112</v>
      </c>
      <c r="G159" s="16">
        <v>112</v>
      </c>
      <c r="H159" s="11">
        <f t="shared" si="24"/>
        <v>112</v>
      </c>
      <c r="I159" s="16"/>
      <c r="J159" s="2">
        <v>270</v>
      </c>
      <c r="K159" s="9">
        <v>1</v>
      </c>
      <c r="L159" s="9">
        <v>180</v>
      </c>
      <c r="M159" s="9">
        <v>2</v>
      </c>
      <c r="N159" s="9"/>
      <c r="O159" s="47"/>
      <c r="P159" s="2">
        <v>103</v>
      </c>
      <c r="Q159" s="9">
        <v>141</v>
      </c>
      <c r="R159" s="92">
        <v>-161.9</v>
      </c>
      <c r="S159" s="93">
        <v>69.8</v>
      </c>
      <c r="T159" s="126">
        <v>781.22</v>
      </c>
      <c r="U159" s="41">
        <f t="shared" si="25"/>
        <v>-0.03489418134011367</v>
      </c>
      <c r="V159" s="41">
        <f t="shared" si="26"/>
        <v>-0.01744177490283015</v>
      </c>
      <c r="W159" s="41">
        <f t="shared" si="27"/>
        <v>-0.9992386149554826</v>
      </c>
      <c r="X159" s="10">
        <f t="shared" si="28"/>
        <v>206.55806801658107</v>
      </c>
      <c r="Y159" s="44">
        <f t="shared" si="29"/>
        <v>-87.76429506217735</v>
      </c>
      <c r="Z159" s="22">
        <f t="shared" si="30"/>
        <v>206.55806801658107</v>
      </c>
      <c r="AA159" s="10">
        <f t="shared" si="31"/>
        <v>116.55806801658107</v>
      </c>
      <c r="AB159" s="23">
        <f t="shared" si="32"/>
        <v>2.2357049378226463</v>
      </c>
      <c r="AC159" s="49"/>
      <c r="AD159" s="53"/>
      <c r="AE159" s="28"/>
      <c r="AF159" s="33">
        <f t="shared" si="33"/>
        <v>368.4580680165811</v>
      </c>
      <c r="AG159" s="10">
        <f t="shared" si="34"/>
        <v>278.4580680165811</v>
      </c>
      <c r="AH159" s="10">
        <f t="shared" si="35"/>
        <v>2.2357049378226463</v>
      </c>
      <c r="AI159" s="50"/>
      <c r="AJ159" s="28"/>
      <c r="AK159" s="34" t="s">
        <v>48</v>
      </c>
    </row>
    <row r="160" spans="1:37" ht="12.75">
      <c r="A160" t="s">
        <v>50</v>
      </c>
      <c r="B160" t="s">
        <v>51</v>
      </c>
      <c r="C160" s="91">
        <v>55</v>
      </c>
      <c r="D160">
        <v>3</v>
      </c>
      <c r="E160" s="2" t="s">
        <v>109</v>
      </c>
      <c r="F160" s="12">
        <v>130</v>
      </c>
      <c r="G160" s="16">
        <v>130</v>
      </c>
      <c r="H160" s="11">
        <f t="shared" si="24"/>
        <v>130</v>
      </c>
      <c r="I160" s="16"/>
      <c r="J160" s="2">
        <v>270</v>
      </c>
      <c r="K160" s="9">
        <v>3</v>
      </c>
      <c r="L160" s="9">
        <v>180</v>
      </c>
      <c r="M160" s="9">
        <v>2</v>
      </c>
      <c r="N160" s="9"/>
      <c r="O160" s="47"/>
      <c r="P160" s="2">
        <v>103</v>
      </c>
      <c r="Q160" s="9">
        <v>141</v>
      </c>
      <c r="R160" s="92">
        <v>-161.9</v>
      </c>
      <c r="S160" s="93">
        <v>69.8</v>
      </c>
      <c r="T160" s="126">
        <v>781.4</v>
      </c>
      <c r="U160" s="41">
        <f t="shared" si="25"/>
        <v>-0.03485166815518733</v>
      </c>
      <c r="V160" s="41">
        <f t="shared" si="26"/>
        <v>-0.052304074592470835</v>
      </c>
      <c r="W160" s="41">
        <f t="shared" si="27"/>
        <v>-0.9980211966240684</v>
      </c>
      <c r="X160" s="10">
        <f t="shared" si="28"/>
        <v>236.32336918625154</v>
      </c>
      <c r="Y160" s="44">
        <f t="shared" si="29"/>
        <v>-86.39647307521291</v>
      </c>
      <c r="Z160" s="22">
        <f t="shared" si="30"/>
        <v>236.32336918625154</v>
      </c>
      <c r="AA160" s="10">
        <f t="shared" si="31"/>
        <v>146.32336918625154</v>
      </c>
      <c r="AB160" s="23">
        <f t="shared" si="32"/>
        <v>3.60352692478709</v>
      </c>
      <c r="AC160" s="49"/>
      <c r="AD160" s="53"/>
      <c r="AE160" s="28"/>
      <c r="AF160" s="33">
        <f t="shared" si="33"/>
        <v>398.22336918625155</v>
      </c>
      <c r="AG160" s="10">
        <f t="shared" si="34"/>
        <v>308.22336918625155</v>
      </c>
      <c r="AH160" s="10">
        <f t="shared" si="35"/>
        <v>3.60352692478709</v>
      </c>
      <c r="AI160" s="50"/>
      <c r="AJ160" s="28"/>
      <c r="AK160" s="34" t="s">
        <v>164</v>
      </c>
    </row>
    <row r="161" spans="1:37" ht="12.75">
      <c r="A161" t="s">
        <v>50</v>
      </c>
      <c r="B161" t="s">
        <v>51</v>
      </c>
      <c r="C161" s="91">
        <v>56</v>
      </c>
      <c r="D161">
        <v>1</v>
      </c>
      <c r="E161" s="2" t="s">
        <v>109</v>
      </c>
      <c r="F161" s="12">
        <v>0</v>
      </c>
      <c r="G161" s="16">
        <v>4</v>
      </c>
      <c r="H161" s="11">
        <f t="shared" si="24"/>
        <v>2</v>
      </c>
      <c r="I161" s="16"/>
      <c r="J161" s="2">
        <v>270</v>
      </c>
      <c r="K161" s="9">
        <v>2</v>
      </c>
      <c r="L161" s="9">
        <v>180</v>
      </c>
      <c r="M161" s="9">
        <v>1</v>
      </c>
      <c r="N161" s="9"/>
      <c r="O161" s="47"/>
      <c r="P161" s="2">
        <v>0</v>
      </c>
      <c r="Q161" s="9">
        <v>19</v>
      </c>
      <c r="R161" s="92">
        <v>47.1</v>
      </c>
      <c r="S161" s="93">
        <v>61.4</v>
      </c>
      <c r="T161" s="126">
        <v>844.02</v>
      </c>
      <c r="U161" s="41">
        <f t="shared" si="25"/>
        <v>-0.01744177490283016</v>
      </c>
      <c r="V161" s="41">
        <f t="shared" si="26"/>
        <v>-0.03489418134011367</v>
      </c>
      <c r="W161" s="41">
        <f t="shared" si="27"/>
        <v>-0.9992386149554826</v>
      </c>
      <c r="X161" s="10">
        <f t="shared" si="28"/>
        <v>243.4419319834189</v>
      </c>
      <c r="Y161" s="44">
        <f t="shared" si="29"/>
        <v>-87.76429506217735</v>
      </c>
      <c r="Z161" s="22">
        <f t="shared" si="30"/>
        <v>243.4419319834189</v>
      </c>
      <c r="AA161" s="10">
        <f t="shared" si="31"/>
        <v>153.4419319834189</v>
      </c>
      <c r="AB161" s="23">
        <f t="shared" si="32"/>
        <v>2.2357049378226463</v>
      </c>
      <c r="AC161" s="49"/>
      <c r="AD161" s="53"/>
      <c r="AE161" s="28"/>
      <c r="AF161" s="33">
        <f t="shared" si="33"/>
        <v>196.3419319834189</v>
      </c>
      <c r="AG161" s="10">
        <f t="shared" si="34"/>
        <v>106.3419319834189</v>
      </c>
      <c r="AH161" s="10">
        <f t="shared" si="35"/>
        <v>2.2357049378226463</v>
      </c>
      <c r="AI161" s="50"/>
      <c r="AJ161" s="28"/>
      <c r="AK161" s="34" t="s">
        <v>165</v>
      </c>
    </row>
    <row r="162" spans="1:37" ht="12.75">
      <c r="A162" t="s">
        <v>50</v>
      </c>
      <c r="B162" t="s">
        <v>51</v>
      </c>
      <c r="C162" s="91">
        <v>56</v>
      </c>
      <c r="D162">
        <v>1</v>
      </c>
      <c r="E162" s="2" t="s">
        <v>109</v>
      </c>
      <c r="F162" s="12">
        <v>15</v>
      </c>
      <c r="G162" s="16">
        <v>17</v>
      </c>
      <c r="H162" s="11">
        <f t="shared" si="24"/>
        <v>16</v>
      </c>
      <c r="I162" s="16"/>
      <c r="J162" s="2">
        <v>270</v>
      </c>
      <c r="K162" s="9">
        <v>1</v>
      </c>
      <c r="L162" s="9">
        <v>0</v>
      </c>
      <c r="M162" s="9">
        <v>2</v>
      </c>
      <c r="N162" s="9"/>
      <c r="O162" s="47"/>
      <c r="P162" s="2">
        <v>0</v>
      </c>
      <c r="Q162" s="9">
        <v>19</v>
      </c>
      <c r="R162" s="92">
        <v>47.1</v>
      </c>
      <c r="S162" s="93">
        <v>61.4</v>
      </c>
      <c r="T162" s="126">
        <v>844.16</v>
      </c>
      <c r="U162" s="41">
        <f t="shared" si="25"/>
        <v>-0.03489418134011367</v>
      </c>
      <c r="V162" s="41">
        <f t="shared" si="26"/>
        <v>0.017441774902830165</v>
      </c>
      <c r="W162" s="41">
        <f t="shared" si="27"/>
        <v>0.9992386149554826</v>
      </c>
      <c r="X162" s="10">
        <f t="shared" si="28"/>
        <v>153.4419319834189</v>
      </c>
      <c r="Y162" s="44">
        <f t="shared" si="29"/>
        <v>87.76429506217735</v>
      </c>
      <c r="Z162" s="22">
        <f t="shared" si="30"/>
        <v>333.4419319834189</v>
      </c>
      <c r="AA162" s="10">
        <f t="shared" si="31"/>
        <v>243.4419319834189</v>
      </c>
      <c r="AB162" s="23">
        <f t="shared" si="32"/>
        <v>2.2357049378226463</v>
      </c>
      <c r="AC162" s="49"/>
      <c r="AD162" s="53"/>
      <c r="AE162" s="28"/>
      <c r="AF162" s="33">
        <f t="shared" si="33"/>
        <v>286.3419319834189</v>
      </c>
      <c r="AG162" s="10">
        <f t="shared" si="34"/>
        <v>196.34193198341887</v>
      </c>
      <c r="AH162" s="10">
        <f t="shared" si="35"/>
        <v>2.2357049378226463</v>
      </c>
      <c r="AI162" s="50"/>
      <c r="AJ162" s="28"/>
      <c r="AK162" s="34" t="s">
        <v>165</v>
      </c>
    </row>
    <row r="163" spans="1:37" ht="12.75">
      <c r="A163" t="s">
        <v>50</v>
      </c>
      <c r="B163" t="s">
        <v>51</v>
      </c>
      <c r="C163" s="91">
        <v>56</v>
      </c>
      <c r="D163">
        <v>1</v>
      </c>
      <c r="E163" s="2" t="s">
        <v>109</v>
      </c>
      <c r="F163" s="12">
        <v>42</v>
      </c>
      <c r="G163" s="16">
        <v>45</v>
      </c>
      <c r="H163" s="11">
        <f t="shared" si="24"/>
        <v>43.5</v>
      </c>
      <c r="I163" s="16"/>
      <c r="J163" s="2">
        <v>270</v>
      </c>
      <c r="K163" s="9">
        <v>1</v>
      </c>
      <c r="L163" s="9">
        <v>0</v>
      </c>
      <c r="M163" s="9">
        <v>1</v>
      </c>
      <c r="N163" s="9"/>
      <c r="O163" s="47"/>
      <c r="P163" s="2">
        <v>42</v>
      </c>
      <c r="Q163" s="9">
        <v>47</v>
      </c>
      <c r="R163" s="92">
        <v>46.1</v>
      </c>
      <c r="S163" s="93">
        <v>49.7</v>
      </c>
      <c r="T163" s="126">
        <v>844.435</v>
      </c>
      <c r="U163" s="41">
        <f t="shared" si="25"/>
        <v>-0.017449748351250485</v>
      </c>
      <c r="V163" s="41">
        <f t="shared" si="26"/>
        <v>0.017449748351250488</v>
      </c>
      <c r="W163" s="41">
        <f t="shared" si="27"/>
        <v>0.9996954135095479</v>
      </c>
      <c r="X163" s="10">
        <f t="shared" si="28"/>
        <v>135</v>
      </c>
      <c r="Y163" s="44">
        <f t="shared" si="29"/>
        <v>88.58593000067147</v>
      </c>
      <c r="Z163" s="22">
        <f t="shared" si="30"/>
        <v>315</v>
      </c>
      <c r="AA163" s="10">
        <f t="shared" si="31"/>
        <v>225</v>
      </c>
      <c r="AB163" s="23">
        <f t="shared" si="32"/>
        <v>1.4140699993285324</v>
      </c>
      <c r="AC163" s="49"/>
      <c r="AD163" s="53"/>
      <c r="AE163" s="28"/>
      <c r="AF163" s="33">
        <f t="shared" si="33"/>
        <v>268.9</v>
      </c>
      <c r="AG163" s="10">
        <f t="shared" si="34"/>
        <v>178.89999999999998</v>
      </c>
      <c r="AH163" s="10">
        <f t="shared" si="35"/>
        <v>1.4140699993285324</v>
      </c>
      <c r="AI163" s="50"/>
      <c r="AJ163" s="28"/>
      <c r="AK163" s="34" t="s">
        <v>165</v>
      </c>
    </row>
    <row r="164" spans="1:37" ht="12.75">
      <c r="A164" t="s">
        <v>50</v>
      </c>
      <c r="B164" t="s">
        <v>51</v>
      </c>
      <c r="C164" s="91">
        <v>56</v>
      </c>
      <c r="D164">
        <v>3</v>
      </c>
      <c r="E164" s="2" t="s">
        <v>109</v>
      </c>
      <c r="F164" s="12">
        <v>0</v>
      </c>
      <c r="G164" s="16">
        <v>1</v>
      </c>
      <c r="H164" s="11">
        <f t="shared" si="24"/>
        <v>0.5</v>
      </c>
      <c r="I164" s="16"/>
      <c r="J164" s="2">
        <v>90</v>
      </c>
      <c r="K164" s="9">
        <v>1</v>
      </c>
      <c r="L164" s="9">
        <v>0</v>
      </c>
      <c r="M164" s="9">
        <v>0</v>
      </c>
      <c r="N164" s="9"/>
      <c r="O164" s="47"/>
      <c r="P164" s="2">
        <v>0</v>
      </c>
      <c r="Q164" s="9">
        <v>6</v>
      </c>
      <c r="R164" s="92"/>
      <c r="S164" s="93"/>
      <c r="T164" s="126">
        <v>845.098</v>
      </c>
      <c r="U164" s="41">
        <f t="shared" si="25"/>
        <v>0</v>
      </c>
      <c r="V164" s="41">
        <f t="shared" si="26"/>
        <v>0.01745240643728351</v>
      </c>
      <c r="W164" s="41">
        <f t="shared" si="27"/>
        <v>-0.9998476951563913</v>
      </c>
      <c r="X164" s="10">
        <f t="shared" si="28"/>
        <v>90</v>
      </c>
      <c r="Y164" s="44">
        <f t="shared" si="29"/>
        <v>-89.0000000000001</v>
      </c>
      <c r="Z164" s="22">
        <f t="shared" si="30"/>
        <v>90</v>
      </c>
      <c r="AA164" s="10">
        <f t="shared" si="31"/>
        <v>0</v>
      </c>
      <c r="AB164" s="23">
        <f t="shared" si="32"/>
        <v>0.9999999999999005</v>
      </c>
      <c r="AC164" s="49"/>
      <c r="AD164" s="53"/>
      <c r="AE164" s="28"/>
      <c r="AF164" s="33">
        <f t="shared" si="33"/>
        <v>90</v>
      </c>
      <c r="AG164" s="10">
        <f t="shared" si="34"/>
        <v>0</v>
      </c>
      <c r="AH164" s="10">
        <f t="shared" si="35"/>
        <v>0.9999999999999005</v>
      </c>
      <c r="AI164" s="50"/>
      <c r="AJ164" s="28"/>
      <c r="AK164" s="34" t="s">
        <v>153</v>
      </c>
    </row>
    <row r="165" spans="1:37" ht="12.75">
      <c r="A165" t="s">
        <v>50</v>
      </c>
      <c r="B165" t="s">
        <v>51</v>
      </c>
      <c r="C165" s="91">
        <v>56</v>
      </c>
      <c r="D165">
        <v>3</v>
      </c>
      <c r="E165" s="2" t="s">
        <v>109</v>
      </c>
      <c r="F165" s="12">
        <v>20</v>
      </c>
      <c r="G165" s="16">
        <v>23</v>
      </c>
      <c r="H165" s="11">
        <f t="shared" si="24"/>
        <v>21.5</v>
      </c>
      <c r="I165" s="16"/>
      <c r="J165" s="2">
        <v>90</v>
      </c>
      <c r="K165" s="9">
        <v>1</v>
      </c>
      <c r="L165" s="9">
        <v>0</v>
      </c>
      <c r="M165" s="9">
        <v>3</v>
      </c>
      <c r="N165" s="9"/>
      <c r="O165" s="47"/>
      <c r="P165" s="2">
        <v>14</v>
      </c>
      <c r="Q165" s="9">
        <v>23</v>
      </c>
      <c r="R165" s="92">
        <v>133.2</v>
      </c>
      <c r="S165" s="93">
        <v>56.2</v>
      </c>
      <c r="T165" s="126">
        <v>845.308</v>
      </c>
      <c r="U165" s="41">
        <f t="shared" si="25"/>
        <v>0.05232798522331313</v>
      </c>
      <c r="V165" s="41">
        <f t="shared" si="26"/>
        <v>0.01742848852081216</v>
      </c>
      <c r="W165" s="41">
        <f t="shared" si="27"/>
        <v>-0.9984774386394599</v>
      </c>
      <c r="X165" s="10">
        <f t="shared" si="28"/>
        <v>18.420980799725044</v>
      </c>
      <c r="Y165" s="44">
        <f t="shared" si="29"/>
        <v>-86.83829951329471</v>
      </c>
      <c r="Z165" s="22">
        <f t="shared" si="30"/>
        <v>18.420980799725044</v>
      </c>
      <c r="AA165" s="10">
        <f t="shared" si="31"/>
        <v>288.42098079972504</v>
      </c>
      <c r="AB165" s="23">
        <f t="shared" si="32"/>
        <v>3.1617004867052856</v>
      </c>
      <c r="AC165" s="49"/>
      <c r="AD165" s="53"/>
      <c r="AE165" s="28"/>
      <c r="AF165" s="33">
        <f t="shared" si="33"/>
        <v>245.22098079972506</v>
      </c>
      <c r="AG165" s="10">
        <f t="shared" si="34"/>
        <v>155.22098079972506</v>
      </c>
      <c r="AH165" s="10">
        <f t="shared" si="35"/>
        <v>3.1617004867052856</v>
      </c>
      <c r="AI165" s="50"/>
      <c r="AJ165" s="28"/>
      <c r="AK165" s="34" t="s">
        <v>165</v>
      </c>
    </row>
    <row r="166" spans="1:37" ht="12.75">
      <c r="A166" t="s">
        <v>50</v>
      </c>
      <c r="B166" t="s">
        <v>51</v>
      </c>
      <c r="C166" s="91">
        <v>56</v>
      </c>
      <c r="D166">
        <v>3</v>
      </c>
      <c r="E166" s="2" t="s">
        <v>109</v>
      </c>
      <c r="F166" s="12">
        <v>32</v>
      </c>
      <c r="G166" s="16">
        <v>34</v>
      </c>
      <c r="H166" s="11">
        <f t="shared" si="24"/>
        <v>33</v>
      </c>
      <c r="I166" s="16"/>
      <c r="J166" s="2">
        <v>90</v>
      </c>
      <c r="K166" s="9">
        <v>3</v>
      </c>
      <c r="L166" s="9">
        <v>0</v>
      </c>
      <c r="M166" s="9">
        <v>1</v>
      </c>
      <c r="N166" s="9"/>
      <c r="O166" s="47"/>
      <c r="P166" s="2">
        <v>30</v>
      </c>
      <c r="Q166" s="9">
        <v>48</v>
      </c>
      <c r="R166" s="92"/>
      <c r="S166" s="93"/>
      <c r="T166" s="126">
        <v>845.423</v>
      </c>
      <c r="U166" s="41">
        <f t="shared" si="25"/>
        <v>0.017428488520812163</v>
      </c>
      <c r="V166" s="41">
        <f t="shared" si="26"/>
        <v>0.05232798522331313</v>
      </c>
      <c r="W166" s="41">
        <f t="shared" si="27"/>
        <v>-0.9984774386394599</v>
      </c>
      <c r="X166" s="10">
        <f t="shared" si="28"/>
        <v>71.57901920027497</v>
      </c>
      <c r="Y166" s="44">
        <f t="shared" si="29"/>
        <v>-86.83829951329471</v>
      </c>
      <c r="Z166" s="22">
        <f t="shared" si="30"/>
        <v>71.57901920027497</v>
      </c>
      <c r="AA166" s="10">
        <f t="shared" si="31"/>
        <v>341.57901920027496</v>
      </c>
      <c r="AB166" s="23">
        <f t="shared" si="32"/>
        <v>3.1617004867052856</v>
      </c>
      <c r="AC166" s="49"/>
      <c r="AD166" s="53"/>
      <c r="AE166" s="28"/>
      <c r="AF166" s="33">
        <f t="shared" si="33"/>
        <v>71.57901920027497</v>
      </c>
      <c r="AG166" s="10">
        <f t="shared" si="34"/>
        <v>341.57901920027496</v>
      </c>
      <c r="AH166" s="10">
        <f t="shared" si="35"/>
        <v>3.1617004867052856</v>
      </c>
      <c r="AI166" s="50"/>
      <c r="AJ166" s="28"/>
      <c r="AK166" s="34" t="s">
        <v>165</v>
      </c>
    </row>
    <row r="167" spans="1:37" ht="12.75">
      <c r="A167" t="s">
        <v>50</v>
      </c>
      <c r="B167" t="s">
        <v>51</v>
      </c>
      <c r="C167" s="91">
        <v>56</v>
      </c>
      <c r="D167">
        <v>3</v>
      </c>
      <c r="E167" s="2" t="s">
        <v>109</v>
      </c>
      <c r="F167" s="12">
        <v>37</v>
      </c>
      <c r="G167" s="16">
        <v>38</v>
      </c>
      <c r="H167" s="11">
        <f t="shared" si="24"/>
        <v>37.5</v>
      </c>
      <c r="I167" s="16"/>
      <c r="J167" s="2">
        <v>90</v>
      </c>
      <c r="K167" s="9">
        <v>3</v>
      </c>
      <c r="L167" s="9">
        <v>180</v>
      </c>
      <c r="M167" s="9">
        <v>1</v>
      </c>
      <c r="N167" s="9"/>
      <c r="O167" s="47"/>
      <c r="P167" s="2">
        <v>30</v>
      </c>
      <c r="Q167" s="9">
        <v>48</v>
      </c>
      <c r="R167" s="92"/>
      <c r="S167" s="93"/>
      <c r="T167" s="126">
        <v>845.468</v>
      </c>
      <c r="U167" s="41">
        <f t="shared" si="25"/>
        <v>0.017428488520812156</v>
      </c>
      <c r="V167" s="41">
        <f t="shared" si="26"/>
        <v>-0.05232798522331313</v>
      </c>
      <c r="W167" s="41">
        <f t="shared" si="27"/>
        <v>0.9984774386394599</v>
      </c>
      <c r="X167" s="10">
        <f t="shared" si="28"/>
        <v>288.42098079972504</v>
      </c>
      <c r="Y167" s="44">
        <f t="shared" si="29"/>
        <v>86.83829951329471</v>
      </c>
      <c r="Z167" s="22">
        <f t="shared" si="30"/>
        <v>108.42098079972504</v>
      </c>
      <c r="AA167" s="10">
        <f t="shared" si="31"/>
        <v>18.420980799725044</v>
      </c>
      <c r="AB167" s="23">
        <f t="shared" si="32"/>
        <v>3.1617004867052856</v>
      </c>
      <c r="AC167" s="49"/>
      <c r="AD167" s="53"/>
      <c r="AE167" s="28"/>
      <c r="AF167" s="33">
        <f t="shared" si="33"/>
        <v>108.42098079972504</v>
      </c>
      <c r="AG167" s="10">
        <f t="shared" si="34"/>
        <v>18.420980799725044</v>
      </c>
      <c r="AH167" s="10">
        <f t="shared" si="35"/>
        <v>3.1617004867052856</v>
      </c>
      <c r="AI167" s="50"/>
      <c r="AJ167" s="28"/>
      <c r="AK167" s="34" t="s">
        <v>165</v>
      </c>
    </row>
    <row r="168" spans="1:37" ht="12.75">
      <c r="A168" t="s">
        <v>50</v>
      </c>
      <c r="B168" t="s">
        <v>51</v>
      </c>
      <c r="C168" s="91">
        <v>56</v>
      </c>
      <c r="D168">
        <v>3</v>
      </c>
      <c r="E168" s="2" t="s">
        <v>109</v>
      </c>
      <c r="F168" s="12">
        <v>48</v>
      </c>
      <c r="G168" s="16">
        <v>49</v>
      </c>
      <c r="H168" s="11">
        <f t="shared" si="24"/>
        <v>48.5</v>
      </c>
      <c r="I168" s="16"/>
      <c r="J168" s="2">
        <v>270</v>
      </c>
      <c r="K168" s="9">
        <v>1</v>
      </c>
      <c r="L168" s="9">
        <v>180</v>
      </c>
      <c r="M168" s="9">
        <v>2</v>
      </c>
      <c r="N168" s="9"/>
      <c r="O168" s="47"/>
      <c r="P168" s="2">
        <v>48</v>
      </c>
      <c r="Q168" s="9">
        <v>53</v>
      </c>
      <c r="R168" s="92"/>
      <c r="S168" s="93"/>
      <c r="T168" s="126">
        <v>845.578</v>
      </c>
      <c r="U168" s="41">
        <f t="shared" si="25"/>
        <v>-0.03489418134011367</v>
      </c>
      <c r="V168" s="41">
        <f t="shared" si="26"/>
        <v>-0.01744177490283015</v>
      </c>
      <c r="W168" s="41">
        <f t="shared" si="27"/>
        <v>-0.9992386149554826</v>
      </c>
      <c r="X168" s="10">
        <f t="shared" si="28"/>
        <v>206.55806801658107</v>
      </c>
      <c r="Y168" s="44">
        <f t="shared" si="29"/>
        <v>-87.76429506217735</v>
      </c>
      <c r="Z168" s="22">
        <f t="shared" si="30"/>
        <v>206.55806801658107</v>
      </c>
      <c r="AA168" s="10">
        <f t="shared" si="31"/>
        <v>116.55806801658107</v>
      </c>
      <c r="AB168" s="23">
        <f t="shared" si="32"/>
        <v>2.2357049378226463</v>
      </c>
      <c r="AC168" s="49"/>
      <c r="AD168" s="53"/>
      <c r="AE168" s="28"/>
      <c r="AF168" s="33">
        <f t="shared" si="33"/>
        <v>206.55806801658107</v>
      </c>
      <c r="AG168" s="10">
        <f t="shared" si="34"/>
        <v>116.55806801658107</v>
      </c>
      <c r="AH168" s="10">
        <f t="shared" si="35"/>
        <v>2.2357049378226463</v>
      </c>
      <c r="AI168" s="50"/>
      <c r="AJ168" s="28"/>
      <c r="AK168" s="34" t="s">
        <v>165</v>
      </c>
    </row>
    <row r="169" spans="1:37" ht="12.75">
      <c r="A169" t="s">
        <v>50</v>
      </c>
      <c r="B169" t="s">
        <v>51</v>
      </c>
      <c r="C169" s="91">
        <v>56</v>
      </c>
      <c r="D169">
        <v>3</v>
      </c>
      <c r="E169" s="2" t="s">
        <v>109</v>
      </c>
      <c r="F169" s="12">
        <v>53</v>
      </c>
      <c r="G169" s="16">
        <v>54</v>
      </c>
      <c r="H169" s="11">
        <f t="shared" si="24"/>
        <v>53.5</v>
      </c>
      <c r="I169" s="16"/>
      <c r="J169" s="2">
        <v>90</v>
      </c>
      <c r="K169" s="9">
        <v>2</v>
      </c>
      <c r="L169" s="9">
        <v>180</v>
      </c>
      <c r="M169" s="9">
        <v>1</v>
      </c>
      <c r="N169" s="9"/>
      <c r="O169" s="47"/>
      <c r="P169" s="2">
        <v>53</v>
      </c>
      <c r="Q169" s="9">
        <v>60</v>
      </c>
      <c r="R169" s="92"/>
      <c r="S169" s="93"/>
      <c r="T169" s="126">
        <v>845.6279999999999</v>
      </c>
      <c r="U169" s="41">
        <f t="shared" si="25"/>
        <v>0.017441774902830155</v>
      </c>
      <c r="V169" s="41">
        <f t="shared" si="26"/>
        <v>-0.03489418134011367</v>
      </c>
      <c r="W169" s="41">
        <f t="shared" si="27"/>
        <v>0.9992386149554826</v>
      </c>
      <c r="X169" s="10">
        <f t="shared" si="28"/>
        <v>296.5580680165811</v>
      </c>
      <c r="Y169" s="44">
        <f t="shared" si="29"/>
        <v>87.76429506217735</v>
      </c>
      <c r="Z169" s="22">
        <f t="shared" si="30"/>
        <v>116.5580680165811</v>
      </c>
      <c r="AA169" s="10">
        <f t="shared" si="31"/>
        <v>26.558068016581103</v>
      </c>
      <c r="AB169" s="23">
        <f t="shared" si="32"/>
        <v>2.2357049378226463</v>
      </c>
      <c r="AC169" s="49"/>
      <c r="AD169" s="53"/>
      <c r="AE169" s="28"/>
      <c r="AF169" s="33">
        <f t="shared" si="33"/>
        <v>116.5580680165811</v>
      </c>
      <c r="AG169" s="10">
        <f t="shared" si="34"/>
        <v>26.558068016581103</v>
      </c>
      <c r="AH169" s="10">
        <f t="shared" si="35"/>
        <v>2.2357049378226463</v>
      </c>
      <c r="AI169" s="50"/>
      <c r="AJ169" s="28"/>
      <c r="AK169" s="34" t="s">
        <v>165</v>
      </c>
    </row>
    <row r="170" spans="1:37" ht="12.75">
      <c r="A170" t="s">
        <v>50</v>
      </c>
      <c r="B170" t="s">
        <v>51</v>
      </c>
      <c r="C170" s="91">
        <v>57</v>
      </c>
      <c r="D170">
        <v>1</v>
      </c>
      <c r="E170" s="2" t="s">
        <v>109</v>
      </c>
      <c r="F170" s="12">
        <v>3</v>
      </c>
      <c r="G170" s="16">
        <v>3</v>
      </c>
      <c r="H170" s="11">
        <f t="shared" si="24"/>
        <v>3</v>
      </c>
      <c r="I170" s="16"/>
      <c r="J170" s="2">
        <v>270</v>
      </c>
      <c r="K170" s="9">
        <v>3</v>
      </c>
      <c r="L170" s="9">
        <v>180</v>
      </c>
      <c r="M170" s="9">
        <v>12</v>
      </c>
      <c r="N170" s="9"/>
      <c r="O170" s="47"/>
      <c r="P170" s="2">
        <v>0</v>
      </c>
      <c r="Q170" s="9">
        <v>18</v>
      </c>
      <c r="R170" s="92"/>
      <c r="S170" s="93"/>
      <c r="T170" s="126">
        <v>846.43</v>
      </c>
      <c r="U170" s="41">
        <f t="shared" si="25"/>
        <v>-0.2076267550713758</v>
      </c>
      <c r="V170" s="41">
        <f t="shared" si="26"/>
        <v>-0.05119229003114491</v>
      </c>
      <c r="W170" s="41">
        <f t="shared" si="27"/>
        <v>-0.976807083442103</v>
      </c>
      <c r="X170" s="10">
        <f t="shared" si="28"/>
        <v>193.8505480105035</v>
      </c>
      <c r="Y170" s="44">
        <f t="shared" si="29"/>
        <v>-77.65150508042849</v>
      </c>
      <c r="Z170" s="22">
        <f t="shared" si="30"/>
        <v>193.8505480105035</v>
      </c>
      <c r="AA170" s="10">
        <f t="shared" si="31"/>
        <v>103.8505480105035</v>
      </c>
      <c r="AB170" s="23">
        <f t="shared" si="32"/>
        <v>12.348494919571507</v>
      </c>
      <c r="AC170" s="49"/>
      <c r="AD170" s="53"/>
      <c r="AE170" s="28"/>
      <c r="AF170" s="33">
        <f t="shared" si="33"/>
        <v>193.8505480105035</v>
      </c>
      <c r="AG170" s="10">
        <f t="shared" si="34"/>
        <v>103.8505480105035</v>
      </c>
      <c r="AH170" s="10">
        <f t="shared" si="35"/>
        <v>12.348494919571507</v>
      </c>
      <c r="AI170" s="50"/>
      <c r="AJ170" s="28"/>
      <c r="AK170" s="34"/>
    </row>
    <row r="171" spans="1:37" ht="12.75">
      <c r="A171" t="s">
        <v>50</v>
      </c>
      <c r="B171" t="s">
        <v>51</v>
      </c>
      <c r="C171" s="91">
        <v>57</v>
      </c>
      <c r="D171">
        <v>1</v>
      </c>
      <c r="E171" s="2" t="s">
        <v>19</v>
      </c>
      <c r="F171" s="12">
        <v>19</v>
      </c>
      <c r="G171" s="16">
        <v>23</v>
      </c>
      <c r="H171" s="11">
        <f t="shared" si="24"/>
        <v>21</v>
      </c>
      <c r="I171" s="16"/>
      <c r="J171" s="2">
        <v>270</v>
      </c>
      <c r="K171" s="9">
        <v>34</v>
      </c>
      <c r="L171" s="9">
        <v>0</v>
      </c>
      <c r="M171" s="9">
        <v>37</v>
      </c>
      <c r="N171" s="9">
        <v>40</v>
      </c>
      <c r="O171" s="47">
        <v>270</v>
      </c>
      <c r="P171" s="2">
        <v>19</v>
      </c>
      <c r="Q171" s="9">
        <v>38</v>
      </c>
      <c r="R171" s="92">
        <v>-42.7</v>
      </c>
      <c r="S171" s="93">
        <v>63.9</v>
      </c>
      <c r="T171" s="126">
        <v>846.61</v>
      </c>
      <c r="U171" s="41">
        <f t="shared" si="25"/>
        <v>-0.4989272659211303</v>
      </c>
      <c r="V171" s="41">
        <f t="shared" si="26"/>
        <v>0.44659130967818667</v>
      </c>
      <c r="W171" s="41">
        <f t="shared" si="27"/>
        <v>0.6620988446058652</v>
      </c>
      <c r="X171" s="10">
        <f t="shared" si="28"/>
        <v>138.16817956338141</v>
      </c>
      <c r="Y171" s="44">
        <f t="shared" si="29"/>
        <v>44.677012073802665</v>
      </c>
      <c r="Z171" s="22">
        <f t="shared" si="30"/>
        <v>318.1681795633814</v>
      </c>
      <c r="AA171" s="10">
        <f t="shared" si="31"/>
        <v>228.1681795633814</v>
      </c>
      <c r="AB171" s="23">
        <f t="shared" si="32"/>
        <v>45.322987926197335</v>
      </c>
      <c r="AC171" s="49"/>
      <c r="AD171" s="53"/>
      <c r="AE171" s="28"/>
      <c r="AF171" s="33">
        <f t="shared" si="33"/>
        <v>360.8681795633814</v>
      </c>
      <c r="AG171" s="10">
        <f t="shared" si="34"/>
        <v>270.8681795633814</v>
      </c>
      <c r="AH171" s="10">
        <f t="shared" si="35"/>
        <v>45.322987926197335</v>
      </c>
      <c r="AI171" s="50"/>
      <c r="AJ171" s="28"/>
      <c r="AK171" s="34"/>
    </row>
    <row r="172" spans="1:37" ht="12.75">
      <c r="A172" t="s">
        <v>50</v>
      </c>
      <c r="B172" t="s">
        <v>51</v>
      </c>
      <c r="C172" s="91">
        <v>57</v>
      </c>
      <c r="D172">
        <v>1</v>
      </c>
      <c r="E172" s="2" t="s">
        <v>19</v>
      </c>
      <c r="F172" s="12">
        <v>25</v>
      </c>
      <c r="G172" s="16">
        <v>33</v>
      </c>
      <c r="H172" s="11">
        <f t="shared" si="24"/>
        <v>29</v>
      </c>
      <c r="I172" s="16"/>
      <c r="J172" s="2">
        <v>270</v>
      </c>
      <c r="K172" s="9">
        <v>50</v>
      </c>
      <c r="L172" s="9">
        <v>0</v>
      </c>
      <c r="M172" s="9">
        <v>0</v>
      </c>
      <c r="N172" s="9">
        <v>10</v>
      </c>
      <c r="O172" s="47">
        <v>90</v>
      </c>
      <c r="P172" s="2">
        <v>19</v>
      </c>
      <c r="Q172" s="9">
        <v>38</v>
      </c>
      <c r="R172" s="92">
        <v>-42.7</v>
      </c>
      <c r="S172" s="93">
        <v>63.9</v>
      </c>
      <c r="T172" s="126">
        <v>846.6899999999999</v>
      </c>
      <c r="U172" s="41">
        <f t="shared" si="25"/>
        <v>0</v>
      </c>
      <c r="V172" s="41">
        <f t="shared" si="26"/>
        <v>0.766044443118978</v>
      </c>
      <c r="W172" s="41">
        <f t="shared" si="27"/>
        <v>0.6427876096865394</v>
      </c>
      <c r="X172" s="10">
        <f t="shared" si="28"/>
        <v>90</v>
      </c>
      <c r="Y172" s="44">
        <f t="shared" si="29"/>
        <v>40.00000000000001</v>
      </c>
      <c r="Z172" s="22">
        <f t="shared" si="30"/>
        <v>270</v>
      </c>
      <c r="AA172" s="10">
        <f t="shared" si="31"/>
        <v>180</v>
      </c>
      <c r="AB172" s="23">
        <f t="shared" si="32"/>
        <v>49.99999999999999</v>
      </c>
      <c r="AC172" s="49"/>
      <c r="AD172" s="53"/>
      <c r="AE172" s="28"/>
      <c r="AF172" s="33">
        <f t="shared" si="33"/>
        <v>312.7</v>
      </c>
      <c r="AG172" s="10">
        <f t="shared" si="34"/>
        <v>222.7</v>
      </c>
      <c r="AH172" s="10">
        <f t="shared" si="35"/>
        <v>49.99999999999999</v>
      </c>
      <c r="AI172" s="50"/>
      <c r="AJ172" s="28"/>
      <c r="AK172" s="34"/>
    </row>
    <row r="173" spans="1:37" ht="12.75">
      <c r="A173" t="s">
        <v>50</v>
      </c>
      <c r="B173" t="s">
        <v>51</v>
      </c>
      <c r="C173" s="91">
        <v>57</v>
      </c>
      <c r="D173">
        <v>1</v>
      </c>
      <c r="E173" s="2" t="s">
        <v>109</v>
      </c>
      <c r="F173" s="12">
        <v>47</v>
      </c>
      <c r="G173" s="16">
        <v>47</v>
      </c>
      <c r="H173" s="11">
        <f t="shared" si="24"/>
        <v>47</v>
      </c>
      <c r="I173" s="16"/>
      <c r="J173" s="2">
        <v>90</v>
      </c>
      <c r="K173" s="9">
        <v>3</v>
      </c>
      <c r="L173" s="9">
        <v>180</v>
      </c>
      <c r="M173" s="9">
        <v>5</v>
      </c>
      <c r="N173" s="9"/>
      <c r="O173" s="47"/>
      <c r="P173" s="2">
        <v>46</v>
      </c>
      <c r="Q173" s="9">
        <v>80</v>
      </c>
      <c r="R173" s="92">
        <v>-45.9</v>
      </c>
      <c r="S173" s="93">
        <v>82.1</v>
      </c>
      <c r="T173" s="126">
        <v>846.87</v>
      </c>
      <c r="U173" s="41">
        <f t="shared" si="25"/>
        <v>0.0870362988312832</v>
      </c>
      <c r="V173" s="41">
        <f t="shared" si="26"/>
        <v>-0.05213680212878224</v>
      </c>
      <c r="W173" s="41">
        <f t="shared" si="27"/>
        <v>0.994829447880333</v>
      </c>
      <c r="X173" s="10">
        <f t="shared" si="28"/>
        <v>329.07739373007206</v>
      </c>
      <c r="Y173" s="44">
        <f t="shared" si="29"/>
        <v>84.17685049823567</v>
      </c>
      <c r="Z173" s="22">
        <f t="shared" si="30"/>
        <v>149.07739373007206</v>
      </c>
      <c r="AA173" s="10">
        <f t="shared" si="31"/>
        <v>59.07739373007206</v>
      </c>
      <c r="AB173" s="23">
        <f t="shared" si="32"/>
        <v>5.823149501764334</v>
      </c>
      <c r="AC173" s="49"/>
      <c r="AD173" s="53"/>
      <c r="AE173" s="28"/>
      <c r="AF173" s="33">
        <f t="shared" si="33"/>
        <v>194.97739373007207</v>
      </c>
      <c r="AG173" s="10">
        <f t="shared" si="34"/>
        <v>104.97739373007207</v>
      </c>
      <c r="AH173" s="10">
        <f t="shared" si="35"/>
        <v>5.823149501764334</v>
      </c>
      <c r="AI173" s="50"/>
      <c r="AJ173" s="28"/>
      <c r="AK173" s="34"/>
    </row>
    <row r="174" spans="1:37" ht="12.75">
      <c r="A174" t="s">
        <v>50</v>
      </c>
      <c r="B174" t="s">
        <v>51</v>
      </c>
      <c r="C174" s="91">
        <v>57</v>
      </c>
      <c r="D174">
        <v>1</v>
      </c>
      <c r="E174" s="2" t="s">
        <v>19</v>
      </c>
      <c r="F174" s="12">
        <v>50</v>
      </c>
      <c r="G174" s="16">
        <v>55</v>
      </c>
      <c r="H174" s="11">
        <f t="shared" si="24"/>
        <v>52.5</v>
      </c>
      <c r="I174" s="16"/>
      <c r="J174" s="2">
        <v>90</v>
      </c>
      <c r="K174" s="9">
        <v>39</v>
      </c>
      <c r="L174" s="9">
        <v>0</v>
      </c>
      <c r="M174" s="9">
        <v>9</v>
      </c>
      <c r="N174" s="9">
        <v>5</v>
      </c>
      <c r="O174" s="47">
        <v>270</v>
      </c>
      <c r="P174" s="2">
        <v>47</v>
      </c>
      <c r="Q174" s="9">
        <v>76</v>
      </c>
      <c r="R174" s="92">
        <v>-45.9</v>
      </c>
      <c r="S174" s="93">
        <v>82.1</v>
      </c>
      <c r="T174" s="126">
        <v>846.925</v>
      </c>
      <c r="U174" s="41">
        <f t="shared" si="25"/>
        <v>0.12157241273869712</v>
      </c>
      <c r="V174" s="41">
        <f t="shared" si="26"/>
        <v>0.6215724127386971</v>
      </c>
      <c r="W174" s="41">
        <f t="shared" si="27"/>
        <v>-0.7675780050716485</v>
      </c>
      <c r="X174" s="10">
        <f t="shared" si="28"/>
        <v>78.93331148161589</v>
      </c>
      <c r="Y174" s="44">
        <f t="shared" si="29"/>
        <v>-50.47301359999928</v>
      </c>
      <c r="Z174" s="22">
        <f t="shared" si="30"/>
        <v>78.93331148161589</v>
      </c>
      <c r="AA174" s="10">
        <f t="shared" si="31"/>
        <v>348.9333114816159</v>
      </c>
      <c r="AB174" s="23">
        <f t="shared" si="32"/>
        <v>39.52698640000072</v>
      </c>
      <c r="AC174" s="49"/>
      <c r="AD174" s="53"/>
      <c r="AE174" s="28"/>
      <c r="AF174" s="33">
        <f t="shared" si="33"/>
        <v>124.83331148161588</v>
      </c>
      <c r="AG174" s="10">
        <f t="shared" si="34"/>
        <v>34.83331148161588</v>
      </c>
      <c r="AH174" s="10">
        <f t="shared" si="35"/>
        <v>39.52698640000072</v>
      </c>
      <c r="AI174" s="50"/>
      <c r="AJ174" s="28"/>
      <c r="AK174" s="34"/>
    </row>
    <row r="175" spans="1:37" ht="12.75">
      <c r="A175" t="s">
        <v>50</v>
      </c>
      <c r="B175" t="s">
        <v>51</v>
      </c>
      <c r="C175" s="91">
        <v>57</v>
      </c>
      <c r="D175">
        <v>1</v>
      </c>
      <c r="E175" s="2" t="s">
        <v>19</v>
      </c>
      <c r="F175" s="12">
        <v>62</v>
      </c>
      <c r="G175" s="16">
        <v>70</v>
      </c>
      <c r="H175" s="11">
        <f t="shared" si="24"/>
        <v>66</v>
      </c>
      <c r="I175" s="16"/>
      <c r="J175" s="2">
        <v>270</v>
      </c>
      <c r="K175" s="9">
        <v>54</v>
      </c>
      <c r="L175" s="9">
        <v>180</v>
      </c>
      <c r="M175" s="9">
        <v>44</v>
      </c>
      <c r="N175" s="9">
        <v>16</v>
      </c>
      <c r="O175" s="47">
        <v>90</v>
      </c>
      <c r="P175" s="2">
        <v>47</v>
      </c>
      <c r="Q175" s="9">
        <v>76</v>
      </c>
      <c r="R175" s="92">
        <v>-45.9</v>
      </c>
      <c r="S175" s="93">
        <v>82.1</v>
      </c>
      <c r="T175" s="126">
        <v>847.06</v>
      </c>
      <c r="U175" s="41">
        <f t="shared" si="25"/>
        <v>-0.4083099455373201</v>
      </c>
      <c r="V175" s="41">
        <f t="shared" si="26"/>
        <v>-0.5819581232042502</v>
      </c>
      <c r="W175" s="41">
        <f t="shared" si="27"/>
        <v>-0.4228173260260714</v>
      </c>
      <c r="X175" s="10">
        <f t="shared" si="28"/>
        <v>234.94596422465884</v>
      </c>
      <c r="Y175" s="44">
        <f t="shared" si="29"/>
        <v>-30.742299047385547</v>
      </c>
      <c r="Z175" s="22">
        <f t="shared" si="30"/>
        <v>234.94596422465884</v>
      </c>
      <c r="AA175" s="10">
        <f t="shared" si="31"/>
        <v>144.94596422465884</v>
      </c>
      <c r="AB175" s="23">
        <f t="shared" si="32"/>
        <v>59.25770095261446</v>
      </c>
      <c r="AC175" s="49"/>
      <c r="AD175" s="53"/>
      <c r="AE175" s="28"/>
      <c r="AF175" s="33">
        <f t="shared" si="33"/>
        <v>280.8459642246588</v>
      </c>
      <c r="AG175" s="10">
        <f t="shared" si="34"/>
        <v>190.84596422465881</v>
      </c>
      <c r="AH175" s="10">
        <f t="shared" si="35"/>
        <v>59.25770095261446</v>
      </c>
      <c r="AI175" s="50"/>
      <c r="AJ175" s="28"/>
      <c r="AK175" s="34"/>
    </row>
    <row r="176" spans="1:37" ht="12.75">
      <c r="A176" t="s">
        <v>50</v>
      </c>
      <c r="B176" t="s">
        <v>51</v>
      </c>
      <c r="C176" s="91">
        <v>57</v>
      </c>
      <c r="D176">
        <v>1</v>
      </c>
      <c r="E176" s="2" t="s">
        <v>109</v>
      </c>
      <c r="F176" s="12">
        <v>119</v>
      </c>
      <c r="G176" s="16">
        <v>119</v>
      </c>
      <c r="H176" s="11">
        <f t="shared" si="24"/>
        <v>119</v>
      </c>
      <c r="I176" s="16"/>
      <c r="J176" s="2">
        <v>90</v>
      </c>
      <c r="K176" s="9">
        <v>3</v>
      </c>
      <c r="L176" s="9">
        <v>180</v>
      </c>
      <c r="M176" s="9">
        <v>4</v>
      </c>
      <c r="N176" s="9"/>
      <c r="O176" s="47"/>
      <c r="P176" s="2">
        <v>76</v>
      </c>
      <c r="Q176" s="9">
        <v>130</v>
      </c>
      <c r="R176" s="92"/>
      <c r="S176" s="93"/>
      <c r="T176" s="126">
        <v>847.59</v>
      </c>
      <c r="U176" s="41">
        <f t="shared" si="25"/>
        <v>0.06966087492121549</v>
      </c>
      <c r="V176" s="41">
        <f t="shared" si="26"/>
        <v>-0.052208468483931986</v>
      </c>
      <c r="W176" s="41">
        <f t="shared" si="27"/>
        <v>0.9961969233988566</v>
      </c>
      <c r="X176" s="10">
        <f t="shared" si="28"/>
        <v>323.14968288059936</v>
      </c>
      <c r="Y176" s="44">
        <f t="shared" si="29"/>
        <v>85.00583060689412</v>
      </c>
      <c r="Z176" s="22">
        <f t="shared" si="30"/>
        <v>143.14968288059936</v>
      </c>
      <c r="AA176" s="10">
        <f t="shared" si="31"/>
        <v>53.14968288059936</v>
      </c>
      <c r="AB176" s="23">
        <f t="shared" si="32"/>
        <v>4.994169393105878</v>
      </c>
      <c r="AC176" s="49"/>
      <c r="AD176" s="53"/>
      <c r="AE176" s="28"/>
      <c r="AF176" s="33">
        <f t="shared" si="33"/>
        <v>143.14968288059936</v>
      </c>
      <c r="AG176" s="10">
        <f t="shared" si="34"/>
        <v>53.14968288059936</v>
      </c>
      <c r="AH176" s="10">
        <f t="shared" si="35"/>
        <v>4.994169393105878</v>
      </c>
      <c r="AI176" s="50"/>
      <c r="AJ176" s="28"/>
      <c r="AK176" s="34"/>
    </row>
    <row r="177" spans="1:37" ht="12.75">
      <c r="A177" t="s">
        <v>50</v>
      </c>
      <c r="B177" t="s">
        <v>51</v>
      </c>
      <c r="C177" s="91">
        <v>57</v>
      </c>
      <c r="D177">
        <v>2</v>
      </c>
      <c r="E177" s="2" t="s">
        <v>19</v>
      </c>
      <c r="F177" s="12">
        <v>27</v>
      </c>
      <c r="G177" s="16">
        <v>31</v>
      </c>
      <c r="H177" s="11">
        <f t="shared" si="24"/>
        <v>29</v>
      </c>
      <c r="I177" s="16"/>
      <c r="J177" s="2">
        <v>270</v>
      </c>
      <c r="K177" s="9">
        <v>24</v>
      </c>
      <c r="L177" s="9">
        <v>0</v>
      </c>
      <c r="M177" s="9">
        <v>37</v>
      </c>
      <c r="N177" s="9">
        <v>21</v>
      </c>
      <c r="O177" s="47">
        <v>270</v>
      </c>
      <c r="P177" s="2">
        <v>11</v>
      </c>
      <c r="Q177" s="9">
        <v>45</v>
      </c>
      <c r="R177" s="92">
        <v>-86.9</v>
      </c>
      <c r="S177" s="93">
        <v>78.8</v>
      </c>
      <c r="T177" s="126">
        <v>848.0999999999999</v>
      </c>
      <c r="U177" s="41">
        <f t="shared" si="25"/>
        <v>-0.5497853807416304</v>
      </c>
      <c r="V177" s="41">
        <f t="shared" si="26"/>
        <v>0.32483432639776544</v>
      </c>
      <c r="W177" s="41">
        <f t="shared" si="27"/>
        <v>0.7295898425157861</v>
      </c>
      <c r="X177" s="10">
        <f t="shared" si="28"/>
        <v>149.42377437005408</v>
      </c>
      <c r="Y177" s="44">
        <f t="shared" si="29"/>
        <v>48.80578290534085</v>
      </c>
      <c r="Z177" s="22">
        <f t="shared" si="30"/>
        <v>329.42377437005405</v>
      </c>
      <c r="AA177" s="10">
        <f t="shared" si="31"/>
        <v>239.42377437005405</v>
      </c>
      <c r="AB177" s="23">
        <f t="shared" si="32"/>
        <v>41.19421709465915</v>
      </c>
      <c r="AC177" s="49"/>
      <c r="AD177" s="53"/>
      <c r="AE177" s="28"/>
      <c r="AF177" s="33">
        <f t="shared" si="33"/>
        <v>416.323774370054</v>
      </c>
      <c r="AG177" s="10">
        <f t="shared" si="34"/>
        <v>326.323774370054</v>
      </c>
      <c r="AH177" s="10">
        <f t="shared" si="35"/>
        <v>41.19421709465915</v>
      </c>
      <c r="AI177" s="50"/>
      <c r="AJ177" s="28"/>
      <c r="AK177" s="34"/>
    </row>
    <row r="178" spans="1:37" ht="12.75">
      <c r="A178" t="s">
        <v>50</v>
      </c>
      <c r="B178" t="s">
        <v>51</v>
      </c>
      <c r="C178" s="91">
        <v>57</v>
      </c>
      <c r="D178">
        <v>2</v>
      </c>
      <c r="E178" s="2" t="s">
        <v>109</v>
      </c>
      <c r="F178" s="12">
        <v>64</v>
      </c>
      <c r="G178" s="16">
        <v>64</v>
      </c>
      <c r="H178" s="11">
        <f t="shared" si="24"/>
        <v>64</v>
      </c>
      <c r="I178" s="16"/>
      <c r="J178" s="2">
        <v>90</v>
      </c>
      <c r="K178" s="9">
        <v>2</v>
      </c>
      <c r="L178" s="9">
        <v>0</v>
      </c>
      <c r="M178" s="9">
        <v>2</v>
      </c>
      <c r="N178" s="9"/>
      <c r="O178" s="47"/>
      <c r="P178" s="2">
        <v>63</v>
      </c>
      <c r="Q178" s="9">
        <v>72</v>
      </c>
      <c r="R178" s="92"/>
      <c r="S178" s="93"/>
      <c r="T178" s="126">
        <v>848.4499999999999</v>
      </c>
      <c r="U178" s="41">
        <f t="shared" si="25"/>
        <v>0.03487823687206265</v>
      </c>
      <c r="V178" s="41">
        <f t="shared" si="26"/>
        <v>0.03487823687206265</v>
      </c>
      <c r="W178" s="41">
        <f t="shared" si="27"/>
        <v>-0.9987820251299122</v>
      </c>
      <c r="X178" s="10">
        <f t="shared" si="28"/>
        <v>45</v>
      </c>
      <c r="Y178" s="44">
        <f t="shared" si="29"/>
        <v>-87.17272054092648</v>
      </c>
      <c r="Z178" s="22">
        <f t="shared" si="30"/>
        <v>45</v>
      </c>
      <c r="AA178" s="10">
        <f t="shared" si="31"/>
        <v>315</v>
      </c>
      <c r="AB178" s="23">
        <f t="shared" si="32"/>
        <v>2.827279459073523</v>
      </c>
      <c r="AC178" s="49"/>
      <c r="AD178" s="53"/>
      <c r="AE178" s="28"/>
      <c r="AF178" s="33">
        <f t="shared" si="33"/>
        <v>45</v>
      </c>
      <c r="AG178" s="10">
        <f t="shared" si="34"/>
        <v>315</v>
      </c>
      <c r="AH178" s="10">
        <f t="shared" si="35"/>
        <v>2.827279459073523</v>
      </c>
      <c r="AI178" s="50"/>
      <c r="AJ178" s="28"/>
      <c r="AK178" s="34"/>
    </row>
    <row r="179" spans="1:37" ht="12.75">
      <c r="A179" t="s">
        <v>50</v>
      </c>
      <c r="B179" t="s">
        <v>51</v>
      </c>
      <c r="C179" s="91">
        <v>57</v>
      </c>
      <c r="D179">
        <v>3</v>
      </c>
      <c r="E179" s="2" t="s">
        <v>19</v>
      </c>
      <c r="F179" s="12">
        <v>7</v>
      </c>
      <c r="G179" s="16">
        <v>15</v>
      </c>
      <c r="H179" s="11">
        <f t="shared" si="24"/>
        <v>11</v>
      </c>
      <c r="I179" s="16"/>
      <c r="J179" s="2">
        <v>90</v>
      </c>
      <c r="K179" s="9">
        <v>39</v>
      </c>
      <c r="L179" s="9">
        <v>180</v>
      </c>
      <c r="M179" s="9">
        <v>22</v>
      </c>
      <c r="N179" s="9">
        <v>23</v>
      </c>
      <c r="O179" s="47">
        <v>270</v>
      </c>
      <c r="P179" s="2">
        <v>0</v>
      </c>
      <c r="Q179" s="9">
        <v>38</v>
      </c>
      <c r="R179" s="92">
        <v>-40</v>
      </c>
      <c r="S179" s="93">
        <v>63.7</v>
      </c>
      <c r="T179" s="126">
        <v>849.33</v>
      </c>
      <c r="U179" s="41">
        <f t="shared" si="25"/>
        <v>0.2911240012083295</v>
      </c>
      <c r="V179" s="41">
        <f t="shared" si="26"/>
        <v>-0.5834957059310663</v>
      </c>
      <c r="W179" s="41">
        <f t="shared" si="27"/>
        <v>0.7205571881046863</v>
      </c>
      <c r="X179" s="10">
        <f t="shared" si="28"/>
        <v>296.5160234201733</v>
      </c>
      <c r="Y179" s="44">
        <f t="shared" si="29"/>
        <v>47.855559630285185</v>
      </c>
      <c r="Z179" s="22">
        <f t="shared" si="30"/>
        <v>116.51602342017333</v>
      </c>
      <c r="AA179" s="10">
        <f t="shared" si="31"/>
        <v>26.516023420173326</v>
      </c>
      <c r="AB179" s="23">
        <f t="shared" si="32"/>
        <v>42.144440369714815</v>
      </c>
      <c r="AC179" s="49"/>
      <c r="AD179" s="53"/>
      <c r="AE179" s="28"/>
      <c r="AF179" s="33">
        <f t="shared" si="33"/>
        <v>156.51602342017333</v>
      </c>
      <c r="AG179" s="10">
        <f t="shared" si="34"/>
        <v>66.51602342017333</v>
      </c>
      <c r="AH179" s="10">
        <f t="shared" si="35"/>
        <v>42.144440369714815</v>
      </c>
      <c r="AI179" s="50"/>
      <c r="AJ179" s="28"/>
      <c r="AK179" s="34"/>
    </row>
    <row r="180" spans="1:37" ht="12.75">
      <c r="A180" t="s">
        <v>50</v>
      </c>
      <c r="B180" t="s">
        <v>51</v>
      </c>
      <c r="C180" s="91">
        <v>57</v>
      </c>
      <c r="D180">
        <v>3</v>
      </c>
      <c r="E180" s="2" t="s">
        <v>65</v>
      </c>
      <c r="F180" s="12">
        <v>47</v>
      </c>
      <c r="G180" s="16">
        <v>49</v>
      </c>
      <c r="H180" s="11">
        <f t="shared" si="24"/>
        <v>48</v>
      </c>
      <c r="I180" s="16"/>
      <c r="J180" s="2">
        <v>90</v>
      </c>
      <c r="K180" s="9">
        <v>17</v>
      </c>
      <c r="L180" s="9">
        <v>0</v>
      </c>
      <c r="M180" s="9">
        <v>7</v>
      </c>
      <c r="N180" s="9"/>
      <c r="O180" s="47"/>
      <c r="P180" s="2">
        <v>38</v>
      </c>
      <c r="Q180" s="9">
        <v>92</v>
      </c>
      <c r="R180" s="92">
        <v>-143.2</v>
      </c>
      <c r="S180" s="93">
        <v>-8.1</v>
      </c>
      <c r="T180" s="126">
        <v>849.7</v>
      </c>
      <c r="U180" s="41">
        <f t="shared" si="25"/>
        <v>0.11654423270443492</v>
      </c>
      <c r="V180" s="41">
        <f t="shared" si="26"/>
        <v>0.2901924103713653</v>
      </c>
      <c r="W180" s="41">
        <f t="shared" si="27"/>
        <v>-0.9491766053274043</v>
      </c>
      <c r="X180" s="10">
        <f t="shared" si="28"/>
        <v>68.11910210548943</v>
      </c>
      <c r="Y180" s="44">
        <f t="shared" si="29"/>
        <v>-71.7647486187115</v>
      </c>
      <c r="Z180" s="22">
        <f t="shared" si="30"/>
        <v>68.11910210548943</v>
      </c>
      <c r="AA180" s="10">
        <f t="shared" si="31"/>
        <v>338.11910210548945</v>
      </c>
      <c r="AB180" s="23">
        <f t="shared" si="32"/>
        <v>18.235251381288506</v>
      </c>
      <c r="AC180" s="49"/>
      <c r="AD180" s="53"/>
      <c r="AE180" s="28"/>
      <c r="AF180" s="33" t="e">
        <f>IF(#REF!&gt;=0,IF(Z180&gt;=#REF!,Z180-#REF!,Z180-#REF!+360),IF((Z180-#REF!-180)&lt;0,IF(Z180-#REF!+180&lt;0,Z180-#REF!+540,Z180-#REF!+180),Z180-#REF!-180))</f>
        <v>#REF!</v>
      </c>
      <c r="AG180" s="10" t="e">
        <f t="shared" si="34"/>
        <v>#REF!</v>
      </c>
      <c r="AH180" s="10">
        <f t="shared" si="35"/>
        <v>18.235251381288506</v>
      </c>
      <c r="AI180" s="50"/>
      <c r="AJ180" s="28"/>
      <c r="AK180" s="34"/>
    </row>
    <row r="181" spans="1:37" ht="12.75">
      <c r="A181" t="s">
        <v>50</v>
      </c>
      <c r="B181" t="s">
        <v>51</v>
      </c>
      <c r="C181" s="91">
        <v>57</v>
      </c>
      <c r="D181">
        <v>3</v>
      </c>
      <c r="E181" s="2" t="s">
        <v>109</v>
      </c>
      <c r="F181" s="12">
        <v>79</v>
      </c>
      <c r="G181" s="16">
        <v>79</v>
      </c>
      <c r="H181" s="11">
        <f t="shared" si="24"/>
        <v>79</v>
      </c>
      <c r="I181" s="16"/>
      <c r="J181" s="2">
        <v>270</v>
      </c>
      <c r="K181" s="9">
        <v>2</v>
      </c>
      <c r="L181" s="9">
        <v>0</v>
      </c>
      <c r="M181" s="9">
        <v>7</v>
      </c>
      <c r="N181" s="9"/>
      <c r="O181" s="47"/>
      <c r="P181" s="2">
        <v>0</v>
      </c>
      <c r="Q181" s="9">
        <v>140</v>
      </c>
      <c r="R181" s="92">
        <v>-143.2</v>
      </c>
      <c r="S181" s="93">
        <v>-8.1</v>
      </c>
      <c r="T181" s="127">
        <v>850.01</v>
      </c>
      <c r="U181" s="41">
        <f t="shared" si="25"/>
        <v>-0.12179510389394452</v>
      </c>
      <c r="V181" s="41">
        <f t="shared" si="26"/>
        <v>0.034639361146286365</v>
      </c>
      <c r="W181" s="41">
        <f t="shared" si="27"/>
        <v>0.9919415193434417</v>
      </c>
      <c r="X181" s="10">
        <f t="shared" si="28"/>
        <v>164.1238852179074</v>
      </c>
      <c r="Y181" s="44">
        <f t="shared" si="29"/>
        <v>82.72531708215082</v>
      </c>
      <c r="Z181" s="22">
        <f t="shared" si="30"/>
        <v>344.1238852179074</v>
      </c>
      <c r="AA181" s="10">
        <f t="shared" si="31"/>
        <v>254.1238852179074</v>
      </c>
      <c r="AB181" s="23">
        <f t="shared" si="32"/>
        <v>7.2746829178491765</v>
      </c>
      <c r="AC181" s="49"/>
      <c r="AD181" s="53"/>
      <c r="AE181" s="28"/>
      <c r="AF181" s="33">
        <f t="shared" si="33"/>
        <v>307.3238852179074</v>
      </c>
      <c r="AG181" s="10">
        <f t="shared" si="34"/>
        <v>217.3238852179074</v>
      </c>
      <c r="AH181" s="10">
        <f t="shared" si="35"/>
        <v>7.2746829178491765</v>
      </c>
      <c r="AI181" s="50"/>
      <c r="AJ181" s="28"/>
      <c r="AK181" s="34"/>
    </row>
    <row r="182" spans="1:37" ht="12.75">
      <c r="A182" t="s">
        <v>50</v>
      </c>
      <c r="B182" t="s">
        <v>51</v>
      </c>
      <c r="C182" s="91">
        <v>57</v>
      </c>
      <c r="D182">
        <v>3</v>
      </c>
      <c r="E182" s="2" t="s">
        <v>109</v>
      </c>
      <c r="F182" s="12">
        <v>90</v>
      </c>
      <c r="G182" s="16">
        <v>90</v>
      </c>
      <c r="H182" s="11">
        <f t="shared" si="24"/>
        <v>90</v>
      </c>
      <c r="I182" s="16"/>
      <c r="J182" s="2">
        <v>270</v>
      </c>
      <c r="K182" s="9">
        <v>3</v>
      </c>
      <c r="L182" s="9">
        <v>0</v>
      </c>
      <c r="M182" s="9">
        <v>7</v>
      </c>
      <c r="N182" s="9"/>
      <c r="O182" s="47"/>
      <c r="P182" s="2">
        <v>0</v>
      </c>
      <c r="Q182" s="9">
        <v>140</v>
      </c>
      <c r="R182" s="92">
        <v>-143.2</v>
      </c>
      <c r="S182" s="93">
        <v>-8.1</v>
      </c>
      <c r="T182" s="127">
        <v>850.12</v>
      </c>
      <c r="U182" s="41">
        <f t="shared" si="25"/>
        <v>-0.12170232570552782</v>
      </c>
      <c r="V182" s="41">
        <f t="shared" si="26"/>
        <v>0.051945851961402535</v>
      </c>
      <c r="W182" s="41">
        <f t="shared" si="27"/>
        <v>0.991185901636016</v>
      </c>
      <c r="X182" s="10">
        <f t="shared" si="28"/>
        <v>156.8858966206344</v>
      </c>
      <c r="Y182" s="44">
        <f t="shared" si="29"/>
        <v>82.39589554630736</v>
      </c>
      <c r="Z182" s="22">
        <f t="shared" si="30"/>
        <v>336.8858966206344</v>
      </c>
      <c r="AA182" s="10">
        <f t="shared" si="31"/>
        <v>246.8858966206344</v>
      </c>
      <c r="AB182" s="23">
        <f t="shared" si="32"/>
        <v>7.604104453692642</v>
      </c>
      <c r="AC182" s="49"/>
      <c r="AD182" s="53"/>
      <c r="AE182" s="28"/>
      <c r="AF182" s="33">
        <f t="shared" si="33"/>
        <v>300.0858966206344</v>
      </c>
      <c r="AG182" s="10">
        <f t="shared" si="34"/>
        <v>210.0858966206344</v>
      </c>
      <c r="AH182" s="10">
        <f t="shared" si="35"/>
        <v>7.604104453692642</v>
      </c>
      <c r="AI182" s="50"/>
      <c r="AJ182" s="28"/>
      <c r="AK182" s="34"/>
    </row>
    <row r="183" spans="1:37" ht="12.75">
      <c r="A183" t="s">
        <v>50</v>
      </c>
      <c r="B183" t="s">
        <v>51</v>
      </c>
      <c r="C183" s="91">
        <v>57</v>
      </c>
      <c r="D183">
        <v>5</v>
      </c>
      <c r="E183" s="2" t="s">
        <v>19</v>
      </c>
      <c r="F183" s="12">
        <v>31</v>
      </c>
      <c r="G183" s="16">
        <v>39</v>
      </c>
      <c r="H183" s="11">
        <f t="shared" si="24"/>
        <v>35</v>
      </c>
      <c r="I183" s="16"/>
      <c r="J183" s="2">
        <v>270</v>
      </c>
      <c r="K183" s="9">
        <v>70</v>
      </c>
      <c r="L183" s="9">
        <v>180</v>
      </c>
      <c r="M183" s="9">
        <v>55</v>
      </c>
      <c r="N183" s="9"/>
      <c r="O183" s="47"/>
      <c r="P183" s="2">
        <v>10</v>
      </c>
      <c r="Q183" s="9">
        <v>43</v>
      </c>
      <c r="R183" s="96">
        <v>-127</v>
      </c>
      <c r="S183" s="97">
        <v>27.1</v>
      </c>
      <c r="T183" s="127">
        <v>851.395</v>
      </c>
      <c r="U183" s="41">
        <f t="shared" si="25"/>
        <v>-0.2801664995932356</v>
      </c>
      <c r="V183" s="41">
        <f t="shared" si="26"/>
        <v>-0.5389855446957563</v>
      </c>
      <c r="W183" s="41">
        <f t="shared" si="27"/>
        <v>-0.19617469496901116</v>
      </c>
      <c r="X183" s="10">
        <f t="shared" si="28"/>
        <v>242.53443745936855</v>
      </c>
      <c r="Y183" s="44">
        <f t="shared" si="29"/>
        <v>-17.897680621485872</v>
      </c>
      <c r="Z183" s="22">
        <f t="shared" si="30"/>
        <v>242.53443745936855</v>
      </c>
      <c r="AA183" s="10">
        <f t="shared" si="31"/>
        <v>152.53443745936855</v>
      </c>
      <c r="AB183" s="23">
        <f t="shared" si="32"/>
        <v>72.10231937851412</v>
      </c>
      <c r="AC183" s="49"/>
      <c r="AD183" s="53"/>
      <c r="AE183" s="28"/>
      <c r="AF183" s="33">
        <f>IF(S180&gt;=0,IF(Z183&gt;=R180,Z183-R180,Z183-R180+360),IF((Z183-R180-180)&lt;0,IF(Z183-R180+180&lt;0,Z183-R180+540,Z183-R180+180),Z183-R180-180))</f>
        <v>205.73443745936856</v>
      </c>
      <c r="AG183" s="10">
        <f t="shared" si="34"/>
        <v>115.73443745936856</v>
      </c>
      <c r="AH183" s="10">
        <f t="shared" si="35"/>
        <v>72.10231937851412</v>
      </c>
      <c r="AI183" s="50"/>
      <c r="AJ183" s="28"/>
      <c r="AK183" s="34"/>
    </row>
    <row r="184" spans="1:37" ht="12.75">
      <c r="A184" t="s">
        <v>50</v>
      </c>
      <c r="B184" t="s">
        <v>51</v>
      </c>
      <c r="C184" s="91">
        <v>57</v>
      </c>
      <c r="D184">
        <v>6</v>
      </c>
      <c r="E184" s="2" t="s">
        <v>109</v>
      </c>
      <c r="F184" s="12">
        <v>33</v>
      </c>
      <c r="G184" s="16">
        <v>33</v>
      </c>
      <c r="H184" s="11">
        <f t="shared" si="24"/>
        <v>33</v>
      </c>
      <c r="I184" s="16"/>
      <c r="J184" s="2">
        <v>270</v>
      </c>
      <c r="K184" s="9">
        <v>8</v>
      </c>
      <c r="L184" s="9">
        <v>0</v>
      </c>
      <c r="M184" s="9">
        <v>1</v>
      </c>
      <c r="N184" s="9"/>
      <c r="O184" s="47"/>
      <c r="P184" s="2">
        <v>26</v>
      </c>
      <c r="Q184" s="9">
        <v>38</v>
      </c>
      <c r="R184" s="92"/>
      <c r="S184" s="93"/>
      <c r="T184" s="127">
        <v>852.7850000000001</v>
      </c>
      <c r="U184" s="41">
        <f t="shared" si="25"/>
        <v>-0.017282560817541693</v>
      </c>
      <c r="V184" s="41">
        <f t="shared" si="26"/>
        <v>0.13915190422268917</v>
      </c>
      <c r="W184" s="41">
        <f t="shared" si="27"/>
        <v>0.9901172461182299</v>
      </c>
      <c r="X184" s="10">
        <f t="shared" si="28"/>
        <v>97.0798376137986</v>
      </c>
      <c r="Y184" s="44">
        <f t="shared" si="29"/>
        <v>81.93933913248243</v>
      </c>
      <c r="Z184" s="22">
        <f t="shared" si="30"/>
        <v>277.0798376137986</v>
      </c>
      <c r="AA184" s="10">
        <f t="shared" si="31"/>
        <v>187.0798376137986</v>
      </c>
      <c r="AB184" s="23">
        <f t="shared" si="32"/>
        <v>8.06066086751757</v>
      </c>
      <c r="AC184" s="49"/>
      <c r="AD184" s="53"/>
      <c r="AE184" s="28"/>
      <c r="AF184" s="33">
        <f t="shared" si="33"/>
        <v>277.0798376137986</v>
      </c>
      <c r="AG184" s="10">
        <f t="shared" si="34"/>
        <v>187.0798376137986</v>
      </c>
      <c r="AH184" s="10">
        <f t="shared" si="35"/>
        <v>8.06066086751757</v>
      </c>
      <c r="AI184" s="50"/>
      <c r="AJ184" s="28"/>
      <c r="AK184" s="34"/>
    </row>
    <row r="185" spans="1:37" ht="12.75">
      <c r="A185" t="s">
        <v>50</v>
      </c>
      <c r="B185" t="s">
        <v>51</v>
      </c>
      <c r="C185" s="91">
        <v>58</v>
      </c>
      <c r="D185">
        <v>1</v>
      </c>
      <c r="E185" s="2" t="s">
        <v>109</v>
      </c>
      <c r="F185" s="12">
        <v>23</v>
      </c>
      <c r="G185" s="16">
        <v>23</v>
      </c>
      <c r="H185" s="11">
        <f t="shared" si="24"/>
        <v>23</v>
      </c>
      <c r="I185" s="16"/>
      <c r="J185" s="2">
        <v>90</v>
      </c>
      <c r="K185" s="9">
        <v>3</v>
      </c>
      <c r="L185" s="9">
        <v>180</v>
      </c>
      <c r="M185" s="9">
        <v>8</v>
      </c>
      <c r="N185" s="9"/>
      <c r="O185" s="47"/>
      <c r="P185" s="2">
        <v>0</v>
      </c>
      <c r="Q185" s="9">
        <v>85</v>
      </c>
      <c r="R185" s="92">
        <v>30.9</v>
      </c>
      <c r="S185" s="93">
        <v>-47.9</v>
      </c>
      <c r="T185" s="127">
        <v>856.13</v>
      </c>
      <c r="U185" s="41">
        <f t="shared" si="25"/>
        <v>0.13898236906210149</v>
      </c>
      <c r="V185" s="41">
        <f t="shared" si="26"/>
        <v>-0.051826626314443326</v>
      </c>
      <c r="W185" s="41">
        <f t="shared" si="27"/>
        <v>0.9889109407697048</v>
      </c>
      <c r="X185" s="10">
        <f t="shared" si="28"/>
        <v>339.5494780498733</v>
      </c>
      <c r="Y185" s="44">
        <f t="shared" si="29"/>
        <v>81.46955163874233</v>
      </c>
      <c r="Z185" s="22">
        <f t="shared" si="30"/>
        <v>159.5494780498733</v>
      </c>
      <c r="AA185" s="10">
        <f t="shared" si="31"/>
        <v>69.5494780498733</v>
      </c>
      <c r="AB185" s="23">
        <f t="shared" si="32"/>
        <v>8.530448361257669</v>
      </c>
      <c r="AC185" s="49"/>
      <c r="AD185" s="53"/>
      <c r="AE185" s="28"/>
      <c r="AF185" s="33">
        <f t="shared" si="33"/>
        <v>308.6494780498733</v>
      </c>
      <c r="AG185" s="10">
        <f t="shared" si="34"/>
        <v>218.64947804987332</v>
      </c>
      <c r="AH185" s="10">
        <f t="shared" si="35"/>
        <v>8.530448361257669</v>
      </c>
      <c r="AI185" s="50"/>
      <c r="AJ185" s="28"/>
      <c r="AK185" s="34" t="s">
        <v>166</v>
      </c>
    </row>
    <row r="186" spans="1:37" ht="12.75">
      <c r="A186" t="s">
        <v>50</v>
      </c>
      <c r="B186" t="s">
        <v>51</v>
      </c>
      <c r="C186" s="91">
        <v>58</v>
      </c>
      <c r="D186">
        <v>1</v>
      </c>
      <c r="E186" s="2" t="s">
        <v>109</v>
      </c>
      <c r="F186" s="12">
        <v>29</v>
      </c>
      <c r="G186" s="16">
        <v>29</v>
      </c>
      <c r="H186" s="11">
        <f t="shared" si="24"/>
        <v>29</v>
      </c>
      <c r="I186" s="16"/>
      <c r="J186" s="2">
        <v>90</v>
      </c>
      <c r="K186" s="9">
        <v>4</v>
      </c>
      <c r="L186" s="9">
        <v>180</v>
      </c>
      <c r="M186" s="9">
        <v>1</v>
      </c>
      <c r="N186" s="9"/>
      <c r="O186" s="47"/>
      <c r="P186" s="2">
        <v>0</v>
      </c>
      <c r="Q186" s="9">
        <v>85</v>
      </c>
      <c r="R186" s="92">
        <v>30.9</v>
      </c>
      <c r="S186" s="93">
        <v>-47.9</v>
      </c>
      <c r="T186" s="127">
        <v>856.1899999999999</v>
      </c>
      <c r="U186" s="41">
        <f t="shared" si="25"/>
        <v>0.017409893252357162</v>
      </c>
      <c r="V186" s="41">
        <f t="shared" si="26"/>
        <v>-0.06974584949530101</v>
      </c>
      <c r="W186" s="41">
        <f t="shared" si="27"/>
        <v>0.9974121164231596</v>
      </c>
      <c r="X186" s="10">
        <f t="shared" si="28"/>
        <v>284.01569916405356</v>
      </c>
      <c r="Y186" s="44">
        <f t="shared" si="29"/>
        <v>85.87768053918502</v>
      </c>
      <c r="Z186" s="22">
        <f t="shared" si="30"/>
        <v>104.01569916405356</v>
      </c>
      <c r="AA186" s="10">
        <f t="shared" si="31"/>
        <v>14.015699164053558</v>
      </c>
      <c r="AB186" s="23">
        <f t="shared" si="32"/>
        <v>4.122319460814978</v>
      </c>
      <c r="AC186" s="49"/>
      <c r="AD186" s="53"/>
      <c r="AE186" s="28"/>
      <c r="AF186" s="33">
        <f t="shared" si="33"/>
        <v>253.11569916405355</v>
      </c>
      <c r="AG186" s="10">
        <f t="shared" si="34"/>
        <v>163.11569916405355</v>
      </c>
      <c r="AH186" s="10">
        <f t="shared" si="35"/>
        <v>4.122319460814978</v>
      </c>
      <c r="AI186" s="50"/>
      <c r="AJ186" s="28"/>
      <c r="AK186" s="34"/>
    </row>
    <row r="187" spans="1:37" ht="12.75">
      <c r="A187" t="s">
        <v>50</v>
      </c>
      <c r="B187" t="s">
        <v>51</v>
      </c>
      <c r="C187" s="91">
        <v>58</v>
      </c>
      <c r="D187">
        <v>1</v>
      </c>
      <c r="E187" s="2" t="s">
        <v>109</v>
      </c>
      <c r="F187" s="12">
        <v>39</v>
      </c>
      <c r="G187" s="16">
        <v>39</v>
      </c>
      <c r="H187" s="11">
        <f t="shared" si="24"/>
        <v>39</v>
      </c>
      <c r="I187" s="16"/>
      <c r="J187" s="2">
        <v>90</v>
      </c>
      <c r="K187" s="9">
        <v>2</v>
      </c>
      <c r="L187" s="9">
        <v>180</v>
      </c>
      <c r="M187" s="9">
        <v>7</v>
      </c>
      <c r="N187" s="9"/>
      <c r="O187" s="47"/>
      <c r="P187" s="2">
        <v>0</v>
      </c>
      <c r="Q187" s="9">
        <v>85</v>
      </c>
      <c r="R187" s="92">
        <v>-174.5</v>
      </c>
      <c r="S187" s="93">
        <v>58.7</v>
      </c>
      <c r="T187" s="127">
        <v>856.29</v>
      </c>
      <c r="U187" s="41">
        <f t="shared" si="25"/>
        <v>0.12179510389394452</v>
      </c>
      <c r="V187" s="41">
        <f t="shared" si="26"/>
        <v>-0.03463936114628635</v>
      </c>
      <c r="W187" s="41">
        <f t="shared" si="27"/>
        <v>0.9919415193434417</v>
      </c>
      <c r="X187" s="10">
        <f t="shared" si="28"/>
        <v>344.1238852179074</v>
      </c>
      <c r="Y187" s="44">
        <f t="shared" si="29"/>
        <v>82.72531708215082</v>
      </c>
      <c r="Z187" s="22">
        <f t="shared" si="30"/>
        <v>164.1238852179074</v>
      </c>
      <c r="AA187" s="10">
        <f t="shared" si="31"/>
        <v>74.1238852179074</v>
      </c>
      <c r="AB187" s="23">
        <f t="shared" si="32"/>
        <v>7.2746829178491765</v>
      </c>
      <c r="AC187" s="49"/>
      <c r="AD187" s="53"/>
      <c r="AE187" s="28"/>
      <c r="AF187" s="33">
        <f t="shared" si="33"/>
        <v>338.6238852179074</v>
      </c>
      <c r="AG187" s="10">
        <f t="shared" si="34"/>
        <v>248.6238852179074</v>
      </c>
      <c r="AH187" s="10">
        <f t="shared" si="35"/>
        <v>7.2746829178491765</v>
      </c>
      <c r="AI187" s="50"/>
      <c r="AJ187" s="28"/>
      <c r="AK187" s="34"/>
    </row>
    <row r="188" spans="1:37" ht="12.75">
      <c r="A188" t="s">
        <v>50</v>
      </c>
      <c r="B188" t="s">
        <v>51</v>
      </c>
      <c r="C188" s="91">
        <v>58</v>
      </c>
      <c r="D188">
        <v>1</v>
      </c>
      <c r="E188" s="2" t="s">
        <v>109</v>
      </c>
      <c r="F188" s="12">
        <v>53</v>
      </c>
      <c r="G188" s="16">
        <v>53</v>
      </c>
      <c r="H188" s="11">
        <f t="shared" si="24"/>
        <v>53</v>
      </c>
      <c r="I188" s="16"/>
      <c r="J188" s="2">
        <v>90</v>
      </c>
      <c r="K188" s="9">
        <v>4</v>
      </c>
      <c r="L188" s="9">
        <v>0</v>
      </c>
      <c r="M188" s="9">
        <v>2</v>
      </c>
      <c r="N188" s="9"/>
      <c r="O188" s="47"/>
      <c r="P188" s="2">
        <v>0</v>
      </c>
      <c r="Q188" s="9">
        <v>85</v>
      </c>
      <c r="R188" s="92">
        <v>-174.5</v>
      </c>
      <c r="S188" s="93">
        <v>58.7</v>
      </c>
      <c r="T188" s="127">
        <v>856.43</v>
      </c>
      <c r="U188" s="41">
        <f t="shared" si="25"/>
        <v>0.03481448328257625</v>
      </c>
      <c r="V188" s="41">
        <f t="shared" si="26"/>
        <v>0.06971397998507722</v>
      </c>
      <c r="W188" s="41">
        <f t="shared" si="27"/>
        <v>-0.9969563611936845</v>
      </c>
      <c r="X188" s="10">
        <f t="shared" si="28"/>
        <v>63.46290360641922</v>
      </c>
      <c r="Y188" s="44">
        <f t="shared" si="29"/>
        <v>-85.53076266752878</v>
      </c>
      <c r="Z188" s="22">
        <f t="shared" si="30"/>
        <v>63.46290360641922</v>
      </c>
      <c r="AA188" s="10">
        <f t="shared" si="31"/>
        <v>333.4629036064192</v>
      </c>
      <c r="AB188" s="23">
        <f t="shared" si="32"/>
        <v>4.469237332471224</v>
      </c>
      <c r="AC188" s="49"/>
      <c r="AD188" s="53"/>
      <c r="AE188" s="28"/>
      <c r="AF188" s="33">
        <f t="shared" si="33"/>
        <v>237.96290360641922</v>
      </c>
      <c r="AG188" s="10">
        <f t="shared" si="34"/>
        <v>147.96290360641922</v>
      </c>
      <c r="AH188" s="10">
        <f t="shared" si="35"/>
        <v>4.469237332471224</v>
      </c>
      <c r="AI188" s="50"/>
      <c r="AJ188" s="28"/>
      <c r="AK188" s="34"/>
    </row>
    <row r="189" spans="1:37" ht="12.75">
      <c r="A189" t="s">
        <v>50</v>
      </c>
      <c r="B189" t="s">
        <v>51</v>
      </c>
      <c r="C189" s="91">
        <v>58</v>
      </c>
      <c r="D189">
        <v>1</v>
      </c>
      <c r="E189" s="2" t="s">
        <v>167</v>
      </c>
      <c r="F189" s="12">
        <v>57</v>
      </c>
      <c r="G189" s="16">
        <v>57</v>
      </c>
      <c r="H189" s="11">
        <f t="shared" si="24"/>
        <v>57</v>
      </c>
      <c r="I189" s="16"/>
      <c r="J189" s="2">
        <v>90</v>
      </c>
      <c r="K189" s="9">
        <v>5</v>
      </c>
      <c r="L189" s="9">
        <v>0</v>
      </c>
      <c r="M189" s="9">
        <v>9</v>
      </c>
      <c r="N189" s="9"/>
      <c r="O189" s="47"/>
      <c r="P189" s="2">
        <v>0</v>
      </c>
      <c r="Q189" s="9">
        <v>85</v>
      </c>
      <c r="R189" s="92">
        <v>-174.5</v>
      </c>
      <c r="S189" s="93">
        <v>58.7</v>
      </c>
      <c r="T189" s="127">
        <v>856.47</v>
      </c>
      <c r="U189" s="41">
        <f t="shared" si="25"/>
        <v>0.1558391846718965</v>
      </c>
      <c r="V189" s="41">
        <f t="shared" si="26"/>
        <v>0.0860827109277712</v>
      </c>
      <c r="W189" s="41">
        <f t="shared" si="27"/>
        <v>-0.9839298882679104</v>
      </c>
      <c r="X189" s="10">
        <f t="shared" si="28"/>
        <v>28.915456365919972</v>
      </c>
      <c r="Y189" s="44">
        <f t="shared" si="29"/>
        <v>-79.74377297772563</v>
      </c>
      <c r="Z189" s="22">
        <f t="shared" si="30"/>
        <v>28.915456365919972</v>
      </c>
      <c r="AA189" s="10">
        <f t="shared" si="31"/>
        <v>298.91545636591997</v>
      </c>
      <c r="AB189" s="23">
        <f t="shared" si="32"/>
        <v>10.256227022274373</v>
      </c>
      <c r="AC189" s="49"/>
      <c r="AD189" s="53"/>
      <c r="AE189" s="28"/>
      <c r="AF189" s="33">
        <f t="shared" si="33"/>
        <v>203.41545636591997</v>
      </c>
      <c r="AG189" s="10">
        <f t="shared" si="34"/>
        <v>113.41545636591997</v>
      </c>
      <c r="AH189" s="10">
        <f t="shared" si="35"/>
        <v>10.256227022274373</v>
      </c>
      <c r="AI189" s="50"/>
      <c r="AJ189" s="28"/>
      <c r="AK189" s="34"/>
    </row>
    <row r="190" spans="1:37" ht="12.75">
      <c r="A190" t="s">
        <v>50</v>
      </c>
      <c r="B190" t="s">
        <v>51</v>
      </c>
      <c r="C190" s="91">
        <v>58</v>
      </c>
      <c r="D190">
        <v>1</v>
      </c>
      <c r="E190" s="2" t="s">
        <v>167</v>
      </c>
      <c r="F190" s="12">
        <v>59</v>
      </c>
      <c r="G190" s="16">
        <v>60</v>
      </c>
      <c r="H190" s="11">
        <f t="shared" si="24"/>
        <v>59.5</v>
      </c>
      <c r="I190" s="16"/>
      <c r="J190" s="2">
        <v>270</v>
      </c>
      <c r="K190" s="9">
        <v>6</v>
      </c>
      <c r="L190" s="9">
        <v>180</v>
      </c>
      <c r="M190" s="9">
        <v>5</v>
      </c>
      <c r="N190" s="9"/>
      <c r="O190" s="47"/>
      <c r="P190" s="2">
        <v>0</v>
      </c>
      <c r="Q190" s="9">
        <v>85</v>
      </c>
      <c r="R190" s="92">
        <v>-174.5</v>
      </c>
      <c r="S190" s="93">
        <v>58.7</v>
      </c>
      <c r="T190" s="127">
        <v>856.495</v>
      </c>
      <c r="U190" s="41">
        <f t="shared" si="25"/>
        <v>-0.08667829446963066</v>
      </c>
      <c r="V190" s="41">
        <f t="shared" si="26"/>
        <v>-0.10413070090691413</v>
      </c>
      <c r="W190" s="41">
        <f t="shared" si="27"/>
        <v>-0.9907374393020275</v>
      </c>
      <c r="X190" s="10">
        <f t="shared" si="28"/>
        <v>230.22603585620644</v>
      </c>
      <c r="Y190" s="44">
        <f t="shared" si="29"/>
        <v>-82.21297801271761</v>
      </c>
      <c r="Z190" s="22">
        <f t="shared" si="30"/>
        <v>230.22603585620644</v>
      </c>
      <c r="AA190" s="10">
        <f t="shared" si="31"/>
        <v>140.22603585620644</v>
      </c>
      <c r="AB190" s="23">
        <f t="shared" si="32"/>
        <v>7.787021987282387</v>
      </c>
      <c r="AC190" s="49"/>
      <c r="AD190" s="53"/>
      <c r="AE190" s="28"/>
      <c r="AF190" s="33">
        <f t="shared" si="33"/>
        <v>404.7260358562064</v>
      </c>
      <c r="AG190" s="10">
        <f t="shared" si="34"/>
        <v>314.7260358562064</v>
      </c>
      <c r="AH190" s="10">
        <f t="shared" si="35"/>
        <v>7.787021987282387</v>
      </c>
      <c r="AI190" s="50"/>
      <c r="AJ190" s="28"/>
      <c r="AK190" s="34"/>
    </row>
    <row r="191" spans="1:37" ht="12.75">
      <c r="A191" t="s">
        <v>50</v>
      </c>
      <c r="B191" t="s">
        <v>51</v>
      </c>
      <c r="C191" s="91">
        <v>58</v>
      </c>
      <c r="D191">
        <v>1</v>
      </c>
      <c r="E191" s="2" t="s">
        <v>167</v>
      </c>
      <c r="F191" s="12">
        <v>61</v>
      </c>
      <c r="G191" s="16">
        <v>62</v>
      </c>
      <c r="H191" s="11">
        <f t="shared" si="24"/>
        <v>61.5</v>
      </c>
      <c r="I191" s="16"/>
      <c r="J191" s="2">
        <v>90</v>
      </c>
      <c r="K191" s="9">
        <v>9</v>
      </c>
      <c r="L191" s="9">
        <v>0</v>
      </c>
      <c r="M191" s="9">
        <v>3</v>
      </c>
      <c r="N191" s="9"/>
      <c r="O191" s="47"/>
      <c r="P191" s="2">
        <v>0</v>
      </c>
      <c r="Q191" s="9">
        <v>85</v>
      </c>
      <c r="R191" s="92">
        <v>-174.5</v>
      </c>
      <c r="S191" s="93">
        <v>58.7</v>
      </c>
      <c r="T191" s="127">
        <v>856.515</v>
      </c>
      <c r="U191" s="41">
        <f t="shared" si="25"/>
        <v>0.05169161377505293</v>
      </c>
      <c r="V191" s="41">
        <f t="shared" si="26"/>
        <v>0.1562200770427064</v>
      </c>
      <c r="W191" s="41">
        <f t="shared" si="27"/>
        <v>-0.9863347480510395</v>
      </c>
      <c r="X191" s="10">
        <f t="shared" si="28"/>
        <v>71.6911525215017</v>
      </c>
      <c r="Y191" s="44">
        <f t="shared" si="29"/>
        <v>-80.52857977265462</v>
      </c>
      <c r="Z191" s="22">
        <f t="shared" si="30"/>
        <v>71.6911525215017</v>
      </c>
      <c r="AA191" s="10">
        <f t="shared" si="31"/>
        <v>341.6911525215017</v>
      </c>
      <c r="AB191" s="23">
        <f t="shared" si="32"/>
        <v>9.471420227345376</v>
      </c>
      <c r="AC191" s="49"/>
      <c r="AD191" s="53"/>
      <c r="AE191" s="28"/>
      <c r="AF191" s="33">
        <f t="shared" si="33"/>
        <v>246.1911525215017</v>
      </c>
      <c r="AG191" s="10">
        <f t="shared" si="34"/>
        <v>156.1911525215017</v>
      </c>
      <c r="AH191" s="10">
        <f t="shared" si="35"/>
        <v>9.471420227345376</v>
      </c>
      <c r="AI191" s="50"/>
      <c r="AJ191" s="28"/>
      <c r="AK191" s="34"/>
    </row>
    <row r="192" spans="1:37" ht="12.75">
      <c r="A192" t="s">
        <v>50</v>
      </c>
      <c r="B192" t="s">
        <v>51</v>
      </c>
      <c r="C192" s="91">
        <v>58</v>
      </c>
      <c r="D192">
        <v>1</v>
      </c>
      <c r="E192" s="2" t="s">
        <v>109</v>
      </c>
      <c r="F192" s="12">
        <v>117</v>
      </c>
      <c r="G192" s="16">
        <v>117</v>
      </c>
      <c r="H192" s="11">
        <f t="shared" si="24"/>
        <v>117</v>
      </c>
      <c r="I192" s="16"/>
      <c r="J192" s="2">
        <v>270</v>
      </c>
      <c r="K192" s="9">
        <v>1</v>
      </c>
      <c r="L192" s="9">
        <v>180</v>
      </c>
      <c r="M192" s="9">
        <v>4</v>
      </c>
      <c r="N192" s="9"/>
      <c r="O192" s="47"/>
      <c r="P192" s="2">
        <v>97</v>
      </c>
      <c r="Q192" s="9">
        <v>127</v>
      </c>
      <c r="R192" s="92">
        <v>-130.4</v>
      </c>
      <c r="S192" s="93">
        <v>68.4</v>
      </c>
      <c r="T192" s="127">
        <v>857.0699999999999</v>
      </c>
      <c r="U192" s="41">
        <f t="shared" si="25"/>
        <v>-0.06974584949530101</v>
      </c>
      <c r="V192" s="41">
        <f t="shared" si="26"/>
        <v>-0.017409893252357155</v>
      </c>
      <c r="W192" s="41">
        <f t="shared" si="27"/>
        <v>-0.9974121164231596</v>
      </c>
      <c r="X192" s="10">
        <f t="shared" si="28"/>
        <v>194.01569916405353</v>
      </c>
      <c r="Y192" s="44">
        <f t="shared" si="29"/>
        <v>-85.87768053918494</v>
      </c>
      <c r="Z192" s="22">
        <f t="shared" si="30"/>
        <v>194.01569916405353</v>
      </c>
      <c r="AA192" s="10">
        <f t="shared" si="31"/>
        <v>104.01569916405353</v>
      </c>
      <c r="AB192" s="23">
        <f t="shared" si="32"/>
        <v>4.1223194608150635</v>
      </c>
      <c r="AC192" s="49"/>
      <c r="AD192" s="53"/>
      <c r="AE192" s="28"/>
      <c r="AF192" s="33">
        <f t="shared" si="33"/>
        <v>324.41569916405354</v>
      </c>
      <c r="AG192" s="10">
        <f t="shared" si="34"/>
        <v>234.41569916405354</v>
      </c>
      <c r="AH192" s="10">
        <f t="shared" si="35"/>
        <v>4.1223194608150635</v>
      </c>
      <c r="AI192" s="50"/>
      <c r="AJ192" s="28"/>
      <c r="AK192" s="34"/>
    </row>
    <row r="193" spans="1:37" ht="12.75">
      <c r="A193" t="s">
        <v>50</v>
      </c>
      <c r="B193" t="s">
        <v>51</v>
      </c>
      <c r="C193" s="91">
        <v>58</v>
      </c>
      <c r="D193">
        <v>1</v>
      </c>
      <c r="E193" s="2" t="s">
        <v>19</v>
      </c>
      <c r="F193" s="12">
        <v>130</v>
      </c>
      <c r="G193" s="16">
        <v>132</v>
      </c>
      <c r="H193" s="11">
        <f t="shared" si="24"/>
        <v>131</v>
      </c>
      <c r="I193" s="16"/>
      <c r="J193" s="2">
        <v>90</v>
      </c>
      <c r="K193" s="9">
        <v>24</v>
      </c>
      <c r="L193" s="9">
        <v>0</v>
      </c>
      <c r="M193" s="9">
        <v>48</v>
      </c>
      <c r="N193" s="9">
        <v>42</v>
      </c>
      <c r="O193" s="47">
        <v>90</v>
      </c>
      <c r="P193" s="2">
        <v>127</v>
      </c>
      <c r="Q193" s="9">
        <v>133</v>
      </c>
      <c r="R193" s="92"/>
      <c r="S193" s="93"/>
      <c r="T193" s="127">
        <v>857.2099999999999</v>
      </c>
      <c r="U193" s="41">
        <f t="shared" si="25"/>
        <v>0.6788965796854768</v>
      </c>
      <c r="V193" s="41">
        <f t="shared" si="26"/>
        <v>0.27215993660967663</v>
      </c>
      <c r="W193" s="41">
        <f t="shared" si="27"/>
        <v>-0.6112812260087742</v>
      </c>
      <c r="X193" s="10">
        <f t="shared" si="28"/>
        <v>21.845143863078526</v>
      </c>
      <c r="Y193" s="44">
        <f t="shared" si="29"/>
        <v>-39.88714617073405</v>
      </c>
      <c r="Z193" s="22">
        <f t="shared" si="30"/>
        <v>21.845143863078526</v>
      </c>
      <c r="AA193" s="10">
        <f t="shared" si="31"/>
        <v>291.84514386307853</v>
      </c>
      <c r="AB193" s="23">
        <f t="shared" si="32"/>
        <v>50.11285382926595</v>
      </c>
      <c r="AC193" s="49"/>
      <c r="AD193" s="53"/>
      <c r="AE193" s="28"/>
      <c r="AF193" s="33">
        <f t="shared" si="33"/>
        <v>21.845143863078526</v>
      </c>
      <c r="AG193" s="10">
        <f t="shared" si="34"/>
        <v>291.84514386307853</v>
      </c>
      <c r="AH193" s="10">
        <f t="shared" si="35"/>
        <v>50.11285382926595</v>
      </c>
      <c r="AI193" s="50"/>
      <c r="AJ193" s="28"/>
      <c r="AK193" s="34"/>
    </row>
    <row r="194" spans="1:37" ht="12.75">
      <c r="A194" t="s">
        <v>50</v>
      </c>
      <c r="B194" t="s">
        <v>51</v>
      </c>
      <c r="C194" s="91">
        <v>58</v>
      </c>
      <c r="D194">
        <v>4</v>
      </c>
      <c r="E194" s="2" t="s">
        <v>19</v>
      </c>
      <c r="F194" s="12">
        <v>39</v>
      </c>
      <c r="G194" s="16">
        <v>42</v>
      </c>
      <c r="H194" s="11">
        <f t="shared" si="24"/>
        <v>40.5</v>
      </c>
      <c r="I194" s="16"/>
      <c r="J194" s="2">
        <v>90</v>
      </c>
      <c r="K194" s="9">
        <v>29</v>
      </c>
      <c r="L194" s="9">
        <v>0</v>
      </c>
      <c r="M194" s="9">
        <v>50</v>
      </c>
      <c r="N194" s="9">
        <v>48</v>
      </c>
      <c r="O194" s="47">
        <v>90</v>
      </c>
      <c r="P194" s="2">
        <v>0</v>
      </c>
      <c r="Q194" s="9">
        <v>42</v>
      </c>
      <c r="R194" s="92"/>
      <c r="S194" s="93"/>
      <c r="T194" s="127">
        <v>859.2909999999999</v>
      </c>
      <c r="U194" s="41">
        <f t="shared" si="25"/>
        <v>0.669997566496482</v>
      </c>
      <c r="V194" s="41">
        <f t="shared" si="26"/>
        <v>0.3116296169511818</v>
      </c>
      <c r="W194" s="41">
        <f t="shared" si="27"/>
        <v>-0.5621947109368732</v>
      </c>
      <c r="X194" s="10">
        <f t="shared" si="28"/>
        <v>24.944105063318055</v>
      </c>
      <c r="Y194" s="44">
        <f t="shared" si="29"/>
        <v>-37.26489778567073</v>
      </c>
      <c r="Z194" s="22">
        <f t="shared" si="30"/>
        <v>24.944105063318055</v>
      </c>
      <c r="AA194" s="10">
        <f t="shared" si="31"/>
        <v>294.94410506331803</v>
      </c>
      <c r="AB194" s="23">
        <f t="shared" si="32"/>
        <v>52.73510221432927</v>
      </c>
      <c r="AC194" s="49"/>
      <c r="AD194" s="53"/>
      <c r="AE194" s="28"/>
      <c r="AF194" s="33">
        <f t="shared" si="33"/>
        <v>24.944105063318055</v>
      </c>
      <c r="AG194" s="10">
        <f t="shared" si="34"/>
        <v>294.94410506331803</v>
      </c>
      <c r="AH194" s="10">
        <f t="shared" si="35"/>
        <v>52.73510221432927</v>
      </c>
      <c r="AI194" s="50"/>
      <c r="AJ194" s="28"/>
      <c r="AK194" s="34"/>
    </row>
    <row r="195" spans="1:37" ht="12.75">
      <c r="A195" t="s">
        <v>50</v>
      </c>
      <c r="B195" t="s">
        <v>51</v>
      </c>
      <c r="C195" s="91">
        <v>58</v>
      </c>
      <c r="D195">
        <v>4</v>
      </c>
      <c r="E195" s="2" t="s">
        <v>109</v>
      </c>
      <c r="F195" s="12">
        <v>131</v>
      </c>
      <c r="G195" s="16">
        <v>131</v>
      </c>
      <c r="H195" s="11">
        <f aca="true" t="shared" si="36" ref="H195:H210">AVERAGE(F195:G195)</f>
        <v>131</v>
      </c>
      <c r="I195" s="16"/>
      <c r="J195" s="2">
        <v>270</v>
      </c>
      <c r="K195" s="9">
        <v>5</v>
      </c>
      <c r="L195" s="9">
        <v>0</v>
      </c>
      <c r="M195" s="9">
        <v>0</v>
      </c>
      <c r="N195" s="9"/>
      <c r="O195" s="47"/>
      <c r="P195" s="2">
        <v>107</v>
      </c>
      <c r="Q195" s="9">
        <v>144</v>
      </c>
      <c r="R195" s="92"/>
      <c r="S195" s="93"/>
      <c r="T195" s="127">
        <v>860.1959999999999</v>
      </c>
      <c r="U195" s="41">
        <f aca="true" t="shared" si="37" ref="U195:U210">COS(K195*PI()/180)*SIN(J195*PI()/180)*(SIN(M195*PI()/180))-(COS(M195*PI()/180)*SIN(L195*PI()/180))*(SIN(K195*PI()/180))</f>
        <v>0</v>
      </c>
      <c r="V195" s="41">
        <f aca="true" t="shared" si="38" ref="V195:V210">(SIN(K195*PI()/180))*(COS(M195*PI()/180)*COS(L195*PI()/180))-(SIN(M195*PI()/180))*(COS(K195*PI()/180)*COS(J195*PI()/180))</f>
        <v>0.08715574274765817</v>
      </c>
      <c r="W195" s="41">
        <f aca="true" t="shared" si="39" ref="W195:W210">(COS(K195*PI()/180)*COS(J195*PI()/180))*(COS(M195*PI()/180)*SIN(L195*PI()/180))-(COS(K195*PI()/180)*SIN(J195*PI()/180))*(COS(M195*PI()/180)*COS(L195*PI()/180))</f>
        <v>0.9961946980917455</v>
      </c>
      <c r="X195" s="10">
        <f aca="true" t="shared" si="40" ref="X195:X210">IF(U195=0,IF(V195&gt;=0,90,270),IF(U195&gt;0,IF(V195&gt;=0,ATAN(V195/U195)*180/PI(),ATAN(V195/U195)*180/PI()+360),ATAN(V195/U195)*180/PI()+180))</f>
        <v>90</v>
      </c>
      <c r="Y195" s="44">
        <f aca="true" t="shared" si="41" ref="Y195:Y210">ASIN(W195/SQRT(U195^2+V195^2+W195^2))*180/PI()</f>
        <v>85</v>
      </c>
      <c r="Z195" s="22">
        <f aca="true" t="shared" si="42" ref="Z195:Z210">IF(W195&lt;0,X195,IF(X195+180&gt;=360,X195-180,X195+180))</f>
        <v>270</v>
      </c>
      <c r="AA195" s="10">
        <f aca="true" t="shared" si="43" ref="AA195:AA210">IF(Z195-90&lt;0,Z195+270,Z195-90)</f>
        <v>180</v>
      </c>
      <c r="AB195" s="23">
        <f aca="true" t="shared" si="44" ref="AB195:AB210">IF(W195&lt;0,90+Y195,90-Y195)</f>
        <v>5</v>
      </c>
      <c r="AC195" s="49"/>
      <c r="AD195" s="53"/>
      <c r="AE195" s="28"/>
      <c r="AF195" s="33">
        <f aca="true" t="shared" si="45" ref="AF195:AF210">IF(S195&gt;=0,IF(Z195&gt;=R195,Z195-R195,Z195-R195+360),IF((Z195-R195-180)&lt;0,IF(Z195-R195+180&lt;0,Z195-R195+540,Z195-R195+180),Z195-R195-180))</f>
        <v>270</v>
      </c>
      <c r="AG195" s="10">
        <f aca="true" t="shared" si="46" ref="AG195:AG210">IF(AF195-90&lt;0,AF195+270,AF195-90)</f>
        <v>180</v>
      </c>
      <c r="AH195" s="10">
        <f aca="true" t="shared" si="47" ref="AH195:AH210">AB195</f>
        <v>5</v>
      </c>
      <c r="AI195" s="50"/>
      <c r="AJ195" s="28"/>
      <c r="AK195" s="34"/>
    </row>
    <row r="196" spans="1:37" ht="12.75">
      <c r="A196" t="s">
        <v>50</v>
      </c>
      <c r="B196" t="s">
        <v>51</v>
      </c>
      <c r="C196" s="91">
        <v>58</v>
      </c>
      <c r="D196">
        <v>5</v>
      </c>
      <c r="E196" s="2" t="s">
        <v>109</v>
      </c>
      <c r="F196" s="12">
        <v>25</v>
      </c>
      <c r="G196" s="16">
        <v>25</v>
      </c>
      <c r="H196" s="11">
        <f t="shared" si="36"/>
        <v>25</v>
      </c>
      <c r="I196" s="16"/>
      <c r="J196" s="2">
        <v>90</v>
      </c>
      <c r="K196" s="9">
        <v>1</v>
      </c>
      <c r="L196" s="9">
        <v>180</v>
      </c>
      <c r="M196" s="9">
        <v>3</v>
      </c>
      <c r="N196" s="9"/>
      <c r="O196" s="47"/>
      <c r="P196" s="2">
        <v>15</v>
      </c>
      <c r="Q196" s="9">
        <v>33</v>
      </c>
      <c r="R196" s="92">
        <v>168.6</v>
      </c>
      <c r="S196" s="93">
        <v>78.9</v>
      </c>
      <c r="T196" s="127">
        <v>860.477</v>
      </c>
      <c r="U196" s="41">
        <f t="shared" si="37"/>
        <v>0.05232798522331313</v>
      </c>
      <c r="V196" s="41">
        <f t="shared" si="38"/>
        <v>-0.017428488520812167</v>
      </c>
      <c r="W196" s="41">
        <f t="shared" si="39"/>
        <v>0.9984774386394599</v>
      </c>
      <c r="X196" s="10">
        <f t="shared" si="40"/>
        <v>341.57901920027496</v>
      </c>
      <c r="Y196" s="44">
        <f t="shared" si="41"/>
        <v>86.83829951329471</v>
      </c>
      <c r="Z196" s="22">
        <f t="shared" si="42"/>
        <v>161.57901920027496</v>
      </c>
      <c r="AA196" s="10">
        <f t="shared" si="43"/>
        <v>71.57901920027496</v>
      </c>
      <c r="AB196" s="23">
        <f t="shared" si="44"/>
        <v>3.1617004867052856</v>
      </c>
      <c r="AC196" s="49"/>
      <c r="AD196" s="53"/>
      <c r="AE196" s="28"/>
      <c r="AF196" s="33">
        <f t="shared" si="45"/>
        <v>352.97901920027493</v>
      </c>
      <c r="AG196" s="10">
        <f t="shared" si="46"/>
        <v>262.97901920027493</v>
      </c>
      <c r="AH196" s="10">
        <f t="shared" si="47"/>
        <v>3.1617004867052856</v>
      </c>
      <c r="AI196" s="50"/>
      <c r="AJ196" s="28"/>
      <c r="AK196" s="34" t="s">
        <v>48</v>
      </c>
    </row>
    <row r="197" spans="1:37" ht="12.75">
      <c r="A197" t="s">
        <v>50</v>
      </c>
      <c r="B197" t="s">
        <v>51</v>
      </c>
      <c r="C197" s="91">
        <v>58</v>
      </c>
      <c r="D197">
        <v>5</v>
      </c>
      <c r="E197" s="2" t="s">
        <v>109</v>
      </c>
      <c r="F197" s="12">
        <v>48</v>
      </c>
      <c r="G197" s="16">
        <v>48</v>
      </c>
      <c r="H197" s="11">
        <f t="shared" si="36"/>
        <v>48</v>
      </c>
      <c r="I197" s="16"/>
      <c r="J197" s="2">
        <v>270</v>
      </c>
      <c r="K197" s="9">
        <v>2</v>
      </c>
      <c r="L197" s="9">
        <v>180</v>
      </c>
      <c r="M197" s="9">
        <v>4</v>
      </c>
      <c r="N197" s="9"/>
      <c r="O197" s="47"/>
      <c r="P197" s="2">
        <v>46</v>
      </c>
      <c r="Q197" s="9">
        <v>58</v>
      </c>
      <c r="R197" s="92"/>
      <c r="S197" s="93"/>
      <c r="T197" s="127">
        <v>860.707</v>
      </c>
      <c r="U197" s="41">
        <f t="shared" si="37"/>
        <v>-0.06971397998507722</v>
      </c>
      <c r="V197" s="41">
        <f t="shared" si="38"/>
        <v>-0.034814483282576233</v>
      </c>
      <c r="W197" s="41">
        <f t="shared" si="39"/>
        <v>-0.9969563611936845</v>
      </c>
      <c r="X197" s="10">
        <f t="shared" si="40"/>
        <v>206.53709639358078</v>
      </c>
      <c r="Y197" s="44">
        <f t="shared" si="41"/>
        <v>-85.53076266752878</v>
      </c>
      <c r="Z197" s="22">
        <f t="shared" si="42"/>
        <v>206.53709639358078</v>
      </c>
      <c r="AA197" s="10">
        <f t="shared" si="43"/>
        <v>116.53709639358078</v>
      </c>
      <c r="AB197" s="23">
        <f t="shared" si="44"/>
        <v>4.469237332471224</v>
      </c>
      <c r="AC197" s="49"/>
      <c r="AD197" s="53"/>
      <c r="AE197" s="28"/>
      <c r="AF197" s="33">
        <f t="shared" si="45"/>
        <v>206.53709639358078</v>
      </c>
      <c r="AG197" s="10">
        <f t="shared" si="46"/>
        <v>116.53709639358078</v>
      </c>
      <c r="AH197" s="10">
        <f t="shared" si="47"/>
        <v>4.469237332471224</v>
      </c>
      <c r="AI197" s="50"/>
      <c r="AJ197" s="28"/>
      <c r="AK197" s="34"/>
    </row>
    <row r="198" spans="1:37" ht="12.75">
      <c r="A198" t="s">
        <v>50</v>
      </c>
      <c r="B198" t="s">
        <v>51</v>
      </c>
      <c r="C198" s="91">
        <v>58</v>
      </c>
      <c r="D198">
        <v>5</v>
      </c>
      <c r="E198" s="2" t="s">
        <v>109</v>
      </c>
      <c r="F198" s="12">
        <v>96</v>
      </c>
      <c r="G198" s="16">
        <v>98</v>
      </c>
      <c r="H198" s="11">
        <f t="shared" si="36"/>
        <v>97</v>
      </c>
      <c r="I198" s="16"/>
      <c r="J198" s="2">
        <v>270</v>
      </c>
      <c r="K198" s="9">
        <v>4</v>
      </c>
      <c r="L198" s="9">
        <v>180</v>
      </c>
      <c r="M198" s="9">
        <v>3</v>
      </c>
      <c r="N198" s="9"/>
      <c r="O198" s="47"/>
      <c r="P198" s="2">
        <v>74</v>
      </c>
      <c r="Q198" s="9">
        <v>128</v>
      </c>
      <c r="R198" s="92">
        <v>-85.2</v>
      </c>
      <c r="S198" s="93">
        <v>77.2</v>
      </c>
      <c r="T198" s="127">
        <v>861.197</v>
      </c>
      <c r="U198" s="41">
        <f t="shared" si="37"/>
        <v>-0.052208468483931986</v>
      </c>
      <c r="V198" s="41">
        <f t="shared" si="38"/>
        <v>-0.06966087492121548</v>
      </c>
      <c r="W198" s="41">
        <f t="shared" si="39"/>
        <v>-0.9961969233988566</v>
      </c>
      <c r="X198" s="10">
        <f t="shared" si="40"/>
        <v>233.14968288059936</v>
      </c>
      <c r="Y198" s="44">
        <f t="shared" si="41"/>
        <v>-85.00583060689412</v>
      </c>
      <c r="Z198" s="22">
        <f t="shared" si="42"/>
        <v>233.14968288059936</v>
      </c>
      <c r="AA198" s="10">
        <f t="shared" si="43"/>
        <v>143.14968288059936</v>
      </c>
      <c r="AB198" s="23">
        <f t="shared" si="44"/>
        <v>4.994169393105878</v>
      </c>
      <c r="AC198" s="49"/>
      <c r="AD198" s="53"/>
      <c r="AE198" s="28"/>
      <c r="AF198" s="33">
        <f t="shared" si="45"/>
        <v>318.34968288059935</v>
      </c>
      <c r="AG198" s="10">
        <f t="shared" si="46"/>
        <v>228.34968288059935</v>
      </c>
      <c r="AH198" s="10">
        <f t="shared" si="47"/>
        <v>4.994169393105878</v>
      </c>
      <c r="AI198" s="50"/>
      <c r="AJ198" s="28"/>
      <c r="AK198" s="34"/>
    </row>
    <row r="199" spans="1:37" ht="12.75">
      <c r="A199" t="s">
        <v>50</v>
      </c>
      <c r="B199" t="s">
        <v>51</v>
      </c>
      <c r="C199" s="91">
        <v>58</v>
      </c>
      <c r="D199">
        <v>5</v>
      </c>
      <c r="E199" s="2" t="s">
        <v>109</v>
      </c>
      <c r="F199" s="12">
        <v>117</v>
      </c>
      <c r="G199" s="16">
        <v>118</v>
      </c>
      <c r="H199" s="11">
        <f t="shared" si="36"/>
        <v>117.5</v>
      </c>
      <c r="I199" s="16"/>
      <c r="J199" s="2">
        <v>270</v>
      </c>
      <c r="K199" s="9">
        <v>4</v>
      </c>
      <c r="L199" s="9">
        <v>0</v>
      </c>
      <c r="M199" s="9">
        <v>2</v>
      </c>
      <c r="N199" s="9"/>
      <c r="O199" s="47"/>
      <c r="P199" s="2">
        <v>74</v>
      </c>
      <c r="Q199" s="9">
        <v>128</v>
      </c>
      <c r="R199" s="92">
        <v>-85.2</v>
      </c>
      <c r="S199" s="93">
        <v>77.2</v>
      </c>
      <c r="T199" s="127">
        <v>861.4019999999999</v>
      </c>
      <c r="U199" s="41">
        <f t="shared" si="37"/>
        <v>-0.03481448328257625</v>
      </c>
      <c r="V199" s="41">
        <f t="shared" si="38"/>
        <v>0.06971397998507722</v>
      </c>
      <c r="W199" s="41">
        <f t="shared" si="39"/>
        <v>0.9969563611936845</v>
      </c>
      <c r="X199" s="10">
        <f t="shared" si="40"/>
        <v>116.53709639358078</v>
      </c>
      <c r="Y199" s="44">
        <f t="shared" si="41"/>
        <v>85.53076266752878</v>
      </c>
      <c r="Z199" s="22">
        <f t="shared" si="42"/>
        <v>296.5370963935808</v>
      </c>
      <c r="AA199" s="10">
        <f t="shared" si="43"/>
        <v>206.53709639358078</v>
      </c>
      <c r="AB199" s="23">
        <f t="shared" si="44"/>
        <v>4.469237332471224</v>
      </c>
      <c r="AC199" s="49"/>
      <c r="AD199" s="53"/>
      <c r="AE199" s="28"/>
      <c r="AF199" s="33">
        <f t="shared" si="45"/>
        <v>381.73709639358077</v>
      </c>
      <c r="AG199" s="10">
        <f t="shared" si="46"/>
        <v>291.73709639358077</v>
      </c>
      <c r="AH199" s="10">
        <f t="shared" si="47"/>
        <v>4.469237332471224</v>
      </c>
      <c r="AI199" s="50"/>
      <c r="AJ199" s="28"/>
      <c r="AK199" s="34"/>
    </row>
    <row r="200" spans="1:37" ht="12.75">
      <c r="A200" t="s">
        <v>50</v>
      </c>
      <c r="B200" t="s">
        <v>51</v>
      </c>
      <c r="C200" s="91">
        <v>58</v>
      </c>
      <c r="D200">
        <v>6</v>
      </c>
      <c r="E200" s="2" t="s">
        <v>109</v>
      </c>
      <c r="F200" s="12">
        <v>14</v>
      </c>
      <c r="G200" s="16">
        <v>14</v>
      </c>
      <c r="H200" s="11">
        <f t="shared" si="36"/>
        <v>14</v>
      </c>
      <c r="I200" s="16"/>
      <c r="J200" s="2">
        <v>270</v>
      </c>
      <c r="K200" s="9">
        <v>3</v>
      </c>
      <c r="L200" s="9">
        <v>180</v>
      </c>
      <c r="M200" s="9">
        <v>2</v>
      </c>
      <c r="N200" s="9"/>
      <c r="O200" s="47"/>
      <c r="P200" s="2">
        <v>0</v>
      </c>
      <c r="Q200" s="9">
        <v>45</v>
      </c>
      <c r="R200" s="92">
        <v>-149.5</v>
      </c>
      <c r="S200" s="93">
        <v>72.8</v>
      </c>
      <c r="T200" s="127">
        <v>861.584</v>
      </c>
      <c r="U200" s="41">
        <f t="shared" si="37"/>
        <v>-0.03485166815518733</v>
      </c>
      <c r="V200" s="41">
        <f t="shared" si="38"/>
        <v>-0.052304074592470835</v>
      </c>
      <c r="W200" s="41">
        <f t="shared" si="39"/>
        <v>-0.9980211966240684</v>
      </c>
      <c r="X200" s="10">
        <f t="shared" si="40"/>
        <v>236.32336918625154</v>
      </c>
      <c r="Y200" s="44">
        <f t="shared" si="41"/>
        <v>-86.39647307521291</v>
      </c>
      <c r="Z200" s="22">
        <f t="shared" si="42"/>
        <v>236.32336918625154</v>
      </c>
      <c r="AA200" s="10">
        <f t="shared" si="43"/>
        <v>146.32336918625154</v>
      </c>
      <c r="AB200" s="23">
        <f t="shared" si="44"/>
        <v>3.60352692478709</v>
      </c>
      <c r="AC200" s="49"/>
      <c r="AD200" s="53"/>
      <c r="AE200" s="28"/>
      <c r="AF200" s="33">
        <f t="shared" si="45"/>
        <v>385.8233691862515</v>
      </c>
      <c r="AG200" s="10">
        <f t="shared" si="46"/>
        <v>295.8233691862515</v>
      </c>
      <c r="AH200" s="10">
        <f t="shared" si="47"/>
        <v>3.60352692478709</v>
      </c>
      <c r="AI200" s="50"/>
      <c r="AJ200" s="28"/>
      <c r="AK200" s="34"/>
    </row>
    <row r="201" spans="1:37" ht="12.75">
      <c r="A201" t="s">
        <v>50</v>
      </c>
      <c r="B201" t="s">
        <v>51</v>
      </c>
      <c r="C201" s="91">
        <v>58</v>
      </c>
      <c r="D201">
        <v>6</v>
      </c>
      <c r="E201" s="2" t="s">
        <v>109</v>
      </c>
      <c r="F201" s="12">
        <v>32</v>
      </c>
      <c r="G201" s="16">
        <v>33</v>
      </c>
      <c r="H201" s="11">
        <f t="shared" si="36"/>
        <v>32.5</v>
      </c>
      <c r="I201" s="16"/>
      <c r="J201" s="2">
        <v>270</v>
      </c>
      <c r="K201" s="9">
        <v>9</v>
      </c>
      <c r="L201" s="9">
        <v>180</v>
      </c>
      <c r="M201" s="9">
        <v>3</v>
      </c>
      <c r="N201" s="9"/>
      <c r="O201" s="47"/>
      <c r="P201" s="2">
        <v>0</v>
      </c>
      <c r="Q201" s="9">
        <v>45</v>
      </c>
      <c r="R201" s="92">
        <v>-149.5</v>
      </c>
      <c r="S201" s="93">
        <v>72.8</v>
      </c>
      <c r="T201" s="127">
        <v>861.769</v>
      </c>
      <c r="U201" s="41">
        <f t="shared" si="37"/>
        <v>-0.05169161377505295</v>
      </c>
      <c r="V201" s="41">
        <f t="shared" si="38"/>
        <v>-0.1562200770427064</v>
      </c>
      <c r="W201" s="41">
        <f t="shared" si="39"/>
        <v>-0.9863347480510395</v>
      </c>
      <c r="X201" s="10">
        <f t="shared" si="40"/>
        <v>251.6911525215017</v>
      </c>
      <c r="Y201" s="44">
        <f t="shared" si="41"/>
        <v>-80.52857977265462</v>
      </c>
      <c r="Z201" s="22">
        <f t="shared" si="42"/>
        <v>251.6911525215017</v>
      </c>
      <c r="AA201" s="10">
        <f t="shared" si="43"/>
        <v>161.6911525215017</v>
      </c>
      <c r="AB201" s="23">
        <f t="shared" si="44"/>
        <v>9.471420227345376</v>
      </c>
      <c r="AC201" s="49"/>
      <c r="AD201" s="53"/>
      <c r="AE201" s="28"/>
      <c r="AF201" s="33">
        <f t="shared" si="45"/>
        <v>401.1911525215017</v>
      </c>
      <c r="AG201" s="10">
        <f t="shared" si="46"/>
        <v>311.1911525215017</v>
      </c>
      <c r="AH201" s="10">
        <f t="shared" si="47"/>
        <v>9.471420227345376</v>
      </c>
      <c r="AI201" s="50"/>
      <c r="AJ201" s="28"/>
      <c r="AK201" s="34"/>
    </row>
    <row r="202" spans="1:37" ht="12.75">
      <c r="A202" t="s">
        <v>50</v>
      </c>
      <c r="B202" t="s">
        <v>51</v>
      </c>
      <c r="C202" s="91">
        <v>58</v>
      </c>
      <c r="D202">
        <v>7</v>
      </c>
      <c r="E202" s="2" t="s">
        <v>109</v>
      </c>
      <c r="F202" s="12">
        <v>18</v>
      </c>
      <c r="G202" s="16">
        <v>19</v>
      </c>
      <c r="H202" s="11">
        <f t="shared" si="36"/>
        <v>18.5</v>
      </c>
      <c r="I202" s="16"/>
      <c r="J202" s="2">
        <v>90</v>
      </c>
      <c r="K202" s="9">
        <v>4</v>
      </c>
      <c r="L202" s="9">
        <v>0</v>
      </c>
      <c r="M202" s="9">
        <v>2</v>
      </c>
      <c r="N202" s="9"/>
      <c r="O202" s="47"/>
      <c r="P202" s="2">
        <v>0</v>
      </c>
      <c r="Q202" s="9">
        <v>29</v>
      </c>
      <c r="R202" s="92">
        <v>-19.9</v>
      </c>
      <c r="S202" s="93">
        <v>-19.8</v>
      </c>
      <c r="T202" s="127">
        <v>862.9129999999999</v>
      </c>
      <c r="U202" s="41">
        <f t="shared" si="37"/>
        <v>0.03481448328257625</v>
      </c>
      <c r="V202" s="41">
        <f t="shared" si="38"/>
        <v>0.06971397998507722</v>
      </c>
      <c r="W202" s="41">
        <f t="shared" si="39"/>
        <v>-0.9969563611936845</v>
      </c>
      <c r="X202" s="10">
        <f t="shared" si="40"/>
        <v>63.46290360641922</v>
      </c>
      <c r="Y202" s="44">
        <f t="shared" si="41"/>
        <v>-85.53076266752878</v>
      </c>
      <c r="Z202" s="22">
        <f t="shared" si="42"/>
        <v>63.46290360641922</v>
      </c>
      <c r="AA202" s="10">
        <f t="shared" si="43"/>
        <v>333.4629036064192</v>
      </c>
      <c r="AB202" s="23">
        <f t="shared" si="44"/>
        <v>4.469237332471224</v>
      </c>
      <c r="AC202" s="49"/>
      <c r="AD202" s="53"/>
      <c r="AE202" s="28"/>
      <c r="AF202" s="33">
        <f t="shared" si="45"/>
        <v>263.3629036064192</v>
      </c>
      <c r="AG202" s="10">
        <f t="shared" si="46"/>
        <v>173.3629036064192</v>
      </c>
      <c r="AH202" s="10">
        <f t="shared" si="47"/>
        <v>4.469237332471224</v>
      </c>
      <c r="AI202" s="50"/>
      <c r="AJ202" s="28"/>
      <c r="AK202" s="34"/>
    </row>
    <row r="203" spans="1:37" ht="12.75">
      <c r="A203" t="s">
        <v>50</v>
      </c>
      <c r="B203" t="s">
        <v>51</v>
      </c>
      <c r="C203" s="91">
        <v>58</v>
      </c>
      <c r="D203">
        <v>8</v>
      </c>
      <c r="E203" s="2" t="s">
        <v>109</v>
      </c>
      <c r="F203" s="12">
        <v>18</v>
      </c>
      <c r="G203" s="16">
        <v>19</v>
      </c>
      <c r="H203" s="11">
        <f t="shared" si="36"/>
        <v>18.5</v>
      </c>
      <c r="I203" s="16"/>
      <c r="J203" s="2">
        <v>90</v>
      </c>
      <c r="K203" s="9">
        <v>4</v>
      </c>
      <c r="L203" s="9">
        <v>0</v>
      </c>
      <c r="M203" s="9">
        <v>1</v>
      </c>
      <c r="N203" s="9"/>
      <c r="O203" s="47"/>
      <c r="P203" s="2">
        <v>5</v>
      </c>
      <c r="Q203" s="9">
        <v>27</v>
      </c>
      <c r="R203" s="92"/>
      <c r="S203" s="93"/>
      <c r="T203" s="127">
        <v>864.2539999999999</v>
      </c>
      <c r="U203" s="41">
        <f t="shared" si="37"/>
        <v>0.01740989325235717</v>
      </c>
      <c r="V203" s="41">
        <f t="shared" si="38"/>
        <v>0.06974584949530101</v>
      </c>
      <c r="W203" s="41">
        <f t="shared" si="39"/>
        <v>-0.9974121164231596</v>
      </c>
      <c r="X203" s="10">
        <f t="shared" si="40"/>
        <v>75.98430083594647</v>
      </c>
      <c r="Y203" s="44">
        <f t="shared" si="41"/>
        <v>-85.87768053918494</v>
      </c>
      <c r="Z203" s="22">
        <f t="shared" si="42"/>
        <v>75.98430083594647</v>
      </c>
      <c r="AA203" s="10">
        <f t="shared" si="43"/>
        <v>345.98430083594644</v>
      </c>
      <c r="AB203" s="23">
        <f t="shared" si="44"/>
        <v>4.1223194608150635</v>
      </c>
      <c r="AC203" s="49"/>
      <c r="AD203" s="53"/>
      <c r="AE203" s="28"/>
      <c r="AF203" s="33">
        <f t="shared" si="45"/>
        <v>75.98430083594647</v>
      </c>
      <c r="AG203" s="10">
        <f t="shared" si="46"/>
        <v>345.98430083594644</v>
      </c>
      <c r="AH203" s="10">
        <f t="shared" si="47"/>
        <v>4.1223194608150635</v>
      </c>
      <c r="AI203" s="50"/>
      <c r="AJ203" s="28"/>
      <c r="AK203" s="34" t="s">
        <v>168</v>
      </c>
    </row>
    <row r="204" spans="1:37" ht="12.75">
      <c r="A204" t="s">
        <v>50</v>
      </c>
      <c r="B204" t="s">
        <v>51</v>
      </c>
      <c r="C204" s="91">
        <v>58</v>
      </c>
      <c r="D204">
        <v>8</v>
      </c>
      <c r="E204" s="2" t="s">
        <v>109</v>
      </c>
      <c r="F204" s="12">
        <v>50</v>
      </c>
      <c r="G204" s="16">
        <v>51</v>
      </c>
      <c r="H204" s="11">
        <f t="shared" si="36"/>
        <v>50.5</v>
      </c>
      <c r="I204" s="16"/>
      <c r="J204" s="2">
        <v>270</v>
      </c>
      <c r="K204" s="9">
        <v>2</v>
      </c>
      <c r="L204" s="9">
        <v>180</v>
      </c>
      <c r="M204" s="9">
        <v>1</v>
      </c>
      <c r="N204" s="9"/>
      <c r="O204" s="47"/>
      <c r="P204" s="2">
        <v>45</v>
      </c>
      <c r="Q204" s="9">
        <v>63</v>
      </c>
      <c r="R204" s="92"/>
      <c r="S204" s="93"/>
      <c r="T204" s="127">
        <v>864.574</v>
      </c>
      <c r="U204" s="41">
        <f t="shared" si="37"/>
        <v>-0.01744177490283016</v>
      </c>
      <c r="V204" s="41">
        <f t="shared" si="38"/>
        <v>-0.03489418134011367</v>
      </c>
      <c r="W204" s="41">
        <f t="shared" si="39"/>
        <v>-0.9992386149554826</v>
      </c>
      <c r="X204" s="10">
        <f t="shared" si="40"/>
        <v>243.4419319834189</v>
      </c>
      <c r="Y204" s="44">
        <f t="shared" si="41"/>
        <v>-87.76429506217735</v>
      </c>
      <c r="Z204" s="22">
        <f t="shared" si="42"/>
        <v>243.4419319834189</v>
      </c>
      <c r="AA204" s="10">
        <f t="shared" si="43"/>
        <v>153.4419319834189</v>
      </c>
      <c r="AB204" s="23">
        <f t="shared" si="44"/>
        <v>2.2357049378226463</v>
      </c>
      <c r="AC204" s="49"/>
      <c r="AD204" s="53"/>
      <c r="AE204" s="28"/>
      <c r="AF204" s="33">
        <f t="shared" si="45"/>
        <v>243.4419319834189</v>
      </c>
      <c r="AG204" s="10">
        <f t="shared" si="46"/>
        <v>153.4419319834189</v>
      </c>
      <c r="AH204" s="10">
        <f t="shared" si="47"/>
        <v>2.2357049378226463</v>
      </c>
      <c r="AI204" s="50"/>
      <c r="AJ204" s="28"/>
      <c r="AK204" s="34" t="s">
        <v>169</v>
      </c>
    </row>
    <row r="205" spans="1:37" ht="12.75">
      <c r="A205" t="s">
        <v>50</v>
      </c>
      <c r="B205" t="s">
        <v>51</v>
      </c>
      <c r="C205" s="91">
        <v>58</v>
      </c>
      <c r="D205">
        <v>8</v>
      </c>
      <c r="E205" s="2" t="s">
        <v>109</v>
      </c>
      <c r="F205" s="12">
        <v>81</v>
      </c>
      <c r="G205" s="16">
        <v>82</v>
      </c>
      <c r="H205" s="11">
        <f t="shared" si="36"/>
        <v>81.5</v>
      </c>
      <c r="I205" s="16"/>
      <c r="J205" s="2">
        <v>270</v>
      </c>
      <c r="K205" s="9">
        <v>1</v>
      </c>
      <c r="L205" s="9">
        <v>180</v>
      </c>
      <c r="M205" s="9">
        <v>2</v>
      </c>
      <c r="N205" s="9"/>
      <c r="O205" s="47"/>
      <c r="P205" s="2">
        <v>68</v>
      </c>
      <c r="Q205" s="9">
        <v>123</v>
      </c>
      <c r="R205" s="92">
        <v>50.2</v>
      </c>
      <c r="S205" s="93">
        <v>85.2</v>
      </c>
      <c r="T205" s="127">
        <v>864.884</v>
      </c>
      <c r="U205" s="41">
        <f t="shared" si="37"/>
        <v>-0.03489418134011367</v>
      </c>
      <c r="V205" s="41">
        <f t="shared" si="38"/>
        <v>-0.01744177490283015</v>
      </c>
      <c r="W205" s="41">
        <f t="shared" si="39"/>
        <v>-0.9992386149554826</v>
      </c>
      <c r="X205" s="10">
        <f t="shared" si="40"/>
        <v>206.55806801658107</v>
      </c>
      <c r="Y205" s="44">
        <f t="shared" si="41"/>
        <v>-87.76429506217735</v>
      </c>
      <c r="Z205" s="22">
        <f t="shared" si="42"/>
        <v>206.55806801658107</v>
      </c>
      <c r="AA205" s="10">
        <f t="shared" si="43"/>
        <v>116.55806801658107</v>
      </c>
      <c r="AB205" s="23">
        <f t="shared" si="44"/>
        <v>2.2357049378226463</v>
      </c>
      <c r="AC205" s="49"/>
      <c r="AD205" s="53"/>
      <c r="AE205" s="28"/>
      <c r="AF205" s="33">
        <f t="shared" si="45"/>
        <v>156.35806801658106</v>
      </c>
      <c r="AG205" s="10">
        <f t="shared" si="46"/>
        <v>66.35806801658106</v>
      </c>
      <c r="AH205" s="10">
        <f t="shared" si="47"/>
        <v>2.2357049378226463</v>
      </c>
      <c r="AI205" s="50"/>
      <c r="AJ205" s="28"/>
      <c r="AK205" s="34" t="s">
        <v>169</v>
      </c>
    </row>
    <row r="206" spans="1:37" ht="12.75">
      <c r="A206" t="s">
        <v>50</v>
      </c>
      <c r="B206" t="s">
        <v>51</v>
      </c>
      <c r="C206" s="91">
        <v>58</v>
      </c>
      <c r="D206">
        <v>8</v>
      </c>
      <c r="E206" s="2" t="s">
        <v>109</v>
      </c>
      <c r="F206" s="12">
        <v>117</v>
      </c>
      <c r="G206" s="16">
        <v>118</v>
      </c>
      <c r="H206" s="11">
        <f t="shared" si="36"/>
        <v>117.5</v>
      </c>
      <c r="I206" s="16"/>
      <c r="J206" s="2">
        <v>270</v>
      </c>
      <c r="K206" s="9">
        <v>4</v>
      </c>
      <c r="L206" s="9">
        <v>0</v>
      </c>
      <c r="M206" s="9">
        <v>3</v>
      </c>
      <c r="N206" s="9"/>
      <c r="O206" s="47"/>
      <c r="P206" s="2">
        <v>68</v>
      </c>
      <c r="Q206" s="9">
        <v>123</v>
      </c>
      <c r="R206" s="92">
        <v>50.2</v>
      </c>
      <c r="S206" s="93">
        <v>85.2</v>
      </c>
      <c r="T206" s="127">
        <v>865.2439999999999</v>
      </c>
      <c r="U206" s="41">
        <f t="shared" si="37"/>
        <v>-0.05220846848393198</v>
      </c>
      <c r="V206" s="41">
        <f t="shared" si="38"/>
        <v>0.0696608749212155</v>
      </c>
      <c r="W206" s="41">
        <f t="shared" si="39"/>
        <v>0.9961969233988566</v>
      </c>
      <c r="X206" s="10">
        <f t="shared" si="40"/>
        <v>126.85031711940061</v>
      </c>
      <c r="Y206" s="44">
        <f t="shared" si="41"/>
        <v>85.00583060689412</v>
      </c>
      <c r="Z206" s="22">
        <f t="shared" si="42"/>
        <v>306.85031711940064</v>
      </c>
      <c r="AA206" s="10">
        <f t="shared" si="43"/>
        <v>216.85031711940064</v>
      </c>
      <c r="AB206" s="23">
        <f t="shared" si="44"/>
        <v>4.994169393105878</v>
      </c>
      <c r="AC206" s="49"/>
      <c r="AD206" s="53"/>
      <c r="AE206" s="28"/>
      <c r="AF206" s="33">
        <f t="shared" si="45"/>
        <v>256.65031711940065</v>
      </c>
      <c r="AG206" s="10">
        <f t="shared" si="46"/>
        <v>166.65031711940065</v>
      </c>
      <c r="AH206" s="10">
        <f t="shared" si="47"/>
        <v>4.994169393105878</v>
      </c>
      <c r="AI206" s="50"/>
      <c r="AJ206" s="28"/>
      <c r="AK206" s="34" t="s">
        <v>170</v>
      </c>
    </row>
    <row r="207" spans="1:37" ht="12.75">
      <c r="A207" t="s">
        <v>50</v>
      </c>
      <c r="B207" t="s">
        <v>51</v>
      </c>
      <c r="C207" s="91">
        <v>59</v>
      </c>
      <c r="D207">
        <v>1</v>
      </c>
      <c r="E207" s="2" t="s">
        <v>109</v>
      </c>
      <c r="F207" s="12">
        <v>73</v>
      </c>
      <c r="G207" s="16">
        <v>74</v>
      </c>
      <c r="H207" s="11">
        <f t="shared" si="36"/>
        <v>73.5</v>
      </c>
      <c r="I207" s="16"/>
      <c r="J207" s="2">
        <v>270</v>
      </c>
      <c r="K207" s="9">
        <v>1</v>
      </c>
      <c r="L207" s="9">
        <v>0</v>
      </c>
      <c r="M207" s="9">
        <v>2</v>
      </c>
      <c r="N207" s="9"/>
      <c r="O207" s="47"/>
      <c r="P207" s="2">
        <v>44</v>
      </c>
      <c r="Q207" s="9">
        <v>115</v>
      </c>
      <c r="R207" s="92">
        <v>-129.4</v>
      </c>
      <c r="S207" s="93">
        <v>80.1</v>
      </c>
      <c r="T207" s="127">
        <v>866.135</v>
      </c>
      <c r="U207" s="41">
        <f t="shared" si="37"/>
        <v>-0.03489418134011367</v>
      </c>
      <c r="V207" s="41">
        <f t="shared" si="38"/>
        <v>0.017441774902830165</v>
      </c>
      <c r="W207" s="41">
        <f t="shared" si="39"/>
        <v>0.9992386149554826</v>
      </c>
      <c r="X207" s="10">
        <f t="shared" si="40"/>
        <v>153.4419319834189</v>
      </c>
      <c r="Y207" s="44">
        <f t="shared" si="41"/>
        <v>87.76429506217735</v>
      </c>
      <c r="Z207" s="22">
        <f t="shared" si="42"/>
        <v>333.4419319834189</v>
      </c>
      <c r="AA207" s="10">
        <f t="shared" si="43"/>
        <v>243.4419319834189</v>
      </c>
      <c r="AB207" s="23">
        <f t="shared" si="44"/>
        <v>2.2357049378226463</v>
      </c>
      <c r="AC207" s="49"/>
      <c r="AD207" s="53"/>
      <c r="AE207" s="28"/>
      <c r="AF207" s="33">
        <f t="shared" si="45"/>
        <v>462.84193198341893</v>
      </c>
      <c r="AG207" s="10">
        <f t="shared" si="46"/>
        <v>372.84193198341893</v>
      </c>
      <c r="AH207" s="10">
        <f t="shared" si="47"/>
        <v>2.2357049378226463</v>
      </c>
      <c r="AI207" s="50"/>
      <c r="AJ207" s="28"/>
      <c r="AK207" s="34" t="s">
        <v>171</v>
      </c>
    </row>
    <row r="208" spans="1:37" ht="12.75">
      <c r="A208" t="s">
        <v>50</v>
      </c>
      <c r="B208" t="s">
        <v>51</v>
      </c>
      <c r="C208" s="91">
        <v>59</v>
      </c>
      <c r="D208">
        <v>1</v>
      </c>
      <c r="E208" s="2" t="s">
        <v>109</v>
      </c>
      <c r="F208" s="12">
        <v>109</v>
      </c>
      <c r="G208" s="16">
        <v>110</v>
      </c>
      <c r="H208" s="11">
        <f t="shared" si="36"/>
        <v>109.5</v>
      </c>
      <c r="I208" s="16"/>
      <c r="J208" s="2">
        <v>270</v>
      </c>
      <c r="K208" s="9">
        <v>5</v>
      </c>
      <c r="L208" s="9">
        <v>0</v>
      </c>
      <c r="M208" s="9">
        <v>5</v>
      </c>
      <c r="N208" s="9"/>
      <c r="O208" s="47"/>
      <c r="P208" s="2">
        <v>44</v>
      </c>
      <c r="Q208" s="9">
        <v>115</v>
      </c>
      <c r="R208" s="92">
        <v>103.7</v>
      </c>
      <c r="S208" s="93">
        <v>87.8</v>
      </c>
      <c r="T208" s="127">
        <v>866.495</v>
      </c>
      <c r="U208" s="41">
        <f t="shared" si="37"/>
        <v>-0.08682408883346517</v>
      </c>
      <c r="V208" s="41">
        <f t="shared" si="38"/>
        <v>0.08682408883346518</v>
      </c>
      <c r="W208" s="41">
        <f t="shared" si="39"/>
        <v>0.9924038765061041</v>
      </c>
      <c r="X208" s="10">
        <f t="shared" si="40"/>
        <v>135</v>
      </c>
      <c r="Y208" s="44">
        <f t="shared" si="41"/>
        <v>82.94677334320136</v>
      </c>
      <c r="Z208" s="22">
        <f t="shared" si="42"/>
        <v>315</v>
      </c>
      <c r="AA208" s="10">
        <f t="shared" si="43"/>
        <v>225</v>
      </c>
      <c r="AB208" s="23">
        <f t="shared" si="44"/>
        <v>7.053226656798643</v>
      </c>
      <c r="AC208" s="49"/>
      <c r="AD208" s="53"/>
      <c r="AE208" s="28"/>
      <c r="AF208" s="33">
        <f t="shared" si="45"/>
        <v>211.3</v>
      </c>
      <c r="AG208" s="10">
        <f t="shared" si="46"/>
        <v>121.30000000000001</v>
      </c>
      <c r="AH208" s="10">
        <f t="shared" si="47"/>
        <v>7.053226656798643</v>
      </c>
      <c r="AI208" s="50"/>
      <c r="AJ208" s="28"/>
      <c r="AK208" s="34"/>
    </row>
    <row r="209" spans="1:37" ht="12.75">
      <c r="A209" t="s">
        <v>50</v>
      </c>
      <c r="B209" t="s">
        <v>51</v>
      </c>
      <c r="C209" s="91">
        <v>59</v>
      </c>
      <c r="D209">
        <v>2</v>
      </c>
      <c r="E209" s="2" t="s">
        <v>109</v>
      </c>
      <c r="F209" s="12">
        <v>5</v>
      </c>
      <c r="G209" s="16">
        <v>6</v>
      </c>
      <c r="H209" s="11">
        <f t="shared" si="36"/>
        <v>5.5</v>
      </c>
      <c r="I209" s="16"/>
      <c r="J209" s="2">
        <v>90</v>
      </c>
      <c r="K209" s="9">
        <v>4</v>
      </c>
      <c r="L209" s="9">
        <v>0</v>
      </c>
      <c r="M209" s="9">
        <v>1</v>
      </c>
      <c r="N209" s="9"/>
      <c r="O209" s="47"/>
      <c r="P209" s="2">
        <v>0</v>
      </c>
      <c r="Q209" s="9">
        <v>15</v>
      </c>
      <c r="R209" s="92"/>
      <c r="S209" s="93"/>
      <c r="T209" s="127">
        <v>866.8</v>
      </c>
      <c r="U209" s="41">
        <f t="shared" si="37"/>
        <v>0.01740989325235717</v>
      </c>
      <c r="V209" s="41">
        <f t="shared" si="38"/>
        <v>0.06974584949530101</v>
      </c>
      <c r="W209" s="41">
        <f t="shared" si="39"/>
        <v>-0.9974121164231596</v>
      </c>
      <c r="X209" s="10">
        <f t="shared" si="40"/>
        <v>75.98430083594647</v>
      </c>
      <c r="Y209" s="44">
        <f t="shared" si="41"/>
        <v>-85.87768053918494</v>
      </c>
      <c r="Z209" s="22">
        <f t="shared" si="42"/>
        <v>75.98430083594647</v>
      </c>
      <c r="AA209" s="10">
        <f t="shared" si="43"/>
        <v>345.98430083594644</v>
      </c>
      <c r="AB209" s="23">
        <f t="shared" si="44"/>
        <v>4.1223194608150635</v>
      </c>
      <c r="AC209" s="49"/>
      <c r="AD209" s="53"/>
      <c r="AE209" s="28"/>
      <c r="AF209" s="33">
        <f t="shared" si="45"/>
        <v>75.98430083594647</v>
      </c>
      <c r="AG209" s="10">
        <f t="shared" si="46"/>
        <v>345.98430083594644</v>
      </c>
      <c r="AH209" s="10">
        <f t="shared" si="47"/>
        <v>4.1223194608150635</v>
      </c>
      <c r="AI209" s="50"/>
      <c r="AJ209" s="28"/>
      <c r="AK209" s="34"/>
    </row>
    <row r="210" spans="1:36" ht="13.5" thickBot="1">
      <c r="A210" t="s">
        <v>50</v>
      </c>
      <c r="B210" t="s">
        <v>51</v>
      </c>
      <c r="C210" s="91">
        <v>59</v>
      </c>
      <c r="D210">
        <v>4</v>
      </c>
      <c r="E210" s="2" t="s">
        <v>109</v>
      </c>
      <c r="F210" s="13">
        <v>34</v>
      </c>
      <c r="G210" s="17">
        <v>34</v>
      </c>
      <c r="H210" s="11">
        <f t="shared" si="36"/>
        <v>34</v>
      </c>
      <c r="I210" s="17"/>
      <c r="J210" s="3">
        <v>270</v>
      </c>
      <c r="K210" s="123">
        <v>3</v>
      </c>
      <c r="L210" s="123">
        <v>180</v>
      </c>
      <c r="M210" s="123">
        <v>3</v>
      </c>
      <c r="N210" s="38"/>
      <c r="O210" s="48"/>
      <c r="P210" s="3">
        <v>34</v>
      </c>
      <c r="Q210" s="123">
        <v>44</v>
      </c>
      <c r="R210" s="124">
        <v>25.8</v>
      </c>
      <c r="S210" s="125">
        <v>74.5</v>
      </c>
      <c r="T210" s="127">
        <v>868.325</v>
      </c>
      <c r="U210" s="41">
        <f t="shared" si="37"/>
        <v>-0.052264231633826735</v>
      </c>
      <c r="V210" s="41">
        <f t="shared" si="38"/>
        <v>-0.05226423163382672</v>
      </c>
      <c r="W210" s="41">
        <f t="shared" si="39"/>
        <v>-0.9972609476841365</v>
      </c>
      <c r="X210" s="10">
        <f t="shared" si="40"/>
        <v>225</v>
      </c>
      <c r="Y210" s="44">
        <f t="shared" si="41"/>
        <v>-85.76122797743554</v>
      </c>
      <c r="Z210" s="22">
        <f t="shared" si="42"/>
        <v>225</v>
      </c>
      <c r="AA210" s="10">
        <f t="shared" si="43"/>
        <v>135</v>
      </c>
      <c r="AB210" s="23">
        <f t="shared" si="44"/>
        <v>4.238772022564461</v>
      </c>
      <c r="AC210" s="64"/>
      <c r="AD210" s="56"/>
      <c r="AE210" s="40"/>
      <c r="AF210" s="33">
        <f t="shared" si="45"/>
        <v>199.2</v>
      </c>
      <c r="AG210" s="10">
        <f t="shared" si="46"/>
        <v>109.19999999999999</v>
      </c>
      <c r="AH210" s="10">
        <f t="shared" si="47"/>
        <v>4.238772022564461</v>
      </c>
      <c r="AI210" s="52"/>
      <c r="AJ210" s="40"/>
    </row>
    <row r="211" spans="5:34" ht="12.75">
      <c r="E211" s="1"/>
      <c r="F211" s="11"/>
      <c r="G211" s="15"/>
      <c r="H211" s="1"/>
      <c r="I211" s="42"/>
      <c r="J211" s="1"/>
      <c r="K211" s="1"/>
      <c r="L211" s="1"/>
      <c r="M211" s="1"/>
      <c r="N211" t="s">
        <v>13</v>
      </c>
      <c r="O211" t="s">
        <v>26</v>
      </c>
      <c r="P211" s="1"/>
      <c r="Q211" s="1"/>
      <c r="R211" s="29" t="s">
        <v>1</v>
      </c>
      <c r="S211" s="1"/>
      <c r="T211" s="80"/>
      <c r="U211" s="19"/>
      <c r="V211" s="19"/>
      <c r="W211" s="19"/>
      <c r="X211" s="19"/>
      <c r="Y211" s="19"/>
      <c r="Z211" s="19"/>
      <c r="AA211" s="19"/>
      <c r="AB211" s="19"/>
      <c r="AC211" s="19"/>
      <c r="AD211" s="31" t="s">
        <v>12</v>
      </c>
      <c r="AE211" s="25"/>
      <c r="AF211" s="1"/>
      <c r="AG211" s="1"/>
      <c r="AH211" s="1"/>
    </row>
    <row r="212" spans="5:34" ht="12.75">
      <c r="E212" s="1"/>
      <c r="F212" s="11"/>
      <c r="G212" s="15"/>
      <c r="H212" s="1"/>
      <c r="I212" s="42"/>
      <c r="J212" s="1"/>
      <c r="K212" s="1"/>
      <c r="L212" s="1"/>
      <c r="M212" s="1"/>
      <c r="O212" t="s">
        <v>27</v>
      </c>
      <c r="P212" s="1"/>
      <c r="Q212" s="1"/>
      <c r="R212" s="30" t="s">
        <v>0</v>
      </c>
      <c r="S212" s="1"/>
      <c r="T212" s="80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25"/>
      <c r="AF212" s="1"/>
      <c r="AG212" s="1"/>
      <c r="AH212" s="1"/>
    </row>
    <row r="213" spans="15:31" ht="12.75">
      <c r="O213" t="s">
        <v>28</v>
      </c>
      <c r="AE213" s="26"/>
    </row>
    <row r="214" ht="12.75">
      <c r="AE214" s="26"/>
    </row>
    <row r="215" ht="12.75">
      <c r="AE215" s="26"/>
    </row>
    <row r="216" ht="12.75">
      <c r="AE216" s="26"/>
    </row>
    <row r="217" ht="12.75">
      <c r="AE217" s="26"/>
    </row>
    <row r="218" ht="12.75">
      <c r="AE218" s="26"/>
    </row>
    <row r="219" ht="12.75">
      <c r="AE219" s="26"/>
    </row>
    <row r="220" ht="12.75">
      <c r="AE220" s="26"/>
    </row>
    <row r="221" ht="12.75">
      <c r="AE221" s="26"/>
    </row>
    <row r="222" ht="12.75">
      <c r="AE222" s="26"/>
    </row>
    <row r="223" ht="12.75">
      <c r="AE223" s="26"/>
    </row>
    <row r="224" ht="12.75">
      <c r="AE224" s="26"/>
    </row>
    <row r="225" ht="12.75">
      <c r="AE225" s="26"/>
    </row>
    <row r="226" ht="12.75">
      <c r="AE226" s="26"/>
    </row>
    <row r="227" ht="12.75">
      <c r="AE227" s="26"/>
    </row>
    <row r="228" ht="12.75">
      <c r="AE228" s="26"/>
    </row>
    <row r="229" ht="12.75">
      <c r="AE229" s="26"/>
    </row>
    <row r="230" ht="12.75">
      <c r="AE230" s="26"/>
    </row>
    <row r="231" ht="12.75">
      <c r="AE231" s="26"/>
    </row>
    <row r="232" ht="12.75">
      <c r="AE232" s="26"/>
    </row>
    <row r="233" ht="12.75">
      <c r="AE233" s="26"/>
    </row>
    <row r="234" ht="12.75">
      <c r="AE234" s="26"/>
    </row>
    <row r="235" ht="12.75">
      <c r="AE235" s="26"/>
    </row>
    <row r="236" ht="12.75">
      <c r="AE236" s="26"/>
    </row>
    <row r="237" ht="12.75">
      <c r="AE237" s="26"/>
    </row>
    <row r="238" ht="12.75">
      <c r="AE238" s="26"/>
    </row>
    <row r="239" ht="12.75">
      <c r="AE239" s="26"/>
    </row>
    <row r="240" ht="12.75">
      <c r="AE240" s="26"/>
    </row>
    <row r="241" ht="12.75">
      <c r="AE241" s="26"/>
    </row>
  </sheetData>
  <sheetProtection/>
  <mergeCells count="16">
    <mergeCell ref="G1:G2"/>
    <mergeCell ref="H1:H2"/>
    <mergeCell ref="Z1:AB1"/>
    <mergeCell ref="N1:O1"/>
    <mergeCell ref="I1:I2"/>
    <mergeCell ref="J1:K1"/>
    <mergeCell ref="AI1:AJ1"/>
    <mergeCell ref="B1:B2"/>
    <mergeCell ref="P1:Q1"/>
    <mergeCell ref="L1:M1"/>
    <mergeCell ref="U1:Y1"/>
    <mergeCell ref="E1:E2"/>
    <mergeCell ref="AC1:AE1"/>
    <mergeCell ref="AF1:AH1"/>
    <mergeCell ref="R1:S1"/>
    <mergeCell ref="F1:F2"/>
  </mergeCells>
  <printOptions horizontalCentered="1" verticalCentered="1"/>
  <pageMargins left="0.5118110236220472" right="0.5118110236220472" top="0.5118110236220472" bottom="0.5118110236220472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5"/>
  <sheetViews>
    <sheetView zoomScalePageLayoutView="0" workbookViewId="0" topLeftCell="A322">
      <selection activeCell="A366" sqref="A366"/>
    </sheetView>
  </sheetViews>
  <sheetFormatPr defaultColWidth="4.00390625" defaultRowHeight="12.75"/>
  <cols>
    <col min="1" max="1" width="18.375" style="70" customWidth="1"/>
    <col min="2" max="2" width="8.25390625" style="70" bestFit="1" customWidth="1"/>
    <col min="3" max="3" width="12.25390625" style="71" bestFit="1" customWidth="1"/>
    <col min="4" max="4" width="15.375" style="70" bestFit="1" customWidth="1"/>
    <col min="5" max="5" width="3.875" style="70" bestFit="1" customWidth="1"/>
    <col min="6" max="6" width="5.625" style="70" bestFit="1" customWidth="1"/>
    <col min="7" max="7" width="4.875" style="70" bestFit="1" customWidth="1"/>
    <col min="8" max="8" width="4.00390625" style="70" customWidth="1"/>
    <col min="9" max="9" width="4.25390625" style="70" bestFit="1" customWidth="1"/>
    <col min="10" max="16384" width="4.00390625" style="70" customWidth="1"/>
  </cols>
  <sheetData>
    <row r="1" spans="1:3" s="72" customFormat="1" ht="13.5">
      <c r="A1" s="70" t="s">
        <v>5</v>
      </c>
      <c r="B1" s="70" t="s">
        <v>29</v>
      </c>
      <c r="C1" s="71" t="s">
        <v>30</v>
      </c>
    </row>
    <row r="2" spans="1:3" ht="13.5">
      <c r="A2" s="86">
        <v>1</v>
      </c>
      <c r="B2" s="86">
        <v>1</v>
      </c>
      <c r="C2" s="88">
        <v>340</v>
      </c>
    </row>
    <row r="3" spans="1:3" ht="13.5">
      <c r="A3" s="86">
        <v>1</v>
      </c>
      <c r="B3" s="86">
        <v>2</v>
      </c>
      <c r="C3" s="88">
        <v>340.875</v>
      </c>
    </row>
    <row r="4" spans="1:3" ht="13.5">
      <c r="A4" s="86">
        <v>1</v>
      </c>
      <c r="B4" s="86" t="s">
        <v>155</v>
      </c>
      <c r="C4" s="88">
        <v>342.005</v>
      </c>
    </row>
    <row r="5" spans="1:3" ht="13.5">
      <c r="A5" s="86">
        <v>2</v>
      </c>
      <c r="B5" s="86">
        <v>1</v>
      </c>
      <c r="C5" s="88">
        <v>349.5</v>
      </c>
    </row>
    <row r="6" spans="1:3" ht="13.5">
      <c r="A6" s="86">
        <v>2</v>
      </c>
      <c r="B6" s="86" t="s">
        <v>155</v>
      </c>
      <c r="C6" s="88">
        <v>350.78</v>
      </c>
    </row>
    <row r="7" spans="1:3" ht="13.5">
      <c r="A7" s="86">
        <v>3</v>
      </c>
      <c r="B7" s="86">
        <v>1</v>
      </c>
      <c r="C7" s="88">
        <v>359</v>
      </c>
    </row>
    <row r="8" spans="1:3" ht="13.5">
      <c r="A8" s="86">
        <v>3</v>
      </c>
      <c r="B8" s="86">
        <v>2</v>
      </c>
      <c r="C8" s="88">
        <v>359.61</v>
      </c>
    </row>
    <row r="9" spans="1:3" ht="13.5">
      <c r="A9" s="86">
        <v>3</v>
      </c>
      <c r="B9" s="86">
        <v>3</v>
      </c>
      <c r="C9" s="88">
        <v>360.17</v>
      </c>
    </row>
    <row r="10" spans="1:3" ht="13.5">
      <c r="A10" s="86">
        <v>3</v>
      </c>
      <c r="B10" s="86">
        <v>4</v>
      </c>
      <c r="C10" s="88">
        <v>361.55</v>
      </c>
    </row>
    <row r="11" spans="1:3" ht="13.5">
      <c r="A11" s="86">
        <v>3</v>
      </c>
      <c r="B11" s="86">
        <v>5</v>
      </c>
      <c r="C11" s="88">
        <v>362.96</v>
      </c>
    </row>
    <row r="12" spans="1:3" ht="13.5">
      <c r="A12" s="86">
        <v>3</v>
      </c>
      <c r="B12" s="86">
        <v>6</v>
      </c>
      <c r="C12" s="88">
        <v>364.365</v>
      </c>
    </row>
    <row r="13" spans="1:3" ht="13.5">
      <c r="A13" s="86">
        <v>3</v>
      </c>
      <c r="B13" s="86" t="s">
        <v>155</v>
      </c>
      <c r="C13" s="88">
        <v>365.095</v>
      </c>
    </row>
    <row r="14" spans="1:3" ht="13.5">
      <c r="A14" s="86">
        <v>4</v>
      </c>
      <c r="B14" s="86">
        <v>1</v>
      </c>
      <c r="C14" s="88">
        <v>365</v>
      </c>
    </row>
    <row r="15" spans="1:3" ht="13.5">
      <c r="A15" s="86">
        <v>4</v>
      </c>
      <c r="B15" s="86">
        <v>2</v>
      </c>
      <c r="C15" s="88">
        <v>366.405</v>
      </c>
    </row>
    <row r="16" spans="1:3" ht="13.5">
      <c r="A16" s="86">
        <v>4</v>
      </c>
      <c r="B16" s="86">
        <v>3</v>
      </c>
      <c r="C16" s="88">
        <v>366.94</v>
      </c>
    </row>
    <row r="17" spans="1:3" ht="13.5">
      <c r="A17" s="86">
        <v>4</v>
      </c>
      <c r="B17" s="86">
        <v>4</v>
      </c>
      <c r="C17" s="88">
        <v>367.24</v>
      </c>
    </row>
    <row r="18" spans="1:3" ht="13.5">
      <c r="A18" s="86">
        <v>4</v>
      </c>
      <c r="B18" s="86" t="s">
        <v>155</v>
      </c>
      <c r="C18" s="88">
        <v>368.59</v>
      </c>
    </row>
    <row r="19" spans="1:3" ht="13.5">
      <c r="A19" s="86">
        <v>5</v>
      </c>
      <c r="B19" s="86">
        <v>1</v>
      </c>
      <c r="C19" s="88">
        <v>374.5</v>
      </c>
    </row>
    <row r="20" spans="1:3" ht="13.5">
      <c r="A20" s="86">
        <v>5</v>
      </c>
      <c r="B20" s="86">
        <v>2</v>
      </c>
      <c r="C20" s="88">
        <v>375.365</v>
      </c>
    </row>
    <row r="21" spans="1:3" ht="13.5">
      <c r="A21" s="86">
        <v>5</v>
      </c>
      <c r="B21" s="86">
        <v>3</v>
      </c>
      <c r="C21" s="88">
        <v>375.635</v>
      </c>
    </row>
    <row r="22" spans="1:3" ht="13.5">
      <c r="A22" s="86">
        <v>5</v>
      </c>
      <c r="B22" s="86">
        <v>4</v>
      </c>
      <c r="C22" s="88">
        <v>376.96</v>
      </c>
    </row>
    <row r="23" spans="1:3" ht="13.5">
      <c r="A23" s="86">
        <v>5</v>
      </c>
      <c r="B23" s="86" t="s">
        <v>155</v>
      </c>
      <c r="C23" s="88">
        <v>378.04</v>
      </c>
    </row>
    <row r="24" spans="1:3" ht="13.5">
      <c r="A24" s="86">
        <v>6</v>
      </c>
      <c r="B24" s="86">
        <v>1</v>
      </c>
      <c r="C24" s="88">
        <v>384</v>
      </c>
    </row>
    <row r="25" spans="1:3" ht="13.5">
      <c r="A25" s="86">
        <v>6</v>
      </c>
      <c r="B25" s="86">
        <v>2</v>
      </c>
      <c r="C25" s="88">
        <v>385.41</v>
      </c>
    </row>
    <row r="26" spans="1:3" ht="13.5">
      <c r="A26" s="86">
        <v>6</v>
      </c>
      <c r="B26" s="86">
        <v>3</v>
      </c>
      <c r="C26" s="88">
        <v>386.82</v>
      </c>
    </row>
    <row r="27" spans="1:3" ht="13.5">
      <c r="A27" s="86">
        <v>6</v>
      </c>
      <c r="B27" s="86">
        <v>4</v>
      </c>
      <c r="C27" s="88">
        <v>388.23</v>
      </c>
    </row>
    <row r="28" spans="1:3" ht="13.5">
      <c r="A28" s="86">
        <v>6</v>
      </c>
      <c r="B28" s="86">
        <v>5</v>
      </c>
      <c r="C28" s="88">
        <v>388.43</v>
      </c>
    </row>
    <row r="29" spans="1:3" ht="13.5">
      <c r="A29" s="86">
        <v>6</v>
      </c>
      <c r="B29" s="86">
        <v>6</v>
      </c>
      <c r="C29" s="88">
        <v>388.94</v>
      </c>
    </row>
    <row r="30" spans="1:3" ht="13.5">
      <c r="A30" s="86">
        <v>6</v>
      </c>
      <c r="B30" s="86">
        <v>7</v>
      </c>
      <c r="C30" s="88">
        <v>390.355</v>
      </c>
    </row>
    <row r="31" spans="1:3" ht="13.5">
      <c r="A31" s="86">
        <v>6</v>
      </c>
      <c r="B31" s="86">
        <v>8</v>
      </c>
      <c r="C31" s="88">
        <v>391.77</v>
      </c>
    </row>
    <row r="32" spans="1:3" ht="13.5">
      <c r="A32" s="86">
        <v>6</v>
      </c>
      <c r="B32" s="86">
        <v>9</v>
      </c>
      <c r="C32" s="88">
        <v>393.18</v>
      </c>
    </row>
    <row r="33" spans="1:3" ht="13.5">
      <c r="A33" s="86">
        <v>6</v>
      </c>
      <c r="B33" s="86" t="s">
        <v>155</v>
      </c>
      <c r="C33" s="88">
        <v>393.53</v>
      </c>
    </row>
    <row r="34" spans="1:3" ht="13.5">
      <c r="A34" s="86">
        <v>7</v>
      </c>
      <c r="B34" s="86">
        <v>1</v>
      </c>
      <c r="C34" s="88">
        <v>393.5</v>
      </c>
    </row>
    <row r="35" spans="1:3" ht="13.5">
      <c r="A35" s="86">
        <v>7</v>
      </c>
      <c r="B35" s="86">
        <v>2</v>
      </c>
      <c r="C35" s="88">
        <v>394.91</v>
      </c>
    </row>
    <row r="36" spans="1:3" ht="13.5">
      <c r="A36" s="86">
        <v>7</v>
      </c>
      <c r="B36" s="86">
        <v>3</v>
      </c>
      <c r="C36" s="88">
        <v>395.135</v>
      </c>
    </row>
    <row r="37" spans="1:3" ht="13.5">
      <c r="A37" s="86">
        <v>7</v>
      </c>
      <c r="B37" s="86">
        <v>4</v>
      </c>
      <c r="C37" s="88">
        <v>395.495</v>
      </c>
    </row>
    <row r="38" spans="1:3" ht="13.5">
      <c r="A38" s="86">
        <v>7</v>
      </c>
      <c r="B38" s="86">
        <v>5</v>
      </c>
      <c r="C38" s="88">
        <v>396.835</v>
      </c>
    </row>
    <row r="39" spans="1:3" ht="13.5">
      <c r="A39" s="86">
        <v>7</v>
      </c>
      <c r="B39" s="86">
        <v>6</v>
      </c>
      <c r="C39" s="88">
        <v>398.255</v>
      </c>
    </row>
    <row r="40" spans="1:3" ht="13.5">
      <c r="A40" s="86">
        <v>7</v>
      </c>
      <c r="B40" s="86">
        <v>7</v>
      </c>
      <c r="C40" s="88">
        <v>399.665</v>
      </c>
    </row>
    <row r="41" spans="1:3" ht="13.5">
      <c r="A41" s="86">
        <v>7</v>
      </c>
      <c r="B41" s="86" t="s">
        <v>155</v>
      </c>
      <c r="C41" s="88">
        <v>400.695</v>
      </c>
    </row>
    <row r="42" spans="1:3" ht="13.5">
      <c r="A42" s="86">
        <v>8</v>
      </c>
      <c r="B42" s="86">
        <v>1</v>
      </c>
      <c r="C42" s="88">
        <v>403</v>
      </c>
    </row>
    <row r="43" spans="1:3" ht="13.5">
      <c r="A43" s="86">
        <v>8</v>
      </c>
      <c r="B43" s="86">
        <v>2</v>
      </c>
      <c r="C43" s="88">
        <v>404.27</v>
      </c>
    </row>
    <row r="44" spans="1:3" ht="13.5">
      <c r="A44" s="86">
        <v>8</v>
      </c>
      <c r="B44" s="86">
        <v>3</v>
      </c>
      <c r="C44" s="88">
        <v>404.585</v>
      </c>
    </row>
    <row r="45" spans="1:3" ht="13.5">
      <c r="A45" s="86">
        <v>8</v>
      </c>
      <c r="B45" s="86">
        <v>4</v>
      </c>
      <c r="C45" s="88">
        <v>405.995</v>
      </c>
    </row>
    <row r="46" spans="1:3" ht="13.5">
      <c r="A46" s="86">
        <v>8</v>
      </c>
      <c r="B46" s="86">
        <v>5</v>
      </c>
      <c r="C46" s="88">
        <v>407.405</v>
      </c>
    </row>
    <row r="47" spans="1:3" ht="13.5">
      <c r="A47" s="86">
        <v>8</v>
      </c>
      <c r="B47" s="86">
        <v>6</v>
      </c>
      <c r="C47" s="88">
        <v>408.815</v>
      </c>
    </row>
    <row r="48" spans="1:3" ht="13.5">
      <c r="A48" s="86">
        <v>8</v>
      </c>
      <c r="B48" s="86">
        <v>7</v>
      </c>
      <c r="C48" s="88">
        <v>410.225</v>
      </c>
    </row>
    <row r="49" spans="1:3" ht="13.5">
      <c r="A49" s="86">
        <v>8</v>
      </c>
      <c r="B49" s="86" t="s">
        <v>155</v>
      </c>
      <c r="C49" s="88">
        <v>411.145</v>
      </c>
    </row>
    <row r="50" spans="1:3" ht="13.5">
      <c r="A50" s="86">
        <v>9</v>
      </c>
      <c r="B50" s="86">
        <v>1</v>
      </c>
      <c r="C50" s="88">
        <v>412.5</v>
      </c>
    </row>
    <row r="51" spans="1:3" ht="13.5">
      <c r="A51" s="86">
        <v>9</v>
      </c>
      <c r="B51" s="86">
        <v>2</v>
      </c>
      <c r="C51" s="88">
        <v>413.63</v>
      </c>
    </row>
    <row r="52" spans="1:3" ht="13.5">
      <c r="A52" s="86">
        <v>9</v>
      </c>
      <c r="B52" s="86">
        <v>3</v>
      </c>
      <c r="C52" s="88">
        <v>414.04</v>
      </c>
    </row>
    <row r="53" spans="1:3" ht="13.5">
      <c r="A53" s="86">
        <v>9</v>
      </c>
      <c r="B53" s="86">
        <v>4</v>
      </c>
      <c r="C53" s="88">
        <v>415.45</v>
      </c>
    </row>
    <row r="54" spans="1:3" ht="13.5">
      <c r="A54" s="86">
        <v>9</v>
      </c>
      <c r="B54" s="86">
        <v>5</v>
      </c>
      <c r="C54" s="88">
        <v>416.86</v>
      </c>
    </row>
    <row r="55" spans="1:3" ht="13.5">
      <c r="A55" s="86">
        <v>9</v>
      </c>
      <c r="B55" s="86" t="s">
        <v>155</v>
      </c>
      <c r="C55" s="88">
        <v>417.53</v>
      </c>
    </row>
    <row r="56" spans="1:3" ht="13.5">
      <c r="A56" s="86">
        <v>10</v>
      </c>
      <c r="B56" s="86">
        <v>1</v>
      </c>
      <c r="C56" s="88">
        <v>422</v>
      </c>
    </row>
    <row r="57" spans="1:3" ht="13.5">
      <c r="A57" s="86">
        <v>10</v>
      </c>
      <c r="B57" s="86">
        <v>2</v>
      </c>
      <c r="C57" s="88">
        <v>423.405</v>
      </c>
    </row>
    <row r="58" spans="1:3" ht="13.5">
      <c r="A58" s="86">
        <v>10</v>
      </c>
      <c r="B58" s="86">
        <v>3</v>
      </c>
      <c r="C58" s="88">
        <v>424.745</v>
      </c>
    </row>
    <row r="59" spans="1:3" ht="13.5">
      <c r="A59" s="86">
        <v>10</v>
      </c>
      <c r="B59" s="86" t="s">
        <v>155</v>
      </c>
      <c r="C59" s="88">
        <v>425.115</v>
      </c>
    </row>
    <row r="60" spans="1:3" ht="13.5">
      <c r="A60" s="86">
        <v>11</v>
      </c>
      <c r="B60" s="86">
        <v>1</v>
      </c>
      <c r="C60" s="88">
        <v>431.5</v>
      </c>
    </row>
    <row r="61" spans="1:3" ht="13.5">
      <c r="A61" s="86">
        <v>11</v>
      </c>
      <c r="B61" s="86">
        <v>2</v>
      </c>
      <c r="C61" s="88">
        <v>432.9</v>
      </c>
    </row>
    <row r="62" spans="1:3" ht="13.5">
      <c r="A62" s="86">
        <v>11</v>
      </c>
      <c r="B62" s="86">
        <v>3</v>
      </c>
      <c r="C62" s="88">
        <v>434.305</v>
      </c>
    </row>
    <row r="63" spans="1:3" ht="13.5">
      <c r="A63" s="86">
        <v>11</v>
      </c>
      <c r="B63" s="86">
        <v>4</v>
      </c>
      <c r="C63" s="88">
        <v>434.64</v>
      </c>
    </row>
    <row r="64" spans="1:3" ht="13.5">
      <c r="A64" s="86">
        <v>11</v>
      </c>
      <c r="B64" s="86">
        <v>5</v>
      </c>
      <c r="C64" s="88">
        <v>435.24</v>
      </c>
    </row>
    <row r="65" spans="1:3" ht="13.5">
      <c r="A65" s="86">
        <v>11</v>
      </c>
      <c r="B65" s="86">
        <v>6</v>
      </c>
      <c r="C65" s="88">
        <v>436.645</v>
      </c>
    </row>
    <row r="66" spans="1:3" ht="13.5">
      <c r="A66" s="86">
        <v>11</v>
      </c>
      <c r="B66" s="86">
        <v>7</v>
      </c>
      <c r="C66" s="88">
        <v>438.055</v>
      </c>
    </row>
    <row r="67" spans="1:3" ht="13.5">
      <c r="A67" s="86">
        <v>11</v>
      </c>
      <c r="B67" s="86">
        <v>8</v>
      </c>
      <c r="C67" s="88">
        <v>439.465</v>
      </c>
    </row>
    <row r="68" spans="1:3" ht="13.5">
      <c r="A68" s="86">
        <v>11</v>
      </c>
      <c r="B68" s="86" t="s">
        <v>155</v>
      </c>
      <c r="C68" s="88">
        <v>440.68</v>
      </c>
    </row>
    <row r="69" spans="1:3" ht="13.5">
      <c r="A69" s="86">
        <v>12</v>
      </c>
      <c r="B69" s="86">
        <v>1</v>
      </c>
      <c r="C69" s="87">
        <v>441</v>
      </c>
    </row>
    <row r="70" spans="1:3" ht="13.5">
      <c r="A70" s="86">
        <v>12</v>
      </c>
      <c r="B70" s="86">
        <v>2</v>
      </c>
      <c r="C70" s="87">
        <v>442.41</v>
      </c>
    </row>
    <row r="71" spans="1:3" ht="13.5">
      <c r="A71" s="86">
        <v>12</v>
      </c>
      <c r="B71" s="86">
        <v>3</v>
      </c>
      <c r="C71" s="87">
        <v>443.83</v>
      </c>
    </row>
    <row r="72" spans="1:3" ht="13.5">
      <c r="A72" s="86">
        <v>12</v>
      </c>
      <c r="B72" s="86">
        <v>4</v>
      </c>
      <c r="C72" s="87">
        <v>445.25</v>
      </c>
    </row>
    <row r="73" spans="1:3" ht="13.5">
      <c r="A73" s="86">
        <v>12</v>
      </c>
      <c r="B73" s="86">
        <v>5</v>
      </c>
      <c r="C73" s="87">
        <v>446.665</v>
      </c>
    </row>
    <row r="74" spans="1:3" ht="13.5">
      <c r="A74" s="86">
        <v>12</v>
      </c>
      <c r="B74" s="86">
        <v>6</v>
      </c>
      <c r="C74" s="87">
        <v>446.955</v>
      </c>
    </row>
    <row r="75" spans="1:3" ht="13.5">
      <c r="A75" s="86">
        <v>12</v>
      </c>
      <c r="B75" s="86">
        <v>7</v>
      </c>
      <c r="C75" s="87">
        <v>447.325</v>
      </c>
    </row>
    <row r="76" spans="1:3" ht="13.5">
      <c r="A76" s="86">
        <v>12</v>
      </c>
      <c r="B76" s="86" t="s">
        <v>155</v>
      </c>
      <c r="C76" s="87">
        <v>448.395</v>
      </c>
    </row>
    <row r="77" spans="1:3" ht="13.5">
      <c r="A77" s="86">
        <v>13</v>
      </c>
      <c r="B77" s="86">
        <v>1</v>
      </c>
      <c r="C77" s="87">
        <v>450.5</v>
      </c>
    </row>
    <row r="78" spans="1:3" ht="13.5">
      <c r="A78" s="86">
        <v>13</v>
      </c>
      <c r="B78" s="86">
        <v>2</v>
      </c>
      <c r="C78" s="87">
        <v>451.91</v>
      </c>
    </row>
    <row r="79" spans="1:3" ht="13.5">
      <c r="A79" s="86">
        <v>13</v>
      </c>
      <c r="B79" s="86">
        <v>3</v>
      </c>
      <c r="C79" s="87">
        <v>453.32</v>
      </c>
    </row>
    <row r="80" spans="1:3" ht="13.5">
      <c r="A80" s="86">
        <v>13</v>
      </c>
      <c r="B80" s="86">
        <v>4</v>
      </c>
      <c r="C80" s="87">
        <v>453.68</v>
      </c>
    </row>
    <row r="81" spans="1:3" ht="13.5">
      <c r="A81" s="86">
        <v>13</v>
      </c>
      <c r="B81" s="86">
        <v>5</v>
      </c>
      <c r="C81" s="87">
        <v>455.09</v>
      </c>
    </row>
    <row r="82" spans="1:3" ht="13.5">
      <c r="A82" s="86">
        <v>13</v>
      </c>
      <c r="B82" s="86">
        <v>6</v>
      </c>
      <c r="C82" s="87">
        <v>456.5</v>
      </c>
    </row>
    <row r="83" spans="1:3" ht="13.5">
      <c r="A83" s="86">
        <v>13</v>
      </c>
      <c r="B83" s="86">
        <v>7</v>
      </c>
      <c r="C83" s="87">
        <v>457.91</v>
      </c>
    </row>
    <row r="84" spans="1:3" ht="13.5">
      <c r="A84" s="86">
        <v>13</v>
      </c>
      <c r="B84" s="86" t="s">
        <v>155</v>
      </c>
      <c r="C84" s="87">
        <v>458.74</v>
      </c>
    </row>
    <row r="85" spans="1:3" ht="13.5">
      <c r="A85" s="86">
        <v>14</v>
      </c>
      <c r="B85" s="86">
        <v>1</v>
      </c>
      <c r="C85" s="87">
        <v>460</v>
      </c>
    </row>
    <row r="86" spans="1:3" ht="13.5">
      <c r="A86" s="86">
        <v>14</v>
      </c>
      <c r="B86" s="86">
        <v>2</v>
      </c>
      <c r="C86" s="87">
        <v>461.41</v>
      </c>
    </row>
    <row r="87" spans="1:3" ht="13.5">
      <c r="A87" s="86">
        <v>14</v>
      </c>
      <c r="B87" s="86">
        <v>3</v>
      </c>
      <c r="C87" s="87">
        <v>462.825</v>
      </c>
    </row>
    <row r="88" spans="1:3" ht="13.5">
      <c r="A88" s="86">
        <v>14</v>
      </c>
      <c r="B88" s="86">
        <v>4</v>
      </c>
      <c r="C88" s="87">
        <v>463.155</v>
      </c>
    </row>
    <row r="89" spans="1:3" ht="13.5">
      <c r="A89" s="86">
        <v>14</v>
      </c>
      <c r="B89" s="86">
        <v>5</v>
      </c>
      <c r="C89" s="87">
        <v>463.62</v>
      </c>
    </row>
    <row r="90" spans="1:3" ht="13.5">
      <c r="A90" s="86">
        <v>14</v>
      </c>
      <c r="B90" s="86">
        <v>6</v>
      </c>
      <c r="C90" s="87">
        <v>465.035</v>
      </c>
    </row>
    <row r="91" spans="1:3" ht="13.5">
      <c r="A91" s="86">
        <v>14</v>
      </c>
      <c r="B91" s="86" t="s">
        <v>155</v>
      </c>
      <c r="C91" s="87">
        <v>465.88</v>
      </c>
    </row>
    <row r="92" spans="1:3" ht="13.5">
      <c r="A92" s="86">
        <v>15</v>
      </c>
      <c r="B92" s="86">
        <v>1</v>
      </c>
      <c r="C92" s="87">
        <v>469.5</v>
      </c>
    </row>
    <row r="93" spans="1:3" ht="13.5">
      <c r="A93" s="86">
        <v>15</v>
      </c>
      <c r="B93" s="86">
        <v>2</v>
      </c>
      <c r="C93" s="87">
        <v>470.9</v>
      </c>
    </row>
    <row r="94" spans="1:3" ht="13.5">
      <c r="A94" s="86">
        <v>15</v>
      </c>
      <c r="B94" s="86">
        <v>3</v>
      </c>
      <c r="C94" s="87">
        <v>472.03</v>
      </c>
    </row>
    <row r="95" spans="1:3" ht="13.5">
      <c r="A95" s="86">
        <v>15</v>
      </c>
      <c r="B95" s="86">
        <v>4</v>
      </c>
      <c r="C95" s="87">
        <v>472.55</v>
      </c>
    </row>
    <row r="96" spans="1:3" ht="13.5">
      <c r="A96" s="86">
        <v>15</v>
      </c>
      <c r="B96" s="86">
        <v>5</v>
      </c>
      <c r="C96" s="87">
        <v>473.96</v>
      </c>
    </row>
    <row r="97" spans="1:3" ht="13.5">
      <c r="A97" s="86">
        <v>15</v>
      </c>
      <c r="B97" s="86">
        <v>6</v>
      </c>
      <c r="C97" s="87">
        <v>475.38</v>
      </c>
    </row>
    <row r="98" spans="1:3" ht="13.5">
      <c r="A98" s="86">
        <v>15</v>
      </c>
      <c r="B98" s="86">
        <v>7</v>
      </c>
      <c r="C98" s="87">
        <v>476.58</v>
      </c>
    </row>
    <row r="99" spans="1:3" ht="13.5">
      <c r="A99" s="86">
        <v>15</v>
      </c>
      <c r="B99" s="86" t="s">
        <v>155</v>
      </c>
      <c r="C99" s="87">
        <v>476.95</v>
      </c>
    </row>
    <row r="100" spans="1:3" ht="13.5">
      <c r="A100" s="86">
        <v>16</v>
      </c>
      <c r="B100" s="86">
        <v>1</v>
      </c>
      <c r="C100" s="87">
        <v>476.8</v>
      </c>
    </row>
    <row r="101" spans="1:3" ht="13.5">
      <c r="A101" s="86">
        <v>16</v>
      </c>
      <c r="B101" s="86">
        <v>2</v>
      </c>
      <c r="C101" s="87">
        <v>478.21</v>
      </c>
    </row>
    <row r="102" spans="1:3" ht="13.5">
      <c r="A102" s="86">
        <v>16</v>
      </c>
      <c r="B102" s="86">
        <v>3</v>
      </c>
      <c r="C102" s="87">
        <v>478.62</v>
      </c>
    </row>
    <row r="103" spans="1:3" ht="13.5">
      <c r="A103" s="86">
        <v>16</v>
      </c>
      <c r="B103" s="86" t="s">
        <v>155</v>
      </c>
      <c r="C103" s="87">
        <v>478.81</v>
      </c>
    </row>
    <row r="104" spans="1:3" ht="13.5">
      <c r="A104" s="86">
        <v>17</v>
      </c>
      <c r="B104" s="86" t="s">
        <v>155</v>
      </c>
      <c r="C104" s="87">
        <v>479</v>
      </c>
    </row>
    <row r="105" spans="1:3" ht="13.5">
      <c r="A105" s="86">
        <v>19</v>
      </c>
      <c r="B105" s="86">
        <v>1</v>
      </c>
      <c r="C105" s="87">
        <v>490.9</v>
      </c>
    </row>
    <row r="106" spans="1:3" ht="13.5">
      <c r="A106" s="86">
        <v>19</v>
      </c>
      <c r="B106" s="86">
        <v>2</v>
      </c>
      <c r="C106" s="87">
        <v>492.3</v>
      </c>
    </row>
    <row r="107" spans="1:3" ht="13.5">
      <c r="A107" s="86">
        <v>19</v>
      </c>
      <c r="B107" s="86">
        <v>3</v>
      </c>
      <c r="C107" s="87">
        <v>492.65</v>
      </c>
    </row>
    <row r="108" spans="1:3" ht="13.5">
      <c r="A108" s="86">
        <v>19</v>
      </c>
      <c r="B108" s="86">
        <v>4</v>
      </c>
      <c r="C108" s="87">
        <v>493.02</v>
      </c>
    </row>
    <row r="109" spans="1:3" ht="13.5">
      <c r="A109" s="86">
        <v>19</v>
      </c>
      <c r="B109" s="86">
        <v>5</v>
      </c>
      <c r="C109" s="87">
        <v>494.4</v>
      </c>
    </row>
    <row r="110" spans="1:3" ht="13.5">
      <c r="A110" s="86">
        <v>19</v>
      </c>
      <c r="B110" s="86">
        <v>6</v>
      </c>
      <c r="C110" s="87">
        <v>495.76</v>
      </c>
    </row>
    <row r="111" spans="1:3" ht="13.5">
      <c r="A111" s="86">
        <v>19</v>
      </c>
      <c r="B111" s="86">
        <v>7</v>
      </c>
      <c r="C111" s="87">
        <v>497.19</v>
      </c>
    </row>
    <row r="112" spans="1:3" ht="13.5">
      <c r="A112" s="86">
        <v>19</v>
      </c>
      <c r="B112" s="86" t="s">
        <v>155</v>
      </c>
      <c r="C112" s="87">
        <v>498.435</v>
      </c>
    </row>
    <row r="113" spans="1:3" ht="13.5">
      <c r="A113" s="86">
        <v>20</v>
      </c>
      <c r="B113" s="86">
        <v>1</v>
      </c>
      <c r="C113" s="87">
        <v>498.4</v>
      </c>
    </row>
    <row r="114" spans="1:3" ht="13.5">
      <c r="A114" s="86">
        <v>20</v>
      </c>
      <c r="B114" s="86" t="s">
        <v>155</v>
      </c>
      <c r="C114" s="87">
        <v>498.59</v>
      </c>
    </row>
    <row r="115" spans="1:3" ht="13.5">
      <c r="A115" s="86">
        <v>21</v>
      </c>
      <c r="B115" s="86">
        <v>1</v>
      </c>
      <c r="C115" s="87">
        <v>501.5</v>
      </c>
    </row>
    <row r="116" spans="1:3" ht="13.5">
      <c r="A116" s="86">
        <v>21</v>
      </c>
      <c r="B116" s="86">
        <v>2</v>
      </c>
      <c r="C116" s="87">
        <v>501.65</v>
      </c>
    </row>
    <row r="117" spans="1:3" ht="13.5">
      <c r="A117" s="86">
        <v>21</v>
      </c>
      <c r="B117" s="86">
        <v>3</v>
      </c>
      <c r="C117" s="87">
        <v>502.26</v>
      </c>
    </row>
    <row r="118" spans="1:3" ht="13.5">
      <c r="A118" s="86">
        <v>21</v>
      </c>
      <c r="B118" s="86">
        <v>4</v>
      </c>
      <c r="C118" s="87">
        <v>503.67</v>
      </c>
    </row>
    <row r="119" spans="1:3" ht="13.5">
      <c r="A119" s="86">
        <v>21</v>
      </c>
      <c r="B119" s="86">
        <v>5</v>
      </c>
      <c r="C119" s="87">
        <v>505.08</v>
      </c>
    </row>
    <row r="120" spans="1:3" ht="13.5">
      <c r="A120" s="86">
        <v>21</v>
      </c>
      <c r="B120" s="86">
        <v>6</v>
      </c>
      <c r="C120" s="87">
        <v>506.49</v>
      </c>
    </row>
    <row r="121" spans="1:3" ht="13.5">
      <c r="A121" s="86">
        <v>21</v>
      </c>
      <c r="B121" s="86">
        <v>7</v>
      </c>
      <c r="C121" s="87">
        <v>507.9</v>
      </c>
    </row>
    <row r="122" spans="1:3" ht="13.5">
      <c r="A122" s="86">
        <v>21</v>
      </c>
      <c r="B122" s="86">
        <v>8</v>
      </c>
      <c r="C122" s="87">
        <v>509.305</v>
      </c>
    </row>
    <row r="123" spans="1:3" ht="13.5">
      <c r="A123" s="86">
        <v>21</v>
      </c>
      <c r="B123" s="86" t="s">
        <v>155</v>
      </c>
      <c r="C123" s="87">
        <v>510.26</v>
      </c>
    </row>
    <row r="124" spans="1:3" ht="13.5">
      <c r="A124" s="86">
        <v>22</v>
      </c>
      <c r="B124" s="86" t="s">
        <v>155</v>
      </c>
      <c r="C124" s="87">
        <v>510.9</v>
      </c>
    </row>
    <row r="125" spans="1:3" ht="13.5">
      <c r="A125" s="86">
        <v>23</v>
      </c>
      <c r="B125" s="86">
        <v>1</v>
      </c>
      <c r="C125" s="87">
        <v>520.4</v>
      </c>
    </row>
    <row r="126" spans="1:3" ht="13.5">
      <c r="A126" s="86">
        <v>23</v>
      </c>
      <c r="B126" s="86">
        <v>2</v>
      </c>
      <c r="C126" s="87">
        <v>521.145</v>
      </c>
    </row>
    <row r="127" spans="1:3" ht="13.5">
      <c r="A127" s="86">
        <v>23</v>
      </c>
      <c r="B127" s="86">
        <v>3</v>
      </c>
      <c r="C127" s="87">
        <v>521.565</v>
      </c>
    </row>
    <row r="128" spans="1:3" ht="13.5">
      <c r="A128" s="86">
        <v>23</v>
      </c>
      <c r="B128" s="86">
        <v>4</v>
      </c>
      <c r="C128" s="87">
        <v>522.97</v>
      </c>
    </row>
    <row r="129" spans="1:3" ht="13.5">
      <c r="A129" s="86">
        <v>23</v>
      </c>
      <c r="B129" s="86">
        <v>5</v>
      </c>
      <c r="C129" s="87">
        <v>524.395</v>
      </c>
    </row>
    <row r="130" spans="1:3" ht="13.5">
      <c r="A130" s="86">
        <v>23</v>
      </c>
      <c r="B130" s="86">
        <v>6</v>
      </c>
      <c r="C130" s="87">
        <v>525.835</v>
      </c>
    </row>
    <row r="131" spans="1:3" ht="13.5">
      <c r="A131" s="86">
        <v>23</v>
      </c>
      <c r="B131" s="86">
        <v>7</v>
      </c>
      <c r="C131" s="87">
        <v>526.3</v>
      </c>
    </row>
    <row r="132" spans="1:3" ht="13.5">
      <c r="A132" s="86">
        <v>23</v>
      </c>
      <c r="B132" s="86">
        <v>8</v>
      </c>
      <c r="C132" s="87">
        <v>527.705</v>
      </c>
    </row>
    <row r="133" spans="1:3" ht="13.5">
      <c r="A133" s="86">
        <v>23</v>
      </c>
      <c r="B133" s="86">
        <v>9</v>
      </c>
      <c r="C133" s="87">
        <v>529.12</v>
      </c>
    </row>
    <row r="134" spans="1:3" ht="13.5">
      <c r="A134" s="86">
        <v>23</v>
      </c>
      <c r="B134" s="86" t="s">
        <v>155</v>
      </c>
      <c r="C134" s="87">
        <v>529.3</v>
      </c>
    </row>
    <row r="135" spans="1:3" ht="13.5">
      <c r="A135" s="86">
        <v>24</v>
      </c>
      <c r="B135" s="86">
        <v>1</v>
      </c>
      <c r="C135" s="87">
        <v>529.9</v>
      </c>
    </row>
    <row r="136" spans="1:3" ht="13.5">
      <c r="A136" s="86">
        <v>24</v>
      </c>
      <c r="B136" s="86">
        <v>2</v>
      </c>
      <c r="C136" s="87">
        <v>530.47</v>
      </c>
    </row>
    <row r="137" spans="1:3" ht="13.5">
      <c r="A137" s="86">
        <v>24</v>
      </c>
      <c r="B137" s="86">
        <v>3</v>
      </c>
      <c r="C137" s="87">
        <v>531.88</v>
      </c>
    </row>
    <row r="138" spans="1:3" ht="13.5">
      <c r="A138" s="86">
        <v>24</v>
      </c>
      <c r="B138" s="86">
        <v>4</v>
      </c>
      <c r="C138" s="87">
        <v>533.295</v>
      </c>
    </row>
    <row r="139" spans="1:3" ht="13.5">
      <c r="A139" s="86">
        <v>24</v>
      </c>
      <c r="B139" s="86">
        <v>5</v>
      </c>
      <c r="C139" s="87">
        <v>534.7</v>
      </c>
    </row>
    <row r="140" spans="1:3" ht="13.5">
      <c r="A140" s="86">
        <v>24</v>
      </c>
      <c r="B140" s="86" t="s">
        <v>155</v>
      </c>
      <c r="C140" s="87">
        <v>534.95</v>
      </c>
    </row>
    <row r="141" spans="1:3" ht="13.5">
      <c r="A141" s="86">
        <v>25</v>
      </c>
      <c r="B141" s="86">
        <v>1</v>
      </c>
      <c r="C141" s="87">
        <v>539.4</v>
      </c>
    </row>
    <row r="142" spans="1:3" ht="13.5">
      <c r="A142" s="86">
        <v>25</v>
      </c>
      <c r="B142" s="86">
        <v>2</v>
      </c>
      <c r="C142" s="87">
        <v>539.86</v>
      </c>
    </row>
    <row r="143" spans="1:3" ht="13.5">
      <c r="A143" s="86">
        <v>25</v>
      </c>
      <c r="B143" s="86">
        <v>3</v>
      </c>
      <c r="C143" s="87">
        <v>540.49</v>
      </c>
    </row>
    <row r="144" spans="1:3" ht="13.5">
      <c r="A144" s="86">
        <v>25</v>
      </c>
      <c r="B144" s="86">
        <v>4</v>
      </c>
      <c r="C144" s="87">
        <v>541.89</v>
      </c>
    </row>
    <row r="145" spans="1:3" ht="13.5">
      <c r="A145" s="86">
        <v>25</v>
      </c>
      <c r="B145" s="86">
        <v>5</v>
      </c>
      <c r="C145" s="87">
        <v>543.3</v>
      </c>
    </row>
    <row r="146" spans="1:3" ht="13.5">
      <c r="A146" s="86">
        <v>26</v>
      </c>
      <c r="B146" s="86">
        <v>1</v>
      </c>
      <c r="C146" s="87">
        <v>549</v>
      </c>
    </row>
    <row r="147" spans="1:3" ht="13.5">
      <c r="A147" s="86">
        <v>26</v>
      </c>
      <c r="B147" s="86">
        <v>2</v>
      </c>
      <c r="C147" s="87">
        <v>550.22</v>
      </c>
    </row>
    <row r="148" spans="1:3" ht="13.5">
      <c r="A148" s="86">
        <v>26</v>
      </c>
      <c r="B148" s="86">
        <v>3</v>
      </c>
      <c r="C148" s="87">
        <v>551.02</v>
      </c>
    </row>
    <row r="149" spans="1:3" ht="13.5">
      <c r="A149" s="86">
        <v>26</v>
      </c>
      <c r="B149" s="86">
        <v>4</v>
      </c>
      <c r="C149" s="87">
        <v>552.275</v>
      </c>
    </row>
    <row r="150" spans="1:3" ht="13.5">
      <c r="A150" s="86">
        <v>26</v>
      </c>
      <c r="B150" s="86">
        <v>5</v>
      </c>
      <c r="C150" s="87">
        <v>553.675</v>
      </c>
    </row>
    <row r="151" spans="1:3" ht="13.5">
      <c r="A151" s="86">
        <v>26</v>
      </c>
      <c r="B151" s="86">
        <v>6</v>
      </c>
      <c r="C151" s="87">
        <v>555.085</v>
      </c>
    </row>
    <row r="152" spans="1:3" ht="13.5">
      <c r="A152" s="86">
        <v>26</v>
      </c>
      <c r="B152" s="86">
        <v>7</v>
      </c>
      <c r="C152" s="87">
        <v>556.515</v>
      </c>
    </row>
    <row r="153" spans="1:3" ht="13.5">
      <c r="A153" s="86">
        <v>26</v>
      </c>
      <c r="B153" s="86" t="s">
        <v>155</v>
      </c>
      <c r="C153" s="87">
        <v>557.815</v>
      </c>
    </row>
    <row r="154" spans="1:3" ht="13.5">
      <c r="A154" s="86">
        <v>27</v>
      </c>
      <c r="B154" s="86">
        <v>1</v>
      </c>
      <c r="C154" s="87">
        <v>558.5</v>
      </c>
    </row>
    <row r="155" spans="1:3" ht="13.5">
      <c r="A155" s="86">
        <v>27</v>
      </c>
      <c r="B155" s="86">
        <v>2</v>
      </c>
      <c r="C155" s="87">
        <v>559.36</v>
      </c>
    </row>
    <row r="156" spans="1:3" ht="13.5">
      <c r="A156" s="86">
        <v>27</v>
      </c>
      <c r="B156" s="86">
        <v>3</v>
      </c>
      <c r="C156" s="87">
        <v>559.92</v>
      </c>
    </row>
    <row r="157" spans="1:3" ht="13.5">
      <c r="A157" s="86">
        <v>27</v>
      </c>
      <c r="B157" s="86">
        <v>4</v>
      </c>
      <c r="C157" s="87">
        <v>561.295</v>
      </c>
    </row>
    <row r="158" spans="1:3" ht="13.5">
      <c r="A158" s="86">
        <v>27</v>
      </c>
      <c r="B158" s="86">
        <v>5</v>
      </c>
      <c r="C158" s="87">
        <v>562.705</v>
      </c>
    </row>
    <row r="159" spans="1:3" ht="13.5">
      <c r="A159" s="86">
        <v>27</v>
      </c>
      <c r="B159" s="86">
        <v>6</v>
      </c>
      <c r="C159" s="87">
        <v>564.125</v>
      </c>
    </row>
    <row r="160" spans="1:3" ht="13.5">
      <c r="A160" s="86">
        <v>27</v>
      </c>
      <c r="B160" s="86" t="s">
        <v>155</v>
      </c>
      <c r="C160" s="87">
        <v>565.235</v>
      </c>
    </row>
    <row r="161" spans="1:3" ht="13.5">
      <c r="A161" s="86">
        <v>28</v>
      </c>
      <c r="B161" s="86">
        <v>1</v>
      </c>
      <c r="C161" s="87">
        <v>568</v>
      </c>
    </row>
    <row r="162" spans="1:3" ht="13.5">
      <c r="A162" s="86">
        <v>28</v>
      </c>
      <c r="B162" s="86">
        <v>2</v>
      </c>
      <c r="C162" s="87">
        <v>569.46</v>
      </c>
    </row>
    <row r="163" spans="1:3" ht="13.5">
      <c r="A163" s="86">
        <v>28</v>
      </c>
      <c r="B163" s="86">
        <v>3</v>
      </c>
      <c r="C163" s="87">
        <v>569.99</v>
      </c>
    </row>
    <row r="164" spans="1:3" ht="13.5">
      <c r="A164" s="86">
        <v>28</v>
      </c>
      <c r="B164" s="86">
        <v>4</v>
      </c>
      <c r="C164" s="87">
        <v>571.405</v>
      </c>
    </row>
    <row r="165" spans="1:3" ht="13.5">
      <c r="A165" s="86">
        <v>28</v>
      </c>
      <c r="B165" s="86" t="s">
        <v>155</v>
      </c>
      <c r="C165" s="87">
        <v>571.75</v>
      </c>
    </row>
    <row r="166" spans="1:3" ht="13.5">
      <c r="A166" s="86">
        <v>29</v>
      </c>
      <c r="B166" s="86" t="s">
        <v>155</v>
      </c>
      <c r="C166" s="87">
        <v>573.6</v>
      </c>
    </row>
    <row r="167" spans="1:3" ht="13.5">
      <c r="A167" s="86">
        <v>30</v>
      </c>
      <c r="B167" s="86">
        <v>1</v>
      </c>
      <c r="C167" s="87">
        <v>580.4</v>
      </c>
    </row>
    <row r="168" spans="1:3" ht="13.5">
      <c r="A168" s="86">
        <v>30</v>
      </c>
      <c r="B168" s="86">
        <v>2</v>
      </c>
      <c r="C168" s="87">
        <v>581.78</v>
      </c>
    </row>
    <row r="169" spans="1:3" ht="13.5">
      <c r="A169" s="86">
        <v>30</v>
      </c>
      <c r="B169" s="86">
        <v>3</v>
      </c>
      <c r="C169" s="87">
        <v>582.31</v>
      </c>
    </row>
    <row r="170" spans="1:3" ht="13.5">
      <c r="A170" s="86">
        <v>30</v>
      </c>
      <c r="B170" s="86">
        <v>4</v>
      </c>
      <c r="C170" s="87">
        <v>583.715</v>
      </c>
    </row>
    <row r="171" spans="1:3" ht="13.5">
      <c r="A171" s="86">
        <v>31</v>
      </c>
      <c r="B171" s="86">
        <v>1</v>
      </c>
      <c r="C171" s="87">
        <v>586.5</v>
      </c>
    </row>
    <row r="172" spans="1:3" ht="13.5">
      <c r="A172" s="86">
        <v>31</v>
      </c>
      <c r="B172" s="86">
        <v>2</v>
      </c>
      <c r="C172" s="87">
        <v>587.86</v>
      </c>
    </row>
    <row r="173" spans="1:3" ht="13.5">
      <c r="A173" s="86">
        <v>31</v>
      </c>
      <c r="B173" s="86">
        <v>3</v>
      </c>
      <c r="C173" s="87">
        <v>588.4</v>
      </c>
    </row>
    <row r="174" spans="1:3" ht="13.5">
      <c r="A174" s="86">
        <v>31</v>
      </c>
      <c r="B174" s="86">
        <v>4</v>
      </c>
      <c r="C174" s="87">
        <v>589.825</v>
      </c>
    </row>
    <row r="175" spans="1:3" ht="13.5">
      <c r="A175" s="86">
        <v>31</v>
      </c>
      <c r="B175" s="86">
        <v>5</v>
      </c>
      <c r="C175" s="87">
        <v>590.17</v>
      </c>
    </row>
    <row r="176" spans="1:3" ht="13.5">
      <c r="A176" s="86">
        <v>31</v>
      </c>
      <c r="B176" s="86" t="s">
        <v>155</v>
      </c>
      <c r="C176" s="87">
        <v>591.025</v>
      </c>
    </row>
    <row r="177" spans="1:3" ht="13.5">
      <c r="A177" s="86">
        <v>32</v>
      </c>
      <c r="B177" s="86">
        <v>1</v>
      </c>
      <c r="C177" s="87">
        <v>596</v>
      </c>
    </row>
    <row r="178" spans="1:3" ht="13.5">
      <c r="A178" s="86">
        <v>32</v>
      </c>
      <c r="B178" s="86">
        <v>2</v>
      </c>
      <c r="C178" s="87">
        <v>597.43</v>
      </c>
    </row>
    <row r="179" spans="1:3" ht="13.5">
      <c r="A179" s="86">
        <v>32</v>
      </c>
      <c r="B179" s="86">
        <v>3</v>
      </c>
      <c r="C179" s="87">
        <v>598.84</v>
      </c>
    </row>
    <row r="180" spans="1:3" ht="13.5">
      <c r="A180" s="86">
        <v>32</v>
      </c>
      <c r="B180" s="86">
        <v>4</v>
      </c>
      <c r="C180" s="87">
        <v>600.245</v>
      </c>
    </row>
    <row r="181" spans="1:3" ht="13.5">
      <c r="A181" s="86">
        <v>32</v>
      </c>
      <c r="B181" s="86">
        <v>5</v>
      </c>
      <c r="C181" s="87">
        <v>601.39</v>
      </c>
    </row>
    <row r="182" spans="1:3" ht="13.5">
      <c r="A182" s="86">
        <v>33</v>
      </c>
      <c r="B182" s="86">
        <v>1</v>
      </c>
      <c r="C182" s="87">
        <v>605.5</v>
      </c>
    </row>
    <row r="183" spans="1:3" ht="13.5">
      <c r="A183" s="86">
        <v>33</v>
      </c>
      <c r="B183" s="86">
        <v>2</v>
      </c>
      <c r="C183" s="87">
        <v>605.94</v>
      </c>
    </row>
    <row r="184" spans="1:3" ht="13.5">
      <c r="A184" s="86">
        <v>33</v>
      </c>
      <c r="B184" s="86">
        <v>3</v>
      </c>
      <c r="C184" s="87">
        <v>606.48</v>
      </c>
    </row>
    <row r="185" spans="1:3" ht="13.5">
      <c r="A185" s="86">
        <v>33</v>
      </c>
      <c r="B185" s="86">
        <v>4</v>
      </c>
      <c r="C185" s="87">
        <v>607.885</v>
      </c>
    </row>
    <row r="186" spans="1:3" ht="13.5">
      <c r="A186" s="86">
        <v>33</v>
      </c>
      <c r="B186" s="86">
        <v>5</v>
      </c>
      <c r="C186" s="87">
        <v>609.3</v>
      </c>
    </row>
    <row r="187" spans="1:3" ht="13.5">
      <c r="A187" s="86">
        <v>33</v>
      </c>
      <c r="B187" s="86">
        <v>6</v>
      </c>
      <c r="C187" s="87">
        <v>610.71</v>
      </c>
    </row>
    <row r="188" spans="1:3" ht="13.5">
      <c r="A188" s="86">
        <v>33</v>
      </c>
      <c r="B188" s="86">
        <v>7</v>
      </c>
      <c r="C188" s="87">
        <v>612.145</v>
      </c>
    </row>
    <row r="189" spans="1:3" ht="13.5">
      <c r="A189" s="86">
        <v>33</v>
      </c>
      <c r="B189" s="86" t="s">
        <v>155</v>
      </c>
      <c r="C189" s="87">
        <v>612.725</v>
      </c>
    </row>
    <row r="190" spans="1:3" ht="13.5">
      <c r="A190" s="86">
        <v>34</v>
      </c>
      <c r="B190" s="86">
        <v>1</v>
      </c>
      <c r="C190" s="87">
        <v>615</v>
      </c>
    </row>
    <row r="191" spans="1:3" ht="13.5">
      <c r="A191" s="86">
        <v>34</v>
      </c>
      <c r="B191" s="86" t="s">
        <v>155</v>
      </c>
      <c r="C191" s="87">
        <v>615.145</v>
      </c>
    </row>
    <row r="192" spans="1:3" ht="13.5">
      <c r="A192" s="86">
        <v>35</v>
      </c>
      <c r="B192" s="86">
        <v>1</v>
      </c>
      <c r="C192" s="87">
        <v>624.5</v>
      </c>
    </row>
    <row r="193" spans="1:3" ht="13.5">
      <c r="A193" s="86">
        <v>35</v>
      </c>
      <c r="B193" s="86">
        <v>2</v>
      </c>
      <c r="C193" s="87">
        <v>625.915</v>
      </c>
    </row>
    <row r="194" spans="1:3" ht="13.5">
      <c r="A194" s="86">
        <v>35</v>
      </c>
      <c r="B194" s="86">
        <v>3</v>
      </c>
      <c r="C194" s="87">
        <v>627.335</v>
      </c>
    </row>
    <row r="195" spans="1:3" ht="13.5">
      <c r="A195" s="86">
        <v>35</v>
      </c>
      <c r="B195" s="86">
        <v>4</v>
      </c>
      <c r="C195" s="87">
        <v>628.365</v>
      </c>
    </row>
    <row r="196" spans="1:3" ht="13.5">
      <c r="A196" s="86">
        <v>35</v>
      </c>
      <c r="B196" s="86">
        <v>5</v>
      </c>
      <c r="C196" s="87">
        <v>628.905</v>
      </c>
    </row>
    <row r="197" spans="1:3" ht="13.5">
      <c r="A197" s="86">
        <v>35</v>
      </c>
      <c r="B197" s="86">
        <v>6</v>
      </c>
      <c r="C197" s="87">
        <v>630.31</v>
      </c>
    </row>
    <row r="198" spans="1:3" ht="13.5">
      <c r="A198" s="86">
        <v>35</v>
      </c>
      <c r="B198" s="86">
        <v>7</v>
      </c>
      <c r="C198" s="87">
        <v>631.72</v>
      </c>
    </row>
    <row r="199" spans="1:3" ht="13.5">
      <c r="A199" s="86">
        <v>35</v>
      </c>
      <c r="B199" s="86">
        <v>8</v>
      </c>
      <c r="C199" s="87">
        <v>633.14</v>
      </c>
    </row>
    <row r="200" spans="1:3" ht="13.5">
      <c r="A200" s="86">
        <v>35</v>
      </c>
      <c r="B200" s="86" t="s">
        <v>155</v>
      </c>
      <c r="C200" s="87">
        <v>634.41</v>
      </c>
    </row>
    <row r="201" spans="1:3" ht="13.5">
      <c r="A201" s="86">
        <v>36</v>
      </c>
      <c r="B201" s="86">
        <v>1</v>
      </c>
      <c r="C201" s="87">
        <v>634</v>
      </c>
    </row>
    <row r="202" spans="1:3" ht="13.5">
      <c r="A202" s="86">
        <v>36</v>
      </c>
      <c r="B202" s="86">
        <v>2</v>
      </c>
      <c r="C202" s="87">
        <v>634.665</v>
      </c>
    </row>
    <row r="203" spans="1:3" ht="13.5">
      <c r="A203" s="86">
        <v>36</v>
      </c>
      <c r="B203" s="86">
        <v>3</v>
      </c>
      <c r="C203" s="87">
        <v>635.205</v>
      </c>
    </row>
    <row r="204" spans="1:3" ht="13.5">
      <c r="A204" s="86">
        <v>36</v>
      </c>
      <c r="B204" s="86">
        <v>4</v>
      </c>
      <c r="C204" s="87">
        <v>636.615</v>
      </c>
    </row>
    <row r="205" spans="1:3" ht="13.5">
      <c r="A205" s="86">
        <v>36</v>
      </c>
      <c r="B205" s="86">
        <v>5</v>
      </c>
      <c r="C205" s="87">
        <v>638.025</v>
      </c>
    </row>
    <row r="206" spans="1:3" ht="13.5">
      <c r="A206" s="86">
        <v>36</v>
      </c>
      <c r="B206" s="86">
        <v>6</v>
      </c>
      <c r="C206" s="87">
        <v>639.435</v>
      </c>
    </row>
    <row r="207" spans="1:3" ht="13.5">
      <c r="A207" s="86">
        <v>36</v>
      </c>
      <c r="B207" s="86">
        <v>7</v>
      </c>
      <c r="C207" s="87">
        <v>640.855</v>
      </c>
    </row>
    <row r="208" spans="1:3" ht="13.5">
      <c r="A208" s="86">
        <v>37</v>
      </c>
      <c r="B208" s="86">
        <v>1</v>
      </c>
      <c r="C208" s="87">
        <v>643.5</v>
      </c>
    </row>
    <row r="209" spans="1:3" ht="13.5">
      <c r="A209" s="86">
        <v>37</v>
      </c>
      <c r="B209" s="86">
        <v>2</v>
      </c>
      <c r="C209" s="87">
        <v>644.79</v>
      </c>
    </row>
    <row r="210" spans="1:3" ht="13.5">
      <c r="A210" s="86">
        <v>37</v>
      </c>
      <c r="B210" s="86">
        <v>3</v>
      </c>
      <c r="C210" s="87">
        <v>645.32</v>
      </c>
    </row>
    <row r="211" spans="1:3" ht="13.5">
      <c r="A211" s="86">
        <v>37</v>
      </c>
      <c r="B211" s="86">
        <v>4</v>
      </c>
      <c r="C211" s="87">
        <v>646.73</v>
      </c>
    </row>
    <row r="212" spans="1:3" ht="13.5">
      <c r="A212" s="86">
        <v>37</v>
      </c>
      <c r="B212" s="86">
        <v>5</v>
      </c>
      <c r="C212" s="87">
        <v>648.145</v>
      </c>
    </row>
    <row r="213" spans="1:3" ht="13.5">
      <c r="A213" s="86">
        <v>37</v>
      </c>
      <c r="B213" s="86">
        <v>6</v>
      </c>
      <c r="C213" s="87">
        <v>649.555</v>
      </c>
    </row>
    <row r="214" spans="1:3" ht="13.5">
      <c r="A214" s="86">
        <v>37</v>
      </c>
      <c r="B214" s="86">
        <v>7</v>
      </c>
      <c r="C214" s="87">
        <v>650.97</v>
      </c>
    </row>
    <row r="215" spans="1:3" ht="13.5">
      <c r="A215" s="86">
        <v>37</v>
      </c>
      <c r="B215" s="86">
        <v>8</v>
      </c>
      <c r="C215" s="87">
        <v>652.38</v>
      </c>
    </row>
    <row r="216" spans="1:3" ht="13.5">
      <c r="A216" s="86">
        <v>37</v>
      </c>
      <c r="B216" s="86" t="s">
        <v>155</v>
      </c>
      <c r="C216" s="87">
        <v>653.49</v>
      </c>
    </row>
    <row r="217" spans="1:3" ht="13.5">
      <c r="A217" s="86">
        <v>38</v>
      </c>
      <c r="B217" s="86">
        <v>1</v>
      </c>
      <c r="C217" s="87">
        <v>653</v>
      </c>
    </row>
    <row r="218" spans="1:3" ht="13.5">
      <c r="A218" s="86">
        <v>38</v>
      </c>
      <c r="B218" s="86">
        <v>2</v>
      </c>
      <c r="C218" s="87">
        <v>654.39</v>
      </c>
    </row>
    <row r="219" spans="1:3" ht="13.5">
      <c r="A219" s="86">
        <v>38</v>
      </c>
      <c r="B219" s="86">
        <v>3</v>
      </c>
      <c r="C219" s="87">
        <v>654.93</v>
      </c>
    </row>
    <row r="220" spans="1:3" ht="13.5">
      <c r="A220" s="86">
        <v>38</v>
      </c>
      <c r="B220" s="86">
        <v>4</v>
      </c>
      <c r="C220" s="87">
        <v>656.34</v>
      </c>
    </row>
    <row r="221" spans="1:3" ht="13.5">
      <c r="A221" s="86">
        <v>38</v>
      </c>
      <c r="B221" s="86">
        <v>5</v>
      </c>
      <c r="C221" s="87">
        <v>657.76</v>
      </c>
    </row>
    <row r="222" spans="1:3" ht="13.5">
      <c r="A222" s="86">
        <v>38</v>
      </c>
      <c r="B222" s="86">
        <v>6</v>
      </c>
      <c r="C222" s="87">
        <v>659.165</v>
      </c>
    </row>
    <row r="223" spans="1:3" ht="13.5">
      <c r="A223" s="86">
        <v>38</v>
      </c>
      <c r="B223" s="86">
        <v>7</v>
      </c>
      <c r="C223" s="87">
        <v>660.565</v>
      </c>
    </row>
    <row r="224" spans="1:3" ht="13.5">
      <c r="A224" s="86">
        <v>38</v>
      </c>
      <c r="B224" s="86">
        <v>8</v>
      </c>
      <c r="C224" s="87">
        <v>661.58</v>
      </c>
    </row>
    <row r="225" spans="1:3" ht="13.5">
      <c r="A225" s="86">
        <v>38</v>
      </c>
      <c r="B225" s="86" t="s">
        <v>155</v>
      </c>
      <c r="C225" s="87">
        <v>662.1</v>
      </c>
    </row>
    <row r="226" spans="1:3" ht="13.5">
      <c r="A226" s="86">
        <v>39</v>
      </c>
      <c r="B226" s="86">
        <v>1</v>
      </c>
      <c r="C226" s="87">
        <v>662.5</v>
      </c>
    </row>
    <row r="227" spans="1:3" ht="13.5">
      <c r="A227" s="86">
        <v>39</v>
      </c>
      <c r="B227" s="86">
        <v>2</v>
      </c>
      <c r="C227" s="87">
        <v>663.905</v>
      </c>
    </row>
    <row r="228" spans="1:3" ht="13.5">
      <c r="A228" s="86">
        <v>39</v>
      </c>
      <c r="B228" s="86">
        <v>3</v>
      </c>
      <c r="C228" s="87">
        <v>665.315</v>
      </c>
    </row>
    <row r="229" spans="1:3" ht="13.5">
      <c r="A229" s="86">
        <v>39</v>
      </c>
      <c r="B229" s="86">
        <v>4</v>
      </c>
      <c r="C229" s="87">
        <v>666.735</v>
      </c>
    </row>
    <row r="230" spans="1:3" ht="13.5">
      <c r="A230" s="86">
        <v>39</v>
      </c>
      <c r="B230" s="86">
        <v>5</v>
      </c>
      <c r="C230" s="87">
        <v>667.325</v>
      </c>
    </row>
    <row r="231" spans="1:3" ht="13.5">
      <c r="A231" s="86">
        <v>39</v>
      </c>
      <c r="B231" s="86">
        <v>6</v>
      </c>
      <c r="C231" s="87">
        <v>668.745</v>
      </c>
    </row>
    <row r="232" spans="1:3" ht="13.5">
      <c r="A232" s="86">
        <v>39</v>
      </c>
      <c r="B232" s="86">
        <v>7</v>
      </c>
      <c r="C232" s="87">
        <v>670.15</v>
      </c>
    </row>
    <row r="233" spans="1:3" ht="13.5">
      <c r="A233" s="86">
        <v>39</v>
      </c>
      <c r="B233" s="86" t="s">
        <v>155</v>
      </c>
      <c r="C233" s="87">
        <v>671.03</v>
      </c>
    </row>
    <row r="234" spans="1:3" ht="13.5">
      <c r="A234" s="86">
        <v>40</v>
      </c>
      <c r="B234" s="86">
        <v>1</v>
      </c>
      <c r="C234" s="87">
        <v>672</v>
      </c>
    </row>
    <row r="235" spans="1:3" ht="13.5">
      <c r="A235" s="86">
        <v>40</v>
      </c>
      <c r="B235" s="86">
        <v>2</v>
      </c>
      <c r="C235" s="87">
        <v>673.4</v>
      </c>
    </row>
    <row r="236" spans="1:3" ht="13.5">
      <c r="A236" s="86">
        <v>40</v>
      </c>
      <c r="B236" s="86">
        <v>3</v>
      </c>
      <c r="C236" s="87">
        <v>674.815</v>
      </c>
    </row>
    <row r="237" spans="1:3" ht="13.5">
      <c r="A237" s="86">
        <v>40</v>
      </c>
      <c r="B237" s="86">
        <v>4</v>
      </c>
      <c r="C237" s="87">
        <v>675.345</v>
      </c>
    </row>
    <row r="238" spans="1:3" ht="13.5">
      <c r="A238" s="86">
        <v>40</v>
      </c>
      <c r="B238" s="86" t="s">
        <v>155</v>
      </c>
      <c r="C238" s="87">
        <v>676.805</v>
      </c>
    </row>
    <row r="239" spans="1:3" ht="13.5">
      <c r="A239" s="86">
        <v>41</v>
      </c>
      <c r="B239" s="86">
        <v>1</v>
      </c>
      <c r="C239" s="87">
        <v>678.5</v>
      </c>
    </row>
    <row r="240" spans="1:3" ht="13.5">
      <c r="A240" s="86">
        <v>41</v>
      </c>
      <c r="B240" s="86" t="s">
        <v>155</v>
      </c>
      <c r="C240" s="87">
        <v>678.55</v>
      </c>
    </row>
    <row r="241" spans="1:3" ht="13.5">
      <c r="A241" s="86">
        <v>42</v>
      </c>
      <c r="B241" s="86">
        <v>1</v>
      </c>
      <c r="C241" s="87">
        <v>680.5</v>
      </c>
    </row>
    <row r="242" spans="1:3" ht="13.5">
      <c r="A242" s="86">
        <v>42</v>
      </c>
      <c r="B242" s="86">
        <v>2</v>
      </c>
      <c r="C242" s="87">
        <v>681.88</v>
      </c>
    </row>
    <row r="243" spans="1:3" ht="13.5">
      <c r="A243" s="86">
        <v>42</v>
      </c>
      <c r="B243" s="86">
        <v>3</v>
      </c>
      <c r="C243" s="87">
        <v>682.41</v>
      </c>
    </row>
    <row r="244" spans="1:3" ht="13.5">
      <c r="A244" s="86">
        <v>42</v>
      </c>
      <c r="B244" s="86" t="s">
        <v>155</v>
      </c>
      <c r="C244" s="87">
        <v>683.125</v>
      </c>
    </row>
    <row r="245" spans="1:3" ht="13.5">
      <c r="A245" s="86">
        <v>43</v>
      </c>
      <c r="B245" s="86">
        <v>1</v>
      </c>
      <c r="C245" s="87">
        <v>685</v>
      </c>
    </row>
    <row r="246" spans="1:3" ht="13.5">
      <c r="A246" s="86">
        <v>43</v>
      </c>
      <c r="B246" s="86">
        <v>2</v>
      </c>
      <c r="C246" s="87">
        <v>686.41</v>
      </c>
    </row>
    <row r="247" spans="1:3" ht="13.5">
      <c r="A247" s="86">
        <v>43</v>
      </c>
      <c r="B247" s="86">
        <v>3</v>
      </c>
      <c r="C247" s="87">
        <v>686.945</v>
      </c>
    </row>
    <row r="248" spans="1:3" ht="13.5">
      <c r="A248" s="86">
        <v>43</v>
      </c>
      <c r="B248" s="86">
        <v>4</v>
      </c>
      <c r="C248" s="87">
        <v>687.475</v>
      </c>
    </row>
    <row r="249" spans="1:3" ht="13.5">
      <c r="A249" s="86">
        <v>43</v>
      </c>
      <c r="B249" s="86">
        <v>5</v>
      </c>
      <c r="C249" s="87">
        <v>688.88</v>
      </c>
    </row>
    <row r="250" spans="1:3" ht="13.5">
      <c r="A250" s="86">
        <v>43</v>
      </c>
      <c r="B250" s="86">
        <v>6</v>
      </c>
      <c r="C250" s="87">
        <v>690.29</v>
      </c>
    </row>
    <row r="251" spans="1:3" ht="13.5">
      <c r="A251" s="86">
        <v>43</v>
      </c>
      <c r="B251" s="86">
        <v>7</v>
      </c>
      <c r="C251" s="87">
        <v>690.71</v>
      </c>
    </row>
    <row r="252" spans="1:3" ht="13.5">
      <c r="A252" s="86">
        <v>43</v>
      </c>
      <c r="B252" s="86">
        <v>8</v>
      </c>
      <c r="C252" s="87">
        <v>692.07</v>
      </c>
    </row>
    <row r="253" spans="1:3" ht="13.5">
      <c r="A253" s="86">
        <v>43</v>
      </c>
      <c r="B253" s="86">
        <v>9</v>
      </c>
      <c r="C253" s="87">
        <v>693.48</v>
      </c>
    </row>
    <row r="254" spans="1:3" ht="13.5">
      <c r="A254" s="86">
        <v>43</v>
      </c>
      <c r="B254" s="86" t="s">
        <v>155</v>
      </c>
      <c r="C254" s="87">
        <v>693.725</v>
      </c>
    </row>
    <row r="255" spans="1:3" ht="13.5">
      <c r="A255" s="86">
        <v>44</v>
      </c>
      <c r="B255" s="86">
        <v>1</v>
      </c>
      <c r="C255" s="87">
        <v>689</v>
      </c>
    </row>
    <row r="256" spans="1:3" ht="13.5">
      <c r="A256" s="86">
        <v>44</v>
      </c>
      <c r="B256" s="86">
        <v>2</v>
      </c>
      <c r="C256" s="87">
        <v>690.41</v>
      </c>
    </row>
    <row r="257" spans="1:3" ht="13.5">
      <c r="A257" s="86">
        <v>44</v>
      </c>
      <c r="B257" s="86">
        <v>3</v>
      </c>
      <c r="C257" s="87">
        <v>691.09</v>
      </c>
    </row>
    <row r="258" spans="1:3" ht="13.5">
      <c r="A258" s="86">
        <v>44</v>
      </c>
      <c r="B258" s="86">
        <v>4</v>
      </c>
      <c r="C258" s="87">
        <v>691.69</v>
      </c>
    </row>
    <row r="259" spans="1:3" ht="13.5">
      <c r="A259" s="86">
        <v>44</v>
      </c>
      <c r="B259" s="86">
        <v>5</v>
      </c>
      <c r="C259" s="87">
        <v>693.1</v>
      </c>
    </row>
    <row r="260" spans="1:3" ht="13.5">
      <c r="A260" s="86">
        <v>44</v>
      </c>
      <c r="B260" s="86">
        <v>6</v>
      </c>
      <c r="C260" s="87">
        <v>694.52</v>
      </c>
    </row>
    <row r="261" spans="1:3" ht="13.5">
      <c r="A261" s="86">
        <v>44</v>
      </c>
      <c r="B261" s="86">
        <v>7</v>
      </c>
      <c r="C261" s="87">
        <v>695.94</v>
      </c>
    </row>
    <row r="262" spans="1:3" ht="13.5">
      <c r="A262" s="86">
        <v>44</v>
      </c>
      <c r="B262" s="86">
        <v>8</v>
      </c>
      <c r="C262" s="87">
        <v>696.97</v>
      </c>
    </row>
    <row r="263" spans="1:3" ht="13.5">
      <c r="A263" s="86">
        <v>44</v>
      </c>
      <c r="B263" s="86" t="s">
        <v>155</v>
      </c>
      <c r="C263" s="87">
        <v>697.535</v>
      </c>
    </row>
    <row r="264" spans="1:3" ht="13.5">
      <c r="A264" s="86">
        <v>45</v>
      </c>
      <c r="B264" s="86">
        <v>1</v>
      </c>
      <c r="C264" s="87">
        <v>698.5</v>
      </c>
    </row>
    <row r="265" spans="1:3" ht="13.5">
      <c r="A265" s="86">
        <v>45</v>
      </c>
      <c r="B265" s="86">
        <v>2</v>
      </c>
      <c r="C265" s="87">
        <v>699.93</v>
      </c>
    </row>
    <row r="266" spans="1:3" ht="13.5">
      <c r="A266" s="86">
        <v>45</v>
      </c>
      <c r="B266" s="86">
        <v>3</v>
      </c>
      <c r="C266" s="87">
        <v>700.28</v>
      </c>
    </row>
    <row r="267" spans="1:3" ht="13.5">
      <c r="A267" s="86">
        <v>45</v>
      </c>
      <c r="B267" s="86">
        <v>4</v>
      </c>
      <c r="C267" s="87">
        <v>700.81</v>
      </c>
    </row>
    <row r="268" spans="1:3" ht="13.5">
      <c r="A268" s="86">
        <v>45</v>
      </c>
      <c r="B268" s="86">
        <v>5</v>
      </c>
      <c r="C268" s="87">
        <v>702.24</v>
      </c>
    </row>
    <row r="269" spans="1:3" ht="13.5">
      <c r="A269" s="86">
        <v>45</v>
      </c>
      <c r="B269" s="86">
        <v>6</v>
      </c>
      <c r="C269" s="87">
        <v>703.655</v>
      </c>
    </row>
    <row r="270" spans="1:3" ht="13.5">
      <c r="A270" s="86">
        <v>45</v>
      </c>
      <c r="B270" s="86">
        <v>7</v>
      </c>
      <c r="C270" s="87">
        <v>705.085</v>
      </c>
    </row>
    <row r="271" spans="1:3" ht="13.5">
      <c r="A271" s="86">
        <v>45</v>
      </c>
      <c r="B271" s="86">
        <v>8</v>
      </c>
      <c r="C271" s="87">
        <v>706.535</v>
      </c>
    </row>
    <row r="272" spans="1:3" ht="13.5">
      <c r="A272" s="86">
        <v>46</v>
      </c>
      <c r="B272" s="86">
        <v>1</v>
      </c>
      <c r="C272" s="87">
        <v>708</v>
      </c>
    </row>
    <row r="273" spans="1:3" ht="13.5">
      <c r="A273" s="86">
        <v>46</v>
      </c>
      <c r="B273" s="86">
        <v>2</v>
      </c>
      <c r="C273" s="87">
        <v>709.395</v>
      </c>
    </row>
    <row r="274" spans="1:3" ht="13.5">
      <c r="A274" s="86">
        <v>47</v>
      </c>
      <c r="B274" s="86">
        <v>1</v>
      </c>
      <c r="C274" s="87">
        <v>711.5</v>
      </c>
    </row>
    <row r="275" spans="1:3" ht="13.5">
      <c r="A275" s="86">
        <v>47</v>
      </c>
      <c r="B275" s="86">
        <v>2</v>
      </c>
      <c r="C275" s="87">
        <v>712.61</v>
      </c>
    </row>
    <row r="276" spans="1:3" ht="13.5">
      <c r="A276" s="86">
        <v>47</v>
      </c>
      <c r="B276" s="86">
        <v>3</v>
      </c>
      <c r="C276" s="87">
        <v>713.185</v>
      </c>
    </row>
    <row r="277" spans="1:3" ht="13.5">
      <c r="A277" s="86">
        <v>47</v>
      </c>
      <c r="B277" s="86">
        <v>4</v>
      </c>
      <c r="C277" s="87">
        <v>714.6</v>
      </c>
    </row>
    <row r="278" spans="1:3" ht="13.5">
      <c r="A278" s="86">
        <v>47</v>
      </c>
      <c r="B278" s="86">
        <v>5</v>
      </c>
      <c r="C278" s="87">
        <v>716.02</v>
      </c>
    </row>
    <row r="279" spans="1:3" ht="13.5">
      <c r="A279" s="86">
        <v>47</v>
      </c>
      <c r="B279" s="86">
        <v>6</v>
      </c>
      <c r="C279" s="87">
        <v>717.43</v>
      </c>
    </row>
    <row r="280" spans="1:3" ht="13.5">
      <c r="A280" s="86">
        <v>47</v>
      </c>
      <c r="B280" s="86" t="s">
        <v>155</v>
      </c>
      <c r="C280" s="87">
        <v>718.12</v>
      </c>
    </row>
    <row r="281" spans="1:3" ht="13.5">
      <c r="A281" s="86">
        <v>48</v>
      </c>
      <c r="B281" s="86">
        <v>1</v>
      </c>
      <c r="C281" s="87">
        <v>721</v>
      </c>
    </row>
    <row r="282" spans="1:3" ht="13.5">
      <c r="A282" s="86">
        <v>48</v>
      </c>
      <c r="B282" s="86">
        <v>2</v>
      </c>
      <c r="C282" s="87">
        <v>722</v>
      </c>
    </row>
    <row r="283" spans="1:3" ht="13.5">
      <c r="A283" s="86">
        <v>48</v>
      </c>
      <c r="B283" s="86">
        <v>3</v>
      </c>
      <c r="C283" s="87">
        <v>722.535</v>
      </c>
    </row>
    <row r="284" spans="1:3" ht="13.5">
      <c r="A284" s="86">
        <v>48</v>
      </c>
      <c r="B284" s="86">
        <v>4</v>
      </c>
      <c r="C284" s="87">
        <v>723.385</v>
      </c>
    </row>
    <row r="285" spans="1:3" ht="13.5">
      <c r="A285" s="86">
        <v>48</v>
      </c>
      <c r="B285" s="86">
        <v>5</v>
      </c>
      <c r="C285" s="87">
        <v>724.075</v>
      </c>
    </row>
    <row r="286" spans="1:3" ht="13.5">
      <c r="A286" s="86">
        <v>48</v>
      </c>
      <c r="B286" s="86">
        <v>6</v>
      </c>
      <c r="C286" s="87">
        <v>725.395</v>
      </c>
    </row>
    <row r="287" spans="1:3" ht="13.5">
      <c r="A287" s="86">
        <v>48</v>
      </c>
      <c r="B287" s="86" t="s">
        <v>155</v>
      </c>
      <c r="C287" s="87">
        <v>726.685</v>
      </c>
    </row>
    <row r="288" spans="1:3" ht="13.5">
      <c r="A288" s="86">
        <v>49</v>
      </c>
      <c r="B288" s="86">
        <v>1</v>
      </c>
      <c r="C288" s="87">
        <v>730.1</v>
      </c>
    </row>
    <row r="289" spans="1:3" ht="13.5">
      <c r="A289" s="86">
        <v>49</v>
      </c>
      <c r="B289" s="86">
        <v>2</v>
      </c>
      <c r="C289" s="87">
        <v>731.605</v>
      </c>
    </row>
    <row r="290" spans="1:3" ht="13.5">
      <c r="A290" s="86">
        <v>49</v>
      </c>
      <c r="B290" s="86">
        <v>3</v>
      </c>
      <c r="C290" s="87">
        <v>732.155</v>
      </c>
    </row>
    <row r="291" spans="1:3" ht="13.5">
      <c r="A291" s="86">
        <v>49</v>
      </c>
      <c r="B291" s="86">
        <v>4</v>
      </c>
      <c r="C291" s="87">
        <v>733.14</v>
      </c>
    </row>
    <row r="292" spans="1:3" ht="13.5">
      <c r="A292" s="86">
        <v>49</v>
      </c>
      <c r="B292" s="86">
        <v>5</v>
      </c>
      <c r="C292" s="87">
        <v>733.56</v>
      </c>
    </row>
    <row r="293" spans="1:3" ht="13.5">
      <c r="A293" s="86">
        <v>49</v>
      </c>
      <c r="B293" s="86">
        <v>6</v>
      </c>
      <c r="C293" s="87">
        <v>734.61</v>
      </c>
    </row>
    <row r="294" spans="1:3" ht="13.5">
      <c r="A294" s="86">
        <v>49</v>
      </c>
      <c r="B294" s="86">
        <v>7</v>
      </c>
      <c r="C294" s="87">
        <v>734.92</v>
      </c>
    </row>
    <row r="295" spans="1:3" ht="13.5">
      <c r="A295" s="86">
        <v>49</v>
      </c>
      <c r="B295" s="86" t="s">
        <v>155</v>
      </c>
      <c r="C295" s="87">
        <v>736.425</v>
      </c>
    </row>
    <row r="296" spans="1:3" ht="13.5">
      <c r="A296" s="86">
        <v>50</v>
      </c>
      <c r="B296" s="86">
        <v>1</v>
      </c>
      <c r="C296" s="87">
        <v>738</v>
      </c>
    </row>
    <row r="297" spans="1:3" ht="13.5">
      <c r="A297" s="86">
        <v>50</v>
      </c>
      <c r="B297" s="86">
        <v>2</v>
      </c>
      <c r="C297" s="87">
        <v>738.8</v>
      </c>
    </row>
    <row r="298" spans="1:3" ht="13.5">
      <c r="A298" s="86">
        <v>50</v>
      </c>
      <c r="B298" s="86">
        <v>3</v>
      </c>
      <c r="C298" s="87">
        <v>740.24</v>
      </c>
    </row>
    <row r="299" spans="1:3" ht="13.5">
      <c r="A299" s="86">
        <v>50</v>
      </c>
      <c r="B299" s="86" t="s">
        <v>155</v>
      </c>
      <c r="C299" s="87">
        <v>741.03</v>
      </c>
    </row>
    <row r="300" spans="1:3" ht="13.5">
      <c r="A300" s="86">
        <v>51</v>
      </c>
      <c r="B300" s="86">
        <v>1</v>
      </c>
      <c r="C300" s="87">
        <v>747.5</v>
      </c>
    </row>
    <row r="301" spans="1:3" ht="13.5">
      <c r="A301" s="86">
        <v>51</v>
      </c>
      <c r="B301" s="86">
        <v>2</v>
      </c>
      <c r="C301" s="87">
        <v>748.895</v>
      </c>
    </row>
    <row r="302" spans="1:3" ht="13.5">
      <c r="A302" s="86">
        <v>51</v>
      </c>
      <c r="B302" s="86">
        <v>3</v>
      </c>
      <c r="C302" s="87">
        <v>749.955</v>
      </c>
    </row>
    <row r="303" spans="1:3" ht="13.5">
      <c r="A303" s="86">
        <v>51</v>
      </c>
      <c r="B303" s="86">
        <v>4</v>
      </c>
      <c r="C303" s="87">
        <v>750.75</v>
      </c>
    </row>
    <row r="304" spans="1:3" ht="13.5">
      <c r="A304" s="86">
        <v>51</v>
      </c>
      <c r="B304" s="86">
        <v>5</v>
      </c>
      <c r="C304" s="87">
        <v>751.33</v>
      </c>
    </row>
    <row r="305" spans="1:3" ht="13.5">
      <c r="A305" s="86">
        <v>51</v>
      </c>
      <c r="B305" s="86">
        <v>6</v>
      </c>
      <c r="C305" s="87">
        <v>752.755</v>
      </c>
    </row>
    <row r="306" spans="1:3" ht="13.5">
      <c r="A306" s="86">
        <v>51</v>
      </c>
      <c r="B306" s="86">
        <v>7</v>
      </c>
      <c r="C306" s="87">
        <v>754.18</v>
      </c>
    </row>
    <row r="307" spans="1:3" ht="13.5">
      <c r="A307" s="86">
        <v>51</v>
      </c>
      <c r="B307" s="86">
        <v>8</v>
      </c>
      <c r="C307" s="87">
        <v>755.595</v>
      </c>
    </row>
    <row r="308" spans="1:3" ht="13.5">
      <c r="A308" s="86">
        <v>51</v>
      </c>
      <c r="B308" s="86">
        <v>9</v>
      </c>
      <c r="C308" s="87">
        <v>756.605</v>
      </c>
    </row>
    <row r="309" spans="1:3" ht="13.5">
      <c r="A309" s="86">
        <v>51</v>
      </c>
      <c r="B309" s="86" t="s">
        <v>156</v>
      </c>
      <c r="C309" s="87">
        <v>757.54</v>
      </c>
    </row>
    <row r="310" spans="1:3" ht="13.5">
      <c r="A310" s="86">
        <v>52</v>
      </c>
      <c r="B310" s="86">
        <v>1</v>
      </c>
      <c r="C310" s="87">
        <v>757</v>
      </c>
    </row>
    <row r="311" spans="1:3" ht="13.5">
      <c r="A311" s="86">
        <v>52</v>
      </c>
      <c r="B311" s="86">
        <v>2</v>
      </c>
      <c r="C311" s="87">
        <v>758.395</v>
      </c>
    </row>
    <row r="312" spans="1:3" ht="13.5">
      <c r="A312" s="86">
        <v>52</v>
      </c>
      <c r="B312" s="86">
        <v>3</v>
      </c>
      <c r="C312" s="87">
        <v>759.815</v>
      </c>
    </row>
    <row r="313" spans="1:3" ht="13.5">
      <c r="A313" s="86">
        <v>52</v>
      </c>
      <c r="B313" s="86">
        <v>4</v>
      </c>
      <c r="C313" s="87">
        <v>761.23</v>
      </c>
    </row>
    <row r="314" spans="1:3" ht="13.5">
      <c r="A314" s="86">
        <v>52</v>
      </c>
      <c r="B314" s="86">
        <v>5</v>
      </c>
      <c r="C314" s="87">
        <v>762.645</v>
      </c>
    </row>
    <row r="315" spans="1:3" ht="13.5">
      <c r="A315" s="86">
        <v>52</v>
      </c>
      <c r="B315" s="86">
        <v>6</v>
      </c>
      <c r="C315" s="87">
        <v>763.835</v>
      </c>
    </row>
    <row r="316" spans="1:3" ht="13.5">
      <c r="A316" s="86">
        <v>52</v>
      </c>
      <c r="B316" s="86">
        <v>7</v>
      </c>
      <c r="C316" s="87">
        <v>764.44</v>
      </c>
    </row>
    <row r="317" spans="1:3" ht="13.5">
      <c r="A317" s="86">
        <v>52</v>
      </c>
      <c r="B317" s="86">
        <v>8</v>
      </c>
      <c r="C317" s="87">
        <v>765.84</v>
      </c>
    </row>
    <row r="318" spans="1:3" ht="13.5">
      <c r="A318" s="86">
        <v>52</v>
      </c>
      <c r="B318" s="86" t="s">
        <v>156</v>
      </c>
      <c r="C318" s="87">
        <v>767.035</v>
      </c>
    </row>
    <row r="319" spans="1:3" ht="13.5">
      <c r="A319" s="86">
        <v>53</v>
      </c>
      <c r="B319" s="86">
        <v>1</v>
      </c>
      <c r="C319" s="87">
        <v>766.5</v>
      </c>
    </row>
    <row r="320" spans="1:3" ht="13.5">
      <c r="A320" s="86">
        <v>53</v>
      </c>
      <c r="B320" s="86">
        <v>2</v>
      </c>
      <c r="C320" s="87">
        <v>767.705</v>
      </c>
    </row>
    <row r="321" spans="1:3" ht="13.5">
      <c r="A321" s="86">
        <v>53</v>
      </c>
      <c r="B321" s="86">
        <v>3</v>
      </c>
      <c r="C321" s="87">
        <v>768.315</v>
      </c>
    </row>
    <row r="322" spans="1:3" ht="13.5">
      <c r="A322" s="86">
        <v>53</v>
      </c>
      <c r="B322" s="86">
        <v>4</v>
      </c>
      <c r="C322" s="87">
        <v>769.715</v>
      </c>
    </row>
    <row r="323" spans="1:3" ht="13.5">
      <c r="A323" s="86">
        <v>53</v>
      </c>
      <c r="B323" s="86">
        <v>5</v>
      </c>
      <c r="C323" s="87">
        <v>770.63</v>
      </c>
    </row>
    <row r="324" spans="1:3" ht="13.5">
      <c r="A324" s="86">
        <v>53</v>
      </c>
      <c r="B324" s="86" t="s">
        <v>156</v>
      </c>
      <c r="C324" s="87">
        <v>771.92</v>
      </c>
    </row>
    <row r="325" spans="1:3" ht="13.5">
      <c r="A325" s="86">
        <v>54</v>
      </c>
      <c r="B325" s="86">
        <v>1</v>
      </c>
      <c r="C325" s="87">
        <v>770.2</v>
      </c>
    </row>
    <row r="326" spans="1:3" ht="13.5">
      <c r="A326" s="86">
        <v>54</v>
      </c>
      <c r="B326" s="86">
        <v>2</v>
      </c>
      <c r="C326" s="87">
        <v>771.61</v>
      </c>
    </row>
    <row r="327" spans="1:3" ht="13.5">
      <c r="A327" s="86">
        <v>54</v>
      </c>
      <c r="B327" s="86">
        <v>3</v>
      </c>
      <c r="C327" s="87">
        <v>772.565</v>
      </c>
    </row>
    <row r="328" spans="1:3" ht="13.5">
      <c r="A328" s="86">
        <v>54</v>
      </c>
      <c r="B328" s="86">
        <v>4</v>
      </c>
      <c r="C328" s="87">
        <v>772.83</v>
      </c>
    </row>
    <row r="329" spans="1:3" ht="13.5">
      <c r="A329" s="86">
        <v>54</v>
      </c>
      <c r="B329" s="86">
        <v>5</v>
      </c>
      <c r="C329" s="87">
        <v>774.235</v>
      </c>
    </row>
    <row r="330" spans="1:3" ht="13.5">
      <c r="A330" s="86">
        <v>54</v>
      </c>
      <c r="B330" s="86" t="s">
        <v>156</v>
      </c>
      <c r="C330" s="87">
        <v>775.675</v>
      </c>
    </row>
    <row r="331" spans="1:3" ht="13.5">
      <c r="A331" s="86">
        <v>55</v>
      </c>
      <c r="B331" s="86">
        <v>1</v>
      </c>
      <c r="C331" s="87">
        <v>779</v>
      </c>
    </row>
    <row r="332" spans="1:3" ht="13.5">
      <c r="A332" s="86">
        <v>55</v>
      </c>
      <c r="B332" s="86">
        <v>2</v>
      </c>
      <c r="C332" s="87">
        <v>779.5</v>
      </c>
    </row>
    <row r="333" spans="1:3" ht="13.5">
      <c r="A333" s="86">
        <v>55</v>
      </c>
      <c r="B333" s="86">
        <v>3</v>
      </c>
      <c r="C333" s="87">
        <v>780.1</v>
      </c>
    </row>
    <row r="334" spans="1:3" ht="13.5">
      <c r="A334" s="86">
        <v>55</v>
      </c>
      <c r="B334" s="86">
        <v>4</v>
      </c>
      <c r="C334" s="87">
        <v>781.52</v>
      </c>
    </row>
    <row r="335" spans="1:3" ht="13.5">
      <c r="A335" s="86">
        <v>55</v>
      </c>
      <c r="B335" s="86">
        <v>5</v>
      </c>
      <c r="C335" s="87">
        <v>781.62</v>
      </c>
    </row>
    <row r="336" spans="1:3" ht="13.5">
      <c r="A336" s="86">
        <v>55</v>
      </c>
      <c r="B336" s="86" t="s">
        <v>156</v>
      </c>
      <c r="C336" s="87">
        <v>782.5</v>
      </c>
    </row>
    <row r="337" spans="1:3" ht="13.5">
      <c r="A337" s="70">
        <v>56</v>
      </c>
      <c r="B337" s="70">
        <v>1</v>
      </c>
      <c r="C337" s="70">
        <v>844</v>
      </c>
    </row>
    <row r="338" spans="1:3" ht="13.5">
      <c r="A338" s="70">
        <v>56</v>
      </c>
      <c r="B338" s="70">
        <v>2</v>
      </c>
      <c r="C338" s="70">
        <v>844.532</v>
      </c>
    </row>
    <row r="339" spans="1:3" ht="13.5">
      <c r="A339" s="70">
        <v>56</v>
      </c>
      <c r="B339" s="70">
        <v>3</v>
      </c>
      <c r="C339" s="70">
        <v>845.093</v>
      </c>
    </row>
    <row r="340" spans="1:3" ht="13.5">
      <c r="A340" s="70">
        <v>56</v>
      </c>
      <c r="B340" s="70" t="s">
        <v>156</v>
      </c>
      <c r="C340" s="70">
        <v>846.297</v>
      </c>
    </row>
    <row r="341" spans="1:3" ht="13.5">
      <c r="A341" s="70">
        <v>57</v>
      </c>
      <c r="B341" s="70">
        <v>1</v>
      </c>
      <c r="C341" s="70">
        <v>846.4</v>
      </c>
    </row>
    <row r="342" spans="1:3" ht="13.5">
      <c r="A342" s="70">
        <v>57</v>
      </c>
      <c r="B342" s="70">
        <v>2</v>
      </c>
      <c r="C342" s="70">
        <v>847.81</v>
      </c>
    </row>
    <row r="343" spans="1:3" ht="13.5">
      <c r="A343" s="70">
        <v>57</v>
      </c>
      <c r="B343" s="70">
        <v>3</v>
      </c>
      <c r="C343" s="70">
        <v>849.22</v>
      </c>
    </row>
    <row r="344" spans="1:3" ht="13.5">
      <c r="A344" s="70">
        <v>57</v>
      </c>
      <c r="B344" s="70">
        <v>4</v>
      </c>
      <c r="C344" s="70">
        <v>850.445</v>
      </c>
    </row>
    <row r="345" spans="1:3" ht="13.5">
      <c r="A345" s="70">
        <v>57</v>
      </c>
      <c r="B345" s="70">
        <v>5</v>
      </c>
      <c r="C345" s="70">
        <v>851.045</v>
      </c>
    </row>
    <row r="346" spans="1:3" ht="13.5">
      <c r="A346" s="70">
        <v>57</v>
      </c>
      <c r="B346" s="70">
        <v>6</v>
      </c>
      <c r="C346" s="70">
        <v>852.455</v>
      </c>
    </row>
    <row r="347" spans="1:3" ht="13.5">
      <c r="A347" s="70">
        <v>57</v>
      </c>
      <c r="B347" s="70" t="s">
        <v>156</v>
      </c>
      <c r="C347" s="70">
        <v>853.22</v>
      </c>
    </row>
    <row r="348" spans="1:3" ht="13.5">
      <c r="A348" s="70">
        <v>57</v>
      </c>
      <c r="B348" s="70">
        <v>7</v>
      </c>
      <c r="C348" s="70">
        <v>853.22</v>
      </c>
    </row>
    <row r="349" spans="1:3" ht="13.5">
      <c r="A349" s="70">
        <v>58</v>
      </c>
      <c r="B349" s="70">
        <v>1</v>
      </c>
      <c r="C349" s="70">
        <v>855.9</v>
      </c>
    </row>
    <row r="350" spans="1:3" ht="13.5">
      <c r="A350" s="70">
        <v>58</v>
      </c>
      <c r="B350" s="70">
        <v>2</v>
      </c>
      <c r="C350" s="70">
        <v>857.165</v>
      </c>
    </row>
    <row r="351" spans="1:3" ht="13.5">
      <c r="A351" s="70">
        <v>58</v>
      </c>
      <c r="B351" s="70">
        <v>3</v>
      </c>
      <c r="C351" s="70">
        <v>858.344</v>
      </c>
    </row>
    <row r="352" spans="1:3" ht="13.5">
      <c r="A352" s="70">
        <v>58</v>
      </c>
      <c r="B352" s="70">
        <v>4</v>
      </c>
      <c r="C352" s="70">
        <v>858.886</v>
      </c>
    </row>
    <row r="353" spans="1:3" ht="13.5">
      <c r="A353" s="70">
        <v>58</v>
      </c>
      <c r="B353" s="70">
        <v>5</v>
      </c>
      <c r="C353" s="70">
        <v>860.227</v>
      </c>
    </row>
    <row r="354" spans="1:3" ht="13.5">
      <c r="A354" s="70">
        <v>58</v>
      </c>
      <c r="B354" s="70">
        <v>6</v>
      </c>
      <c r="C354" s="70">
        <v>861.444</v>
      </c>
    </row>
    <row r="355" spans="1:3" ht="13.5">
      <c r="A355" s="70">
        <v>58</v>
      </c>
      <c r="B355" s="70">
        <v>7</v>
      </c>
      <c r="C355" s="70">
        <v>862.728</v>
      </c>
    </row>
    <row r="356" spans="1:3" ht="13.5">
      <c r="A356" s="70">
        <v>58</v>
      </c>
      <c r="B356" s="70">
        <v>8</v>
      </c>
      <c r="C356" s="70">
        <v>864.069</v>
      </c>
    </row>
    <row r="357" spans="1:3" ht="13.5">
      <c r="A357" s="70">
        <v>58</v>
      </c>
      <c r="B357" s="70" t="s">
        <v>156</v>
      </c>
      <c r="C357" s="70">
        <v>865.238</v>
      </c>
    </row>
    <row r="358" spans="1:3" ht="13.5">
      <c r="A358" s="70">
        <v>59</v>
      </c>
      <c r="B358" s="70">
        <v>1</v>
      </c>
      <c r="C358" s="70">
        <v>865.4</v>
      </c>
    </row>
    <row r="359" spans="1:3" ht="13.5">
      <c r="A359" s="70">
        <v>59</v>
      </c>
      <c r="B359" s="70">
        <v>2</v>
      </c>
      <c r="C359" s="70">
        <v>866.745</v>
      </c>
    </row>
    <row r="360" spans="1:3" ht="13.5">
      <c r="A360" s="70">
        <v>59</v>
      </c>
      <c r="B360" s="70">
        <v>3</v>
      </c>
      <c r="C360" s="70">
        <v>867.475</v>
      </c>
    </row>
    <row r="361" spans="1:3" ht="13.5">
      <c r="A361" s="70">
        <v>59</v>
      </c>
      <c r="B361" s="70">
        <v>4</v>
      </c>
      <c r="C361" s="70">
        <v>867.985</v>
      </c>
    </row>
    <row r="362" spans="1:3" ht="13.5">
      <c r="A362" s="70">
        <v>59</v>
      </c>
      <c r="B362" s="70" t="s">
        <v>156</v>
      </c>
      <c r="C362" s="70">
        <v>868.8</v>
      </c>
    </row>
    <row r="363" spans="1:3" ht="13.5">
      <c r="A363" s="70">
        <v>60</v>
      </c>
      <c r="B363" s="70">
        <v>1</v>
      </c>
      <c r="C363" s="70">
        <v>874</v>
      </c>
    </row>
    <row r="364" spans="1:3" ht="13.5">
      <c r="A364" s="70">
        <v>60</v>
      </c>
      <c r="B364" s="70" t="s">
        <v>156</v>
      </c>
      <c r="C364" s="70">
        <v>874.06</v>
      </c>
    </row>
    <row r="365" spans="1:3" ht="13.5">
      <c r="A365" s="70">
        <v>61</v>
      </c>
      <c r="B365" s="70" t="s">
        <v>156</v>
      </c>
      <c r="C365" s="70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22">
      <selection activeCell="I1" sqref="I1:I74"/>
    </sheetView>
  </sheetViews>
  <sheetFormatPr defaultColWidth="10.75390625" defaultRowHeight="12.75"/>
  <sheetData>
    <row r="1" spans="1:9" ht="12.75">
      <c r="A1">
        <v>1</v>
      </c>
      <c r="B1" s="91">
        <v>48</v>
      </c>
      <c r="C1">
        <v>1</v>
      </c>
      <c r="D1" s="83" t="s">
        <v>109</v>
      </c>
      <c r="E1" s="12">
        <v>66</v>
      </c>
      <c r="F1" s="16">
        <v>66</v>
      </c>
      <c r="G1" s="11">
        <f aca="true" t="shared" si="0" ref="G1:G32">AVERAGE(E1:F1)</f>
        <v>66</v>
      </c>
      <c r="H1" t="e">
        <f>(G1/100)+DGET('depth info'!A:C,"top mbsf",B1:C1)</f>
        <v>#VALUE!</v>
      </c>
      <c r="I1">
        <v>721.66</v>
      </c>
    </row>
    <row r="2" spans="1:9" ht="12.75">
      <c r="A2">
        <v>2</v>
      </c>
      <c r="B2" s="91">
        <v>48</v>
      </c>
      <c r="C2">
        <v>4</v>
      </c>
      <c r="D2" s="83" t="s">
        <v>109</v>
      </c>
      <c r="E2" s="12">
        <v>56</v>
      </c>
      <c r="F2" s="16">
        <v>56</v>
      </c>
      <c r="G2" s="11">
        <f t="shared" si="0"/>
        <v>56</v>
      </c>
      <c r="H2" t="e">
        <f>(G2/100)+DGET('depth info'!A:C,"top mbsf",B1:C2)</f>
        <v>#NUM!</v>
      </c>
      <c r="I2">
        <v>723.9449999999999</v>
      </c>
    </row>
    <row r="3" spans="1:9" ht="12.75">
      <c r="A3">
        <v>3</v>
      </c>
      <c r="B3" s="91">
        <v>49</v>
      </c>
      <c r="C3">
        <v>1</v>
      </c>
      <c r="D3" s="83" t="s">
        <v>109</v>
      </c>
      <c r="E3" s="12">
        <v>51</v>
      </c>
      <c r="F3" s="16">
        <v>51</v>
      </c>
      <c r="G3" s="11">
        <f t="shared" si="0"/>
        <v>51</v>
      </c>
      <c r="H3" t="e">
        <f>(G3/100)+DGET('depth info'!A:C,"top mbsf",B2:C3)</f>
        <v>#NUM!</v>
      </c>
      <c r="I3">
        <v>730.61</v>
      </c>
    </row>
    <row r="4" spans="1:9" ht="12.75">
      <c r="A4">
        <v>4</v>
      </c>
      <c r="B4" s="91">
        <v>49</v>
      </c>
      <c r="C4">
        <v>2</v>
      </c>
      <c r="D4" s="83" t="s">
        <v>109</v>
      </c>
      <c r="E4" s="12">
        <v>15</v>
      </c>
      <c r="F4" s="16">
        <v>15</v>
      </c>
      <c r="G4" s="11">
        <f t="shared" si="0"/>
        <v>15</v>
      </c>
      <c r="H4" t="e">
        <f>(G4/100)+DGET('depth info'!A:C,"top mbsf",B3:C4)</f>
        <v>#NUM!</v>
      </c>
      <c r="I4">
        <v>731.755</v>
      </c>
    </row>
    <row r="5" spans="1:9" ht="12.75">
      <c r="A5">
        <v>5</v>
      </c>
      <c r="B5" s="91">
        <v>49</v>
      </c>
      <c r="C5">
        <v>5</v>
      </c>
      <c r="D5" s="83" t="s">
        <v>109</v>
      </c>
      <c r="E5" s="12">
        <v>84</v>
      </c>
      <c r="F5" s="16">
        <v>84</v>
      </c>
      <c r="G5" s="11">
        <f t="shared" si="0"/>
        <v>84</v>
      </c>
      <c r="H5" t="e">
        <f>(G5/100)+DGET('depth info'!A:C,"top mbsf",B4:C5)</f>
        <v>#NUM!</v>
      </c>
      <c r="I5">
        <v>734.4</v>
      </c>
    </row>
    <row r="6" spans="1:9" ht="12.75">
      <c r="A6">
        <v>6</v>
      </c>
      <c r="B6" s="91">
        <v>49</v>
      </c>
      <c r="C6">
        <v>7</v>
      </c>
      <c r="D6" s="83" t="s">
        <v>109</v>
      </c>
      <c r="E6" s="12">
        <v>119</v>
      </c>
      <c r="F6" s="16">
        <v>119</v>
      </c>
      <c r="G6" s="11">
        <f t="shared" si="0"/>
        <v>119</v>
      </c>
      <c r="H6" t="e">
        <f>(G6/100)+DGET('depth info'!A:C,"top mbsf",B5:C6)</f>
        <v>#NUM!</v>
      </c>
      <c r="I6">
        <v>736.11</v>
      </c>
    </row>
    <row r="7" spans="1:9" ht="12.75">
      <c r="A7">
        <v>7</v>
      </c>
      <c r="B7" s="91">
        <v>50</v>
      </c>
      <c r="C7">
        <v>1</v>
      </c>
      <c r="D7" s="83" t="s">
        <v>109</v>
      </c>
      <c r="E7" s="12">
        <v>14</v>
      </c>
      <c r="F7" s="16">
        <v>14</v>
      </c>
      <c r="G7" s="11">
        <f t="shared" si="0"/>
        <v>14</v>
      </c>
      <c r="H7" t="e">
        <f>(G7/100)+DGET('depth info'!A:C,"top mbsf",B6:C7)</f>
        <v>#NUM!</v>
      </c>
      <c r="I7">
        <v>738.14</v>
      </c>
    </row>
    <row r="8" spans="1:9" ht="12.75">
      <c r="A8">
        <v>8</v>
      </c>
      <c r="B8" s="91">
        <v>51</v>
      </c>
      <c r="C8">
        <v>1</v>
      </c>
      <c r="D8" s="2" t="s">
        <v>19</v>
      </c>
      <c r="E8" s="12">
        <v>71</v>
      </c>
      <c r="F8" s="16">
        <v>71</v>
      </c>
      <c r="G8" s="11">
        <f t="shared" si="0"/>
        <v>71</v>
      </c>
      <c r="H8" t="e">
        <f>(G8/100)+DGET('depth info'!A:C,"top mbsf",B7:C8)</f>
        <v>#NUM!</v>
      </c>
      <c r="I8">
        <v>748.21</v>
      </c>
    </row>
    <row r="9" spans="1:9" ht="12.75">
      <c r="A9">
        <v>9</v>
      </c>
      <c r="B9" s="91">
        <v>51</v>
      </c>
      <c r="C9">
        <v>2</v>
      </c>
      <c r="D9" s="2" t="s">
        <v>109</v>
      </c>
      <c r="E9" s="12">
        <v>23</v>
      </c>
      <c r="F9" s="16">
        <v>23</v>
      </c>
      <c r="G9" s="11">
        <f t="shared" si="0"/>
        <v>23</v>
      </c>
      <c r="H9" t="e">
        <f>(G9/100)+DGET('depth info'!A:C,"top mbsf",B8:C9)</f>
        <v>#NUM!</v>
      </c>
      <c r="I9">
        <v>749.125</v>
      </c>
    </row>
    <row r="10" spans="1:9" ht="12.75">
      <c r="A10">
        <v>10</v>
      </c>
      <c r="B10" s="91">
        <v>51</v>
      </c>
      <c r="C10">
        <v>6</v>
      </c>
      <c r="D10" s="2" t="s">
        <v>109</v>
      </c>
      <c r="E10" s="12">
        <v>84</v>
      </c>
      <c r="F10" s="16">
        <v>84</v>
      </c>
      <c r="G10" s="11">
        <f t="shared" si="0"/>
        <v>84</v>
      </c>
      <c r="H10" t="e">
        <f>(G10/100)+DGET('depth info'!A:C,"top mbsf",B9:C10)</f>
        <v>#NUM!</v>
      </c>
      <c r="I10">
        <v>753.595</v>
      </c>
    </row>
    <row r="11" spans="1:9" ht="12.75">
      <c r="A11">
        <v>11</v>
      </c>
      <c r="B11" s="91">
        <v>51</v>
      </c>
      <c r="C11">
        <v>7</v>
      </c>
      <c r="D11" s="2" t="s">
        <v>109</v>
      </c>
      <c r="E11" s="12">
        <v>126</v>
      </c>
      <c r="F11" s="16">
        <v>126</v>
      </c>
      <c r="G11" s="11">
        <f t="shared" si="0"/>
        <v>126</v>
      </c>
      <c r="H11" t="e">
        <f>(G11/100)+DGET('depth info'!A:C,"top mbsf",B10:C11)</f>
        <v>#NUM!</v>
      </c>
      <c r="I11">
        <v>755.4399999999999</v>
      </c>
    </row>
    <row r="12" spans="1:9" ht="12.75">
      <c r="A12">
        <v>12</v>
      </c>
      <c r="B12" s="91">
        <v>51</v>
      </c>
      <c r="C12">
        <v>9</v>
      </c>
      <c r="D12" s="2" t="s">
        <v>109</v>
      </c>
      <c r="E12" s="12">
        <v>35</v>
      </c>
      <c r="F12" s="16">
        <v>35</v>
      </c>
      <c r="G12" s="11">
        <f t="shared" si="0"/>
        <v>35</v>
      </c>
      <c r="H12" t="e">
        <f>(G12/100)+DGET('depth info'!A:C,"top mbsf",B11:C12)</f>
        <v>#NUM!</v>
      </c>
      <c r="I12">
        <v>756.955</v>
      </c>
    </row>
    <row r="13" spans="1:9" ht="12.75">
      <c r="A13">
        <v>13</v>
      </c>
      <c r="B13" s="91">
        <v>52</v>
      </c>
      <c r="C13">
        <v>2</v>
      </c>
      <c r="D13" s="2" t="s">
        <v>109</v>
      </c>
      <c r="E13" s="12">
        <v>78</v>
      </c>
      <c r="F13" s="16">
        <v>78</v>
      </c>
      <c r="G13" s="11">
        <f t="shared" si="0"/>
        <v>78</v>
      </c>
      <c r="H13" t="e">
        <f>(G13/100)+DGET('depth info'!A:C,"top mbsf",B12:C13)</f>
        <v>#NUM!</v>
      </c>
      <c r="I13">
        <v>759.175</v>
      </c>
    </row>
    <row r="14" spans="1:9" ht="12.75">
      <c r="A14">
        <v>14</v>
      </c>
      <c r="B14" s="91">
        <v>52</v>
      </c>
      <c r="C14">
        <v>2</v>
      </c>
      <c r="D14" s="2" t="s">
        <v>19</v>
      </c>
      <c r="E14" s="12">
        <v>79</v>
      </c>
      <c r="F14" s="16">
        <v>79</v>
      </c>
      <c r="G14" s="11">
        <f t="shared" si="0"/>
        <v>79</v>
      </c>
      <c r="H14" t="e">
        <f>(G14/100)+DGET('depth info'!A:C,"top mbsf",B13:C14)</f>
        <v>#NUM!</v>
      </c>
      <c r="I14">
        <v>759.185</v>
      </c>
    </row>
    <row r="15" spans="1:9" ht="12.75">
      <c r="A15">
        <v>15</v>
      </c>
      <c r="B15" s="91">
        <v>52</v>
      </c>
      <c r="C15">
        <v>5</v>
      </c>
      <c r="D15" s="2" t="s">
        <v>109</v>
      </c>
      <c r="E15" s="12">
        <v>33</v>
      </c>
      <c r="F15" s="16">
        <v>37</v>
      </c>
      <c r="G15" s="11">
        <f t="shared" si="0"/>
        <v>35</v>
      </c>
      <c r="H15" t="e">
        <f>(G15/100)+DGET('depth info'!A:C,"top mbsf",B14:C15)</f>
        <v>#NUM!</v>
      </c>
      <c r="I15">
        <v>762.995</v>
      </c>
    </row>
    <row r="16" spans="1:9" ht="12.75">
      <c r="A16">
        <v>16</v>
      </c>
      <c r="B16" s="91">
        <v>52</v>
      </c>
      <c r="C16">
        <v>5</v>
      </c>
      <c r="D16" s="2" t="s">
        <v>19</v>
      </c>
      <c r="E16" s="12">
        <v>14</v>
      </c>
      <c r="F16" s="16">
        <v>17</v>
      </c>
      <c r="G16" s="11">
        <f t="shared" si="0"/>
        <v>15.5</v>
      </c>
      <c r="H16" t="e">
        <f>(G16/100)+DGET('depth info'!A:C,"top mbsf",B15:C16)</f>
        <v>#NUM!</v>
      </c>
      <c r="I16">
        <v>762.8</v>
      </c>
    </row>
    <row r="17" spans="1:9" ht="12.75">
      <c r="A17">
        <v>17</v>
      </c>
      <c r="B17" s="91">
        <v>52</v>
      </c>
      <c r="C17">
        <v>5</v>
      </c>
      <c r="D17" s="2" t="s">
        <v>19</v>
      </c>
      <c r="E17" s="12">
        <v>40</v>
      </c>
      <c r="F17" s="16">
        <v>42</v>
      </c>
      <c r="G17" s="11">
        <f t="shared" si="0"/>
        <v>41</v>
      </c>
      <c r="H17" t="e">
        <f>(G17/100)+DGET('depth info'!A:C,"top mbsf",B16:C17)</f>
        <v>#NUM!</v>
      </c>
      <c r="I17">
        <v>763.055</v>
      </c>
    </row>
    <row r="18" spans="1:9" ht="12.75">
      <c r="A18">
        <v>18</v>
      </c>
      <c r="B18" s="91">
        <v>54</v>
      </c>
      <c r="C18">
        <v>2</v>
      </c>
      <c r="D18" s="2" t="s">
        <v>109</v>
      </c>
      <c r="E18" s="12">
        <v>74</v>
      </c>
      <c r="F18" s="16">
        <v>74</v>
      </c>
      <c r="G18" s="11">
        <f t="shared" si="0"/>
        <v>74</v>
      </c>
      <c r="H18" t="e">
        <f>(G18/100)+DGET('depth info'!A:C,"top mbsf",B17:C18)</f>
        <v>#NUM!</v>
      </c>
      <c r="I18">
        <v>772.35</v>
      </c>
    </row>
    <row r="19" spans="1:9" ht="12.75">
      <c r="A19">
        <v>19</v>
      </c>
      <c r="B19" s="91">
        <v>54</v>
      </c>
      <c r="C19">
        <v>2</v>
      </c>
      <c r="D19" s="2" t="s">
        <v>109</v>
      </c>
      <c r="E19" s="12">
        <v>77</v>
      </c>
      <c r="F19" s="16">
        <v>77</v>
      </c>
      <c r="G19" s="11">
        <f t="shared" si="0"/>
        <v>77</v>
      </c>
      <c r="H19" t="e">
        <f>(G19/100)+DGET('depth info'!A:C,"top mbsf",B18:C19)</f>
        <v>#NUM!</v>
      </c>
      <c r="I19">
        <v>772.38</v>
      </c>
    </row>
    <row r="20" spans="1:9" ht="12.75">
      <c r="A20">
        <v>20</v>
      </c>
      <c r="B20" s="91">
        <v>54</v>
      </c>
      <c r="C20">
        <v>4</v>
      </c>
      <c r="D20" s="2" t="s">
        <v>109</v>
      </c>
      <c r="E20" s="12">
        <v>112</v>
      </c>
      <c r="F20" s="16">
        <v>112</v>
      </c>
      <c r="G20" s="11">
        <f t="shared" si="0"/>
        <v>112</v>
      </c>
      <c r="H20" t="e">
        <f>(G20/100)+DGET('depth info'!A:C,"top mbsf",B19:C20)</f>
        <v>#NUM!</v>
      </c>
      <c r="I20">
        <v>773.95</v>
      </c>
    </row>
    <row r="21" spans="1:9" ht="12.75">
      <c r="A21">
        <v>21</v>
      </c>
      <c r="B21" s="91">
        <v>54</v>
      </c>
      <c r="C21">
        <v>4</v>
      </c>
      <c r="D21" s="2" t="s">
        <v>19</v>
      </c>
      <c r="E21" s="12">
        <v>33</v>
      </c>
      <c r="F21" s="16">
        <v>44</v>
      </c>
      <c r="G21" s="11">
        <f t="shared" si="0"/>
        <v>38.5</v>
      </c>
      <c r="H21" t="e">
        <f>(G21/100)+DGET('depth info'!A:C,"top mbsf",B20:C21)</f>
        <v>#NUM!</v>
      </c>
      <c r="I21">
        <v>773.215</v>
      </c>
    </row>
    <row r="22" spans="1:9" ht="21">
      <c r="A22">
        <v>22</v>
      </c>
      <c r="B22" s="91">
        <v>54</v>
      </c>
      <c r="C22">
        <v>5</v>
      </c>
      <c r="D22" s="2" t="s">
        <v>19</v>
      </c>
      <c r="E22" s="12">
        <v>7</v>
      </c>
      <c r="F22" s="16">
        <v>10</v>
      </c>
      <c r="G22" s="11">
        <f t="shared" si="0"/>
        <v>8.5</v>
      </c>
      <c r="H22" t="e">
        <f>(G22/100)+DGET('depth info'!A:C,"top mbsf",B21:C22)</f>
        <v>#NUM!</v>
      </c>
      <c r="I22">
        <v>774.32</v>
      </c>
    </row>
    <row r="23" spans="1:9" ht="12.75">
      <c r="A23">
        <v>23</v>
      </c>
      <c r="B23" s="91">
        <v>55</v>
      </c>
      <c r="C23">
        <v>3</v>
      </c>
      <c r="D23" s="2" t="s">
        <v>109</v>
      </c>
      <c r="E23" s="12">
        <v>112</v>
      </c>
      <c r="F23" s="16">
        <v>112</v>
      </c>
      <c r="G23" s="11">
        <f t="shared" si="0"/>
        <v>112</v>
      </c>
      <c r="H23" t="e">
        <f>(G23/100)+DGET('depth info'!A:C,"top mbsf",B22:C23)</f>
        <v>#NUM!</v>
      </c>
      <c r="I23">
        <v>781.22</v>
      </c>
    </row>
    <row r="24" spans="1:9" ht="12.75">
      <c r="A24">
        <v>24</v>
      </c>
      <c r="B24" s="91">
        <v>55</v>
      </c>
      <c r="C24">
        <v>3</v>
      </c>
      <c r="D24" s="2" t="s">
        <v>109</v>
      </c>
      <c r="E24" s="12">
        <v>130</v>
      </c>
      <c r="F24" s="16">
        <v>130</v>
      </c>
      <c r="G24" s="11">
        <f t="shared" si="0"/>
        <v>130</v>
      </c>
      <c r="H24" t="e">
        <f>(G24/100)+DGET('depth info'!A:C,"top mbsf",B23:C24)</f>
        <v>#NUM!</v>
      </c>
      <c r="I24">
        <v>781.4</v>
      </c>
    </row>
    <row r="25" spans="1:9" ht="12.75">
      <c r="A25">
        <v>25</v>
      </c>
      <c r="B25" s="91">
        <v>56</v>
      </c>
      <c r="C25">
        <v>1</v>
      </c>
      <c r="D25" s="2" t="s">
        <v>109</v>
      </c>
      <c r="E25" s="12">
        <v>0</v>
      </c>
      <c r="F25" s="16">
        <v>4</v>
      </c>
      <c r="G25" s="11">
        <f t="shared" si="0"/>
        <v>2</v>
      </c>
      <c r="H25" t="e">
        <f>(G25/100)+DGET('depth info'!A:C,"top mbsf",B24:C25)</f>
        <v>#NUM!</v>
      </c>
      <c r="I25">
        <v>844.02</v>
      </c>
    </row>
    <row r="26" spans="1:9" ht="12.75">
      <c r="A26">
        <v>26</v>
      </c>
      <c r="B26" s="91">
        <v>56</v>
      </c>
      <c r="C26">
        <v>1</v>
      </c>
      <c r="D26" s="2" t="s">
        <v>109</v>
      </c>
      <c r="E26" s="12">
        <v>15</v>
      </c>
      <c r="F26" s="16">
        <v>17</v>
      </c>
      <c r="G26" s="11">
        <f t="shared" si="0"/>
        <v>16</v>
      </c>
      <c r="H26" t="e">
        <f>(G26/100)+DGET('depth info'!A:C,"top mbsf",B25:C26)</f>
        <v>#NUM!</v>
      </c>
      <c r="I26">
        <v>844.16</v>
      </c>
    </row>
    <row r="27" spans="1:9" ht="12.75">
      <c r="A27">
        <v>27</v>
      </c>
      <c r="B27" s="91">
        <v>56</v>
      </c>
      <c r="C27">
        <v>1</v>
      </c>
      <c r="D27" s="2" t="s">
        <v>109</v>
      </c>
      <c r="E27" s="12">
        <v>42</v>
      </c>
      <c r="F27" s="16">
        <v>45</v>
      </c>
      <c r="G27" s="11">
        <f t="shared" si="0"/>
        <v>43.5</v>
      </c>
      <c r="H27" t="e">
        <f>(G27/100)+DGET('depth info'!A:C,"top mbsf",B26:C27)</f>
        <v>#NUM!</v>
      </c>
      <c r="I27">
        <v>844.435</v>
      </c>
    </row>
    <row r="28" spans="1:9" ht="12.75">
      <c r="A28">
        <v>28</v>
      </c>
      <c r="B28" s="91">
        <v>56</v>
      </c>
      <c r="C28">
        <v>3</v>
      </c>
      <c r="D28" s="2" t="s">
        <v>109</v>
      </c>
      <c r="E28" s="12">
        <v>0</v>
      </c>
      <c r="F28" s="16">
        <v>1</v>
      </c>
      <c r="G28" s="11">
        <f t="shared" si="0"/>
        <v>0.5</v>
      </c>
      <c r="H28" t="e">
        <f>(G28/100)+DGET('depth info'!A:C,"top mbsf",B27:C28)</f>
        <v>#NUM!</v>
      </c>
      <c r="I28">
        <v>845.098</v>
      </c>
    </row>
    <row r="29" spans="1:9" ht="12.75">
      <c r="A29">
        <v>29</v>
      </c>
      <c r="B29" s="91">
        <v>56</v>
      </c>
      <c r="C29">
        <v>3</v>
      </c>
      <c r="D29" s="2" t="s">
        <v>109</v>
      </c>
      <c r="E29" s="12">
        <v>20</v>
      </c>
      <c r="F29" s="16">
        <v>23</v>
      </c>
      <c r="G29" s="11">
        <f t="shared" si="0"/>
        <v>21.5</v>
      </c>
      <c r="H29" t="e">
        <f>(G29/100)+DGET('depth info'!A:C,"top mbsf",B28:C29)</f>
        <v>#NUM!</v>
      </c>
      <c r="I29">
        <v>845.308</v>
      </c>
    </row>
    <row r="30" spans="1:9" ht="12.75">
      <c r="A30">
        <v>30</v>
      </c>
      <c r="B30" s="91">
        <v>56</v>
      </c>
      <c r="C30">
        <v>3</v>
      </c>
      <c r="D30" s="2" t="s">
        <v>109</v>
      </c>
      <c r="E30" s="12">
        <v>32</v>
      </c>
      <c r="F30" s="16">
        <v>34</v>
      </c>
      <c r="G30" s="11">
        <f t="shared" si="0"/>
        <v>33</v>
      </c>
      <c r="H30" t="e">
        <f>(G30/100)+DGET('depth info'!A:C,"top mbsf",B29:C30)</f>
        <v>#NUM!</v>
      </c>
      <c r="I30">
        <v>845.423</v>
      </c>
    </row>
    <row r="31" spans="1:9" ht="12.75">
      <c r="A31">
        <v>31</v>
      </c>
      <c r="B31" s="91">
        <v>56</v>
      </c>
      <c r="C31">
        <v>3</v>
      </c>
      <c r="D31" s="2" t="s">
        <v>109</v>
      </c>
      <c r="E31" s="12">
        <v>37</v>
      </c>
      <c r="F31" s="16">
        <v>38</v>
      </c>
      <c r="G31" s="11">
        <f t="shared" si="0"/>
        <v>37.5</v>
      </c>
      <c r="H31" t="e">
        <f>(G31/100)+DGET('depth info'!A:C,"top mbsf",B30:C31)</f>
        <v>#NUM!</v>
      </c>
      <c r="I31">
        <v>845.468</v>
      </c>
    </row>
    <row r="32" spans="1:9" ht="12.75">
      <c r="A32">
        <v>32</v>
      </c>
      <c r="B32" s="91">
        <v>56</v>
      </c>
      <c r="C32">
        <v>3</v>
      </c>
      <c r="D32" s="2" t="s">
        <v>109</v>
      </c>
      <c r="E32" s="12">
        <v>48</v>
      </c>
      <c r="F32" s="16">
        <v>49</v>
      </c>
      <c r="G32" s="11">
        <f t="shared" si="0"/>
        <v>48.5</v>
      </c>
      <c r="H32" t="e">
        <f>(G32/100)+DGET('depth info'!A:C,"top mbsf",B31:C32)</f>
        <v>#NUM!</v>
      </c>
      <c r="I32">
        <v>845.578</v>
      </c>
    </row>
    <row r="33" spans="1:9" ht="12.75">
      <c r="A33">
        <v>33</v>
      </c>
      <c r="B33" s="91">
        <v>56</v>
      </c>
      <c r="C33">
        <v>3</v>
      </c>
      <c r="D33" s="2" t="s">
        <v>109</v>
      </c>
      <c r="E33" s="12">
        <v>53</v>
      </c>
      <c r="F33" s="16">
        <v>54</v>
      </c>
      <c r="G33" s="11">
        <f aca="true" t="shared" si="1" ref="G33:G64">AVERAGE(E33:F33)</f>
        <v>53.5</v>
      </c>
      <c r="H33" t="e">
        <f>(G33/100)+DGET('depth info'!A:C,"top mbsf",B32:C33)</f>
        <v>#NUM!</v>
      </c>
      <c r="I33">
        <v>845.6279999999999</v>
      </c>
    </row>
    <row r="34" spans="1:9" ht="12.75">
      <c r="A34">
        <v>34</v>
      </c>
      <c r="B34" s="91">
        <v>57</v>
      </c>
      <c r="C34">
        <v>1</v>
      </c>
      <c r="D34" s="2" t="s">
        <v>109</v>
      </c>
      <c r="E34" s="12">
        <v>47</v>
      </c>
      <c r="F34" s="16">
        <v>47</v>
      </c>
      <c r="G34" s="11">
        <f t="shared" si="1"/>
        <v>47</v>
      </c>
      <c r="H34" t="e">
        <f>(G34/100)+DGET('depth info'!A:C,"top mbsf",B33:C34)</f>
        <v>#NUM!</v>
      </c>
      <c r="I34">
        <v>846.87</v>
      </c>
    </row>
    <row r="35" spans="1:9" ht="12.75">
      <c r="A35">
        <v>35</v>
      </c>
      <c r="B35" s="91">
        <v>57</v>
      </c>
      <c r="C35">
        <v>1</v>
      </c>
      <c r="D35" s="2" t="s">
        <v>109</v>
      </c>
      <c r="E35" s="12">
        <v>3</v>
      </c>
      <c r="F35" s="16">
        <v>3</v>
      </c>
      <c r="G35" s="11">
        <f t="shared" si="1"/>
        <v>3</v>
      </c>
      <c r="H35" t="e">
        <f>(G35/100)+DGET('depth info'!A:C,"top mbsf",B34:C35)</f>
        <v>#NUM!</v>
      </c>
      <c r="I35">
        <v>846.43</v>
      </c>
    </row>
    <row r="36" spans="1:9" ht="12.75">
      <c r="A36">
        <v>36</v>
      </c>
      <c r="B36" s="91">
        <v>57</v>
      </c>
      <c r="C36">
        <v>1</v>
      </c>
      <c r="D36" s="2" t="s">
        <v>109</v>
      </c>
      <c r="E36" s="12">
        <v>119</v>
      </c>
      <c r="F36" s="16">
        <v>119</v>
      </c>
      <c r="G36" s="11">
        <f t="shared" si="1"/>
        <v>119</v>
      </c>
      <c r="H36" t="e">
        <f>(G36/100)+DGET('depth info'!A:C,"top mbsf",B35:C36)</f>
        <v>#NUM!</v>
      </c>
      <c r="I36">
        <v>847.59</v>
      </c>
    </row>
    <row r="37" spans="1:9" ht="12.75">
      <c r="A37">
        <v>37</v>
      </c>
      <c r="B37" s="91">
        <v>57</v>
      </c>
      <c r="C37">
        <v>1</v>
      </c>
      <c r="D37" s="2" t="s">
        <v>19</v>
      </c>
      <c r="E37" s="12">
        <v>19</v>
      </c>
      <c r="F37" s="16">
        <v>23</v>
      </c>
      <c r="G37" s="11">
        <f t="shared" si="1"/>
        <v>21</v>
      </c>
      <c r="H37" t="e">
        <f>(G37/100)+DGET('depth info'!A:C,"top mbsf",B36:C37)</f>
        <v>#NUM!</v>
      </c>
      <c r="I37">
        <v>846.61</v>
      </c>
    </row>
    <row r="38" spans="1:9" ht="12.75">
      <c r="A38">
        <v>38</v>
      </c>
      <c r="B38" s="91">
        <v>57</v>
      </c>
      <c r="C38">
        <v>1</v>
      </c>
      <c r="D38" s="2" t="s">
        <v>19</v>
      </c>
      <c r="E38" s="12">
        <v>25</v>
      </c>
      <c r="F38" s="16">
        <v>33</v>
      </c>
      <c r="G38" s="11">
        <f t="shared" si="1"/>
        <v>29</v>
      </c>
      <c r="H38" t="e">
        <f>(G38/100)+DGET('depth info'!A:C,"top mbsf",B37:C38)</f>
        <v>#NUM!</v>
      </c>
      <c r="I38">
        <v>846.6899999999999</v>
      </c>
    </row>
    <row r="39" spans="1:9" ht="12.75">
      <c r="A39">
        <v>39</v>
      </c>
      <c r="B39" s="91">
        <v>57</v>
      </c>
      <c r="C39">
        <v>1</v>
      </c>
      <c r="D39" s="2" t="s">
        <v>19</v>
      </c>
      <c r="E39" s="12">
        <v>50</v>
      </c>
      <c r="F39" s="16">
        <v>55</v>
      </c>
      <c r="G39" s="11">
        <f t="shared" si="1"/>
        <v>52.5</v>
      </c>
      <c r="H39" t="e">
        <f>(G39/100)+DGET('depth info'!A:C,"top mbsf",B38:C39)</f>
        <v>#NUM!</v>
      </c>
      <c r="I39">
        <v>846.925</v>
      </c>
    </row>
    <row r="40" spans="1:9" ht="12.75">
      <c r="A40">
        <v>40</v>
      </c>
      <c r="B40" s="91">
        <v>57</v>
      </c>
      <c r="C40">
        <v>1</v>
      </c>
      <c r="D40" s="2" t="s">
        <v>19</v>
      </c>
      <c r="E40" s="12">
        <v>62</v>
      </c>
      <c r="F40" s="16">
        <v>70</v>
      </c>
      <c r="G40" s="11">
        <f t="shared" si="1"/>
        <v>66</v>
      </c>
      <c r="H40" t="e">
        <f>(G40/100)+DGET('depth info'!A:C,"top mbsf",B39:C40)</f>
        <v>#NUM!</v>
      </c>
      <c r="I40">
        <v>847.06</v>
      </c>
    </row>
    <row r="41" spans="1:9" ht="12.75">
      <c r="A41">
        <v>41</v>
      </c>
      <c r="B41" s="91">
        <v>57</v>
      </c>
      <c r="C41">
        <v>2</v>
      </c>
      <c r="D41" s="2" t="s">
        <v>109</v>
      </c>
      <c r="E41" s="12">
        <v>64</v>
      </c>
      <c r="F41" s="16">
        <v>64</v>
      </c>
      <c r="G41" s="11">
        <f t="shared" si="1"/>
        <v>64</v>
      </c>
      <c r="H41" t="e">
        <f>(G41/100)+DGET('depth info'!A:C,"top mbsf",B40:C41)</f>
        <v>#NUM!</v>
      </c>
      <c r="I41">
        <v>848.4499999999999</v>
      </c>
    </row>
    <row r="42" spans="1:9" ht="12.75">
      <c r="A42">
        <v>42</v>
      </c>
      <c r="B42" s="91">
        <v>57</v>
      </c>
      <c r="C42">
        <v>2</v>
      </c>
      <c r="D42" s="2" t="s">
        <v>19</v>
      </c>
      <c r="E42" s="12">
        <v>27</v>
      </c>
      <c r="F42" s="16">
        <v>31</v>
      </c>
      <c r="G42" s="11">
        <f t="shared" si="1"/>
        <v>29</v>
      </c>
      <c r="H42" t="e">
        <f>(G42/100)+DGET('depth info'!A:C,"top mbsf",B41:C42)</f>
        <v>#NUM!</v>
      </c>
      <c r="I42">
        <v>848.0999999999999</v>
      </c>
    </row>
    <row r="43" spans="1:9" ht="12.75">
      <c r="A43">
        <v>43</v>
      </c>
      <c r="B43" s="91">
        <v>57</v>
      </c>
      <c r="C43">
        <v>3</v>
      </c>
      <c r="D43" s="2" t="s">
        <v>109</v>
      </c>
      <c r="E43" s="12">
        <v>79</v>
      </c>
      <c r="F43" s="16">
        <v>79</v>
      </c>
      <c r="G43" s="11">
        <f t="shared" si="1"/>
        <v>79</v>
      </c>
      <c r="H43" t="e">
        <f>(G43/100)+DGET('depth info'!A:C,"top mbsf",B42:C43)</f>
        <v>#NUM!</v>
      </c>
      <c r="I43">
        <v>850.01</v>
      </c>
    </row>
    <row r="44" spans="1:9" ht="12.75">
      <c r="A44">
        <v>44</v>
      </c>
      <c r="B44" s="91">
        <v>57</v>
      </c>
      <c r="C44">
        <v>3</v>
      </c>
      <c r="D44" s="2" t="s">
        <v>109</v>
      </c>
      <c r="E44" s="12">
        <v>90</v>
      </c>
      <c r="F44" s="16">
        <v>90</v>
      </c>
      <c r="G44" s="11">
        <f t="shared" si="1"/>
        <v>90</v>
      </c>
      <c r="H44" t="e">
        <f>(G44/100)+DGET('depth info'!A:C,"top mbsf",B43:C44)</f>
        <v>#NUM!</v>
      </c>
      <c r="I44">
        <v>850.12</v>
      </c>
    </row>
    <row r="45" spans="1:9" ht="12.75">
      <c r="A45">
        <v>45</v>
      </c>
      <c r="B45" s="91">
        <v>57</v>
      </c>
      <c r="C45">
        <v>3</v>
      </c>
      <c r="D45" s="2" t="s">
        <v>19</v>
      </c>
      <c r="E45" s="12">
        <v>7</v>
      </c>
      <c r="F45" s="16">
        <v>15</v>
      </c>
      <c r="G45" s="11">
        <f t="shared" si="1"/>
        <v>11</v>
      </c>
      <c r="H45" t="e">
        <f>(G45/100)+DGET('depth info'!A:C,"top mbsf",B44:C45)</f>
        <v>#NUM!</v>
      </c>
      <c r="I45">
        <v>849.33</v>
      </c>
    </row>
    <row r="46" spans="1:9" ht="12.75">
      <c r="A46">
        <v>46</v>
      </c>
      <c r="B46" s="91">
        <v>57</v>
      </c>
      <c r="C46">
        <v>3</v>
      </c>
      <c r="D46" s="2" t="s">
        <v>65</v>
      </c>
      <c r="E46" s="12">
        <v>47</v>
      </c>
      <c r="F46" s="16">
        <v>49</v>
      </c>
      <c r="G46" s="11">
        <f t="shared" si="1"/>
        <v>48</v>
      </c>
      <c r="H46" t="e">
        <f>(G46/100)+DGET('depth info'!A:C,"top mbsf",B45:C46)</f>
        <v>#NUM!</v>
      </c>
      <c r="I46">
        <v>849.7</v>
      </c>
    </row>
    <row r="47" spans="1:9" ht="12.75">
      <c r="A47">
        <v>47</v>
      </c>
      <c r="B47" s="91">
        <v>57</v>
      </c>
      <c r="C47">
        <v>5</v>
      </c>
      <c r="D47" s="2" t="s">
        <v>19</v>
      </c>
      <c r="E47" s="12">
        <v>31</v>
      </c>
      <c r="F47" s="16">
        <v>39</v>
      </c>
      <c r="G47" s="11">
        <f t="shared" si="1"/>
        <v>35</v>
      </c>
      <c r="H47" t="e">
        <f>(G47/100)+DGET('depth info'!A:C,"top mbsf",B46:C47)</f>
        <v>#NUM!</v>
      </c>
      <c r="I47">
        <v>851.395</v>
      </c>
    </row>
    <row r="48" spans="1:9" ht="12.75">
      <c r="A48">
        <v>48</v>
      </c>
      <c r="B48" s="91">
        <v>57</v>
      </c>
      <c r="C48">
        <v>6</v>
      </c>
      <c r="D48" s="2" t="s">
        <v>109</v>
      </c>
      <c r="E48" s="12">
        <v>33</v>
      </c>
      <c r="F48" s="16">
        <v>33</v>
      </c>
      <c r="G48" s="11">
        <f t="shared" si="1"/>
        <v>33</v>
      </c>
      <c r="H48" t="e">
        <f>(G48/100)+DGET('depth info'!A:C,"top mbsf",B47:C48)</f>
        <v>#NUM!</v>
      </c>
      <c r="I48">
        <v>852.7850000000001</v>
      </c>
    </row>
    <row r="49" spans="1:9" ht="12.75">
      <c r="A49">
        <v>49</v>
      </c>
      <c r="B49" s="91">
        <v>58</v>
      </c>
      <c r="C49">
        <v>1</v>
      </c>
      <c r="D49" s="2" t="s">
        <v>109</v>
      </c>
      <c r="E49" s="12">
        <v>23</v>
      </c>
      <c r="F49" s="16">
        <v>23</v>
      </c>
      <c r="G49" s="11">
        <f t="shared" si="1"/>
        <v>23</v>
      </c>
      <c r="H49" t="e">
        <f>(G49/100)+DGET('depth info'!A:C,"top mbsf",B48:C49)</f>
        <v>#NUM!</v>
      </c>
      <c r="I49">
        <v>856.13</v>
      </c>
    </row>
    <row r="50" spans="1:9" ht="12.75">
      <c r="A50">
        <v>50</v>
      </c>
      <c r="B50" s="91">
        <v>58</v>
      </c>
      <c r="C50">
        <v>1</v>
      </c>
      <c r="D50" s="2" t="s">
        <v>109</v>
      </c>
      <c r="E50" s="12">
        <v>29</v>
      </c>
      <c r="F50" s="16">
        <v>29</v>
      </c>
      <c r="G50" s="11">
        <f t="shared" si="1"/>
        <v>29</v>
      </c>
      <c r="H50" t="e">
        <f>(G50/100)+DGET('depth info'!A:C,"top mbsf",B49:C50)</f>
        <v>#NUM!</v>
      </c>
      <c r="I50">
        <v>856.1899999999999</v>
      </c>
    </row>
    <row r="51" spans="1:9" ht="12.75">
      <c r="A51">
        <v>51</v>
      </c>
      <c r="B51" s="91">
        <v>58</v>
      </c>
      <c r="C51">
        <v>1</v>
      </c>
      <c r="D51" s="2" t="s">
        <v>109</v>
      </c>
      <c r="E51" s="12">
        <v>39</v>
      </c>
      <c r="F51" s="16">
        <v>39</v>
      </c>
      <c r="G51" s="11">
        <f t="shared" si="1"/>
        <v>39</v>
      </c>
      <c r="H51" t="e">
        <f>(G51/100)+DGET('depth info'!A:C,"top mbsf",B50:C51)</f>
        <v>#NUM!</v>
      </c>
      <c r="I51">
        <v>856.29</v>
      </c>
    </row>
    <row r="52" spans="1:9" ht="12.75">
      <c r="A52">
        <v>52</v>
      </c>
      <c r="B52" s="91">
        <v>58</v>
      </c>
      <c r="C52">
        <v>1</v>
      </c>
      <c r="D52" s="2" t="s">
        <v>109</v>
      </c>
      <c r="E52" s="12">
        <v>53</v>
      </c>
      <c r="F52" s="16">
        <v>53</v>
      </c>
      <c r="G52" s="11">
        <f t="shared" si="1"/>
        <v>53</v>
      </c>
      <c r="H52" t="e">
        <f>(G52/100)+DGET('depth info'!A:C,"top mbsf",B51:C52)</f>
        <v>#NUM!</v>
      </c>
      <c r="I52">
        <v>856.43</v>
      </c>
    </row>
    <row r="53" spans="1:9" ht="12.75">
      <c r="A53">
        <v>53</v>
      </c>
      <c r="B53" s="91">
        <v>58</v>
      </c>
      <c r="C53">
        <v>1</v>
      </c>
      <c r="D53" s="2" t="s">
        <v>109</v>
      </c>
      <c r="E53" s="12">
        <v>117</v>
      </c>
      <c r="F53" s="16">
        <v>117</v>
      </c>
      <c r="G53" s="11">
        <f t="shared" si="1"/>
        <v>117</v>
      </c>
      <c r="H53" t="e">
        <f>(G53/100)+DGET('depth info'!A:C,"top mbsf",B52:C53)</f>
        <v>#NUM!</v>
      </c>
      <c r="I53">
        <v>857.0699999999999</v>
      </c>
    </row>
    <row r="54" spans="1:9" ht="12.75">
      <c r="A54">
        <v>54</v>
      </c>
      <c r="B54" s="91">
        <v>58</v>
      </c>
      <c r="C54">
        <v>1</v>
      </c>
      <c r="D54" s="2" t="s">
        <v>167</v>
      </c>
      <c r="E54" s="12">
        <v>57</v>
      </c>
      <c r="F54" s="16">
        <v>57</v>
      </c>
      <c r="G54" s="11">
        <f t="shared" si="1"/>
        <v>57</v>
      </c>
      <c r="H54" t="e">
        <f>(G54/100)+DGET('depth info'!A:C,"top mbsf",B53:C54)</f>
        <v>#NUM!</v>
      </c>
      <c r="I54">
        <v>856.47</v>
      </c>
    </row>
    <row r="55" spans="1:9" ht="12.75">
      <c r="A55">
        <v>55</v>
      </c>
      <c r="B55" s="91">
        <v>58</v>
      </c>
      <c r="C55">
        <v>1</v>
      </c>
      <c r="D55" s="2" t="s">
        <v>167</v>
      </c>
      <c r="E55" s="12">
        <v>59</v>
      </c>
      <c r="F55" s="16">
        <v>60</v>
      </c>
      <c r="G55" s="11">
        <f t="shared" si="1"/>
        <v>59.5</v>
      </c>
      <c r="H55" t="e">
        <f>(G55/100)+DGET('depth info'!A:C,"top mbsf",B54:C55)</f>
        <v>#NUM!</v>
      </c>
      <c r="I55">
        <v>856.495</v>
      </c>
    </row>
    <row r="56" spans="1:9" ht="12.75">
      <c r="A56">
        <v>56</v>
      </c>
      <c r="B56" s="91">
        <v>58</v>
      </c>
      <c r="C56">
        <v>1</v>
      </c>
      <c r="D56" s="2" t="s">
        <v>167</v>
      </c>
      <c r="E56" s="12">
        <v>61</v>
      </c>
      <c r="F56" s="16">
        <v>62</v>
      </c>
      <c r="G56" s="11">
        <f t="shared" si="1"/>
        <v>61.5</v>
      </c>
      <c r="H56" t="e">
        <f>(G56/100)+DGET('depth info'!A:C,"top mbsf",B55:C56)</f>
        <v>#NUM!</v>
      </c>
      <c r="I56">
        <v>856.515</v>
      </c>
    </row>
    <row r="57" spans="1:9" ht="12.75">
      <c r="A57">
        <v>57</v>
      </c>
      <c r="B57" s="91">
        <v>58</v>
      </c>
      <c r="C57">
        <v>1</v>
      </c>
      <c r="D57" s="2" t="s">
        <v>19</v>
      </c>
      <c r="E57" s="12">
        <v>130</v>
      </c>
      <c r="F57" s="16">
        <v>132</v>
      </c>
      <c r="G57" s="11">
        <f t="shared" si="1"/>
        <v>131</v>
      </c>
      <c r="H57" t="e">
        <f>(G57/100)+DGET('depth info'!A:C,"top mbsf",B56:C57)</f>
        <v>#NUM!</v>
      </c>
      <c r="I57">
        <v>857.2099999999999</v>
      </c>
    </row>
    <row r="58" spans="1:9" ht="12.75">
      <c r="A58">
        <v>58</v>
      </c>
      <c r="B58" s="91">
        <v>58</v>
      </c>
      <c r="C58">
        <v>4</v>
      </c>
      <c r="D58" s="2" t="s">
        <v>109</v>
      </c>
      <c r="E58" s="12">
        <v>131</v>
      </c>
      <c r="F58" s="16">
        <v>131</v>
      </c>
      <c r="G58" s="11">
        <f t="shared" si="1"/>
        <v>131</v>
      </c>
      <c r="H58" t="e">
        <f>(G58/100)+DGET('depth info'!A:C,"top mbsf",B57:C58)</f>
        <v>#NUM!</v>
      </c>
      <c r="I58">
        <v>860.1959999999999</v>
      </c>
    </row>
    <row r="59" spans="1:9" ht="12.75">
      <c r="A59">
        <v>59</v>
      </c>
      <c r="B59" s="91">
        <v>58</v>
      </c>
      <c r="C59">
        <v>4</v>
      </c>
      <c r="D59" s="2" t="s">
        <v>19</v>
      </c>
      <c r="E59" s="12">
        <v>39</v>
      </c>
      <c r="F59" s="16">
        <v>42</v>
      </c>
      <c r="G59" s="11">
        <f t="shared" si="1"/>
        <v>40.5</v>
      </c>
      <c r="H59" t="e">
        <f>(G59/100)+DGET('depth info'!A:C,"top mbsf",B58:C59)</f>
        <v>#NUM!</v>
      </c>
      <c r="I59">
        <v>859.2909999999999</v>
      </c>
    </row>
    <row r="60" spans="1:9" ht="12.75">
      <c r="A60">
        <v>60</v>
      </c>
      <c r="B60" s="91">
        <v>58</v>
      </c>
      <c r="C60">
        <v>5</v>
      </c>
      <c r="D60" s="2" t="s">
        <v>109</v>
      </c>
      <c r="E60" s="12">
        <v>25</v>
      </c>
      <c r="F60" s="16">
        <v>25</v>
      </c>
      <c r="G60" s="11">
        <f t="shared" si="1"/>
        <v>25</v>
      </c>
      <c r="H60" t="e">
        <f>(G60/100)+DGET('depth info'!A:C,"top mbsf",B59:C60)</f>
        <v>#NUM!</v>
      </c>
      <c r="I60">
        <v>860.477</v>
      </c>
    </row>
    <row r="61" spans="1:9" ht="12.75">
      <c r="A61">
        <v>61</v>
      </c>
      <c r="B61" s="91">
        <v>58</v>
      </c>
      <c r="C61">
        <v>5</v>
      </c>
      <c r="D61" s="2" t="s">
        <v>109</v>
      </c>
      <c r="E61" s="12">
        <v>48</v>
      </c>
      <c r="F61" s="16">
        <v>48</v>
      </c>
      <c r="G61" s="11">
        <f t="shared" si="1"/>
        <v>48</v>
      </c>
      <c r="H61" t="e">
        <f>(G61/100)+DGET('depth info'!A:C,"top mbsf",B60:C61)</f>
        <v>#NUM!</v>
      </c>
      <c r="I61">
        <v>860.707</v>
      </c>
    </row>
    <row r="62" spans="1:9" ht="12.75">
      <c r="A62">
        <v>62</v>
      </c>
      <c r="B62" s="91">
        <v>58</v>
      </c>
      <c r="C62">
        <v>5</v>
      </c>
      <c r="D62" s="2" t="s">
        <v>109</v>
      </c>
      <c r="E62" s="12">
        <v>96</v>
      </c>
      <c r="F62" s="16">
        <v>98</v>
      </c>
      <c r="G62" s="11">
        <f t="shared" si="1"/>
        <v>97</v>
      </c>
      <c r="H62" t="e">
        <f>(G62/100)+DGET('depth info'!A:C,"top mbsf",B61:C62)</f>
        <v>#NUM!</v>
      </c>
      <c r="I62">
        <v>861.197</v>
      </c>
    </row>
    <row r="63" spans="1:9" ht="12.75">
      <c r="A63">
        <v>63</v>
      </c>
      <c r="B63" s="91">
        <v>58</v>
      </c>
      <c r="C63">
        <v>5</v>
      </c>
      <c r="D63" s="2" t="s">
        <v>109</v>
      </c>
      <c r="E63" s="12">
        <v>117</v>
      </c>
      <c r="F63" s="16">
        <v>118</v>
      </c>
      <c r="G63" s="11">
        <f t="shared" si="1"/>
        <v>117.5</v>
      </c>
      <c r="H63" t="e">
        <f>(G63/100)+DGET('depth info'!A:C,"top mbsf",B62:C63)</f>
        <v>#NUM!</v>
      </c>
      <c r="I63">
        <v>861.4019999999999</v>
      </c>
    </row>
    <row r="64" spans="1:9" ht="12.75">
      <c r="A64">
        <v>64</v>
      </c>
      <c r="B64" s="91">
        <v>58</v>
      </c>
      <c r="C64">
        <v>6</v>
      </c>
      <c r="D64" s="2" t="s">
        <v>109</v>
      </c>
      <c r="E64" s="12">
        <v>14</v>
      </c>
      <c r="F64" s="16">
        <v>14</v>
      </c>
      <c r="G64" s="11">
        <f t="shared" si="1"/>
        <v>14</v>
      </c>
      <c r="H64" t="e">
        <f>(G64/100)+DGET('depth info'!A:C,"top mbsf",B63:C64)</f>
        <v>#NUM!</v>
      </c>
      <c r="I64">
        <v>861.584</v>
      </c>
    </row>
    <row r="65" spans="1:9" ht="12.75">
      <c r="A65">
        <v>65</v>
      </c>
      <c r="B65" s="91">
        <v>58</v>
      </c>
      <c r="C65">
        <v>6</v>
      </c>
      <c r="D65" s="2" t="s">
        <v>109</v>
      </c>
      <c r="E65" s="12">
        <v>32</v>
      </c>
      <c r="F65" s="16">
        <v>33</v>
      </c>
      <c r="G65" s="11">
        <f aca="true" t="shared" si="2" ref="G65:G74">AVERAGE(E65:F65)</f>
        <v>32.5</v>
      </c>
      <c r="H65" t="e">
        <f>(G65/100)+DGET('depth info'!A:C,"top mbsf",B64:C65)</f>
        <v>#NUM!</v>
      </c>
      <c r="I65">
        <v>861.769</v>
      </c>
    </row>
    <row r="66" spans="1:9" ht="12.75">
      <c r="A66">
        <v>66</v>
      </c>
      <c r="B66" s="91">
        <v>58</v>
      </c>
      <c r="C66">
        <v>7</v>
      </c>
      <c r="D66" s="2" t="s">
        <v>109</v>
      </c>
      <c r="E66" s="12">
        <v>18</v>
      </c>
      <c r="F66" s="16">
        <v>19</v>
      </c>
      <c r="G66" s="11">
        <f t="shared" si="2"/>
        <v>18.5</v>
      </c>
      <c r="H66" t="e">
        <f>(G66/100)+DGET('depth info'!A:C,"top mbsf",B65:C66)</f>
        <v>#NUM!</v>
      </c>
      <c r="I66">
        <v>862.9129999999999</v>
      </c>
    </row>
    <row r="67" spans="1:9" ht="12.75">
      <c r="A67">
        <v>67</v>
      </c>
      <c r="B67" s="91">
        <v>58</v>
      </c>
      <c r="C67">
        <v>8</v>
      </c>
      <c r="D67" s="2" t="s">
        <v>109</v>
      </c>
      <c r="E67" s="12">
        <v>18</v>
      </c>
      <c r="F67" s="16">
        <v>19</v>
      </c>
      <c r="G67" s="11">
        <f t="shared" si="2"/>
        <v>18.5</v>
      </c>
      <c r="H67" t="e">
        <f>(G67/100)+DGET('depth info'!A:C,"top mbsf",B66:C67)</f>
        <v>#NUM!</v>
      </c>
      <c r="I67">
        <v>864.2539999999999</v>
      </c>
    </row>
    <row r="68" spans="1:9" ht="12.75">
      <c r="A68">
        <v>68</v>
      </c>
      <c r="B68" s="91">
        <v>58</v>
      </c>
      <c r="C68">
        <v>8</v>
      </c>
      <c r="D68" s="2" t="s">
        <v>109</v>
      </c>
      <c r="E68" s="12">
        <v>50</v>
      </c>
      <c r="F68" s="16">
        <v>51</v>
      </c>
      <c r="G68" s="11">
        <f t="shared" si="2"/>
        <v>50.5</v>
      </c>
      <c r="H68" t="e">
        <f>(G68/100)+DGET('depth info'!A:C,"top mbsf",B67:C68)</f>
        <v>#NUM!</v>
      </c>
      <c r="I68">
        <v>864.574</v>
      </c>
    </row>
    <row r="69" spans="1:9" ht="12.75">
      <c r="A69">
        <v>69</v>
      </c>
      <c r="B69" s="91">
        <v>58</v>
      </c>
      <c r="C69">
        <v>8</v>
      </c>
      <c r="D69" s="2" t="s">
        <v>109</v>
      </c>
      <c r="E69" s="12">
        <v>81</v>
      </c>
      <c r="F69" s="16">
        <v>82</v>
      </c>
      <c r="G69" s="11">
        <f t="shared" si="2"/>
        <v>81.5</v>
      </c>
      <c r="H69" t="e">
        <f>(G69/100)+DGET('depth info'!A:C,"top mbsf",B68:C69)</f>
        <v>#NUM!</v>
      </c>
      <c r="I69">
        <v>864.884</v>
      </c>
    </row>
    <row r="70" spans="1:9" ht="12.75">
      <c r="A70">
        <v>70</v>
      </c>
      <c r="B70" s="91">
        <v>58</v>
      </c>
      <c r="C70">
        <v>8</v>
      </c>
      <c r="D70" s="2" t="s">
        <v>109</v>
      </c>
      <c r="E70" s="12">
        <v>117</v>
      </c>
      <c r="F70" s="16">
        <v>118</v>
      </c>
      <c r="G70" s="11">
        <f t="shared" si="2"/>
        <v>117.5</v>
      </c>
      <c r="H70" t="e">
        <f>(G70/100)+DGET('depth info'!A:C,"top mbsf",B69:C70)</f>
        <v>#NUM!</v>
      </c>
      <c r="I70">
        <v>865.2439999999999</v>
      </c>
    </row>
    <row r="71" spans="1:9" ht="12.75">
      <c r="A71">
        <v>71</v>
      </c>
      <c r="B71" s="91">
        <v>59</v>
      </c>
      <c r="C71">
        <v>1</v>
      </c>
      <c r="D71" s="2" t="s">
        <v>109</v>
      </c>
      <c r="E71" s="12">
        <v>73</v>
      </c>
      <c r="F71" s="16">
        <v>74</v>
      </c>
      <c r="G71" s="11">
        <f t="shared" si="2"/>
        <v>73.5</v>
      </c>
      <c r="H71" t="e">
        <f>(G71/100)+DGET('depth info'!A:C,"top mbsf",B70:C71)</f>
        <v>#NUM!</v>
      </c>
      <c r="I71">
        <v>866.135</v>
      </c>
    </row>
    <row r="72" spans="1:9" ht="12.75">
      <c r="A72">
        <v>72</v>
      </c>
      <c r="B72" s="91">
        <v>59</v>
      </c>
      <c r="C72">
        <v>1</v>
      </c>
      <c r="D72" s="2" t="s">
        <v>109</v>
      </c>
      <c r="E72" s="12">
        <v>109</v>
      </c>
      <c r="F72" s="16">
        <v>110</v>
      </c>
      <c r="G72" s="11">
        <f t="shared" si="2"/>
        <v>109.5</v>
      </c>
      <c r="H72" t="e">
        <f>(G72/100)+DGET('depth info'!A:C,"top mbsf",B71:C72)</f>
        <v>#NUM!</v>
      </c>
      <c r="I72">
        <v>866.495</v>
      </c>
    </row>
    <row r="73" spans="1:9" ht="12.75">
      <c r="A73">
        <v>73</v>
      </c>
      <c r="B73" s="91">
        <v>59</v>
      </c>
      <c r="C73">
        <v>2</v>
      </c>
      <c r="D73" s="2" t="s">
        <v>109</v>
      </c>
      <c r="E73" s="12">
        <v>5</v>
      </c>
      <c r="F73" s="16">
        <v>6</v>
      </c>
      <c r="G73" s="11">
        <f t="shared" si="2"/>
        <v>5.5</v>
      </c>
      <c r="H73" t="e">
        <f>(G73/100)+DGET('depth info'!A:C,"top mbsf",B72:C73)</f>
        <v>#NUM!</v>
      </c>
      <c r="I73">
        <v>866.8</v>
      </c>
    </row>
    <row r="74" spans="1:9" ht="13.5" thickBot="1">
      <c r="A74">
        <v>74</v>
      </c>
      <c r="B74" s="91">
        <v>59</v>
      </c>
      <c r="C74">
        <v>4</v>
      </c>
      <c r="D74" s="2" t="s">
        <v>109</v>
      </c>
      <c r="E74" s="13">
        <v>34</v>
      </c>
      <c r="F74" s="17">
        <v>34</v>
      </c>
      <c r="G74" s="11">
        <f t="shared" si="2"/>
        <v>34</v>
      </c>
      <c r="H74" t="e">
        <f>(G74/100)+DGET('depth info'!A:C,"top mbsf",B73:C74)</f>
        <v>#NUM!</v>
      </c>
      <c r="I74">
        <v>868.325</v>
      </c>
    </row>
    <row r="75" spans="1:7" ht="13.5" thickBot="1">
      <c r="A75">
        <v>0.5</v>
      </c>
      <c r="B75" t="s">
        <v>5</v>
      </c>
      <c r="C75" t="s">
        <v>29</v>
      </c>
      <c r="D75" s="83"/>
      <c r="E75" s="98"/>
      <c r="F75" s="99"/>
      <c r="G75" s="11"/>
    </row>
    <row r="76" spans="1:9" ht="12.75">
      <c r="A76">
        <v>1.5</v>
      </c>
      <c r="B76" t="s">
        <v>5</v>
      </c>
      <c r="C76" t="s">
        <v>29</v>
      </c>
      <c r="D76" s="12"/>
      <c r="E76" s="16"/>
      <c r="F76" s="11"/>
      <c r="H76" t="e">
        <f>(G76/100)+DGET('depth info'!A:C,"top mbsf",B75:C76)</f>
        <v>#VALUE!</v>
      </c>
      <c r="I76" t="e">
        <v>#VALUE!</v>
      </c>
    </row>
    <row r="77" spans="1:9" ht="12.75">
      <c r="A77">
        <v>2.5</v>
      </c>
      <c r="B77" t="s">
        <v>5</v>
      </c>
      <c r="C77" t="s">
        <v>29</v>
      </c>
      <c r="D77" s="73"/>
      <c r="H77" t="e">
        <f>(G77/100)+DGET('depth info'!A:C,"top mbsf",B76:C77)</f>
        <v>#VALUE!</v>
      </c>
      <c r="I77" t="e">
        <v>#VALUE!</v>
      </c>
    </row>
    <row r="78" spans="1:9" ht="12.75">
      <c r="A78">
        <v>3.5</v>
      </c>
      <c r="B78" t="s">
        <v>5</v>
      </c>
      <c r="C78" t="s">
        <v>29</v>
      </c>
      <c r="D78" s="73"/>
      <c r="H78" t="e">
        <f>(G78/100)+DGET('depth info'!A:C,"top mbsf",B77:C78)</f>
        <v>#VALUE!</v>
      </c>
      <c r="I78" t="e">
        <v>#VALUE!</v>
      </c>
    </row>
    <row r="79" spans="1:9" ht="12.75">
      <c r="A79">
        <v>4.5</v>
      </c>
      <c r="B79" t="s">
        <v>5</v>
      </c>
      <c r="C79" t="s">
        <v>29</v>
      </c>
      <c r="D79" s="73"/>
      <c r="H79" t="e">
        <f>(G79/100)+DGET('depth info'!A:C,"top mbsf",B78:C79)</f>
        <v>#VALUE!</v>
      </c>
      <c r="I79" t="e">
        <v>#VALUE!</v>
      </c>
    </row>
    <row r="80" spans="1:9" ht="12.75">
      <c r="A80">
        <v>5.5</v>
      </c>
      <c r="B80" t="s">
        <v>5</v>
      </c>
      <c r="C80" t="s">
        <v>29</v>
      </c>
      <c r="D80" s="73"/>
      <c r="H80" t="e">
        <f>(G80/100)+DGET('depth info'!A:C,"top mbsf",B79:C80)</f>
        <v>#VALUE!</v>
      </c>
      <c r="I80" t="e">
        <v>#VALUE!</v>
      </c>
    </row>
    <row r="81" spans="1:9" ht="12.75">
      <c r="A81">
        <v>6.5</v>
      </c>
      <c r="B81" t="s">
        <v>5</v>
      </c>
      <c r="C81" t="s">
        <v>29</v>
      </c>
      <c r="D81" s="73"/>
      <c r="H81" t="e">
        <f>(G81/100)+DGET('depth info'!A:C,"top mbsf",B80:C81)</f>
        <v>#VALUE!</v>
      </c>
      <c r="I81" t="e">
        <v>#VALUE!</v>
      </c>
    </row>
    <row r="82" spans="1:9" ht="12.75">
      <c r="A82">
        <v>7.5</v>
      </c>
      <c r="B82" t="s">
        <v>5</v>
      </c>
      <c r="C82" t="s">
        <v>29</v>
      </c>
      <c r="D82" s="73"/>
      <c r="H82" t="e">
        <f>(G82/100)+DGET('depth info'!A:C,"top mbsf",B81:C82)</f>
        <v>#VALUE!</v>
      </c>
      <c r="I82" t="e">
        <v>#VALUE!</v>
      </c>
    </row>
    <row r="83" spans="1:9" ht="12.75">
      <c r="A83">
        <v>8.5</v>
      </c>
      <c r="B83" t="s">
        <v>5</v>
      </c>
      <c r="C83" t="s">
        <v>29</v>
      </c>
      <c r="D83" s="73"/>
      <c r="H83" t="e">
        <f>(G83/100)+DGET('depth info'!A:C,"top mbsf",B82:C83)</f>
        <v>#VALUE!</v>
      </c>
      <c r="I83" t="e">
        <v>#VALUE!</v>
      </c>
    </row>
    <row r="84" spans="1:9" ht="12.75">
      <c r="A84">
        <v>9.5</v>
      </c>
      <c r="B84" t="s">
        <v>5</v>
      </c>
      <c r="C84" t="s">
        <v>29</v>
      </c>
      <c r="D84" s="73"/>
      <c r="H84" t="e">
        <f>(G84/100)+DGET('depth info'!A:C,"top mbsf",B83:C84)</f>
        <v>#VALUE!</v>
      </c>
      <c r="I84" t="e">
        <v>#VALUE!</v>
      </c>
    </row>
    <row r="85" spans="1:9" ht="12.75">
      <c r="A85">
        <v>10.5</v>
      </c>
      <c r="B85" t="s">
        <v>5</v>
      </c>
      <c r="C85" t="s">
        <v>29</v>
      </c>
      <c r="D85" s="73"/>
      <c r="H85" t="e">
        <f>(G85/100)+DGET('depth info'!A:C,"top mbsf",B84:C85)</f>
        <v>#VALUE!</v>
      </c>
      <c r="I85" t="e">
        <v>#VALUE!</v>
      </c>
    </row>
    <row r="86" spans="1:9" ht="12.75">
      <c r="A86">
        <v>11.5</v>
      </c>
      <c r="B86" t="s">
        <v>5</v>
      </c>
      <c r="C86" t="s">
        <v>29</v>
      </c>
      <c r="D86" s="73"/>
      <c r="H86" t="e">
        <f>(G86/100)+DGET('depth info'!A:C,"top mbsf",B85:C86)</f>
        <v>#VALUE!</v>
      </c>
      <c r="I86" t="e">
        <v>#VALUE!</v>
      </c>
    </row>
    <row r="87" spans="1:9" ht="12.75">
      <c r="A87">
        <v>12.5</v>
      </c>
      <c r="B87" t="s">
        <v>5</v>
      </c>
      <c r="C87" t="s">
        <v>29</v>
      </c>
      <c r="D87" s="73"/>
      <c r="H87" t="e">
        <f>(G87/100)+DGET('depth info'!A:C,"top mbsf",B86:C87)</f>
        <v>#VALUE!</v>
      </c>
      <c r="I87" t="e">
        <v>#VALUE!</v>
      </c>
    </row>
    <row r="88" spans="1:9" ht="12.75">
      <c r="A88">
        <v>13.5</v>
      </c>
      <c r="B88" t="s">
        <v>5</v>
      </c>
      <c r="C88" t="s">
        <v>29</v>
      </c>
      <c r="D88" s="73"/>
      <c r="H88" t="e">
        <f>(G88/100)+DGET('depth info'!A:C,"top mbsf",B87:C88)</f>
        <v>#VALUE!</v>
      </c>
      <c r="I88" t="e">
        <v>#VALUE!</v>
      </c>
    </row>
    <row r="89" spans="1:9" ht="12.75">
      <c r="A89">
        <v>14.5</v>
      </c>
      <c r="B89" t="s">
        <v>5</v>
      </c>
      <c r="C89" t="s">
        <v>29</v>
      </c>
      <c r="D89" s="73"/>
      <c r="H89" t="e">
        <f>(G89/100)+DGET('depth info'!A:C,"top mbsf",B88:C89)</f>
        <v>#VALUE!</v>
      </c>
      <c r="I89" t="e">
        <v>#VALUE!</v>
      </c>
    </row>
    <row r="90" spans="1:9" ht="12.75">
      <c r="A90">
        <v>15.5</v>
      </c>
      <c r="B90" t="s">
        <v>5</v>
      </c>
      <c r="C90" t="s">
        <v>29</v>
      </c>
      <c r="D90" s="73"/>
      <c r="H90" t="e">
        <f>(G90/100)+DGET('depth info'!A:C,"top mbsf",B89:C90)</f>
        <v>#VALUE!</v>
      </c>
      <c r="I90" t="e">
        <v>#VALUE!</v>
      </c>
    </row>
    <row r="91" spans="1:9" ht="12.75">
      <c r="A91">
        <v>16.5</v>
      </c>
      <c r="B91" t="s">
        <v>5</v>
      </c>
      <c r="C91" t="s">
        <v>29</v>
      </c>
      <c r="D91" s="73"/>
      <c r="H91" t="e">
        <f>(G91/100)+DGET('depth info'!A:C,"top mbsf",B90:C91)</f>
        <v>#VALUE!</v>
      </c>
      <c r="I91" t="e">
        <v>#VALUE!</v>
      </c>
    </row>
    <row r="92" spans="1:9" ht="12.75">
      <c r="A92">
        <v>17.5</v>
      </c>
      <c r="B92" t="s">
        <v>5</v>
      </c>
      <c r="C92" t="s">
        <v>29</v>
      </c>
      <c r="D92" s="73"/>
      <c r="H92" t="e">
        <f>(G92/100)+DGET('depth info'!A:C,"top mbsf",B91:C92)</f>
        <v>#VALUE!</v>
      </c>
      <c r="I92" t="e">
        <v>#VALUE!</v>
      </c>
    </row>
    <row r="93" spans="1:9" ht="12.75">
      <c r="A93">
        <v>18.5</v>
      </c>
      <c r="B93" t="s">
        <v>5</v>
      </c>
      <c r="C93" t="s">
        <v>29</v>
      </c>
      <c r="D93" s="73"/>
      <c r="H93" t="e">
        <f>(G93/100)+DGET('depth info'!A:C,"top mbsf",B92:C93)</f>
        <v>#VALUE!</v>
      </c>
      <c r="I93" t="e">
        <v>#VALUE!</v>
      </c>
    </row>
    <row r="94" spans="1:9" ht="12.75">
      <c r="A94">
        <v>19.5</v>
      </c>
      <c r="B94" t="s">
        <v>5</v>
      </c>
      <c r="C94" t="s">
        <v>29</v>
      </c>
      <c r="D94" s="73"/>
      <c r="H94" t="e">
        <f>(G94/100)+DGET('depth info'!A:C,"top mbsf",B93:C94)</f>
        <v>#VALUE!</v>
      </c>
      <c r="I94" t="e">
        <v>#VALUE!</v>
      </c>
    </row>
    <row r="95" spans="1:9" ht="12.75">
      <c r="A95">
        <v>20.5</v>
      </c>
      <c r="B95" t="s">
        <v>5</v>
      </c>
      <c r="C95" t="s">
        <v>29</v>
      </c>
      <c r="D95" s="73"/>
      <c r="H95" t="e">
        <f>(G95/100)+DGET('depth info'!A:C,"top mbsf",B94:C95)</f>
        <v>#VALUE!</v>
      </c>
      <c r="I95" t="e">
        <v>#VALUE!</v>
      </c>
    </row>
    <row r="96" spans="1:9" ht="12.75">
      <c r="A96">
        <v>21.5</v>
      </c>
      <c r="B96" t="s">
        <v>5</v>
      </c>
      <c r="C96" t="s">
        <v>29</v>
      </c>
      <c r="D96" s="73"/>
      <c r="H96" t="e">
        <f>(G96/100)+DGET('depth info'!A:C,"top mbsf",B95:C96)</f>
        <v>#VALUE!</v>
      </c>
      <c r="I96" t="e">
        <v>#VALUE!</v>
      </c>
    </row>
    <row r="97" spans="1:9" ht="12.75">
      <c r="A97">
        <v>22.5</v>
      </c>
      <c r="B97" t="s">
        <v>5</v>
      </c>
      <c r="C97" t="s">
        <v>29</v>
      </c>
      <c r="D97" s="73"/>
      <c r="H97" t="e">
        <f>(G97/100)+DGET('depth info'!A:C,"top mbsf",B96:C97)</f>
        <v>#VALUE!</v>
      </c>
      <c r="I97" t="e">
        <v>#VALUE!</v>
      </c>
    </row>
    <row r="98" spans="1:9" ht="12.75">
      <c r="A98">
        <v>23.5</v>
      </c>
      <c r="B98" t="s">
        <v>5</v>
      </c>
      <c r="C98" t="s">
        <v>29</v>
      </c>
      <c r="D98" s="73"/>
      <c r="H98" t="e">
        <f>(G98/100)+DGET('depth info'!A:C,"top mbsf",B97:C98)</f>
        <v>#VALUE!</v>
      </c>
      <c r="I98" t="e">
        <v>#VALUE!</v>
      </c>
    </row>
    <row r="99" spans="1:9" ht="12.75">
      <c r="A99">
        <v>24.5</v>
      </c>
      <c r="B99" t="s">
        <v>5</v>
      </c>
      <c r="C99" t="s">
        <v>29</v>
      </c>
      <c r="D99" s="73"/>
      <c r="H99" t="e">
        <f>(G99/100)+DGET('depth info'!A:C,"top mbsf",B98:C99)</f>
        <v>#VALUE!</v>
      </c>
      <c r="I99" t="e">
        <v>#VALUE!</v>
      </c>
    </row>
    <row r="100" spans="1:9" ht="12.75">
      <c r="A100">
        <v>25.5</v>
      </c>
      <c r="B100" t="s">
        <v>5</v>
      </c>
      <c r="C100" t="s">
        <v>29</v>
      </c>
      <c r="D100" s="73"/>
      <c r="H100" t="e">
        <f>(G100/100)+DGET('depth info'!A:C,"top mbsf",B99:C100)</f>
        <v>#VALUE!</v>
      </c>
      <c r="I100" t="e">
        <v>#VALUE!</v>
      </c>
    </row>
    <row r="101" spans="1:9" ht="12.75">
      <c r="A101">
        <v>26.5</v>
      </c>
      <c r="B101" t="s">
        <v>5</v>
      </c>
      <c r="C101" t="s">
        <v>29</v>
      </c>
      <c r="D101" s="73"/>
      <c r="H101" t="e">
        <f>(G101/100)+DGET('depth info'!A:C,"top mbsf",B100:C101)</f>
        <v>#VALUE!</v>
      </c>
      <c r="I101" t="e">
        <v>#VALUE!</v>
      </c>
    </row>
    <row r="102" spans="1:9" ht="12.75">
      <c r="A102">
        <v>27.5</v>
      </c>
      <c r="B102" t="s">
        <v>5</v>
      </c>
      <c r="C102" t="s">
        <v>29</v>
      </c>
      <c r="D102" s="73"/>
      <c r="H102" t="e">
        <f>(G102/100)+DGET('depth info'!A:C,"top mbsf",B101:C102)</f>
        <v>#VALUE!</v>
      </c>
      <c r="I102" t="e">
        <v>#VALUE!</v>
      </c>
    </row>
    <row r="103" spans="1:9" ht="12.75">
      <c r="A103">
        <v>28.5</v>
      </c>
      <c r="B103" t="s">
        <v>5</v>
      </c>
      <c r="C103" t="s">
        <v>29</v>
      </c>
      <c r="D103" s="73"/>
      <c r="H103" t="e">
        <f>(G103/100)+DGET('depth info'!A:C,"top mbsf",B102:C103)</f>
        <v>#VALUE!</v>
      </c>
      <c r="I103" t="e">
        <v>#VALUE!</v>
      </c>
    </row>
    <row r="104" spans="1:9" ht="12.75">
      <c r="A104">
        <v>29.5</v>
      </c>
      <c r="B104" t="s">
        <v>5</v>
      </c>
      <c r="C104" t="s">
        <v>29</v>
      </c>
      <c r="D104" s="73"/>
      <c r="H104" t="e">
        <f>(G104/100)+DGET('depth info'!A:C,"top mbsf",B103:C104)</f>
        <v>#VALUE!</v>
      </c>
      <c r="I104" t="e">
        <v>#VALUE!</v>
      </c>
    </row>
    <row r="105" spans="1:9" ht="12.75">
      <c r="A105">
        <v>30.5</v>
      </c>
      <c r="B105" t="s">
        <v>5</v>
      </c>
      <c r="C105" t="s">
        <v>29</v>
      </c>
      <c r="D105" s="73"/>
      <c r="H105" t="e">
        <f>(G105/100)+DGET('depth info'!A:C,"top mbsf",B104:C105)</f>
        <v>#VALUE!</v>
      </c>
      <c r="I105" t="e">
        <v>#VALUE!</v>
      </c>
    </row>
    <row r="106" spans="1:9" ht="12.75">
      <c r="A106">
        <v>31.5</v>
      </c>
      <c r="B106" t="s">
        <v>5</v>
      </c>
      <c r="C106" t="s">
        <v>29</v>
      </c>
      <c r="D106" s="73"/>
      <c r="H106" t="e">
        <f>(G106/100)+DGET('depth info'!A:C,"top mbsf",B105:C106)</f>
        <v>#VALUE!</v>
      </c>
      <c r="I106" t="e">
        <v>#VALUE!</v>
      </c>
    </row>
    <row r="107" spans="1:9" ht="12.75">
      <c r="A107">
        <v>32.5</v>
      </c>
      <c r="B107" t="s">
        <v>5</v>
      </c>
      <c r="C107" t="s">
        <v>29</v>
      </c>
      <c r="D107" s="73"/>
      <c r="H107" t="e">
        <f>(G107/100)+DGET('depth info'!A:C,"top mbsf",B106:C107)</f>
        <v>#VALUE!</v>
      </c>
      <c r="I107" t="e">
        <v>#VALUE!</v>
      </c>
    </row>
    <row r="108" spans="1:9" ht="12.75">
      <c r="A108">
        <v>33.5</v>
      </c>
      <c r="B108" t="s">
        <v>5</v>
      </c>
      <c r="C108" t="s">
        <v>29</v>
      </c>
      <c r="D108" s="73"/>
      <c r="H108" t="e">
        <f>(G108/100)+DGET('depth info'!A:C,"top mbsf",B107:C108)</f>
        <v>#VALUE!</v>
      </c>
      <c r="I108" t="e">
        <v>#VALUE!</v>
      </c>
    </row>
    <row r="109" spans="1:9" ht="12.75">
      <c r="A109">
        <v>34.5</v>
      </c>
      <c r="B109" t="s">
        <v>5</v>
      </c>
      <c r="C109" t="s">
        <v>29</v>
      </c>
      <c r="D109" s="73"/>
      <c r="H109" t="e">
        <f>(G109/100)+DGET('depth info'!A:C,"top mbsf",B108:C109)</f>
        <v>#VALUE!</v>
      </c>
      <c r="I109" t="e">
        <v>#VALUE!</v>
      </c>
    </row>
    <row r="110" spans="1:9" ht="12.75">
      <c r="A110">
        <v>35.5</v>
      </c>
      <c r="B110" t="s">
        <v>5</v>
      </c>
      <c r="C110" t="s">
        <v>29</v>
      </c>
      <c r="D110" s="73"/>
      <c r="H110" t="e">
        <f>(G110/100)+DGET('depth info'!A:C,"top mbsf",B109:C110)</f>
        <v>#VALUE!</v>
      </c>
      <c r="I110" t="e">
        <v>#VALUE!</v>
      </c>
    </row>
    <row r="111" spans="1:9" ht="12.75">
      <c r="A111">
        <v>36.5</v>
      </c>
      <c r="B111" t="s">
        <v>5</v>
      </c>
      <c r="C111" t="s">
        <v>29</v>
      </c>
      <c r="D111" s="73"/>
      <c r="H111" t="e">
        <f>(G111/100)+DGET('depth info'!A:C,"top mbsf",B110:C111)</f>
        <v>#VALUE!</v>
      </c>
      <c r="I111" t="e">
        <v>#VALUE!</v>
      </c>
    </row>
    <row r="112" spans="1:9" ht="12.75">
      <c r="A112">
        <v>37.5</v>
      </c>
      <c r="B112" t="s">
        <v>5</v>
      </c>
      <c r="C112" t="s">
        <v>29</v>
      </c>
      <c r="D112" s="73"/>
      <c r="H112" t="e">
        <f>(G112/100)+DGET('depth info'!A:C,"top mbsf",B111:C112)</f>
        <v>#VALUE!</v>
      </c>
      <c r="I112" t="e">
        <v>#VALUE!</v>
      </c>
    </row>
    <row r="113" spans="1:9" ht="12.75">
      <c r="A113">
        <v>38.5</v>
      </c>
      <c r="B113" t="s">
        <v>5</v>
      </c>
      <c r="C113" t="s">
        <v>29</v>
      </c>
      <c r="D113" s="73"/>
      <c r="H113" t="e">
        <f>(G113/100)+DGET('depth info'!A:C,"top mbsf",B112:C113)</f>
        <v>#VALUE!</v>
      </c>
      <c r="I113" t="e">
        <v>#VALUE!</v>
      </c>
    </row>
    <row r="114" spans="1:9" ht="12.75">
      <c r="A114">
        <v>39.5</v>
      </c>
      <c r="B114" t="s">
        <v>5</v>
      </c>
      <c r="C114" t="s">
        <v>29</v>
      </c>
      <c r="D114" s="73"/>
      <c r="H114" t="e">
        <f>(G114/100)+DGET('depth info'!A:C,"top mbsf",B113:C114)</f>
        <v>#VALUE!</v>
      </c>
      <c r="I114" t="e">
        <v>#VALUE!</v>
      </c>
    </row>
    <row r="115" spans="1:9" ht="12.75">
      <c r="A115">
        <v>40.5</v>
      </c>
      <c r="B115" t="s">
        <v>5</v>
      </c>
      <c r="C115" t="s">
        <v>29</v>
      </c>
      <c r="D115" s="73"/>
      <c r="H115" t="e">
        <f>(G115/100)+DGET('depth info'!A:C,"top mbsf",B114:C115)</f>
        <v>#VALUE!</v>
      </c>
      <c r="I115" t="e">
        <v>#VALUE!</v>
      </c>
    </row>
    <row r="116" spans="1:9" ht="12.75">
      <c r="A116">
        <v>41.5</v>
      </c>
      <c r="B116" t="s">
        <v>5</v>
      </c>
      <c r="C116" t="s">
        <v>29</v>
      </c>
      <c r="D116" s="73"/>
      <c r="H116" t="e">
        <f>(G116/100)+DGET('depth info'!A:C,"top mbsf",B115:C116)</f>
        <v>#VALUE!</v>
      </c>
      <c r="I116" t="e">
        <v>#VALUE!</v>
      </c>
    </row>
    <row r="117" spans="1:9" ht="12.75">
      <c r="A117">
        <v>42.5</v>
      </c>
      <c r="B117" t="s">
        <v>5</v>
      </c>
      <c r="C117" t="s">
        <v>29</v>
      </c>
      <c r="D117" s="73"/>
      <c r="H117" t="e">
        <f>(G117/100)+DGET('depth info'!A:C,"top mbsf",B116:C117)</f>
        <v>#VALUE!</v>
      </c>
      <c r="I117" t="e">
        <v>#VALUE!</v>
      </c>
    </row>
    <row r="118" spans="1:9" ht="12.75">
      <c r="A118">
        <v>43.5</v>
      </c>
      <c r="B118" t="s">
        <v>5</v>
      </c>
      <c r="C118" t="s">
        <v>29</v>
      </c>
      <c r="D118" s="73"/>
      <c r="H118" t="e">
        <f>(G118/100)+DGET('depth info'!A:C,"top mbsf",B117:C118)</f>
        <v>#VALUE!</v>
      </c>
      <c r="I118" t="e">
        <v>#VALUE!</v>
      </c>
    </row>
    <row r="119" spans="1:9" ht="12.75">
      <c r="A119">
        <v>44.5</v>
      </c>
      <c r="B119" t="s">
        <v>5</v>
      </c>
      <c r="C119" t="s">
        <v>29</v>
      </c>
      <c r="D119" s="73"/>
      <c r="H119" t="e">
        <f>(G119/100)+DGET('depth info'!A:C,"top mbsf",B118:C119)</f>
        <v>#VALUE!</v>
      </c>
      <c r="I119" t="e">
        <v>#VALUE!</v>
      </c>
    </row>
    <row r="120" spans="1:9" ht="12.75">
      <c r="A120">
        <v>45.5</v>
      </c>
      <c r="B120" t="s">
        <v>5</v>
      </c>
      <c r="C120" t="s">
        <v>29</v>
      </c>
      <c r="D120" s="73"/>
      <c r="H120" t="e">
        <f>(G120/100)+DGET('depth info'!A:C,"top mbsf",B119:C120)</f>
        <v>#VALUE!</v>
      </c>
      <c r="I120" t="e">
        <v>#VALUE!</v>
      </c>
    </row>
    <row r="121" spans="1:9" ht="12.75">
      <c r="A121">
        <v>46.5</v>
      </c>
      <c r="B121" t="s">
        <v>5</v>
      </c>
      <c r="C121" t="s">
        <v>29</v>
      </c>
      <c r="D121" s="73"/>
      <c r="H121" t="e">
        <f>(G121/100)+DGET('depth info'!A:C,"top mbsf",B120:C121)</f>
        <v>#VALUE!</v>
      </c>
      <c r="I121" t="e">
        <v>#VALUE!</v>
      </c>
    </row>
    <row r="122" spans="1:9" ht="12.75">
      <c r="A122">
        <v>47.5</v>
      </c>
      <c r="B122" t="s">
        <v>5</v>
      </c>
      <c r="C122" t="s">
        <v>29</v>
      </c>
      <c r="D122" s="73"/>
      <c r="H122" t="e">
        <f>(G122/100)+DGET('depth info'!A:C,"top mbsf",B121:C122)</f>
        <v>#VALUE!</v>
      </c>
      <c r="I122" t="e">
        <v>#VALUE!</v>
      </c>
    </row>
    <row r="123" spans="1:9" ht="12.75">
      <c r="A123">
        <v>48.5</v>
      </c>
      <c r="B123" t="s">
        <v>5</v>
      </c>
      <c r="C123" t="s">
        <v>29</v>
      </c>
      <c r="D123" s="73"/>
      <c r="H123" t="e">
        <f>(G123/100)+DGET('depth info'!A:C,"top mbsf",B122:C123)</f>
        <v>#VALUE!</v>
      </c>
      <c r="I123" t="e">
        <v>#VALUE!</v>
      </c>
    </row>
    <row r="124" spans="1:9" ht="12.75">
      <c r="A124">
        <v>49.5</v>
      </c>
      <c r="B124" t="s">
        <v>5</v>
      </c>
      <c r="C124" t="s">
        <v>29</v>
      </c>
      <c r="D124" s="73"/>
      <c r="H124" t="e">
        <f>(G124/100)+DGET('depth info'!A:C,"top mbsf",B123:C124)</f>
        <v>#VALUE!</v>
      </c>
      <c r="I124" t="e">
        <v>#VALUE!</v>
      </c>
    </row>
    <row r="125" spans="1:9" ht="12.75">
      <c r="A125">
        <v>50.5</v>
      </c>
      <c r="B125" t="s">
        <v>5</v>
      </c>
      <c r="C125" t="s">
        <v>29</v>
      </c>
      <c r="D125" s="73"/>
      <c r="H125" t="e">
        <f>(G125/100)+DGET('depth info'!A:C,"top mbsf",B124:C125)</f>
        <v>#VALUE!</v>
      </c>
      <c r="I125" t="e">
        <v>#VALUE!</v>
      </c>
    </row>
    <row r="126" spans="1:9" ht="12.75">
      <c r="A126">
        <v>51.5</v>
      </c>
      <c r="B126" t="s">
        <v>5</v>
      </c>
      <c r="C126" t="s">
        <v>29</v>
      </c>
      <c r="D126" s="73"/>
      <c r="H126" t="e">
        <f>(G126/100)+DGET('depth info'!A:C,"top mbsf",B125:C126)</f>
        <v>#VALUE!</v>
      </c>
      <c r="I126" t="e">
        <v>#VALUE!</v>
      </c>
    </row>
    <row r="127" spans="1:9" ht="12.75">
      <c r="A127">
        <v>52.5</v>
      </c>
      <c r="B127" t="s">
        <v>5</v>
      </c>
      <c r="C127" t="s">
        <v>29</v>
      </c>
      <c r="D127" s="73"/>
      <c r="H127" t="e">
        <f>(G127/100)+DGET('depth info'!A:C,"top mbsf",B126:C127)</f>
        <v>#VALUE!</v>
      </c>
      <c r="I127" t="e">
        <v>#VALUE!</v>
      </c>
    </row>
    <row r="128" spans="1:9" ht="12.75">
      <c r="A128">
        <v>53.5</v>
      </c>
      <c r="B128" t="s">
        <v>5</v>
      </c>
      <c r="C128" t="s">
        <v>29</v>
      </c>
      <c r="D128" s="73"/>
      <c r="H128" t="e">
        <f>(G128/100)+DGET('depth info'!A:C,"top mbsf",B127:C128)</f>
        <v>#VALUE!</v>
      </c>
      <c r="I128" t="e">
        <v>#VALUE!</v>
      </c>
    </row>
    <row r="129" spans="1:9" ht="12.75">
      <c r="A129">
        <v>54.5</v>
      </c>
      <c r="B129" t="s">
        <v>5</v>
      </c>
      <c r="C129" t="s">
        <v>29</v>
      </c>
      <c r="D129" s="73"/>
      <c r="H129" t="e">
        <f>(G129/100)+DGET('depth info'!A:C,"top mbsf",B128:C129)</f>
        <v>#VALUE!</v>
      </c>
      <c r="I129" t="e">
        <v>#VALUE!</v>
      </c>
    </row>
    <row r="130" spans="1:9" ht="12.75">
      <c r="A130">
        <v>55.5</v>
      </c>
      <c r="B130" t="s">
        <v>5</v>
      </c>
      <c r="C130" t="s">
        <v>29</v>
      </c>
      <c r="D130" s="73"/>
      <c r="H130" t="e">
        <f>(G130/100)+DGET('depth info'!A:C,"top mbsf",B129:C130)</f>
        <v>#VALUE!</v>
      </c>
      <c r="I130" t="e">
        <v>#VALUE!</v>
      </c>
    </row>
    <row r="131" spans="1:9" ht="12.75">
      <c r="A131">
        <v>56.5</v>
      </c>
      <c r="B131" t="s">
        <v>5</v>
      </c>
      <c r="C131" t="s">
        <v>29</v>
      </c>
      <c r="D131" s="73"/>
      <c r="H131" t="e">
        <f>(G131/100)+DGET('depth info'!A:C,"top mbsf",B130:C131)</f>
        <v>#VALUE!</v>
      </c>
      <c r="I131" t="e">
        <v>#VALUE!</v>
      </c>
    </row>
    <row r="132" spans="1:9" ht="12.75">
      <c r="A132">
        <v>57.5</v>
      </c>
      <c r="B132" t="s">
        <v>5</v>
      </c>
      <c r="C132" t="s">
        <v>29</v>
      </c>
      <c r="D132" s="73"/>
      <c r="H132" t="e">
        <f>(G132/100)+DGET('depth info'!A:C,"top mbsf",B131:C132)</f>
        <v>#VALUE!</v>
      </c>
      <c r="I132" t="e">
        <v>#VALUE!</v>
      </c>
    </row>
    <row r="133" spans="1:9" ht="12.75">
      <c r="A133">
        <v>58.5</v>
      </c>
      <c r="B133" t="s">
        <v>5</v>
      </c>
      <c r="C133" t="s">
        <v>29</v>
      </c>
      <c r="D133" s="73"/>
      <c r="H133" t="e">
        <f>(G133/100)+DGET('depth info'!A:C,"top mbsf",B132:C133)</f>
        <v>#VALUE!</v>
      </c>
      <c r="I133" t="e">
        <v>#VALUE!</v>
      </c>
    </row>
    <row r="134" spans="1:9" ht="12.75">
      <c r="A134">
        <v>59.5</v>
      </c>
      <c r="B134" t="s">
        <v>5</v>
      </c>
      <c r="C134" t="s">
        <v>29</v>
      </c>
      <c r="D134" s="73"/>
      <c r="H134" t="e">
        <f>(G134/100)+DGET('depth info'!A:C,"top mbsf",B133:C134)</f>
        <v>#VALUE!</v>
      </c>
      <c r="I134" t="e">
        <v>#VALUE!</v>
      </c>
    </row>
    <row r="135" spans="1:9" ht="12.75">
      <c r="A135">
        <v>60.5</v>
      </c>
      <c r="B135" t="s">
        <v>5</v>
      </c>
      <c r="C135" t="s">
        <v>29</v>
      </c>
      <c r="D135" s="73"/>
      <c r="H135" t="e">
        <f>(G135/100)+DGET('depth info'!A:C,"top mbsf",B134:C135)</f>
        <v>#VALUE!</v>
      </c>
      <c r="I135" t="e">
        <v>#VALUE!</v>
      </c>
    </row>
    <row r="136" spans="1:9" ht="12.75">
      <c r="A136">
        <v>61.5</v>
      </c>
      <c r="B136" t="s">
        <v>5</v>
      </c>
      <c r="C136" t="s">
        <v>29</v>
      </c>
      <c r="D136" s="73"/>
      <c r="H136" t="e">
        <f>(G136/100)+DGET('depth info'!A:C,"top mbsf",B135:C136)</f>
        <v>#VALUE!</v>
      </c>
      <c r="I136" t="e">
        <v>#VALUE!</v>
      </c>
    </row>
    <row r="137" spans="1:9" ht="12.75">
      <c r="A137">
        <v>62.5</v>
      </c>
      <c r="B137" t="s">
        <v>5</v>
      </c>
      <c r="C137" t="s">
        <v>29</v>
      </c>
      <c r="D137" s="73"/>
      <c r="H137" t="e">
        <f>(G137/100)+DGET('depth info'!A:C,"top mbsf",B136:C137)</f>
        <v>#VALUE!</v>
      </c>
      <c r="I137" t="e">
        <v>#VALUE!</v>
      </c>
    </row>
    <row r="138" spans="1:9" ht="12.75">
      <c r="A138">
        <v>63.5</v>
      </c>
      <c r="B138" t="s">
        <v>5</v>
      </c>
      <c r="C138" t="s">
        <v>29</v>
      </c>
      <c r="D138" s="73"/>
      <c r="H138" t="e">
        <f>(G138/100)+DGET('depth info'!A:C,"top mbsf",B137:C138)</f>
        <v>#VALUE!</v>
      </c>
      <c r="I138" t="e">
        <v>#VALUE!</v>
      </c>
    </row>
    <row r="139" spans="1:9" ht="12.75">
      <c r="A139">
        <v>64.5</v>
      </c>
      <c r="B139" t="s">
        <v>5</v>
      </c>
      <c r="C139" t="s">
        <v>29</v>
      </c>
      <c r="D139" s="73"/>
      <c r="H139" t="e">
        <f>(G139/100)+DGET('depth info'!A:C,"top mbsf",B138:C139)</f>
        <v>#VALUE!</v>
      </c>
      <c r="I139" t="e">
        <v>#VALUE!</v>
      </c>
    </row>
    <row r="140" spans="1:9" ht="12.75">
      <c r="A140">
        <v>65.5</v>
      </c>
      <c r="B140" t="s">
        <v>5</v>
      </c>
      <c r="C140" t="s">
        <v>29</v>
      </c>
      <c r="D140" s="73"/>
      <c r="H140" t="e">
        <f>(G140/100)+DGET('depth info'!A:C,"top mbsf",B139:C140)</f>
        <v>#VALUE!</v>
      </c>
      <c r="I140" t="e">
        <v>#VALUE!</v>
      </c>
    </row>
    <row r="141" spans="1:9" ht="12.75">
      <c r="A141">
        <v>66.5</v>
      </c>
      <c r="B141" t="s">
        <v>5</v>
      </c>
      <c r="C141" t="s">
        <v>29</v>
      </c>
      <c r="D141" s="73"/>
      <c r="H141" t="e">
        <f>(G141/100)+DGET('depth info'!A:C,"top mbsf",B140:C141)</f>
        <v>#VALUE!</v>
      </c>
      <c r="I141" t="e">
        <v>#VALUE!</v>
      </c>
    </row>
    <row r="142" spans="1:9" ht="12.75">
      <c r="A142">
        <v>67.5</v>
      </c>
      <c r="B142" t="s">
        <v>5</v>
      </c>
      <c r="C142" t="s">
        <v>29</v>
      </c>
      <c r="D142" s="73"/>
      <c r="H142" t="e">
        <f>(G142/100)+DGET('depth info'!A:C,"top mbsf",B141:C142)</f>
        <v>#VALUE!</v>
      </c>
      <c r="I142" t="e">
        <v>#VALUE!</v>
      </c>
    </row>
    <row r="143" spans="1:9" ht="12.75">
      <c r="A143">
        <v>68.5</v>
      </c>
      <c r="B143" t="s">
        <v>5</v>
      </c>
      <c r="C143" t="s">
        <v>29</v>
      </c>
      <c r="D143" s="73"/>
      <c r="H143" t="e">
        <f>(G143/100)+DGET('depth info'!A:C,"top mbsf",B142:C143)</f>
        <v>#VALUE!</v>
      </c>
      <c r="I143" t="e">
        <v>#VALUE!</v>
      </c>
    </row>
    <row r="144" spans="1:9" ht="12.75">
      <c r="A144">
        <v>69.5</v>
      </c>
      <c r="B144" t="s">
        <v>5</v>
      </c>
      <c r="C144" t="s">
        <v>29</v>
      </c>
      <c r="D144" s="73"/>
      <c r="H144" t="e">
        <f>(G144/100)+DGET('depth info'!A:C,"top mbsf",B143:C144)</f>
        <v>#VALUE!</v>
      </c>
      <c r="I144" t="e">
        <v>#VALUE!</v>
      </c>
    </row>
    <row r="145" spans="1:9" ht="12.75">
      <c r="A145">
        <v>70.5</v>
      </c>
      <c r="B145" t="s">
        <v>5</v>
      </c>
      <c r="C145" t="s">
        <v>29</v>
      </c>
      <c r="D145" s="73"/>
      <c r="H145" t="e">
        <f>(G145/100)+DGET('depth info'!A:C,"top mbsf",B144:C145)</f>
        <v>#VALUE!</v>
      </c>
      <c r="I145" t="e">
        <v>#VALUE!</v>
      </c>
    </row>
    <row r="146" spans="1:9" ht="12.75">
      <c r="A146">
        <v>71.5</v>
      </c>
      <c r="B146" t="s">
        <v>5</v>
      </c>
      <c r="C146" t="s">
        <v>29</v>
      </c>
      <c r="D146" s="73"/>
      <c r="H146" t="e">
        <f>(G146/100)+DGET('depth info'!A:C,"top mbsf",B145:C146)</f>
        <v>#VALUE!</v>
      </c>
      <c r="I146" t="e">
        <v>#VALUE!</v>
      </c>
    </row>
    <row r="147" spans="1:9" ht="12.75">
      <c r="A147">
        <v>72.5</v>
      </c>
      <c r="B147" t="s">
        <v>5</v>
      </c>
      <c r="C147" t="s">
        <v>29</v>
      </c>
      <c r="D147" s="73"/>
      <c r="H147" t="e">
        <f>(G147/100)+DGET('depth info'!A:C,"top mbsf",B146:C147)</f>
        <v>#VALUE!</v>
      </c>
      <c r="I147" t="e">
        <v>#VALUE!</v>
      </c>
    </row>
    <row r="148" spans="1:9" ht="12.75">
      <c r="A148">
        <v>73.5</v>
      </c>
      <c r="B148" t="s">
        <v>5</v>
      </c>
      <c r="C148" t="s">
        <v>29</v>
      </c>
      <c r="D148" s="73"/>
      <c r="H148" t="e">
        <f>(G148/100)+DGET('depth info'!A:C,"top mbsf",B147:C148)</f>
        <v>#VALUE!</v>
      </c>
      <c r="I148" t="e">
        <v>#VALUE!</v>
      </c>
    </row>
    <row r="149" spans="2:8" ht="12.75">
      <c r="B149" s="73"/>
      <c r="C149" s="73"/>
      <c r="D149" s="73"/>
      <c r="H149" t="e">
        <f>(D149/100)+DGET('depth info'!A:C,"top mbsf",B148:C149)</f>
        <v>#NUM!</v>
      </c>
    </row>
    <row r="150" spans="2:8" ht="12.75">
      <c r="B150" s="73"/>
      <c r="C150" s="73"/>
      <c r="D150" s="73"/>
      <c r="H150" t="e">
        <f>(D150/100)+DGET('depth info'!A:C,"top mbsf",B149:C150)</f>
        <v>#NUM!</v>
      </c>
    </row>
    <row r="151" spans="2:8" ht="12.75">
      <c r="B151" s="73"/>
      <c r="C151" s="73"/>
      <c r="D151" s="73"/>
      <c r="H151" t="e">
        <f>(D151/100)+DGET('depth info'!A:C,"top mbsf",B150:C151)</f>
        <v>#NUM!</v>
      </c>
    </row>
    <row r="152" spans="2:8" ht="12.75">
      <c r="B152" s="73"/>
      <c r="C152" s="73"/>
      <c r="D152" s="73"/>
      <c r="H152" t="e">
        <f>(D152/100)+DGET('depth info'!A:C,"top mbsf",B151:C152)</f>
        <v>#NUM!</v>
      </c>
    </row>
    <row r="153" spans="2:8" ht="12.75">
      <c r="B153" s="73"/>
      <c r="C153" s="73"/>
      <c r="D153" s="73"/>
      <c r="H153" t="e">
        <f>(D153/100)+DGET('depth info'!A:C,"top mbsf",B152:C153)</f>
        <v>#NUM!</v>
      </c>
    </row>
    <row r="154" spans="2:4" ht="12.75">
      <c r="B154" s="73"/>
      <c r="C154" s="73"/>
      <c r="D154" s="73"/>
    </row>
    <row r="155" spans="2:8" ht="12.75">
      <c r="B155" s="82"/>
      <c r="D155" s="12"/>
      <c r="E155" s="16"/>
      <c r="F155" s="11"/>
      <c r="H155" t="e">
        <f>(D155/100)+DGET('depth info'!A:C,"top mbsf",B154:C155)</f>
        <v>#NUM!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B58"/>
  <sheetViews>
    <sheetView zoomScalePageLayoutView="0" workbookViewId="0" topLeftCell="A1">
      <selection activeCell="A56" sqref="A56"/>
    </sheetView>
  </sheetViews>
  <sheetFormatPr defaultColWidth="10.75390625" defaultRowHeight="12.75"/>
  <sheetData>
    <row r="1" ht="12.75">
      <c r="B1" t="s">
        <v>52</v>
      </c>
    </row>
    <row r="2" ht="12.75">
      <c r="B2" t="s">
        <v>53</v>
      </c>
    </row>
    <row r="3" ht="12.75">
      <c r="B3" t="s">
        <v>54</v>
      </c>
    </row>
    <row r="4" ht="12.75">
      <c r="B4" t="s">
        <v>55</v>
      </c>
    </row>
    <row r="5" ht="12.75">
      <c r="B5" t="s">
        <v>56</v>
      </c>
    </row>
    <row r="6" ht="12.75">
      <c r="B6" t="s">
        <v>57</v>
      </c>
    </row>
    <row r="7" ht="12.75">
      <c r="B7" t="s">
        <v>58</v>
      </c>
    </row>
    <row r="8" ht="12.75">
      <c r="B8" t="s">
        <v>59</v>
      </c>
    </row>
    <row r="9" ht="12.75">
      <c r="B9" t="s">
        <v>60</v>
      </c>
    </row>
    <row r="10" ht="12.75">
      <c r="B10" t="s">
        <v>61</v>
      </c>
    </row>
    <row r="11" ht="12.75">
      <c r="B11" t="s">
        <v>62</v>
      </c>
    </row>
    <row r="12" ht="12.75">
      <c r="B12" t="s">
        <v>63</v>
      </c>
    </row>
    <row r="13" ht="12.75">
      <c r="B13" t="s">
        <v>17</v>
      </c>
    </row>
    <row r="14" ht="12.75">
      <c r="B14" t="s">
        <v>64</v>
      </c>
    </row>
    <row r="15" ht="12.75">
      <c r="B15" t="s">
        <v>65</v>
      </c>
    </row>
    <row r="16" ht="12.75">
      <c r="B16" t="s">
        <v>66</v>
      </c>
    </row>
    <row r="17" ht="12.75">
      <c r="B17" t="s">
        <v>67</v>
      </c>
    </row>
    <row r="18" ht="12.75">
      <c r="B18" t="s">
        <v>68</v>
      </c>
    </row>
    <row r="19" ht="12.75">
      <c r="B19" t="s">
        <v>69</v>
      </c>
    </row>
    <row r="20" ht="12.75">
      <c r="B20" t="s">
        <v>18</v>
      </c>
    </row>
    <row r="21" ht="12.75">
      <c r="B21" t="s">
        <v>70</v>
      </c>
    </row>
    <row r="22" ht="12.75">
      <c r="B22" t="s">
        <v>71</v>
      </c>
    </row>
    <row r="23" ht="12.75">
      <c r="B23" t="s">
        <v>72</v>
      </c>
    </row>
    <row r="24" ht="12.75">
      <c r="B24" t="s">
        <v>73</v>
      </c>
    </row>
    <row r="25" ht="12.75">
      <c r="B25" t="s">
        <v>74</v>
      </c>
    </row>
    <row r="26" ht="12.75">
      <c r="B26" t="s">
        <v>75</v>
      </c>
    </row>
    <row r="27" ht="12.75">
      <c r="B27" t="s">
        <v>107</v>
      </c>
    </row>
    <row r="28" ht="12.75">
      <c r="B28" t="s">
        <v>76</v>
      </c>
    </row>
    <row r="29" ht="12.75">
      <c r="B29" t="s">
        <v>77</v>
      </c>
    </row>
    <row r="30" ht="12.75">
      <c r="B30" t="s">
        <v>78</v>
      </c>
    </row>
    <row r="31" ht="12.75">
      <c r="B31" t="s">
        <v>79</v>
      </c>
    </row>
    <row r="32" ht="12.75">
      <c r="B32" t="s">
        <v>80</v>
      </c>
    </row>
    <row r="33" ht="12.75">
      <c r="B33" t="s">
        <v>81</v>
      </c>
    </row>
    <row r="34" ht="12.75">
      <c r="B34" t="s">
        <v>82</v>
      </c>
    </row>
    <row r="35" ht="12.75">
      <c r="B35" t="s">
        <v>83</v>
      </c>
    </row>
    <row r="36" ht="12.75">
      <c r="B36" t="s">
        <v>84</v>
      </c>
    </row>
    <row r="37" ht="12.75">
      <c r="B37" t="s">
        <v>85</v>
      </c>
    </row>
    <row r="38" ht="12.75">
      <c r="B38" t="s">
        <v>86</v>
      </c>
    </row>
    <row r="39" ht="12.75">
      <c r="B39" t="s">
        <v>87</v>
      </c>
    </row>
    <row r="40" ht="12.75">
      <c r="B40" t="s">
        <v>88</v>
      </c>
    </row>
    <row r="41" ht="12.75">
      <c r="B41" t="s">
        <v>89</v>
      </c>
    </row>
    <row r="42" ht="12.75">
      <c r="B42" t="s">
        <v>90</v>
      </c>
    </row>
    <row r="43" ht="12.75">
      <c r="B43" t="s">
        <v>91</v>
      </c>
    </row>
    <row r="44" ht="12.75">
      <c r="B44" t="s">
        <v>92</v>
      </c>
    </row>
    <row r="45" ht="12.75">
      <c r="B45" t="s">
        <v>94</v>
      </c>
    </row>
    <row r="46" ht="12.75">
      <c r="B46" t="s">
        <v>93</v>
      </c>
    </row>
    <row r="47" ht="12.75">
      <c r="B47" t="s">
        <v>95</v>
      </c>
    </row>
    <row r="48" ht="12.75">
      <c r="B48" t="s">
        <v>96</v>
      </c>
    </row>
    <row r="49" ht="12.75">
      <c r="B49" t="s">
        <v>97</v>
      </c>
    </row>
    <row r="50" ht="12.75">
      <c r="B50" t="s">
        <v>98</v>
      </c>
    </row>
    <row r="51" ht="12.75">
      <c r="B51" t="s">
        <v>99</v>
      </c>
    </row>
    <row r="52" ht="12.75">
      <c r="B52" t="s">
        <v>100</v>
      </c>
    </row>
    <row r="53" ht="12.75">
      <c r="B53" t="s">
        <v>101</v>
      </c>
    </row>
    <row r="54" ht="12.75">
      <c r="B54" t="s">
        <v>102</v>
      </c>
    </row>
    <row r="55" ht="12.75">
      <c r="B55" t="s">
        <v>103</v>
      </c>
    </row>
    <row r="56" ht="12.75">
      <c r="B56" t="s">
        <v>104</v>
      </c>
    </row>
    <row r="57" ht="12.75">
      <c r="B57" t="s">
        <v>105</v>
      </c>
    </row>
    <row r="58" ht="12.75">
      <c r="B58" t="s">
        <v>106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山本 由弦</cp:lastModifiedBy>
  <cp:lastPrinted>2007-12-02T23:20:18Z</cp:lastPrinted>
  <dcterms:created xsi:type="dcterms:W3CDTF">2007-11-18T21:30:59Z</dcterms:created>
  <dcterms:modified xsi:type="dcterms:W3CDTF">2009-09-27T21:46:22Z</dcterms:modified>
  <cp:category/>
  <cp:version/>
  <cp:contentType/>
  <cp:contentStatus/>
</cp:coreProperties>
</file>